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D:\CENTRO DE SERVICIOS\FORMATOS SIGCMA\Matriz de riesgos\"/>
    </mc:Choice>
  </mc:AlternateContent>
  <xr:revisionPtr revIDLastSave="0" documentId="13_ncr:1_{98D6CCE0-7E80-47CA-9C88-C01132658DF3}" xr6:coauthVersionLast="47" xr6:coauthVersionMax="47" xr10:uidLastSave="{00000000-0000-0000-0000-000000000000}"/>
  <bookViews>
    <workbookView xWindow="-120" yWindow="-120" windowWidth="29040" windowHeight="15840" tabRatio="898" firstSheet="6" activeTab="13"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36" l="1"/>
  <c r="H20" i="36"/>
  <c r="J20" i="35"/>
  <c r="H20" i="35"/>
  <c r="J20" i="34" l="1"/>
  <c r="H20" i="34"/>
  <c r="L50" i="28" l="1"/>
  <c r="C73" i="28"/>
  <c r="C74" i="28"/>
  <c r="C75" i="28"/>
  <c r="C76" i="28"/>
  <c r="C77" i="28"/>
  <c r="C63" i="28"/>
  <c r="C64" i="28"/>
  <c r="C65" i="28"/>
  <c r="C66" i="28"/>
  <c r="C67" i="28"/>
  <c r="J20" i="18" l="1"/>
  <c r="H20" i="18"/>
  <c r="L43" i="28" l="1"/>
  <c r="L42" i="28"/>
  <c r="C42" i="28"/>
  <c r="L33" i="28"/>
  <c r="C70" i="29" l="1"/>
  <c r="C70" i="18" s="1"/>
  <c r="B70" i="29"/>
  <c r="B70" i="34" s="1"/>
  <c r="E70" i="29"/>
  <c r="R79" i="28"/>
  <c r="L79" i="28"/>
  <c r="C79" i="28"/>
  <c r="R78" i="28"/>
  <c r="L78" i="28"/>
  <c r="C78" i="28"/>
  <c r="R77" i="28"/>
  <c r="L77" i="28"/>
  <c r="J77" i="28"/>
  <c r="R76" i="28"/>
  <c r="L76" i="28"/>
  <c r="J76" i="28"/>
  <c r="R75" i="28"/>
  <c r="L75" i="28"/>
  <c r="J75" i="28"/>
  <c r="R74" i="28"/>
  <c r="L74" i="28"/>
  <c r="J74" i="28"/>
  <c r="R73" i="28"/>
  <c r="L73" i="28"/>
  <c r="J73" i="28"/>
  <c r="R72" i="28"/>
  <c r="J72" i="28"/>
  <c r="C72" i="28"/>
  <c r="R71" i="28"/>
  <c r="L71" i="28"/>
  <c r="J71" i="28"/>
  <c r="C71" i="28"/>
  <c r="R70" i="28"/>
  <c r="L70" i="28"/>
  <c r="J70" i="28"/>
  <c r="C70" i="28"/>
  <c r="B70" i="28"/>
  <c r="L79" i="27"/>
  <c r="K79" i="27" s="1"/>
  <c r="L78" i="27"/>
  <c r="K78" i="27" s="1"/>
  <c r="L77" i="27"/>
  <c r="K77" i="27" s="1"/>
  <c r="L76" i="27"/>
  <c r="K76" i="27" s="1"/>
  <c r="L75" i="27"/>
  <c r="K75" i="27" s="1"/>
  <c r="L74" i="27"/>
  <c r="K74" i="27" s="1"/>
  <c r="L73" i="27"/>
  <c r="K73" i="27" s="1"/>
  <c r="L72" i="27"/>
  <c r="K72" i="27" s="1"/>
  <c r="L71" i="27"/>
  <c r="K71" i="27" s="1"/>
  <c r="L70" i="27"/>
  <c r="K70" i="27" s="1"/>
  <c r="G70" i="27"/>
  <c r="H70" i="27" s="1"/>
  <c r="F70" i="29" s="1"/>
  <c r="C70" i="34" l="1"/>
  <c r="B70" i="18"/>
  <c r="K70" i="28"/>
  <c r="T70" i="28" s="1"/>
  <c r="J70" i="29" s="1"/>
  <c r="S70" i="28"/>
  <c r="M70" i="27"/>
  <c r="U70" i="28" l="1"/>
  <c r="K70" i="29" s="1"/>
  <c r="E70" i="18" s="1"/>
  <c r="N70" i="27"/>
  <c r="H70" i="29" s="1"/>
  <c r="G70" i="29"/>
  <c r="D70" i="18"/>
  <c r="D70" i="34"/>
  <c r="E70" i="34" l="1"/>
  <c r="V70" i="28"/>
  <c r="M70" i="29" s="1"/>
  <c r="F70" i="34" s="1"/>
  <c r="E79" i="29"/>
  <c r="E78" i="29"/>
  <c r="E77" i="29"/>
  <c r="E76" i="29"/>
  <c r="E75" i="29"/>
  <c r="E74" i="29"/>
  <c r="E73" i="29"/>
  <c r="E72" i="29"/>
  <c r="E71" i="29"/>
  <c r="L70" i="29"/>
  <c r="C70" i="36"/>
  <c r="R69" i="28"/>
  <c r="L69" i="28"/>
  <c r="C69" i="28"/>
  <c r="R68" i="28"/>
  <c r="L68" i="28"/>
  <c r="C68" i="28"/>
  <c r="E69" i="29"/>
  <c r="E68" i="29"/>
  <c r="E67" i="29"/>
  <c r="E66" i="29"/>
  <c r="E65" i="29"/>
  <c r="E64" i="29"/>
  <c r="E63" i="29"/>
  <c r="E62" i="29"/>
  <c r="E61" i="29"/>
  <c r="L60" i="29"/>
  <c r="E60" i="29"/>
  <c r="C60" i="29"/>
  <c r="C60" i="36" s="1"/>
  <c r="B60" i="29"/>
  <c r="B60" i="36" s="1"/>
  <c r="F70" i="18" l="1"/>
  <c r="S78" i="28"/>
  <c r="B60" i="18"/>
  <c r="B60" i="34"/>
  <c r="B60" i="35"/>
  <c r="C60" i="18"/>
  <c r="C60" i="34"/>
  <c r="C60" i="35"/>
  <c r="B70" i="35"/>
  <c r="B70" i="36"/>
  <c r="C70" i="35"/>
  <c r="S68" i="28" l="1"/>
  <c r="E70" i="36" l="1"/>
  <c r="E70" i="35"/>
  <c r="D70" i="36"/>
  <c r="D70" i="35"/>
  <c r="B60" i="28"/>
  <c r="C60" i="28"/>
  <c r="J60" i="28"/>
  <c r="L60" i="28"/>
  <c r="R60" i="28"/>
  <c r="C61" i="28"/>
  <c r="J61" i="28"/>
  <c r="L61" i="28"/>
  <c r="R61" i="28"/>
  <c r="C62" i="28"/>
  <c r="J62" i="28"/>
  <c r="L62" i="28"/>
  <c r="R62" i="28"/>
  <c r="J63" i="28"/>
  <c r="L63" i="28"/>
  <c r="R63" i="28"/>
  <c r="J64" i="28"/>
  <c r="L64" i="28"/>
  <c r="R64" i="28"/>
  <c r="J65" i="28"/>
  <c r="L65" i="28"/>
  <c r="R65" i="28"/>
  <c r="J66" i="28"/>
  <c r="L66" i="28"/>
  <c r="R66" i="28"/>
  <c r="J67" i="28"/>
  <c r="L67" i="28"/>
  <c r="R67" i="28"/>
  <c r="C24" i="28"/>
  <c r="L22" i="28"/>
  <c r="L69" i="27"/>
  <c r="L68" i="27"/>
  <c r="L67" i="27"/>
  <c r="K67" i="27" s="1"/>
  <c r="L66" i="27"/>
  <c r="K66" i="27" s="1"/>
  <c r="L65" i="27"/>
  <c r="K65" i="27" s="1"/>
  <c r="L64" i="27"/>
  <c r="K64" i="27" s="1"/>
  <c r="L63" i="27"/>
  <c r="K63" i="27" s="1"/>
  <c r="L62" i="27"/>
  <c r="K62" i="27" s="1"/>
  <c r="L61" i="27"/>
  <c r="K61" i="27" s="1"/>
  <c r="L60"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F70" i="36" l="1"/>
  <c r="F70" i="35"/>
  <c r="K60" i="27"/>
  <c r="M60" i="27"/>
  <c r="G60" i="29" s="1"/>
  <c r="K69" i="27"/>
  <c r="S60" i="28"/>
  <c r="K60" i="28"/>
  <c r="T60" i="28" s="1"/>
  <c r="J60" i="29" s="1"/>
  <c r="K68" i="27"/>
  <c r="M50" i="27"/>
  <c r="M40" i="27"/>
  <c r="A40" i="28"/>
  <c r="A30" i="28"/>
  <c r="A20" i="28"/>
  <c r="N60" i="27" l="1"/>
  <c r="H60" i="29" s="1"/>
  <c r="D60" i="18"/>
  <c r="D60" i="36"/>
  <c r="D60" i="35"/>
  <c r="D60" i="34"/>
  <c r="U60" i="28"/>
  <c r="B20" i="28"/>
  <c r="B30" i="28"/>
  <c r="B40" i="28"/>
  <c r="L41" i="28"/>
  <c r="L40" i="28"/>
  <c r="L32" i="28"/>
  <c r="L31" i="28"/>
  <c r="L30" i="28"/>
  <c r="L29" i="28"/>
  <c r="L21" i="28"/>
  <c r="L20" i="28"/>
  <c r="L11" i="28"/>
  <c r="L12" i="28"/>
  <c r="L13" i="28"/>
  <c r="L15" i="28"/>
  <c r="L16" i="28"/>
  <c r="L17" i="28"/>
  <c r="L18" i="28"/>
  <c r="L19" i="28"/>
  <c r="L30" i="29"/>
  <c r="C50" i="29"/>
  <c r="B50" i="29"/>
  <c r="L40" i="29"/>
  <c r="C40" i="29"/>
  <c r="B40" i="29"/>
  <c r="A40" i="29"/>
  <c r="C30" i="29"/>
  <c r="B30" i="29"/>
  <c r="A30" i="29"/>
  <c r="C50" i="28"/>
  <c r="C51" i="28"/>
  <c r="C52" i="28"/>
  <c r="C53" i="28"/>
  <c r="C54" i="28"/>
  <c r="C55" i="28"/>
  <c r="C56" i="28"/>
  <c r="C57" i="28"/>
  <c r="C58" i="28"/>
  <c r="C59" i="28"/>
  <c r="C40" i="28"/>
  <c r="C41" i="28"/>
  <c r="C43" i="28"/>
  <c r="C44" i="28"/>
  <c r="C45" i="28"/>
  <c r="C46" i="28"/>
  <c r="C47" i="28"/>
  <c r="C48" i="28"/>
  <c r="C49" i="28"/>
  <c r="C30" i="28"/>
  <c r="C31" i="28"/>
  <c r="C32" i="28"/>
  <c r="C33" i="28"/>
  <c r="C34" i="28"/>
  <c r="C35" i="28"/>
  <c r="C36" i="28"/>
  <c r="C37" i="28"/>
  <c r="C38" i="28"/>
  <c r="C39" i="28"/>
  <c r="B40" i="36" l="1"/>
  <c r="B40" i="35"/>
  <c r="B40" i="34"/>
  <c r="C40" i="34"/>
  <c r="C40" i="36"/>
  <c r="C40" i="35"/>
  <c r="A40" i="35"/>
  <c r="A40" i="34"/>
  <c r="A40" i="36"/>
  <c r="B50" i="36"/>
  <c r="B50" i="35"/>
  <c r="B50" i="34"/>
  <c r="C30" i="35"/>
  <c r="C30" i="36"/>
  <c r="C30" i="34"/>
  <c r="C50" i="36"/>
  <c r="C50" i="35"/>
  <c r="C50" i="34"/>
  <c r="A30" i="36"/>
  <c r="A30" i="35"/>
  <c r="A30" i="34"/>
  <c r="B30" i="36"/>
  <c r="B30" i="35"/>
  <c r="B30" i="34"/>
  <c r="V60" i="28"/>
  <c r="M60" i="29" s="1"/>
  <c r="K60" i="29"/>
  <c r="B40" i="18"/>
  <c r="C50" i="18"/>
  <c r="C30" i="18"/>
  <c r="A30" i="18"/>
  <c r="B50" i="18"/>
  <c r="B30" i="18"/>
  <c r="C40" i="18"/>
  <c r="A40" i="18"/>
  <c r="G50" i="29"/>
  <c r="E60" i="36" l="1"/>
  <c r="E60" i="34"/>
  <c r="E60" i="35"/>
  <c r="E60" i="18"/>
  <c r="F60" i="36"/>
  <c r="F60" i="35"/>
  <c r="F60" i="34"/>
  <c r="F60" i="18"/>
  <c r="G40" i="29"/>
  <c r="G30" i="27" l="1"/>
  <c r="H30" i="27" s="1"/>
  <c r="C14" i="28"/>
  <c r="F30" i="29" l="1"/>
  <c r="M30" i="27"/>
  <c r="G10" i="27"/>
  <c r="G20" i="27"/>
  <c r="O30" i="27" l="1"/>
  <c r="G30" i="29"/>
  <c r="N30" i="27"/>
  <c r="H30" i="29" s="1"/>
  <c r="C23" i="28"/>
  <c r="C20" i="28" l="1"/>
  <c r="J20" i="28"/>
  <c r="R20" i="28"/>
  <c r="C21" i="28"/>
  <c r="J21" i="28"/>
  <c r="R21" i="28"/>
  <c r="C22" i="28"/>
  <c r="J22" i="28"/>
  <c r="R22" i="28"/>
  <c r="J23" i="28"/>
  <c r="R23" i="28"/>
  <c r="J24" i="28"/>
  <c r="R24" i="28"/>
  <c r="C25" i="28"/>
  <c r="J25" i="28"/>
  <c r="R25" i="28"/>
  <c r="C26" i="28"/>
  <c r="J26" i="28"/>
  <c r="R26" i="28"/>
  <c r="C27" i="28"/>
  <c r="J27" i="28"/>
  <c r="R27" i="28"/>
  <c r="C28" i="28"/>
  <c r="J28" i="28"/>
  <c r="R28" i="28"/>
  <c r="C29" i="28"/>
  <c r="J29" i="28"/>
  <c r="R29" i="28"/>
  <c r="J30" i="28"/>
  <c r="R30" i="28"/>
  <c r="J31" i="28"/>
  <c r="R31" i="28"/>
  <c r="J32" i="28"/>
  <c r="R32" i="28"/>
  <c r="J33" i="28"/>
  <c r="R33" i="28"/>
  <c r="J34" i="28"/>
  <c r="R34" i="28"/>
  <c r="J35" i="28"/>
  <c r="R35" i="28"/>
  <c r="J36" i="28"/>
  <c r="R36" i="28"/>
  <c r="J37" i="28"/>
  <c r="R37" i="28"/>
  <c r="J38" i="28"/>
  <c r="R38" i="28"/>
  <c r="J39" i="28"/>
  <c r="R39" i="28"/>
  <c r="J40" i="28"/>
  <c r="R40" i="28"/>
  <c r="J41" i="28"/>
  <c r="R41" i="28"/>
  <c r="J42" i="28"/>
  <c r="R42" i="28"/>
  <c r="J43" i="28"/>
  <c r="R43" i="28"/>
  <c r="J44" i="28"/>
  <c r="R44" i="28"/>
  <c r="J45" i="28"/>
  <c r="R45" i="28"/>
  <c r="J46" i="28"/>
  <c r="R46" i="28"/>
  <c r="J47" i="28"/>
  <c r="R47" i="28"/>
  <c r="J48" i="28"/>
  <c r="R48" i="28"/>
  <c r="J49" i="28"/>
  <c r="R49" i="28"/>
  <c r="R59" i="28"/>
  <c r="J59" i="28"/>
  <c r="R58" i="28"/>
  <c r="J58" i="28"/>
  <c r="R57" i="28"/>
  <c r="J57" i="28"/>
  <c r="R56" i="28"/>
  <c r="J56" i="28"/>
  <c r="R55" i="28"/>
  <c r="J55" i="28"/>
  <c r="R54" i="28"/>
  <c r="J54" i="28"/>
  <c r="R53" i="28"/>
  <c r="J53" i="28"/>
  <c r="R52" i="28"/>
  <c r="J52" i="28"/>
  <c r="R51" i="28"/>
  <c r="J51" i="28"/>
  <c r="R50" i="28"/>
  <c r="J50" i="28"/>
  <c r="B50" i="28"/>
  <c r="K30" i="28" l="1"/>
  <c r="T30" i="28" s="1"/>
  <c r="S40" i="28"/>
  <c r="U40" i="28" s="1"/>
  <c r="S30" i="28"/>
  <c r="U30" i="28" s="1"/>
  <c r="K20" i="28"/>
  <c r="K40" i="28"/>
  <c r="S20" i="28"/>
  <c r="S50" i="28"/>
  <c r="K50" i="28"/>
  <c r="G40" i="27" l="1"/>
  <c r="N40" i="27" s="1"/>
  <c r="F40" i="29" l="1"/>
  <c r="T40" i="28"/>
  <c r="H40" i="29"/>
  <c r="O40" i="27" l="1"/>
  <c r="G50" i="27" l="1"/>
  <c r="H50" i="27" s="1"/>
  <c r="N50" i="27" s="1"/>
  <c r="C13" i="28"/>
  <c r="H50" i="29" l="1"/>
  <c r="F50" i="29"/>
  <c r="J30" i="29"/>
  <c r="T50" i="28"/>
  <c r="J50" i="29" s="1"/>
  <c r="D50" i="34" l="1"/>
  <c r="D50" i="36"/>
  <c r="D50" i="35"/>
  <c r="D30" i="34"/>
  <c r="D30" i="36"/>
  <c r="D30" i="35"/>
  <c r="D30" i="18"/>
  <c r="D50" i="18"/>
  <c r="J40" i="29"/>
  <c r="U50" i="28"/>
  <c r="K50" i="29" s="1"/>
  <c r="K30" i="29"/>
  <c r="O50" i="27"/>
  <c r="E50" i="34" l="1"/>
  <c r="E50" i="36"/>
  <c r="E50" i="35"/>
  <c r="E30" i="36"/>
  <c r="E30" i="35"/>
  <c r="E30" i="34"/>
  <c r="D40" i="36"/>
  <c r="D40" i="35"/>
  <c r="D40" i="34"/>
  <c r="E50" i="18"/>
  <c r="E30" i="18"/>
  <c r="D40" i="18"/>
  <c r="V50" i="28"/>
  <c r="M50" i="29" s="1"/>
  <c r="K40" i="29"/>
  <c r="V30" i="28"/>
  <c r="M30" i="29" s="1"/>
  <c r="F50" i="36" l="1"/>
  <c r="F50" i="35"/>
  <c r="F50" i="34"/>
  <c r="F30" i="36"/>
  <c r="F30" i="35"/>
  <c r="F30" i="34"/>
  <c r="E40" i="35"/>
  <c r="E40" i="34"/>
  <c r="E40" i="36"/>
  <c r="F50" i="18"/>
  <c r="F30" i="18"/>
  <c r="E40" i="18"/>
  <c r="V40" i="28"/>
  <c r="M40" i="29" s="1"/>
  <c r="A10" i="28"/>
  <c r="B10" i="28"/>
  <c r="I33" i="5" a="1"/>
  <c r="I33" i="5" s="1"/>
  <c r="F40" i="36" l="1"/>
  <c r="F40" i="35"/>
  <c r="F40" i="34"/>
  <c r="F40" i="18"/>
  <c r="C20" i="29"/>
  <c r="C10" i="29"/>
  <c r="I27" i="5" a="1"/>
  <c r="C10" i="36" l="1"/>
  <c r="C10" i="35"/>
  <c r="C10" i="34"/>
  <c r="C20" i="36"/>
  <c r="C20" i="35"/>
  <c r="C20" i="34"/>
  <c r="I27" i="5"/>
  <c r="L10" i="28"/>
  <c r="C11" i="28"/>
  <c r="C12" i="28"/>
  <c r="C10" i="28"/>
  <c r="L10" i="27" l="1"/>
  <c r="K10" i="27" s="1"/>
  <c r="I21" i="5"/>
  <c r="I22" i="5"/>
  <c r="C20" i="18" l="1"/>
  <c r="C10" i="18"/>
  <c r="M20" i="27" l="1"/>
  <c r="M10" i="27"/>
  <c r="G20" i="29" l="1"/>
  <c r="U20" i="28"/>
  <c r="G10" i="29"/>
  <c r="L20" i="29"/>
  <c r="E11" i="29"/>
  <c r="E12" i="29"/>
  <c r="A20" i="29"/>
  <c r="B20" i="29"/>
  <c r="R11" i="28"/>
  <c r="R12" i="28"/>
  <c r="R13" i="28"/>
  <c r="R14" i="28"/>
  <c r="R15" i="28"/>
  <c r="R16" i="28"/>
  <c r="R17" i="28"/>
  <c r="R18" i="28"/>
  <c r="R19" i="28"/>
  <c r="R10" i="28"/>
  <c r="J11" i="28"/>
  <c r="J12" i="28"/>
  <c r="J13" i="28"/>
  <c r="J14" i="28"/>
  <c r="J15" i="28"/>
  <c r="J16" i="28"/>
  <c r="J17" i="28"/>
  <c r="J18" i="28"/>
  <c r="J19" i="28"/>
  <c r="J10" i="28"/>
  <c r="A20" i="36" l="1"/>
  <c r="A20" i="35"/>
  <c r="A20" i="34"/>
  <c r="B20" i="36"/>
  <c r="B20" i="35"/>
  <c r="B20" i="34"/>
  <c r="B20" i="18"/>
  <c r="A20" i="18"/>
  <c r="K10" i="28"/>
  <c r="S10" i="28"/>
  <c r="U10" i="28" s="1"/>
  <c r="H10" i="27" l="1"/>
  <c r="H20" i="27"/>
  <c r="N20" i="27" l="1"/>
  <c r="H20" i="29" s="1"/>
  <c r="T20" i="28"/>
  <c r="V20" i="28" s="1"/>
  <c r="M20" i="29" s="1"/>
  <c r="O10" i="27"/>
  <c r="N10" i="27"/>
  <c r="H10" i="29" s="1"/>
  <c r="T10" i="28"/>
  <c r="V10" i="28" s="1"/>
  <c r="M10" i="29" s="1"/>
  <c r="O20"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Nicolay Alexander Barahona Sanchez</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 ref="E10" authorId="1" shapeId="0" xr:uid="{821C43B8-3C92-4C4A-8B2E-4FCE70F267CC}">
      <text>
        <r>
          <rPr>
            <b/>
            <sz val="9"/>
            <color indexed="81"/>
            <rFont val="Tahoma"/>
            <family val="2"/>
          </rPr>
          <t xml:space="preserve">Nicolay Alexander Barahona Sanchez: </t>
        </r>
        <r>
          <rPr>
            <sz val="9"/>
            <color indexed="81"/>
            <rFont val="Tahoma"/>
            <family val="2"/>
          </rPr>
          <t>Ingresos acciones constitucionales y penales 2023. Conocimiento 396 y garantias  1,218</t>
        </r>
      </text>
    </comment>
    <comment ref="E30" authorId="1" shapeId="0" xr:uid="{7F248E0A-E3CB-4843-8623-0EF385AE2A2D}">
      <text>
        <r>
          <rPr>
            <b/>
            <sz val="9"/>
            <color indexed="81"/>
            <rFont val="Tahoma"/>
            <family val="2"/>
          </rPr>
          <t>Nicolay Alexander Barahona Sanchez:</t>
        </r>
        <r>
          <rPr>
            <sz val="9"/>
            <color indexed="81"/>
            <rFont val="Tahoma"/>
            <family val="2"/>
          </rPr>
          <t xml:space="preserve">
Número de documentos elaborados por el proceso de notificación.</t>
        </r>
      </text>
    </comment>
    <comment ref="F30" authorId="1" shapeId="0" xr:uid="{C767E601-E92D-4D0E-859C-76C05CFEAEA7}">
      <text>
        <r>
          <rPr>
            <b/>
            <sz val="9"/>
            <color indexed="81"/>
            <rFont val="Tahoma"/>
            <family val="2"/>
          </rPr>
          <t>Nicolay Alexander Barahona Sanchez:</t>
        </r>
        <r>
          <rPr>
            <sz val="9"/>
            <color indexed="81"/>
            <rFont val="Tahoma"/>
            <family val="2"/>
          </rPr>
          <t xml:space="preserve">
Las situaciones corresponden a errores de digitación, que no afcetarón la realización de las audiencias por parte del centro de servicios.</t>
        </r>
      </text>
    </comment>
    <comment ref="E40" authorId="1" shapeId="0" xr:uid="{DF1D5F8D-AB25-414A-9B95-5E1609EFA780}">
      <text>
        <r>
          <rPr>
            <b/>
            <sz val="9"/>
            <color indexed="81"/>
            <rFont val="Tahoma"/>
            <family val="2"/>
          </rPr>
          <t>Nicolay Alexander Barahona Sanchez:</t>
        </r>
        <r>
          <rPr>
            <sz val="9"/>
            <color indexed="81"/>
            <rFont val="Tahoma"/>
            <family val="2"/>
          </rPr>
          <t xml:space="preserve">
 Número de repartos efectuados durante el año 2023</t>
        </r>
      </text>
    </comment>
    <comment ref="E50" authorId="1" shapeId="0" xr:uid="{33707E79-9F8E-4A37-BB42-727CB48343C7}">
      <text>
        <r>
          <rPr>
            <b/>
            <sz val="9"/>
            <color indexed="81"/>
            <rFont val="Tahoma"/>
            <family val="2"/>
          </rPr>
          <t>Nicolay Alexander Barahona Sanchez:</t>
        </r>
        <r>
          <rPr>
            <sz val="9"/>
            <color indexed="81"/>
            <rFont val="Tahoma"/>
            <family val="2"/>
          </rPr>
          <t xml:space="preserve">
Se toma el número de expedientes remitiidos al centro de servicios.</t>
        </r>
      </text>
    </comment>
    <comment ref="E60" authorId="1" shapeId="0" xr:uid="{C000B62A-75B8-45A5-A887-D7CB62CDDC60}">
      <text>
        <r>
          <rPr>
            <b/>
            <sz val="9"/>
            <color indexed="81"/>
            <rFont val="Tahoma"/>
            <family val="2"/>
          </rPr>
          <t>Nicolay Alexander Barahona Sanchez:</t>
        </r>
        <r>
          <rPr>
            <sz val="9"/>
            <color indexed="81"/>
            <rFont val="Tahoma"/>
            <family val="2"/>
          </rPr>
          <t xml:space="preserve">
 Se toma el número de días del año.</t>
        </r>
      </text>
    </comment>
    <comment ref="E70" authorId="1" shapeId="0" xr:uid="{980C095C-0027-43D9-8013-FC8E0A927F4C}">
      <text>
        <r>
          <rPr>
            <b/>
            <sz val="9"/>
            <color indexed="81"/>
            <rFont val="Tahoma"/>
            <family val="2"/>
          </rPr>
          <t>Nicolay Alexander Barahona Sanchez:</t>
        </r>
        <r>
          <rPr>
            <sz val="9"/>
            <color indexed="81"/>
            <rFont val="Tahoma"/>
            <family val="2"/>
          </rPr>
          <t xml:space="preserve">
Número de días del año,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<sst xmlns="http://schemas.openxmlformats.org/spreadsheetml/2006/main" count="1116" uniqueCount="566">
  <si>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</si>
  <si>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</si>
  <si>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</si>
  <si>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</si>
  <si>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</si>
  <si>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</si>
  <si>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</si>
  <si>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</si>
  <si>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</si>
  <si>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</si>
  <si>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</si>
  <si>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</si>
  <si>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</si>
  <si>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</si>
  <si>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</si>
  <si>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</si>
  <si>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</si>
  <si>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</si>
  <si>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</si>
  <si>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</si>
  <si>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</si>
  <si>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</si>
  <si>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</si>
  <si>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</si>
  <si>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</si>
  <si>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</si>
  <si>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</si>
  <si>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</si>
  <si>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</si>
  <si>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</si>
  <si>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</si>
  <si>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</si>
  <si>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</si>
  <si>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</si>
  <si>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</si>
  <si>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</si>
  <si>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</si>
  <si>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</si>
  <si>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</si>
  <si>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</si>
  <si>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</si>
  <si>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</si>
  <si>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</si>
  <si>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</si>
  <si>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</si>
  <si>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</si>
  <si>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</si>
  <si>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</si>
  <si>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</si>
  <si>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</si>
  <si>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</si>
  <si>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</si>
  <si>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</si>
  <si>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</si>
  <si>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</si>
  <si>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</si>
  <si>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</si>
  <si>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</si>
  <si>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</si>
  <si>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</si>
  <si>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</si>
  <si>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</si>
  <si>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</si>
  <si>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</si>
  <si>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</si>
  <si>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</si>
  <si>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</si>
  <si>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</si>
  <si>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</si>
  <si>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</si>
  <si>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</si>
  <si>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</si>
  <si>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</si>
  <si>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</si>
  <si>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</si>
  <si>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</si>
  <si>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</si>
  <si>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</si>
  <si>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</si>
  <si>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</si>
  <si>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</si>
  <si>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</si>
  <si>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</si>
  <si>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</si>
  <si>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</si>
  <si>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</si>
  <si>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</si>
  <si>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</si>
  <si>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</si>
  <si>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</si>
  <si>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</si>
  <si>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</si>
  <si>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</si>
  <si>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</si>
  <si>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</si>
  <si>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</si>
  <si>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</si>
  <si>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</si>
  <si>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</si>
  <si>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</si>
  <si>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</si>
  <si>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</si>
  <si>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</si>
  <si>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</si>
  <si>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</si>
  <si>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</si>
  <si>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</si>
  <si>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</si>
  <si>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</si>
  <si>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</si>
  <si>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</si>
  <si>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</si>
  <si>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</si>
  <si>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</si>
  <si>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</si>
  <si>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</si>
  <si>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</si>
  <si>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</si>
  <si>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</si>
  <si>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</si>
  <si>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</si>
  <si>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</si>
  <si>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</si>
  <si>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</si>
  <si>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</si>
  <si>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</si>
  <si>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</si>
  <si>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</si>
  <si>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</si>
  <si>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</si>
  <si>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</si>
  <si>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</si>
  <si>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</si>
  <si>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</si>
  <si>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</si>
  <si>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</si>
  <si>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</si>
  <si>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</si>
  <si>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</si>
  <si>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</si>
  <si>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</si>
  <si>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</si>
  <si>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</si>
  <si>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</si>
  <si>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</si>
  <si>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</si>
  <si>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</si>
  <si>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</si>
  <si>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</si>
  <si>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</si>
  <si>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</si>
  <si>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</si>
  <si>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</si>
  <si>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</si>
  <si>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</si>
  <si>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</si>
  <si>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</si>
  <si>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</si>
  <si>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</si>
  <si>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</si>
  <si>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</si>
  <si>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</si>
  <si>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</si>
  <si>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</si>
  <si>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</si>
  <si>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</si>
  <si>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</si>
  <si>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</si>
  <si>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</si>
  <si>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</si>
  <si>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</si>
  <si>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</si>
  <si>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</si>
  <si>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</si>
  <si>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</si>
  <si>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</si>
  <si>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</si>
  <si>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</si>
  <si>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</si>
  <si>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</si>
  <si>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</si>
  <si>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</si>
  <si>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</si>
  <si>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</si>
  <si>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</si>
  <si>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</si>
  <si>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</si>
  <si>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</si>
  <si>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</si>
  <si>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</si>
  <si>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</si>
  <si>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</si>
  <si>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</si>
  <si>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</si>
  <si>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</si>
  <si>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</si>
  <si>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</si>
  <si>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</si>
  <si>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</si>
  <si>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</si>
  <si>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</si>
  <si>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</si>
  <si>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</si>
  <si>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</si>
  <si>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</si>
  <si>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</si>
  <si>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</si>
  <si>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</si>
  <si>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</si>
  <si>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</si>
  <si>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</si>
  <si>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</si>
  <si>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</si>
  <si>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</si>
  <si>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</si>
  <si>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</si>
  <si>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</si>
  <si>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</si>
  <si>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</si>
  <si>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</si>
  <si>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</si>
  <si>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</si>
  <si>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</si>
  <si>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</si>
  <si>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</si>
  <si>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</si>
  <si>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</si>
  <si>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</si>
  <si>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</si>
  <si>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</si>
  <si>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</si>
  <si>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</si>
  <si>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</si>
  <si>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</si>
  <si>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</si>
  <si>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</si>
  <si>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</si>
  <si>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</si>
  <si>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</si>
  <si>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</si>
  <si>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</si>
  <si>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</si>
  <si>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</si>
  <si>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</si>
  <si>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</si>
  <si>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</si>
  <si>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</si>
  <si>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</si>
  <si>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</si>
  <si>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</si>
  <si>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</si>
  <si>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</si>
  <si>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</si>
  <si>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</si>
  <si>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</si>
  <si>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</si>
  <si>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</si>
  <si>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</si>
  <si>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</si>
  <si>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</si>
  <si>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</si>
  <si>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</si>
  <si>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</si>
  <si>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</si>
  <si>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</si>
  <si>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</si>
  <si>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</si>
  <si>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</si>
  <si>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</si>
  <si>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</si>
  <si>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</si>
  <si>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</si>
  <si>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</si>
  <si>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</si>
  <si>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</si>
  <si>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</si>
  <si>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</si>
  <si>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</si>
  <si>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</si>
  <si>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</si>
  <si>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</si>
  <si>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</si>
  <si>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</si>
  <si>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</si>
  <si>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1. Mayor demanda de justicia.</t>
  </si>
  <si>
    <t>Afectación de reputacion,imagén,  credibilidad, satisfacción de usuarios y PI</t>
  </si>
  <si>
    <t xml:space="preserve">De la entidad, seccional, despachos a nivel local o municipal </t>
  </si>
  <si>
    <t>2. Insuficiencia de  personal  para atender la función misional y la atención a las partes interesadas en los despachos judiciales y centro de servicios</t>
  </si>
  <si>
    <t>Afectación Económica</t>
  </si>
  <si>
    <t>Afectación al presupuesto en un valor ≥50%.</t>
  </si>
  <si>
    <t>3. Complejidad de los procesos judiciales y solicitudes, lo cual incrementa los tiempos para su resolución.</t>
  </si>
  <si>
    <t>Interrupción o afectación en la prestación del servicio judicial</t>
  </si>
  <si>
    <t>Entre  0 a 48 horas habiles al año o afectación mínima</t>
  </si>
  <si>
    <t>4.Fallas en la planeación  para el desarrollo de las tareas propias del despacho.</t>
  </si>
  <si>
    <t>Incumplimiento de las metas establecidas</t>
  </si>
  <si>
    <t>Incumplimiento del 60% de los indicadores del proceso</t>
  </si>
  <si>
    <t>5.  Fallas e insuficiencia de las herramientas tecnológicas.</t>
  </si>
  <si>
    <t xml:space="preserve">Incumplimientos en la realizacion de audiencias </t>
  </si>
  <si>
    <t xml:space="preserve">No se atiende la  solicitud  de un fiscal o parte interesada para la realización de una audiencia preliminar o no se cumple  la programción de audiencias de Conocimiento. </t>
  </si>
  <si>
    <t xml:space="preserve">1. Inasistencia del Juez </t>
  </si>
  <si>
    <t xml:space="preserve">2. Falta de tiempo para  la realización.
</t>
  </si>
  <si>
    <t>Incumplimiento del 40% de los indicadores del proceso</t>
  </si>
  <si>
    <t>3. Programación de audiencias sin tener en cuenta tiempos de duración para su realización.</t>
  </si>
  <si>
    <t>Entre 49 a 96 horas  habiles al año  o afectación baja</t>
  </si>
  <si>
    <t>5.Fallas en el servicio de internet,  conectividad  irregular.</t>
  </si>
  <si>
    <t xml:space="preserve"> Efectuar notificaciones que no cumplan con los requistos</t>
  </si>
  <si>
    <t>Entre e 97 a 192 horas  habiles al año o afectación baja</t>
  </si>
  <si>
    <t xml:space="preserve">3. Falta de personal para atender el  volúmen de solicitudes recibidas. </t>
  </si>
  <si>
    <t>Efectuar el reparto judicial incumpliendo requisitos</t>
  </si>
  <si>
    <t>Realizar el reparto incumplimiento los principios  y condiciones establecidas para su realización</t>
  </si>
  <si>
    <t xml:space="preserve">1.  Direcciones físicas o electrónicas  de las partes interesadas erradas. </t>
  </si>
  <si>
    <t>Muy Baja - 1</t>
  </si>
  <si>
    <t>2.  Falta de seguimiento y control al cumplimiento efectivo de la actividad asignada.</t>
  </si>
  <si>
    <t>Interrupción o afectación en la prestación del servicio administrativo</t>
  </si>
  <si>
    <t>Pérdida de documentos</t>
  </si>
  <si>
    <t>Extravío temporal o definitivo de los  documentos de los procesos judiciales</t>
  </si>
  <si>
    <t xml:space="preserve">1. Falta de implementación del expediente electrónico en todas las dependencias y juzgados.
</t>
  </si>
  <si>
    <t xml:space="preserve">Entre  145 a 192 horas  hábiles al año o afectación alta </t>
  </si>
  <si>
    <t>2.Falta de software institucional estandarizado para la especialidad para el control del archivo de documentos tanto físicos como virtuales.</t>
  </si>
  <si>
    <t>3.Desconocimiento e inaplicabilidad de las Tablas de Retención Documental (TRD)</t>
  </si>
  <si>
    <t>4.Volumen excesivo de ingreso de expedientes para el personal asignado,  generando demoras en la organización de los expedientes.</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</si>
  <si>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</si>
  <si>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</si>
  <si>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De la entidad y sector justicia a nivel internacional </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</si>
  <si>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</si>
  <si>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</si>
  <si>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</si>
  <si>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</si>
  <si>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 xml:space="preserve">De la entidad y sector justicia a nivel nacional </t>
  </si>
  <si>
    <t>Afectación al  presupuesto en un valor  &lt;5% y  ≥20%.</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</si>
  <si>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</si>
  <si>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</si>
  <si>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</si>
  <si>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</si>
  <si>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</si>
  <si>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</si>
  <si>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</si>
  <si>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</si>
  <si>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</si>
  <si>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</si>
  <si>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</si>
  <si>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</si>
  <si>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</si>
  <si>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</si>
  <si>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</si>
  <si>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</si>
  <si>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</si>
  <si>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NO</t>
  </si>
  <si>
    <t>SI</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</si>
  <si>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</si>
  <si>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</si>
  <si>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</si>
  <si>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</si>
  <si>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</si>
  <si>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</si>
  <si>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</si>
  <si>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</si>
  <si>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</si>
  <si>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</si>
  <si>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</si>
  <si>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</si>
  <si>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</si>
  <si>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</si>
  <si>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</si>
  <si>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</si>
  <si>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</si>
  <si>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</si>
  <si>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</si>
  <si>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</si>
  <si>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</si>
  <si>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</si>
  <si>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</si>
  <si>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</si>
  <si>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</si>
  <si>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</si>
  <si>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</si>
  <si>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</si>
  <si>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</si>
  <si>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</si>
  <si>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</si>
  <si>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</si>
  <si>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</si>
  <si>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</si>
  <si>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</si>
  <si>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</si>
  <si>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</si>
  <si>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</si>
  <si>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</si>
  <si>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</si>
  <si>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</si>
  <si>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</si>
  <si>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</si>
  <si>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</si>
  <si>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Catastrófico</t>
  </si>
  <si>
    <t>Afectación al presupuesto en un valor ≥0,5%.</t>
  </si>
  <si>
    <t>Afectación al presupuesto en un valor &lt;0,5% y ≥1%.</t>
  </si>
  <si>
    <t>Incumplimiento del 20% de los indicadores del proceso</t>
  </si>
  <si>
    <t>Incumplimiento del 80% de los indicadores del proceso</t>
  </si>
  <si>
    <t>Incumplimiento del 100% de los indicadores del proceso</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</si>
  <si>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</si>
  <si>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</si>
  <si>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</si>
  <si>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</si>
  <si>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</si>
  <si>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</si>
  <si>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</si>
  <si>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</si>
  <si>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</si>
  <si>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</si>
  <si>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</si>
  <si>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</si>
  <si>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</si>
  <si>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</si>
  <si>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</si>
  <si>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</si>
  <si>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</si>
  <si>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</si>
  <si>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</si>
  <si>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</si>
  <si>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</si>
  <si>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</si>
  <si>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</si>
  <si>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</si>
  <si>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</si>
  <si>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</si>
  <si>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</si>
  <si>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</si>
  <si>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</si>
  <si>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</si>
  <si>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</si>
  <si>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</si>
  <si>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</si>
  <si>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</si>
  <si>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</si>
  <si>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</si>
  <si>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</si>
  <si>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</si>
  <si>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</si>
  <si>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</si>
  <si>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</si>
  <si>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</si>
  <si>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</si>
  <si>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</si>
  <si>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</si>
  <si>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</si>
  <si>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</si>
  <si>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</si>
  <si>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</si>
  <si>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</si>
  <si>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</si>
  <si>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</si>
  <si>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</si>
  <si>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</si>
  <si>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</si>
  <si>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</si>
  <si>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</si>
  <si>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</si>
  <si>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</si>
  <si>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</si>
  <si>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</si>
  <si>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</si>
  <si>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</si>
  <si>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</si>
  <si>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</si>
  <si>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</si>
  <si>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</si>
  <si>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</si>
  <si>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</si>
  <si>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</si>
  <si>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</si>
  <si>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</si>
  <si>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</si>
  <si>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</si>
  <si>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</si>
  <si>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</si>
  <si>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SISTEMA RESPONSABILIDAD PENAL PARA ADOLESCENTES DE ARMENIA</t>
  </si>
  <si>
    <t>Estrategicos</t>
  </si>
  <si>
    <t>PLANEACIÓN ESTRATEGICA
COMUNICACIÓN INSTITUCIONAL</t>
  </si>
  <si>
    <t>Misionales</t>
  </si>
  <si>
    <t>ACCIONES CONSTITUCIONALES
PROCESO PENAL</t>
  </si>
  <si>
    <t>Apoyo</t>
  </si>
  <si>
    <t xml:space="preserve">ATENCIÓN AL CIUDADANO
GESTIÓN DE SERVICIOS JUDICIALES
</t>
  </si>
  <si>
    <t>Evaluacion y Mejora</t>
  </si>
  <si>
    <t xml:space="preserve">MEJORAMIENTO DEL SIGCMA
</t>
  </si>
  <si>
    <t>X</t>
  </si>
  <si>
    <t>8 DE SEPTIEMBRE DE 2023</t>
  </si>
  <si>
    <t>Se realizan  actuaciones procesales o se da  respuesta a las solicitudes de los usuarios de la administración de justicia en materia penal, después del  término legal establecido para decidir sobre los conflictos presentados a los jueces.</t>
  </si>
  <si>
    <t xml:space="preserve">El Consejo Seccional,   anualmente  revisa Estadísticas en SIERJU . Analizando las cargas de trabajo y  la productividad de los juzgados.  Si los resultados superan los estandares establecidos tramita la creación de juzgados de descongestión.
Como registro del control quedan actas de visistas del Consejo y acuerdos de creación de juzgados. </t>
  </si>
  <si>
    <t xml:space="preserve">El Consejo Seccional,  anualmente  revisa Estadísticas en SIERJU. Analizando las cargas de trabajo y  la productividad de los juzgados, si los resultados superan los estandares establecidos tramita la creación de juzgados de descongestión.
Como registro del control quedan actas de visistas del Consejo y acuerdos de creación de juzgados. </t>
  </si>
  <si>
    <t>El Juez director del despacho, permanente, verifica la complejidad de los asuntos a su cargo, mediante la planificación de actividades teniendo en cuenta el volumen de trabajo, el número de personas del despacho y la distribución de funciones.
Pudiendo realizar una redistribución provisional de actividades entre el personal del despacho para atender esos procesos complejos.  Como registro del control quedan las constancias o informes secretariales.</t>
  </si>
  <si>
    <t xml:space="preserve">El Juez director del despacho, diariamente, hace seguimiento a la planificación de actividades del despacho, revisando las actividades pendientes por realizar (audiencias, tutelas, etc.)  y los tiempos programados para cada una.
En caso de desviación realiza reprogramación de actividades entre los servidores del despacho.   Como registro del control quedan las determinaciones del juez y planilla de seguimiento. </t>
  </si>
  <si>
    <t>El  Secretario del despacho, permanentemente, verifica las actividades que se realizan y las herramientas tecnológicas disponibles, observando el buen funcionamiento de las mismas,  en caso de fallas de las herramientas tecnológicas, se reportan las mismas y se buscan medidas alternativas mientras se solucionan las mismas, como por ejemplo, el teletrabajo.  En caso de requerirse nuevas herramientas se realizará la solicitud de la misma a través de los canles establecidos. Como registro del control quedan los reportes a la mesa de ayuda y demás dependencias.</t>
  </si>
  <si>
    <t>No se tiene control correctivo,</t>
  </si>
  <si>
    <t>6. Cruce de audiencias entre juzgados.</t>
  </si>
  <si>
    <t xml:space="preserve">4 .Notificaciones judiciales erradas o inoportunas </t>
  </si>
  <si>
    <t>7. Inasistencia de las demás partes</t>
  </si>
  <si>
    <t xml:space="preserve">El Juez director del despacho, diariamente,  hace seguimiento a la  planificación de audiencias, revisando el tipo de audiencias a realizar  y los tiempos programados para cada una. En caso de no poder asistir se debe informar a las partes sobre la reprogramación, indicando la nueva fecha y hora. Como registro del control queda la solicitud de notificación remitada al centro de servicios. </t>
  </si>
  <si>
    <r>
      <t>El Juez director del despacho,</t>
    </r>
    <r>
      <rPr>
        <sz val="10"/>
        <color rgb="FFFF0000"/>
        <rFont val="Calibri"/>
        <family val="2"/>
        <scheme val="minor"/>
      </rPr>
      <t xml:space="preserve"> </t>
    </r>
    <r>
      <rPr>
        <sz val="10"/>
        <rFont val="Calibri"/>
        <family val="2"/>
        <scheme val="minor"/>
      </rPr>
      <t xml:space="preserve">diariamente,  hace seguimiento a la  planificación de audiencias, revisando el tipo de audiencias a realizar  y los tiempos programados para cada una.  Cuando no se tenga en cuenta los tiempos necesarios de la realización de la audiencia se efectua la reprogramación indicando la nueva fecha y hora. Como registro del control queda el registro de la audiencia, la solicitud de notificación remitada al centro de servicios y la salida no conforme. </t>
    </r>
  </si>
  <si>
    <r>
      <t>El Juez director del despacho,</t>
    </r>
    <r>
      <rPr>
        <sz val="10"/>
        <color rgb="FFFF0000"/>
        <rFont val="Calibri"/>
        <family val="2"/>
        <scheme val="minor"/>
      </rPr>
      <t xml:space="preserve"> </t>
    </r>
    <r>
      <rPr>
        <sz val="10"/>
        <rFont val="Calibri"/>
        <family val="2"/>
        <scheme val="minor"/>
      </rPr>
      <t xml:space="preserve">diariamente,  hace seguimiento a la  planificación de audiencias, revisando el tipo de audiencias a realizar  y los tiempos programados para cada una.  Cuando se exceda en los tiempos de la realización de la audiencia se efectua la reprogramación indicando la nueva fecha y hora. Como registro del control queda el registro de la audiencia, la solicitud de notificación remitada al centro de servicios y la salida no conforme. </t>
    </r>
  </si>
  <si>
    <t xml:space="preserve">Técnico en sistemas, diariamente, hace seguimiento a las  salas de audiencias, revisando físicamente los equipos y la conexión en las salas de audiencias. En caso de detectar algun daño se buscara las soluciones, de no ser posible se informará al juzgado, para que  determine las medidas alternativas mientras se solucionan las mismas, como por ejemplo, el teletrabajo,  en caso de no ser posible se informa la reprogramación de la audiencia, Como registro del control queda la remisión a la mesa de ayuda y la solicitud de notificación de la reprogramación. </t>
  </si>
  <si>
    <r>
      <t>El Juez director del despacho,</t>
    </r>
    <r>
      <rPr>
        <sz val="10"/>
        <color rgb="FFFF0000"/>
        <rFont val="Calibri"/>
        <family val="2"/>
        <scheme val="minor"/>
      </rPr>
      <t xml:space="preserve"> </t>
    </r>
    <r>
      <rPr>
        <sz val="10"/>
        <rFont val="Calibri"/>
        <family val="2"/>
        <scheme val="minor"/>
      </rPr>
      <t>en cada trimestre, verifica las causas de la no realización de las audiencias y plantea soluciones,  mediante el analisis de las causas como son fallas tecnologicas, errores de programación de audiencia, errores de notificación, inasistencia, etc.  Cuando las causas sean relacionadas o ajenas al despacho, dependiendo de cada caso, se deben tratar conforme el procedimiento de salidas no conformes. Como registro del control queda la</t>
    </r>
    <r>
      <rPr>
        <sz val="10"/>
        <color rgb="FFFF0000"/>
        <rFont val="Calibri"/>
        <family val="2"/>
        <scheme val="minor"/>
      </rPr>
      <t xml:space="preserve"> </t>
    </r>
    <r>
      <rPr>
        <sz val="10"/>
        <rFont val="Calibri"/>
        <family val="2"/>
        <scheme val="minor"/>
      </rPr>
      <t>Información estadistica (SIERJU), las salidas no conformes y las actas de comité SIGCMA .</t>
    </r>
    <r>
      <rPr>
        <sz val="10"/>
        <color rgb="FFFF0000"/>
        <rFont val="Calibri"/>
        <family val="2"/>
        <scheme val="minor"/>
      </rPr>
      <t xml:space="preserve"> </t>
    </r>
  </si>
  <si>
    <r>
      <t>El juez director del despacho, cuando ocurran situaciones de fallas tecnológicas, verifica las causas de los problemas de acuerdo a las respuestas de la mesa de ayuda y dependiendo de la misma, remite la situación a la dirección seccional para que se brinden soluciones definitivas,</t>
    </r>
    <r>
      <rPr>
        <sz val="10"/>
        <color rgb="FFFF0000"/>
        <rFont val="Calibri"/>
        <family val="2"/>
        <scheme val="minor"/>
      </rPr>
      <t xml:space="preserve"> </t>
    </r>
    <r>
      <rPr>
        <sz val="10"/>
        <rFont val="Calibri"/>
        <family val="2"/>
        <scheme val="minor"/>
      </rPr>
      <t>Como registro del control quedan los oficios y las actas de reunión del Comité General</t>
    </r>
    <r>
      <rPr>
        <sz val="10"/>
        <color rgb="FFFF0000"/>
        <rFont val="Calibri"/>
        <family val="2"/>
        <scheme val="minor"/>
      </rPr>
      <t xml:space="preserve">. </t>
    </r>
  </si>
  <si>
    <r>
      <t>El Juez director del despacho,</t>
    </r>
    <r>
      <rPr>
        <sz val="10"/>
        <color rgb="FFFF0000"/>
        <rFont val="Calibri"/>
        <family val="2"/>
        <scheme val="minor"/>
      </rPr>
      <t xml:space="preserve"> </t>
    </r>
    <r>
      <rPr>
        <sz val="10"/>
        <rFont val="Calibri"/>
        <family val="2"/>
        <scheme val="minor"/>
      </rPr>
      <t xml:space="preserve">diariamente,  hace seguimiento a la  planificación de audiencias, revisando el tipo de audiencias a realizar  y los tiempos programados para cada una. De igual manera, verificando que no se cruce la audiencia con otro juzgado, especialmente, que no se tengan algubno de los sujetos procesales, excepto, para las audiencias de garantias con detenidos.  Cuando no se tenga en cuenta las audiencias programadas por otros juzgados se efectua la reprogramación indicando la nueva fecha y hora. Como registro del control queda la solicitud de reprogramación remitada al centro de servicios y la salida no conforme. </t>
    </r>
  </si>
  <si>
    <r>
      <t>El Juez director del despacho,</t>
    </r>
    <r>
      <rPr>
        <sz val="10"/>
        <color rgb="FFFF0000"/>
        <rFont val="Calibri"/>
        <family val="2"/>
        <scheme val="minor"/>
      </rPr>
      <t xml:space="preserve"> </t>
    </r>
    <r>
      <rPr>
        <sz val="10"/>
        <rFont val="Calibri"/>
        <family val="2"/>
        <scheme val="minor"/>
      </rPr>
      <t>en cada audiencia, verifica la asistencia de las partes, para lo cual, revisa el tipo de audiencia a realizar  y las partes necesarios para llevarla a cabo. Cuando se presenta la inasistencia de una de las partes se busca soluciones alternativas para seguir con la audiencia, de no ser posible se realiza la solicitud de reprogramación de audiencia. Cuando los hechos sean reiterativos y atribuibles a una dependencia, como por ejemplo, la defensoria o el ICBF, se informará al juez coordinador, para que el mismo se comunique con dicha dependencia y se informe la citación.  Como registro del control se tiene las actas de audiencia, las solicitudes de reprogramación y las comunicaciones,</t>
    </r>
  </si>
  <si>
    <t>1. Errores en la digitación en los oficios de solicitud de notificación o en los oficios de citación para la audiencia.</t>
  </si>
  <si>
    <t>2. Incumplimiento del procedimiento de notificación.</t>
  </si>
  <si>
    <t>4. Falta de comunicación y de oportunidad en la  actualización de las novedades de contacto de los usuarios por parte de los juzgados.</t>
  </si>
  <si>
    <t>5. No incluir en la solicitud de notificación la totalidad de las personas requeridas para la audiencias.</t>
  </si>
  <si>
    <t xml:space="preserve">6. Direcciones físicas o electrónicas  de las partes interesadas erradas o inexistentes. </t>
  </si>
  <si>
    <t>No se realizan las  notificaciones , no se erfectuan  oportunamente o no se aplica aplicar la normatividad,</t>
  </si>
  <si>
    <t>3. Errores de digitación al momento de realizar el reparto, ya sea manual, en el software de reparto o herramienta tecnológica.</t>
  </si>
  <si>
    <t>5. No realizar los procedimientos de seguridad informatica y copias de seguridad</t>
  </si>
  <si>
    <t xml:space="preserve">1.Falta de ética  de los servidores judiciales 
</t>
  </si>
  <si>
    <t xml:space="preserve">2 Fallas en los controles de los procesos </t>
  </si>
  <si>
    <t>El empleado asignado por el juzgado, como mínimo un día antes de cada audiencia, verifica cualquier falla relacionada con el proceso de notificación, sin importar si el error es del juzgado o el notificador, mediante la revisión de la solicitud de citación y el informe de citación, advirtiendo al centro de servicios para que subsane cualquier problema antes de la audiencia. Como registro del control se lleva como salida no conforme para el mejoramiento del proceso de notificación o solicitud de audiencia, Informe de gestión y estadistica al comité general.</t>
  </si>
  <si>
    <t>El empleado encargado de comunicaciones, al momento de realizar cada oficio de citación, verifica que los datos aportados en la solicitud sean los que digita en el oficio, para lo cual, confrontando la información aportada en la solicitud y confirmando que lo digitado o seleccionado en el documento es correcto. Si encuentra que ingresó datos errados hace la corrección  antes de enviar los oficios,  Como registro del control se tiene las salidas no conformes.</t>
  </si>
  <si>
    <t>El coordinador del centro de servicios, permanente, verifica el cumplimiento del procedimiento de notificación, revisando el cuadro de control de solicitudes de notificaciones y los informes de citaduria.  En caso de incumplimiento, se  revisa el procedimiento de notificaciones y/o se efectuan compromisos con los empleados. Como registro del control se tiene el Informe gestión y estadistico al comité general y las salidas no conformes,</t>
  </si>
  <si>
    <t>- Analisis del informe de estadistico y de gestión trimestralmente,
- Realizar Comités del SIGCMA para el seguimiento, implementación y mejora continua,</t>
  </si>
  <si>
    <t>- Comité General,
- Comité operativo SIGCMA del SRPA de Quindio,</t>
  </si>
  <si>
    <t>Participar en las capacitaciones brindadas por la escuela judicial , otras entidades y/o espacios organizados por el SIGCMA sobre gestión documental</t>
  </si>
  <si>
    <t>Empleados y servidores judiciales del SRPA de Quindio</t>
  </si>
  <si>
    <r>
      <t xml:space="preserve">El empleado encargado de comunicaciones. permanentemente, al realizar el recordatorio de la audiencia en los procesos penales a las partes, subsana cualquier información errada por error de digitación para asistir a la audiencia.  De no solucionarse, se debe reprogramar la audiencia, </t>
    </r>
    <r>
      <rPr>
        <sz val="10"/>
        <color rgb="FFFF0000"/>
        <rFont val="Calibri"/>
        <family val="2"/>
        <scheme val="minor"/>
      </rPr>
      <t xml:space="preserve"> </t>
    </r>
    <r>
      <rPr>
        <sz val="10"/>
        <rFont val="Calibri"/>
        <family val="2"/>
        <scheme val="minor"/>
      </rPr>
      <t xml:space="preserve">Como registro del control se tienen lo recordatorios efectuados a través de redes sociales. </t>
    </r>
  </si>
  <si>
    <t>El empleado asignado por el juzgado, permanente, debe comprobar que los datos de contacto remitidos para notificación por las partes esten actualizados en sus bases de datos o expediente, verificando que todas solicitudes remitidas al centro de servicios esten actualizadas, en caso de no realizarse la actualización se debe llevar como salida no conforme,  Como registro del control se tienen las solicitudes al centro de servicios y las salidas no conformes.</t>
  </si>
  <si>
    <t>El empleado encargado de comunicaciones, permanente, al efectuar el proceso de notificación, evidencia mensaje de dirección inexistente en el correo electronico, teléfono fuera de servicio o al realizarse la visita se detecta dirección inexistente se advierte al juzgado y la fiscalia.  Es obligación de la fiscalía y/o la defensa la entrega de una dirección de domicilio para efectuar la notificación,  en caso de no aportarse le corresponde al juzgado el advertir dicha situación y las consecuencias legales.  Como registro del control se tienen los informes de citación, las comunicaciones a la fiscalia y las salidas no conformes.</t>
  </si>
  <si>
    <t>El empleado asignado por el juzgado, permanente, debe comprobar que se coloquen en la solicitud de citación todas las personas necesarias para la audiencia, papa lo cual, verifica la exactitud de las partes entre el expediente y el oficio de solicitud, dependiendo del tipo de proceso. En caso de advirtir que falta alguna parte, debe comunicar de forma inmediata, mediante escrito (solicitud) al centro de servicios. Si no se efectua la corrección a tiempo, se debe reprogramara la audiencia. Como registro del control se tienen las salidas no conformes y las solicitudes de notificación,</t>
  </si>
  <si>
    <t>Consejo Seccional de la Judicatura, unidad de Proyectos especiales de Tecnología y CENDOJ, dentro de los tiempos establecidos en el plan de transformación digital, brindará un  Gestor documental, mediante el desarrollo de dicha herramienta tecnológica.  En caso de no entregarse, se deben seguir teniendo controles manuales, en este caso, solamente al momento de efectuarse la notificación se detectaria el problema. se tienen los informes al comité general, informes de citación, las comunicaciones a la fiscalia y las salidas no conformes.</t>
  </si>
  <si>
    <t xml:space="preserve">El Coordinador del centro de servicios, permanentemente, realiza reuniones con el grupo de comunicaciones, con la metodología de circulos de calidad, en donde se analizan las dificultades que se presentan en el proceso y se plantean soluciones.  Cuando las acciones le corresponde a los juzgados, se lleva el tema al comite general.  Como registro del control se tienen las salidas no conformes y los informes a comité general. </t>
  </si>
  <si>
    <r>
      <t>El Coordinador centro de servicios, permanente, verifica el volumen de trabajo y el personal disponible. Teniendo en cuenta el número de solicitudes y el número de personas del grupo de comunicaciones, efectua la reasignación entre el personal para cumplir con la actividad. En caso de ser insuficiente el personal, se remite comunicación al comite general para advertir lo mismo.  Como registro del control se tiene la</t>
    </r>
    <r>
      <rPr>
        <sz val="10"/>
        <color rgb="FFFF0000"/>
        <rFont val="Calibri"/>
        <family val="2"/>
        <scheme val="minor"/>
      </rPr>
      <t xml:space="preserve"> </t>
    </r>
    <r>
      <rPr>
        <sz val="10"/>
        <rFont val="Calibri"/>
        <family val="2"/>
        <scheme val="minor"/>
      </rPr>
      <t>Informe de gestión y estadistica al Comite General.</t>
    </r>
  </si>
  <si>
    <t>El coordinador centro de servicios, mensualmente, verificando el cumplimiento del procedimiento de reparto, lleva un control sobre los repartos efectuados y revisando las salidas no conformes o quejas sobre reparto. Cualquier incumplimiento, genera que se deba reformular el procedimiento de control y seguimiento del reparto o remitir el proceso disciplinario según la gravedad. Como registro del control se tiene el Informe gestión y estadistico al comité general y las salidas no conformes.</t>
  </si>
  <si>
    <r>
      <t>El empleado encargado de reparto, al momento de realizar reparto de cada solicitud o escrito, verifica que los datos aportados por el solicitante sean los que ingresa al aplicativo. confrontando la información aportada por el solicitante y confirmando que lo digitado o seleccionado en el aplicativo es correcto.  Si encuentra que ingresó datos errados hace la corrección.  Como registro del control se tiene las</t>
    </r>
    <r>
      <rPr>
        <sz val="10"/>
        <color rgb="FFFF0000"/>
        <rFont val="Calibri"/>
        <family val="2"/>
        <scheme val="minor"/>
      </rPr>
      <t xml:space="preserve"> </t>
    </r>
    <r>
      <rPr>
        <sz val="10"/>
        <rFont val="Calibri"/>
        <family val="2"/>
        <scheme val="minor"/>
      </rPr>
      <t>Salidas no conformes,</t>
    </r>
    <r>
      <rPr>
        <sz val="10"/>
        <color rgb="FFFF0000"/>
        <rFont val="Calibri"/>
        <family val="2"/>
        <scheme val="minor"/>
      </rPr>
      <t xml:space="preserve"> </t>
    </r>
    <r>
      <rPr>
        <sz val="10"/>
        <rFont val="Calibri"/>
        <family val="2"/>
        <scheme val="minor"/>
      </rPr>
      <t>información en el aplicativo de reparto y el acta de reparto.</t>
    </r>
  </si>
  <si>
    <t xml:space="preserve">El coordinador del centro de servicios, permanentemente, al encontrar la reiteración de errores en la realización de sus funciones, realizará el proceso de reinducción y un programa de mejoramiento con el empleado.  En caso de seguirse presentando los errores se analizarán las causas y con base en ellas tomará una determinación, pudiendo llegar a un tema disciplinario. Como registro del control se tiene el plan de mejoramiento y formato de reinducción. </t>
  </si>
  <si>
    <t>El Coordinador del centro de servicios, mensualmente, elabora los informes estadisticos y de quejas sobre reparto, con ello realiza un analisis y toma las acciones de mejora sobre el procedimiento.  Cuando persistan los errores se realizará nuevamente socialización del procedimiento de reparto. Como registro del control se tiene el Informe gestión y estadistico al comité general y las salidas no conformes - acciones correctivas.</t>
  </si>
  <si>
    <r>
      <t>El Secretario del despacho,</t>
    </r>
    <r>
      <rPr>
        <sz val="10"/>
        <color rgb="FFFF0000"/>
        <rFont val="Calibri"/>
        <family val="2"/>
        <scheme val="minor"/>
      </rPr>
      <t xml:space="preserve"> </t>
    </r>
    <r>
      <rPr>
        <sz val="10"/>
        <rFont val="Calibri"/>
        <family val="2"/>
        <scheme val="minor"/>
      </rPr>
      <t xml:space="preserve">permanentemente, verica que se cumpla con la normatividad sobre expediente digital, revisando los expedientes digitales organizados por los empleados del despacho.  Cuando se detecten errores se realiza un plan de mejora con el empleado.  Como registro del control se tiene la verificación de los expedientes digitales y el plan de mejora. </t>
    </r>
  </si>
  <si>
    <t>El Consejo superior de la Judicatura - Unidad de Proyectos especiales de Tecnología y CENDOJ, en un tiempo sin definir, presentará el Plan para la implementación del Acuerdo 11567, parágrafo 2 del artículo 28, mediante el conocimiento de la especialidad Penal y recolecciónde  datos para el diseño del software aplicable a la especialidad. En caso de ser necesario reformular el plan si se incumplen términos. Como registro  queda actas de reuniones.</t>
  </si>
  <si>
    <r>
      <t>El secretario del despacho / coordinador del centro de servicios,</t>
    </r>
    <r>
      <rPr>
        <sz val="10"/>
        <color rgb="FFFF0000"/>
        <rFont val="Calibri"/>
        <family val="2"/>
        <scheme val="minor"/>
      </rPr>
      <t xml:space="preserve"> </t>
    </r>
    <r>
      <rPr>
        <sz val="10"/>
        <rFont val="Calibri"/>
        <family val="2"/>
        <scheme val="minor"/>
      </rPr>
      <t>permanentemente, vericara que se cumpla con la normatividad sobre tablas de retención documental de los expedientes terminados de archivo de gestión, revisando los archivos digitales o físicos organizados por los empleados del despacho o centro servicios frente a lo indicado por las tablas de retención. En caso de incumplimiento se realizara un plan de mejora con el empleado.   Como registro del control se tiene el</t>
    </r>
    <r>
      <rPr>
        <sz val="10"/>
        <color rgb="FFFF0000"/>
        <rFont val="Calibri"/>
        <family val="2"/>
        <scheme val="minor"/>
      </rPr>
      <t xml:space="preserve"> i</t>
    </r>
    <r>
      <rPr>
        <sz val="10"/>
        <rFont val="Calibri"/>
        <family val="2"/>
        <scheme val="minor"/>
      </rPr>
      <t xml:space="preserve">nventario de documentos en archivo. </t>
    </r>
  </si>
  <si>
    <r>
      <t>El Juez director del despacho o coordinador centro de servicios,  cuando se presente, ordena la reconstrucción del expediente, para lo cual se solicita piezas procesales a las partes, se repiten la audiencias, etc. para los juzgados, y la solicitud de documentos por parte del centro de servicios,  Como registro del control se tiene el</t>
    </r>
    <r>
      <rPr>
        <sz val="10"/>
        <color rgb="FFFF0000"/>
        <rFont val="Calibri"/>
        <family val="2"/>
        <scheme val="minor"/>
      </rPr>
      <t xml:space="preserve"> </t>
    </r>
    <r>
      <rPr>
        <sz val="10"/>
        <rFont val="Calibri"/>
        <family val="2"/>
        <scheme val="minor"/>
      </rPr>
      <t>expediente reconstruido.</t>
    </r>
  </si>
  <si>
    <t>El Juez director del despacho, cuando se requiera, realizara jornadas de descongestión, mediante la asignanción del personal de otros grupos temporalmente.  En caso que no sea suficiente se planteara otra alternativa, incluyendo la solicitud de apoyo del CENDOJ o el Consejo SEccional, Como registro del control se tiene Registro de los expedientes tramitados.</t>
  </si>
  <si>
    <t xml:space="preserve">El Secretario del despacho, coordinador del centro de servicios y/o Técnico en sistemas, según períodicidad establecida, verificará del cumplimiento de las politicas de seguridad informática y copias de seguridad, revisando el cumplimiento de las politicas por los empleados responsables. En caso de incumplimiento, se realiza un plan de mejora con el empleado.   Como registro del control se tiene la verificación de existencia de las copias de seguridad. </t>
  </si>
  <si>
    <r>
      <t>El Juez director del despacho, de forma permanente, verificara las faltas éticas de los empleados relacionadas con la existencia de denuncias sobre el soborno y la corrupción, mediante un</t>
    </r>
    <r>
      <rPr>
        <sz val="11"/>
        <color theme="1"/>
        <rFont val="Calibri"/>
        <family val="2"/>
        <scheme val="minor"/>
      </rPr>
      <t xml:space="preserve"> seguimiento a</t>
    </r>
    <r>
      <rPr>
        <sz val="10"/>
        <color theme="1"/>
        <rFont val="Calibri"/>
        <family val="2"/>
        <scheme val="minor"/>
      </rPr>
      <t xml:space="preserve"> todas las denuncias de manera oportuna y exhaustiva. En caso de denuncias fundamentadas se debe remitir el proceso a la instancia disciplinaria, para tomar las medidas adecuadas contra los empleados que incumplan la política contra el soborno y la corrupción. Como registro del control se tiene el informe de seguimiento a las denuncias y el traslado a la Comisión seccional de disciplina judicial.</t>
    </r>
  </si>
  <si>
    <t> El Juez director del despacho o el coordinador del centro de servicios, de forma permanente, verificara la capacitación a todos los empleados, sobre la política contra el soborno y la corrupción, y la promoción de una cultura de ética e integridad en toda la organización, mediante la revisión a las hojas de vida. En caso necesario se realizará compromisos de capacitación.</t>
  </si>
  <si>
    <r>
      <t>El Juez director del despacho o el coordinador del centro de servicios, de forma permanente, verificara las faltas éticas de los empleados relacionadas con la existencia de denuncias sobre el soborno y la corrupción, mediante un</t>
    </r>
    <r>
      <rPr>
        <sz val="11"/>
        <color theme="1"/>
        <rFont val="Calibri"/>
        <family val="2"/>
        <scheme val="minor"/>
      </rPr>
      <t xml:space="preserve"> seguimiento a</t>
    </r>
    <r>
      <rPr>
        <sz val="10"/>
        <color theme="1"/>
        <rFont val="Calibri"/>
        <family val="2"/>
        <scheme val="minor"/>
      </rPr>
      <t xml:space="preserve"> todas las denuncias de manera oportuna y exhaustiva. En caso de denuncias fundamentadas se debe remitir el proceso a la instancia disciplinaria, para tomar las medidas adecuadas contra los empleados que incumplan la política contra el soborno y la corrupción. Como registro del control se tiene el informe de seguimiento a las denuncias y el traslado a la Comisión seccional de disciplina judicial.</t>
    </r>
  </si>
  <si>
    <t>El Juez director del despacho o el coordinador del centro de servicios, de forma permanente, monitoreara la efectividad de los controles contra el soborno y la corrupción, mediante la revisión del cumplimiento de la política, el código de conducta, segregación de funciones y el sistema de denuncias. En caso necesario actualizara los procedimientos según sea necesario para reflejar los cambios en el entorno legal o de riesgo. Como registro del control se tiene el informe de seguimiento.</t>
  </si>
  <si>
    <t>Participar en las capacitaciones brindadas por la escuela judicial , otras entidades y/o espacios organizados por el SIGCMA sobre anticorrupción,</t>
  </si>
  <si>
    <t>Se presenta un gran número de reprogramación de audiencias por parte del juzgado primero circuito, según información remitida de 81 audiencias programadas, se realizarón 43.  En el juzgado segundo circuito de 49 audiencias programadas, se realizarón 38.  En garantías el número de audiencias reprogramadas es menor, siendo el unico que reporta el juzgado primero de garantias de 23 audiencias programadas, se realizarón 16.</t>
  </si>
  <si>
    <t>Conforme a la información estadistica no se presentaron durante el período salidas de procesos por "EXTINCIÓN DE LA ACCIÓN PENAL - PRESCRIPCIÓN",</t>
  </si>
  <si>
    <t>Se tramitarón 204 solicitudes de citación y quedarón pendientes 5 por realizar.  En dicho proceso se efectuarón 1186 oficios, 91 boletas de citación, 59 despachos comisorios y 91 notificaciones personales. Se remiterón 1,370 correos electrónicos, se realizarón 560 llamadas telefónicas y 76 mensajes de whatsApps (solo en el proceso de citación), sin tener en cuenta la utilización de TIC en el proceso de recordación a las partes de las audiencias, 
No Se presentó salidas no conformes.</t>
  </si>
  <si>
    <t>Se efectuarón 42 actas de reparto de garantias y 20 de conocimiento.  Se destaca que se implemento la herramienta tecnologica TYBA, la cual va de acuerdo con el plan de transformación digital y con una mayor confiabilidad en el reparto,
No se presentarón salidas no conformes.</t>
  </si>
  <si>
    <t>Se recibierón y actualizarón 64 expedientes electronicos.
No se tiene salidas no conformes.</t>
  </si>
  <si>
    <t>En la actualidad no se escogio al SRPA para certificarnos en la norma antisobornos y tampoco se efectuaron capacitaciones durante el trimestre,</t>
  </si>
  <si>
    <t xml:space="preserve">Administrar justicia en materia penal, dirigiendo las actuaciones procesales, orientadas a la emisión de una decisión de carácter definitivo, mediante la aplicación de la normatividad sustancial y procedimental vigente. 
Dar trámite oportuno y eficaz a lo ordenado por los Jueces del Sistema de Responsabilidad Penal para Adolescentes de Armenia en sus providencias, de acuerdo con los términos y requisitos establecidos en la Constitución y la Ley.
</t>
  </si>
  <si>
    <t>El proceso inicia con la recepción de la solicitud de audiencia preliminar y finaliza con la decision definitiva que resuelve el asunto
Inicia con la recepción de la orden para ejecutar un trámite  y finaliza con la ejecución del trámite que corresponda.</t>
  </si>
  <si>
    <t>Acciones constitucionales, penales y judiciales administrativos del centro de servicios</t>
  </si>
  <si>
    <t>Se presenta un gran número de reprogramación de audiencias por parte del juzgado primero circuito, según información remitida, de 120 audiencias programadas, se realizarón 54.  En el juzgado segundo circuito es muy baja la reprogramación, de 56 audiencias programadas, se realizarón 51.  En garantías la información se genera del cuadro 18 del SIERJU, sin embargo, el mismo no registra las audiencias que son reprogramadas, se estan registrando las mismas como realizadas, siendo el unico que reporta el juzgado primero de garantias de 4 audiencias aplazadas.</t>
  </si>
  <si>
    <t>Conforme a la información estadistica no se presentaron durante el período salidas de procesos por "EXTINCIÓN DE LA ACCIÓN PENAL - PRESCRIPCIÓN".  
No se concreto el riesgo.</t>
  </si>
  <si>
    <t>Se tramitarón 215 solicitudes de citación y quedarón pendientes 11 por realizar.  En dicho proceso se efectuarón 1185 oficios, 96 boletas de citación, 54 despachos comisorios y 103 notificaciones personales. Se remiterón 1,253 correos electrónicos, se realizarón 506 llamadas telefónicas y 65 mensajes de whatsApps (solo en el proceso de citación), sin tener en cuenta la utilización de TIC en el proceso de recordación a las partes de las audiencias,
No se concreto el riesgo.</t>
  </si>
  <si>
    <t>Se efectuarón 40 actas de reparto de garantias y 24 de conocimiento.  Se destaca que se implemento la herramienta tecnologica TYBA, la cual va de acuerdo con el plan de transformación digital y con una mayor confiabilidad en el reparto.
No se concreto el riesgo.</t>
  </si>
  <si>
    <t xml:space="preserve">Se recibierón y actualizarón 103 expedientes electronicos.
No se concreto el riesgo.
</t>
  </si>
  <si>
    <t>Se presenta un gran número de reprogramación de audiencias por parte del juzgado primero circuito, según información remitida, de 100 audiencias programadas, se realizarón 52.  En el juzgado segundo circuito es muy baja la reprogramación, de 50 audiencias programadas, se realizarón 41.  En garantías la información se genera del cuadro 18 del SIERJU, sin embargo, el mismo no registra las audiencias que son reprogramadas,</t>
  </si>
  <si>
    <t>Se tramitarón 212 solicitudes de citación y quedarón pendientes 1 por realizar.  En dicho proceso se efectuarón 1119 oficios, 81 boletas de citación, 86 despachos comisorios y 93 notificaciones personales. Se remiterón 1,364 correos electrónicos, se realizarón 589 llamadas telefónicas y 66 mensajes de whatsApps (solo en el proceso de citación), sin tener en cuenta la utilización de TIC en el proceso de recordación a las partes de las audiencias, 
No se concreto el riesgo.</t>
  </si>
  <si>
    <t xml:space="preserve">Se recibierón y actualizarón 106 expedientes electronicos.
No se concreto el riesgo.
</t>
  </si>
  <si>
    <t>Se efectuarón 52 actas de reparto de garantias y 24 de conocimiento.  Se destaca que se implemento la herramienta tecnologica TYBA, la cual va de acuerdo con el plan de transformación digital y con una mayor confiabilidad en el reparto.
No se concreto el riesgo.</t>
  </si>
  <si>
    <t>La gestión eficiente de las solicitudes de citación se evidenció en la rápida respuesta a cada caso, lo cual se logró gracias a la implementación de un procedimiento de comunicaciones, con la integración de varias herramientas.  Se gestionaron un total de 145 solicitudes de citación y quedando con 4 pendientes. Para ello, se emplearon diversas herramientas de comunicación: 819 oficios, 103 boletas de citación, 55 despachos comisorios y 75 notificaciones personales. Adicionalmente, se remitieron 949 correos electrónicos, se realizaron 351 llamadas telefónicas y se enviaron 46 mensajes de WhatsApp (únicamente para citaciones del juzgado segundo del circuito). Si bien se obtuvieron resultados satisfactorios, es importante destacar que estas cifras no consideran el uso de las TIC para la gestión de recordatorios de audiencias.
No se concreto el riesgo.</t>
  </si>
  <si>
    <t>Actualmente, no se ha seleccionado al SRPA para la certificación en la norma antisoborno, y tampoco se han llevado a cabo capacitaciones durante el trimestre.</t>
  </si>
  <si>
    <t xml:space="preserve">Según la información proporcionada, el Juzgado Primero del Circuito presenta una alta tasa de reprogramación de audiencias. De un total de 79 audiencias programadas, solo se llevaron a cabo 35. Por el contrario, en el Juzgado Segundo del Circuito, la tasa de reprogramación es significativamente menor, con 28 audiencias realizadas de un total de 29. En lo referente a las garantías el cuadro 18 del SIERJU muestra que el juzgado primero municipal  la tasa de reprogramación es significativamente baja, con 14 audiencias realizadas de un total de 16 programadas; el juzgado segundo la tasa de reprogramación es significativamente baja, con 11 audiencias realizadas de un total de 13 programadas; y el el juzgado tercero la tasa de reprogramación es significativamente baja, con 9 audiencias realizadas de un total de 11 programadas, </t>
  </si>
  <si>
    <t>Se emitieron 17 actas de reparto de garantías y 19 de conocimiento, lo cual representa un avance significativo en la gestión de los procesos. La implementación de la herramienta tecnológica juzticia XXI web "TYBA" ha optimizado el reparto, garantizando mayor eficiencia y transparencia, en línea con los objetivos del plan de transformación digital.
No se concreto el riesgo.</t>
  </si>
  <si>
    <t xml:space="preserve">Se recibierón y actualizarón 74 expedientes electrónicos.
No se concreto el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</si>
</sst>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5">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2"/>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32">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82">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5" fillId="0" borderId="0" xfId="0" applyFont="1" applyAlignment="1" applyProtection="1">
      <alignment horizontal="center" vertical="center" wrapText="1" readingOrder="1"/>
      <protection hidden="1"/>
    </xf>
    <xf numFmtId="0" fontId="58"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6"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8" fillId="3" borderId="0" xfId="1" quotePrefix="1" applyFont="1" applyFill="1" applyAlignment="1">
      <alignment horizontal="center" vertical="center" wrapText="1"/>
    </xf>
    <xf numFmtId="0" fontId="59" fillId="3" borderId="0" xfId="1" quotePrefix="1" applyFont="1" applyFill="1" applyAlignment="1">
      <alignment horizontal="center" vertical="center" wrapText="1"/>
    </xf>
    <xf numFmtId="0" fontId="59"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4" fillId="3" borderId="11" xfId="1" applyFont="1" applyFill="1" applyBorder="1" applyAlignment="1">
      <alignment horizontal="left" vertical="center" wrapText="1"/>
    </xf>
    <xf numFmtId="0" fontId="18" fillId="3" borderId="11" xfId="0" applyFont="1" applyFill="1" applyBorder="1"/>
    <xf numFmtId="0" fontId="60" fillId="3" borderId="0" xfId="0" applyFont="1" applyFill="1" applyAlignment="1">
      <alignment horizontal="center" vertical="center" wrapText="1"/>
    </xf>
    <xf numFmtId="0" fontId="60" fillId="3" borderId="0" xfId="0" applyFont="1" applyFill="1" applyAlignment="1">
      <alignment horizontal="left" vertical="center" wrapText="1"/>
    </xf>
    <xf numFmtId="0" fontId="54"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4" fontId="0" fillId="0" borderId="20" xfId="0" applyNumberFormat="1" applyBorder="1" applyAlignment="1">
      <alignment horizontal="center" vertical="center" wrapText="1"/>
    </xf>
    <xf numFmtId="4" fontId="0" fillId="0" borderId="43" xfId="0" applyNumberFormat="1" applyBorder="1" applyAlignment="1">
      <alignment horizontal="center" vertical="center" wrapText="1"/>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88"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68"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69"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60" fillId="3" borderId="116" xfId="0" applyFont="1" applyFill="1" applyBorder="1" applyAlignment="1">
      <alignment vertical="center" wrapText="1"/>
    </xf>
    <xf numFmtId="0" fontId="60" fillId="3" borderId="112"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2" fontId="69"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3" fillId="3" borderId="0" xfId="0" applyFont="1" applyFill="1"/>
    <xf numFmtId="0" fontId="67" fillId="0" borderId="0" xfId="0" applyFont="1" applyAlignment="1">
      <alignment horizontal="center" vertical="center" wrapText="1"/>
    </xf>
    <xf numFmtId="0" fontId="64" fillId="3" borderId="0" xfId="0" applyFont="1" applyFill="1"/>
    <xf numFmtId="0" fontId="65" fillId="0" borderId="0" xfId="0" applyFont="1" applyAlignment="1">
      <alignment horizontal="justify" vertical="center" wrapText="1" readingOrder="1"/>
    </xf>
    <xf numFmtId="0" fontId="65" fillId="0" borderId="0" xfId="0" applyFont="1" applyAlignment="1">
      <alignment horizontal="left" vertical="center" wrapText="1"/>
    </xf>
    <xf numFmtId="0" fontId="63" fillId="0" borderId="0" xfId="0" applyFont="1"/>
    <xf numFmtId="0" fontId="76" fillId="0" borderId="6" xfId="0" applyFont="1" applyBorder="1" applyAlignment="1">
      <alignment horizontal="justify" vertical="center" wrapText="1"/>
    </xf>
    <xf numFmtId="0" fontId="76" fillId="0" borderId="6" xfId="0" applyFont="1" applyBorder="1" applyAlignment="1">
      <alignment horizontal="left" vertical="top" wrapText="1"/>
    </xf>
    <xf numFmtId="0" fontId="77" fillId="0" borderId="6" xfId="0" applyFont="1" applyBorder="1" applyAlignment="1">
      <alignment horizontal="justify" vertical="center" wrapText="1"/>
    </xf>
    <xf numFmtId="0" fontId="76" fillId="0" borderId="21" xfId="0" applyFont="1" applyBorder="1" applyAlignment="1">
      <alignment horizontal="justify" vertical="center" wrapText="1"/>
    </xf>
    <xf numFmtId="0" fontId="12" fillId="3" borderId="20" xfId="0" applyFont="1" applyFill="1" applyBorder="1" applyAlignment="1">
      <alignment horizontal="center" vertical="center" wrapText="1"/>
    </xf>
    <xf numFmtId="0" fontId="78" fillId="3" borderId="121" xfId="0" applyFont="1" applyFill="1" applyBorder="1" applyAlignment="1">
      <alignment horizontal="center" vertical="center" wrapText="1"/>
    </xf>
    <xf numFmtId="0" fontId="78" fillId="3" borderId="77" xfId="0" applyFont="1" applyFill="1" applyBorder="1" applyAlignment="1">
      <alignment horizontal="center" vertical="center" wrapText="1"/>
    </xf>
    <xf numFmtId="0" fontId="79" fillId="3" borderId="75" xfId="0" applyFont="1" applyFill="1" applyBorder="1" applyAlignment="1">
      <alignment horizontal="center" vertical="center" wrapText="1"/>
    </xf>
    <xf numFmtId="0" fontId="79" fillId="3" borderId="17" xfId="0" applyFont="1" applyFill="1" applyBorder="1" applyAlignment="1">
      <alignment horizontal="center" vertical="center" wrapText="1"/>
    </xf>
    <xf numFmtId="0" fontId="78" fillId="3" borderId="122" xfId="0" applyFont="1" applyFill="1" applyBorder="1" applyAlignment="1">
      <alignment horizontal="center" vertical="center" wrapText="1"/>
    </xf>
    <xf numFmtId="0" fontId="78" fillId="3" borderId="12" xfId="0" applyFont="1" applyFill="1" applyBorder="1" applyAlignment="1">
      <alignment horizontal="center" vertical="center" wrapText="1"/>
    </xf>
    <xf numFmtId="14" fontId="79" fillId="3" borderId="17" xfId="0" applyNumberFormat="1" applyFont="1" applyFill="1" applyBorder="1" applyAlignment="1">
      <alignment horizontal="center" vertical="center" wrapText="1"/>
    </xf>
    <xf numFmtId="0" fontId="80" fillId="0" borderId="0" xfId="0" applyFont="1" applyAlignment="1" applyProtection="1">
      <alignment vertical="center"/>
      <protection locked="0"/>
    </xf>
    <xf numFmtId="0" fontId="80" fillId="0" borderId="0" xfId="0" applyFont="1" applyProtection="1">
      <protection locked="0"/>
    </xf>
    <xf numFmtId="0" fontId="80" fillId="0" borderId="0" xfId="0" applyFont="1"/>
    <xf numFmtId="0" fontId="82" fillId="19" borderId="123" xfId="0" applyFont="1" applyFill="1" applyBorder="1" applyAlignment="1" applyProtection="1">
      <alignment horizontal="left" vertical="center" wrapText="1"/>
      <protection locked="0"/>
    </xf>
    <xf numFmtId="0" fontId="82" fillId="19" borderId="123" xfId="0" applyFont="1" applyFill="1" applyBorder="1" applyAlignment="1" applyProtection="1">
      <alignment horizontal="center" vertical="center"/>
      <protection locked="0"/>
    </xf>
    <xf numFmtId="0" fontId="83" fillId="5" borderId="123" xfId="0" applyFont="1" applyFill="1" applyBorder="1" applyAlignment="1" applyProtection="1">
      <alignment horizontal="center" vertical="center" wrapText="1"/>
      <protection locked="0"/>
    </xf>
    <xf numFmtId="0" fontId="80" fillId="0" borderId="0" xfId="0" applyFont="1" applyAlignment="1" applyProtection="1">
      <alignment horizontal="left" vertical="center"/>
      <protection locked="0"/>
    </xf>
    <xf numFmtId="0" fontId="82" fillId="0" borderId="0" xfId="0" applyFont="1" applyAlignment="1" applyProtection="1">
      <alignment horizontal="center" vertical="center"/>
      <protection locked="0"/>
    </xf>
    <xf numFmtId="0" fontId="80" fillId="0" borderId="0" xfId="0" applyFont="1" applyAlignment="1" applyProtection="1">
      <alignment horizontal="center" vertical="center"/>
      <protection locked="0"/>
    </xf>
    <xf numFmtId="0" fontId="80" fillId="0" borderId="0" xfId="0" applyFont="1" applyAlignment="1" applyProtection="1">
      <alignment horizontal="left"/>
      <protection locked="0"/>
    </xf>
    <xf numFmtId="0" fontId="80" fillId="0" borderId="0" xfId="0" applyFont="1" applyAlignment="1" applyProtection="1">
      <alignment horizontal="center"/>
      <protection locked="0"/>
    </xf>
    <xf numFmtId="0" fontId="84" fillId="20" borderId="126" xfId="0" applyFont="1" applyFill="1" applyBorder="1" applyAlignment="1">
      <alignment horizontal="center" vertical="center" wrapText="1" readingOrder="1"/>
    </xf>
    <xf numFmtId="0" fontId="86" fillId="3" borderId="126" xfId="0" applyFont="1" applyFill="1" applyBorder="1" applyAlignment="1">
      <alignment horizontal="center" vertical="center" wrapText="1" readingOrder="1"/>
    </xf>
    <xf numFmtId="0" fontId="86" fillId="3" borderId="126" xfId="0" applyFont="1" applyFill="1" applyBorder="1" applyAlignment="1">
      <alignment horizontal="left" vertical="center" wrapText="1"/>
    </xf>
    <xf numFmtId="0" fontId="86" fillId="3" borderId="126" xfId="0" applyFont="1" applyFill="1" applyBorder="1" applyAlignment="1">
      <alignment horizontal="center" vertical="center" wrapText="1"/>
    </xf>
    <xf numFmtId="0" fontId="80" fillId="3" borderId="0" xfId="0" applyFont="1" applyFill="1"/>
    <xf numFmtId="0" fontId="86" fillId="0" borderId="126" xfId="0" applyFont="1" applyBorder="1" applyAlignment="1">
      <alignment horizontal="center" vertical="center" wrapText="1" readingOrder="1"/>
    </xf>
    <xf numFmtId="0" fontId="86" fillId="0" borderId="126" xfId="0" applyFont="1" applyBorder="1" applyAlignment="1">
      <alignment horizontal="left" vertical="center" wrapText="1"/>
    </xf>
    <xf numFmtId="0" fontId="86" fillId="21" borderId="126" xfId="0" applyFont="1" applyFill="1" applyBorder="1" applyAlignment="1">
      <alignment horizontal="left" vertical="center" wrapText="1"/>
    </xf>
    <xf numFmtId="0" fontId="83" fillId="0" borderId="0" xfId="0" applyFont="1" applyAlignment="1">
      <alignment vertical="center" wrapText="1"/>
    </xf>
    <xf numFmtId="0" fontId="84" fillId="0" borderId="126" xfId="0" applyFont="1" applyBorder="1" applyAlignment="1">
      <alignment vertical="center" wrapText="1" readingOrder="1"/>
    </xf>
    <xf numFmtId="0" fontId="86" fillId="3" borderId="126" xfId="0" applyFont="1" applyFill="1" applyBorder="1" applyAlignment="1">
      <alignment horizontal="left" vertical="center" wrapText="1" readingOrder="1"/>
    </xf>
    <xf numFmtId="0" fontId="82" fillId="0" borderId="0" xfId="0" applyFont="1"/>
    <xf numFmtId="0" fontId="86" fillId="3" borderId="126" xfId="0" applyFont="1" applyFill="1" applyBorder="1" applyAlignment="1">
      <alignment horizontal="left" vertical="center"/>
    </xf>
    <xf numFmtId="0" fontId="86" fillId="3" borderId="126" xfId="0" applyFont="1" applyFill="1" applyBorder="1" applyAlignment="1">
      <alignment vertical="center" wrapText="1"/>
    </xf>
    <xf numFmtId="0" fontId="86" fillId="3" borderId="126" xfId="0" applyFont="1" applyFill="1" applyBorder="1" applyAlignment="1">
      <alignment vertical="center" wrapText="1" readingOrder="1"/>
    </xf>
    <xf numFmtId="0" fontId="86" fillId="3" borderId="126" xfId="0" applyFont="1" applyFill="1" applyBorder="1" applyAlignment="1">
      <alignment vertical="center"/>
    </xf>
    <xf numFmtId="0" fontId="86" fillId="3" borderId="126" xfId="0" applyFont="1" applyFill="1" applyBorder="1" applyAlignment="1">
      <alignment horizontal="center" vertical="center"/>
    </xf>
    <xf numFmtId="0" fontId="86" fillId="3" borderId="127" xfId="0" applyFont="1" applyFill="1" applyBorder="1" applyAlignment="1">
      <alignment horizontal="center" vertical="center" wrapText="1" readingOrder="1"/>
    </xf>
    <xf numFmtId="0" fontId="86" fillId="3" borderId="127" xfId="0" applyFont="1" applyFill="1" applyBorder="1" applyAlignment="1">
      <alignment horizontal="left" vertical="center" wrapText="1"/>
    </xf>
    <xf numFmtId="0" fontId="86" fillId="3" borderId="127" xfId="0" applyFont="1" applyFill="1" applyBorder="1" applyAlignment="1">
      <alignment horizontal="center" vertical="center"/>
    </xf>
    <xf numFmtId="0" fontId="84" fillId="0" borderId="0" xfId="0" applyFont="1" applyAlignment="1">
      <alignment vertical="center" wrapText="1" readingOrder="1"/>
    </xf>
    <xf numFmtId="0" fontId="86" fillId="3" borderId="0" xfId="0" applyFont="1" applyFill="1" applyAlignment="1">
      <alignment horizontal="center" vertical="center" wrapText="1" readingOrder="1"/>
    </xf>
    <xf numFmtId="0" fontId="86" fillId="0" borderId="0" xfId="0" applyFont="1" applyAlignment="1">
      <alignment vertical="center"/>
    </xf>
    <xf numFmtId="0" fontId="80" fillId="0" borderId="0" xfId="0" applyFont="1" applyAlignment="1">
      <alignment horizontal="left"/>
    </xf>
    <xf numFmtId="0" fontId="80" fillId="0" borderId="0" xfId="0" applyFont="1" applyAlignment="1">
      <alignment horizontal="center"/>
    </xf>
    <xf numFmtId="0" fontId="87" fillId="0" borderId="0" xfId="0" applyFont="1" applyAlignment="1">
      <alignment wrapText="1"/>
    </xf>
    <xf numFmtId="0" fontId="89" fillId="0" borderId="0" xfId="0" applyFont="1"/>
    <xf numFmtId="0" fontId="91" fillId="20" borderId="123" xfId="0" applyFont="1" applyFill="1" applyBorder="1" applyAlignment="1">
      <alignment horizontal="center" vertical="center"/>
    </xf>
    <xf numFmtId="0" fontId="91" fillId="5" borderId="123" xfId="0" applyFont="1" applyFill="1" applyBorder="1" applyAlignment="1">
      <alignment horizontal="center" vertical="center"/>
    </xf>
    <xf numFmtId="0" fontId="91" fillId="5" borderId="123" xfId="0" applyFont="1" applyFill="1" applyBorder="1" applyAlignment="1">
      <alignment vertical="center" wrapText="1"/>
    </xf>
    <xf numFmtId="0" fontId="91" fillId="3" borderId="123" xfId="0" applyFont="1" applyFill="1" applyBorder="1" applyAlignment="1">
      <alignment horizontal="left" vertical="top" wrapText="1"/>
    </xf>
    <xf numFmtId="0" fontId="92" fillId="3" borderId="123" xfId="0" applyFont="1" applyFill="1" applyBorder="1" applyAlignment="1">
      <alignment horizontal="center" vertical="center" wrapText="1"/>
    </xf>
    <xf numFmtId="0" fontId="93" fillId="3" borderId="123" xfId="0" applyFont="1" applyFill="1" applyBorder="1" applyAlignment="1">
      <alignment horizontal="center" vertical="center" wrapText="1"/>
    </xf>
    <xf numFmtId="0" fontId="93" fillId="3" borderId="123" xfId="0" applyFont="1" applyFill="1" applyBorder="1" applyAlignment="1">
      <alignment horizontal="left" vertical="center"/>
    </xf>
    <xf numFmtId="0" fontId="91" fillId="0" borderId="123" xfId="0" applyFont="1" applyBorder="1" applyAlignment="1">
      <alignment vertical="top" wrapText="1"/>
    </xf>
    <xf numFmtId="0" fontId="92" fillId="3" borderId="123" xfId="0" applyFont="1" applyFill="1" applyBorder="1" applyAlignment="1">
      <alignment horizontal="center" vertical="center"/>
    </xf>
    <xf numFmtId="0" fontId="93" fillId="3" borderId="123" xfId="0" applyFont="1" applyFill="1" applyBorder="1" applyAlignment="1">
      <alignment horizontal="center" vertical="center"/>
    </xf>
    <xf numFmtId="0" fontId="91" fillId="3" borderId="123" xfId="0" applyFont="1" applyFill="1" applyBorder="1" applyAlignment="1">
      <alignment horizontal="left" vertical="center" wrapText="1"/>
    </xf>
    <xf numFmtId="0" fontId="91" fillId="0" borderId="123" xfId="0" applyFont="1" applyBorder="1" applyAlignment="1">
      <alignment horizontal="left" vertical="center" wrapText="1"/>
    </xf>
    <xf numFmtId="0" fontId="93" fillId="0" borderId="123" xfId="0" applyFont="1" applyBorder="1" applyAlignment="1">
      <alignment horizontal="left" vertical="center"/>
    </xf>
    <xf numFmtId="0" fontId="89" fillId="0" borderId="0" xfId="0" applyFont="1" applyAlignment="1">
      <alignment horizontal="left"/>
    </xf>
    <xf numFmtId="0" fontId="87" fillId="0" borderId="0" xfId="0" applyFont="1" applyAlignment="1">
      <alignment horizontal="center"/>
    </xf>
    <xf numFmtId="0" fontId="89"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19" fillId="15" borderId="29" xfId="0" applyFont="1" applyFill="1" applyBorder="1" applyAlignment="1" applyProtection="1">
      <alignment vertical="center" wrapText="1"/>
      <protection locked="0"/>
    </xf>
    <xf numFmtId="0" fontId="19" fillId="15" borderId="6" xfId="0" applyFont="1" applyFill="1" applyBorder="1" applyAlignment="1" applyProtection="1">
      <alignment vertical="center" wrapText="1"/>
      <protection locked="0"/>
    </xf>
    <xf numFmtId="2" fontId="12" fillId="0" borderId="6" xfId="3" applyNumberFormat="1" applyFont="1" applyBorder="1" applyAlignment="1">
      <alignment horizontal="justify" vertical="center" wrapText="1"/>
    </xf>
    <xf numFmtId="0" fontId="24" fillId="0" borderId="25" xfId="0" applyFont="1" applyBorder="1" applyAlignment="1" applyProtection="1">
      <alignment horizontal="justify" vertical="center" wrapText="1"/>
      <protection locked="0"/>
    </xf>
    <xf numFmtId="0" fontId="13" fillId="0" borderId="131" xfId="0" applyFont="1" applyBorder="1" applyAlignment="1">
      <alignment horizontal="justify" vertical="center" wrapText="1"/>
    </xf>
    <xf numFmtId="0" fontId="13" fillId="0" borderId="17" xfId="0" applyFont="1" applyBorder="1" applyAlignment="1">
      <alignment horizontal="justify"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19" fillId="15" borderId="29" xfId="0" applyFont="1" applyFill="1" applyBorder="1" applyAlignment="1" applyProtection="1">
      <alignment horizontal="center" vertical="center" wrapText="1"/>
      <protection locked="0"/>
    </xf>
    <xf numFmtId="0" fontId="19" fillId="15" borderId="6" xfId="0" applyFont="1" applyFill="1" applyBorder="1" applyAlignment="1" applyProtection="1">
      <alignment horizontal="center" vertical="center" wrapText="1"/>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4" fillId="3" borderId="126" xfId="0" applyFont="1" applyFill="1" applyBorder="1" applyAlignment="1">
      <alignment horizontal="center" vertical="center" wrapText="1" readingOrder="1"/>
    </xf>
    <xf numFmtId="0" fontId="84" fillId="0" borderId="126" xfId="0" applyFont="1" applyBorder="1" applyAlignment="1">
      <alignment horizontal="left" vertical="center" wrapText="1" readingOrder="1"/>
    </xf>
    <xf numFmtId="0" fontId="81" fillId="0" borderId="0" xfId="0" applyFont="1" applyAlignment="1" applyProtection="1">
      <alignment horizontal="center" vertical="center" wrapText="1"/>
      <protection locked="0"/>
    </xf>
    <xf numFmtId="0" fontId="83" fillId="5" borderId="124" xfId="0" applyFont="1" applyFill="1" applyBorder="1" applyAlignment="1" applyProtection="1">
      <alignment horizontal="center" vertical="center" wrapText="1"/>
      <protection locked="0"/>
    </xf>
    <xf numFmtId="0" fontId="83" fillId="5" borderId="125" xfId="0" applyFont="1" applyFill="1" applyBorder="1" applyAlignment="1" applyProtection="1">
      <alignment horizontal="center" vertical="center" wrapText="1"/>
      <protection locked="0"/>
    </xf>
    <xf numFmtId="0" fontId="83" fillId="5" borderId="123" xfId="0" applyFont="1" applyFill="1" applyBorder="1" applyAlignment="1" applyProtection="1">
      <alignment horizontal="center" vertical="center"/>
      <protection locked="0"/>
    </xf>
    <xf numFmtId="0" fontId="82" fillId="5" borderId="123" xfId="0" applyFont="1" applyFill="1" applyBorder="1" applyAlignment="1" applyProtection="1">
      <alignment horizontal="center" vertical="center"/>
      <protection locked="0"/>
    </xf>
    <xf numFmtId="0" fontId="85" fillId="19" borderId="126" xfId="0" applyFont="1" applyFill="1" applyBorder="1" applyAlignment="1">
      <alignment horizontal="center" vertical="center" wrapText="1" readingOrder="1"/>
    </xf>
    <xf numFmtId="0" fontId="84" fillId="0" borderId="123" xfId="0" applyFont="1" applyBorder="1" applyAlignment="1" applyProtection="1">
      <alignment horizontal="center" vertical="center"/>
      <protection locked="0"/>
    </xf>
    <xf numFmtId="0" fontId="84" fillId="20" borderId="123" xfId="0" applyFont="1" applyFill="1" applyBorder="1" applyAlignment="1" applyProtection="1">
      <alignment horizontal="center" vertical="center"/>
      <protection locked="0"/>
    </xf>
    <xf numFmtId="0" fontId="83" fillId="5" borderId="123" xfId="0" applyFont="1" applyFill="1" applyBorder="1" applyAlignment="1" applyProtection="1">
      <alignment horizontal="center" vertical="center" wrapText="1"/>
      <protection locked="0"/>
    </xf>
    <xf numFmtId="0" fontId="82" fillId="5" borderId="123" xfId="0" applyFont="1" applyFill="1" applyBorder="1" applyAlignment="1" applyProtection="1">
      <alignment horizontal="center" vertical="center" wrapText="1"/>
      <protection locked="0"/>
    </xf>
    <xf numFmtId="0" fontId="83" fillId="5" borderId="123" xfId="0" applyFont="1" applyFill="1" applyBorder="1" applyAlignment="1" applyProtection="1">
      <alignment horizontal="left" vertical="center" wrapText="1"/>
      <protection locked="0"/>
    </xf>
    <xf numFmtId="0" fontId="84" fillId="0" borderId="126" xfId="0" applyFont="1" applyBorder="1" applyAlignment="1">
      <alignment horizontal="center" vertical="center" wrapText="1" readingOrder="1"/>
    </xf>
    <xf numFmtId="0" fontId="84" fillId="0" borderId="127" xfId="0" applyFont="1" applyBorder="1" applyAlignment="1">
      <alignment horizontal="center" vertical="center" wrapText="1" readingOrder="1"/>
    </xf>
    <xf numFmtId="0" fontId="84" fillId="0" borderId="128" xfId="0" applyFont="1" applyBorder="1" applyAlignment="1">
      <alignment horizontal="center" vertical="center" wrapText="1" readingOrder="1"/>
    </xf>
    <xf numFmtId="0" fontId="84" fillId="0" borderId="129" xfId="0" applyFont="1" applyBorder="1" applyAlignment="1">
      <alignment horizontal="center" vertical="center" wrapText="1" readingOrder="1"/>
    </xf>
    <xf numFmtId="0" fontId="90" fillId="19" borderId="123" xfId="0" applyFont="1" applyFill="1" applyBorder="1" applyAlignment="1">
      <alignment horizontal="center"/>
    </xf>
    <xf numFmtId="0" fontId="88" fillId="0" borderId="0" xfId="0" applyFont="1" applyAlignment="1">
      <alignment horizontal="center" vertical="center" wrapText="1"/>
    </xf>
    <xf numFmtId="0" fontId="91" fillId="20" borderId="123" xfId="0" applyFont="1" applyFill="1" applyBorder="1" applyAlignment="1">
      <alignment horizontal="center" vertical="center" wrapText="1"/>
    </xf>
    <xf numFmtId="0" fontId="91" fillId="20" borderId="123" xfId="0" applyFont="1" applyFill="1" applyBorder="1" applyAlignment="1">
      <alignment horizontal="center" vertical="center"/>
    </xf>
    <xf numFmtId="0" fontId="74" fillId="3" borderId="0" xfId="1" applyFont="1" applyFill="1" applyAlignment="1">
      <alignment horizontal="justify" vertical="center" wrapText="1"/>
    </xf>
    <xf numFmtId="0" fontId="74" fillId="3" borderId="0" xfId="1" applyFont="1" applyFill="1" applyAlignment="1">
      <alignment horizontal="left" vertical="center" wrapText="1"/>
    </xf>
    <xf numFmtId="0" fontId="74"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60" fillId="3" borderId="6" xfId="0" applyFont="1" applyFill="1" applyBorder="1" applyAlignment="1">
      <alignment horizontal="left" vertical="center" wrapText="1"/>
    </xf>
    <xf numFmtId="0" fontId="54" fillId="3" borderId="6" xfId="1" applyFont="1" applyFill="1" applyBorder="1" applyAlignment="1">
      <alignment horizontal="justify" vertical="center" wrapText="1"/>
    </xf>
    <xf numFmtId="0" fontId="54" fillId="3" borderId="72" xfId="1" applyFont="1" applyFill="1" applyBorder="1" applyAlignment="1">
      <alignment horizontal="justify" vertical="center" wrapText="1"/>
    </xf>
    <xf numFmtId="0" fontId="74" fillId="3" borderId="6" xfId="1" applyFont="1" applyFill="1" applyBorder="1" applyAlignment="1">
      <alignment horizontal="justify" vertical="center" wrapText="1"/>
    </xf>
    <xf numFmtId="0" fontId="74" fillId="3" borderId="72" xfId="1" applyFont="1" applyFill="1" applyBorder="1" applyAlignment="1">
      <alignment horizontal="justify" vertical="center" wrapText="1"/>
    </xf>
    <xf numFmtId="0" fontId="60" fillId="3" borderId="26" xfId="0" applyFont="1" applyFill="1" applyBorder="1" applyAlignment="1">
      <alignment horizontal="left" vertical="center" wrapText="1"/>
    </xf>
    <xf numFmtId="0" fontId="60" fillId="3" borderId="28" xfId="0" applyFont="1" applyFill="1" applyBorder="1" applyAlignment="1">
      <alignment horizontal="left" vertical="center" wrapText="1"/>
    </xf>
    <xf numFmtId="0" fontId="54" fillId="3" borderId="26" xfId="1" applyFont="1" applyFill="1" applyBorder="1" applyAlignment="1">
      <alignment horizontal="justify" vertical="center" wrapText="1"/>
    </xf>
    <xf numFmtId="0" fontId="54" fillId="3" borderId="95" xfId="1" applyFont="1" applyFill="1" applyBorder="1" applyAlignment="1">
      <alignment horizontal="justify" vertical="center" wrapText="1"/>
    </xf>
    <xf numFmtId="0" fontId="54"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4" fillId="3" borderId="11" xfId="1" applyFont="1" applyFill="1" applyBorder="1" applyAlignment="1">
      <alignment horizontal="left" vertical="top" wrapText="1"/>
    </xf>
    <xf numFmtId="0" fontId="54" fillId="3" borderId="0" xfId="1" applyFont="1" applyFill="1" applyAlignment="1">
      <alignment horizontal="left" vertical="top" wrapText="1"/>
    </xf>
    <xf numFmtId="0" fontId="54" fillId="3" borderId="12" xfId="1" applyFont="1" applyFill="1" applyBorder="1" applyAlignment="1">
      <alignment horizontal="left" vertical="top" wrapText="1"/>
    </xf>
    <xf numFmtId="0" fontId="61" fillId="4" borderId="81" xfId="2" applyFont="1" applyFill="1" applyBorder="1" applyAlignment="1">
      <alignment horizontal="center" vertical="center" wrapText="1"/>
    </xf>
    <xf numFmtId="0" fontId="61" fillId="4" borderId="81" xfId="1" applyFont="1" applyFill="1" applyBorder="1" applyAlignment="1">
      <alignment horizontal="center" vertical="center"/>
    </xf>
    <xf numFmtId="0" fontId="61" fillId="4" borderId="94" xfId="1" applyFont="1" applyFill="1" applyBorder="1" applyAlignment="1">
      <alignment horizontal="center" vertical="center"/>
    </xf>
    <xf numFmtId="0" fontId="60" fillId="7" borderId="6" xfId="0" applyFont="1" applyFill="1" applyBorder="1" applyAlignment="1">
      <alignment horizontal="left" vertical="center" wrapText="1"/>
    </xf>
    <xf numFmtId="0" fontId="54" fillId="3" borderId="119" xfId="1" applyFont="1" applyFill="1" applyBorder="1" applyAlignment="1">
      <alignment horizontal="justify" vertical="center" wrapText="1"/>
    </xf>
    <xf numFmtId="0" fontId="54" fillId="3" borderId="115" xfId="1" applyFont="1" applyFill="1" applyBorder="1" applyAlignment="1">
      <alignment horizontal="justify" vertical="center" wrapText="1"/>
    </xf>
    <xf numFmtId="0" fontId="60" fillId="7" borderId="26" xfId="0" applyFont="1" applyFill="1" applyBorder="1" applyAlignment="1">
      <alignment horizontal="left" vertical="center" wrapText="1"/>
    </xf>
    <xf numFmtId="0" fontId="60" fillId="7" borderId="28" xfId="0" applyFont="1" applyFill="1" applyBorder="1" applyAlignment="1">
      <alignment horizontal="left" vertical="center" wrapText="1"/>
    </xf>
    <xf numFmtId="0" fontId="54" fillId="3" borderId="114" xfId="1" applyFont="1" applyFill="1" applyBorder="1" applyAlignment="1">
      <alignment horizontal="justify" vertical="center" wrapText="1"/>
    </xf>
    <xf numFmtId="0" fontId="60" fillId="3" borderId="116" xfId="0" applyFont="1" applyFill="1" applyBorder="1" applyAlignment="1">
      <alignment vertical="center" wrapText="1"/>
    </xf>
    <xf numFmtId="0" fontId="60" fillId="3" borderId="112" xfId="0" applyFont="1" applyFill="1" applyBorder="1" applyAlignment="1">
      <alignment vertical="center" wrapText="1"/>
    </xf>
    <xf numFmtId="0" fontId="60" fillId="3" borderId="117" xfId="0" applyFont="1" applyFill="1" applyBorder="1" applyAlignment="1">
      <alignment vertical="center" wrapText="1"/>
    </xf>
    <xf numFmtId="0" fontId="60" fillId="3" borderId="118" xfId="0" applyFont="1" applyFill="1" applyBorder="1" applyAlignment="1">
      <alignment vertical="center" wrapText="1"/>
    </xf>
    <xf numFmtId="0" fontId="60" fillId="3" borderId="113" xfId="0" applyFont="1" applyFill="1" applyBorder="1" applyAlignment="1">
      <alignment vertical="center" wrapText="1"/>
    </xf>
    <xf numFmtId="0" fontId="60" fillId="3" borderId="112" xfId="0" applyFont="1" applyFill="1" applyBorder="1" applyAlignment="1">
      <alignment horizontal="left" vertical="center" wrapText="1"/>
    </xf>
    <xf numFmtId="0" fontId="60" fillId="3" borderId="113" xfId="0" applyFont="1" applyFill="1" applyBorder="1" applyAlignment="1">
      <alignment horizontal="left" vertical="center" wrapText="1"/>
    </xf>
    <xf numFmtId="0" fontId="57" fillId="4" borderId="7" xfId="1" applyFont="1" applyFill="1" applyBorder="1" applyAlignment="1">
      <alignment horizontal="center" vertical="center" wrapText="1"/>
    </xf>
    <xf numFmtId="0" fontId="57" fillId="4" borderId="8" xfId="1" applyFont="1" applyFill="1" applyBorder="1" applyAlignment="1">
      <alignment horizontal="center" vertical="center" wrapText="1"/>
    </xf>
    <xf numFmtId="0" fontId="57" fillId="4" borderId="89" xfId="1" applyFont="1" applyFill="1" applyBorder="1" applyAlignment="1">
      <alignment horizontal="center" vertical="center" wrapText="1"/>
    </xf>
    <xf numFmtId="0" fontId="58" fillId="3" borderId="9"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59" fillId="3" borderId="90" xfId="1" quotePrefix="1" applyFont="1" applyFill="1" applyBorder="1" applyAlignment="1">
      <alignment horizontal="left" vertical="top" wrapText="1"/>
    </xf>
    <xf numFmtId="0" fontId="53" fillId="3" borderId="13" xfId="1" quotePrefix="1" applyFont="1" applyFill="1" applyBorder="1" applyAlignment="1">
      <alignment horizontal="justify" vertical="center" wrapText="1"/>
    </xf>
    <xf numFmtId="0" fontId="53" fillId="3" borderId="14" xfId="1" quotePrefix="1" applyFont="1" applyFill="1" applyBorder="1" applyAlignment="1">
      <alignment horizontal="justify" vertical="center" wrapText="1"/>
    </xf>
    <xf numFmtId="0" fontId="53" fillId="3" borderId="91" xfId="1" quotePrefix="1" applyFont="1" applyFill="1" applyBorder="1" applyAlignment="1">
      <alignment horizontal="justify" vertical="center" wrapText="1"/>
    </xf>
    <xf numFmtId="0" fontId="54" fillId="0" borderId="11" xfId="1" quotePrefix="1" applyFont="1" applyBorder="1" applyAlignment="1">
      <alignment horizontal="left" vertical="top" wrapText="1"/>
    </xf>
    <xf numFmtId="0" fontId="54" fillId="0" borderId="0" xfId="1" quotePrefix="1" applyFont="1" applyAlignment="1">
      <alignment horizontal="left" vertical="top" wrapText="1"/>
    </xf>
    <xf numFmtId="0" fontId="54" fillId="0" borderId="12" xfId="1" quotePrefix="1" applyFont="1" applyBorder="1" applyAlignment="1">
      <alignment horizontal="left" vertical="top" wrapText="1"/>
    </xf>
    <xf numFmtId="0" fontId="61" fillId="4" borderId="76" xfId="2" applyFont="1" applyFill="1" applyBorder="1" applyAlignment="1">
      <alignment horizontal="center" vertical="center" wrapText="1"/>
    </xf>
    <xf numFmtId="0" fontId="61" fillId="4" borderId="92" xfId="2" applyFont="1" applyFill="1" applyBorder="1" applyAlignment="1">
      <alignment horizontal="center" vertical="center" wrapText="1"/>
    </xf>
    <xf numFmtId="0" fontId="61" fillId="4" borderId="111" xfId="1" applyFont="1" applyFill="1" applyBorder="1" applyAlignment="1">
      <alignment horizontal="center" vertical="center"/>
    </xf>
    <xf numFmtId="0" fontId="61" fillId="4" borderId="89" xfId="1" applyFont="1" applyFill="1" applyBorder="1" applyAlignment="1">
      <alignment horizontal="center" vertical="center"/>
    </xf>
    <xf numFmtId="0" fontId="75" fillId="10" borderId="11" xfId="0" applyFont="1" applyFill="1" applyBorder="1" applyAlignment="1">
      <alignment horizontal="center" vertical="center" wrapText="1"/>
    </xf>
    <xf numFmtId="0" fontId="75" fillId="10" borderId="0" xfId="0" applyFont="1" applyFill="1" applyAlignment="1">
      <alignment horizontal="center" vertical="center" wrapText="1"/>
    </xf>
    <xf numFmtId="0" fontId="75" fillId="10" borderId="12"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20"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center" wrapText="1"/>
      <protection locked="0"/>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28" xfId="0"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3" borderId="33" xfId="0" applyFill="1" applyBorder="1" applyAlignment="1">
      <alignment horizontal="center" vertical="center" wrapText="1"/>
    </xf>
    <xf numFmtId="0" fontId="0" fillId="3" borderId="82" xfId="0" applyFill="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5" fillId="4" borderId="6" xfId="0" applyFont="1" applyFill="1" applyBorder="1" applyAlignment="1">
      <alignment horizontal="left" vertical="center"/>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0" xfId="0" applyFont="1" applyFill="1" applyAlignment="1">
      <alignment horizontal="center" vertical="center"/>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29" xfId="0" applyFill="1" applyBorder="1" applyAlignment="1">
      <alignment horizontal="center" vertical="center" wrapText="1"/>
    </xf>
    <xf numFmtId="0" fontId="94" fillId="0" borderId="32" xfId="0" applyFont="1" applyBorder="1" applyAlignment="1">
      <alignment horizontal="center" vertical="center" wrapText="1"/>
    </xf>
    <xf numFmtId="0" fontId="94" fillId="0" borderId="6" xfId="0" applyFont="1" applyBorder="1" applyAlignment="1">
      <alignment horizontal="center" vertical="center" wrapText="1"/>
    </xf>
    <xf numFmtId="0" fontId="94" fillId="0" borderId="21" xfId="0" applyFont="1" applyBorder="1" applyAlignment="1">
      <alignment horizontal="center" vertical="center" wrapText="1"/>
    </xf>
    <xf numFmtId="9" fontId="52" fillId="0" borderId="32" xfId="4" applyFont="1" applyBorder="1" applyAlignment="1">
      <alignment horizontal="center" vertical="center" wrapText="1"/>
    </xf>
    <xf numFmtId="9" fontId="52" fillId="0" borderId="6" xfId="4" applyFont="1" applyBorder="1" applyAlignment="1">
      <alignment horizontal="center" vertical="center" wrapText="1"/>
    </xf>
    <xf numFmtId="9" fontId="52" fillId="0" borderId="21" xfId="4" applyFont="1" applyBorder="1" applyAlignment="1">
      <alignment horizontal="center" vertical="center" wrapText="1"/>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12" fillId="11" borderId="86" xfId="0" applyFont="1" applyFill="1" applyBorder="1" applyAlignment="1">
      <alignment horizontal="center" vertical="center" wrapText="1"/>
    </xf>
    <xf numFmtId="0" fontId="12" fillId="11" borderId="87" xfId="0" applyFont="1" applyFill="1" applyBorder="1" applyAlignment="1">
      <alignment horizontal="center" vertical="center" wrapText="1"/>
    </xf>
    <xf numFmtId="0" fontId="12" fillId="11" borderId="88" xfId="0" applyFont="1" applyFill="1"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76" fillId="0" borderId="42" xfId="0" applyFont="1" applyBorder="1" applyAlignment="1">
      <alignment horizontal="center" vertical="center" wrapText="1"/>
    </xf>
    <xf numFmtId="0" fontId="76" fillId="0" borderId="120" xfId="0" applyFont="1" applyBorder="1" applyAlignment="1">
      <alignment horizontal="center" vertical="center" wrapText="1"/>
    </xf>
    <xf numFmtId="0" fontId="76" fillId="0" borderId="25" xfId="0" applyFont="1" applyBorder="1" applyAlignment="1">
      <alignment horizontal="center" vertical="center" wrapText="1"/>
    </xf>
    <xf numFmtId="0" fontId="76" fillId="0" borderId="43" xfId="0"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20"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110" xfId="0" applyBorder="1" applyAlignment="1">
      <alignment horizontal="center" vertical="center" wrapText="1"/>
    </xf>
    <xf numFmtId="0" fontId="27" fillId="0" borderId="29" xfId="0"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0" fontId="0" fillId="3" borderId="9"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11" borderId="107" xfId="0" applyFill="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3" borderId="96" xfId="0" applyFill="1" applyBorder="1" applyAlignment="1">
      <alignment horizontal="center" vertical="center" wrapText="1"/>
    </xf>
    <xf numFmtId="0" fontId="27" fillId="0" borderId="20" xfId="0" applyFont="1" applyBorder="1" applyAlignment="1">
      <alignment horizontal="center" vertical="center" wrapText="1"/>
    </xf>
    <xf numFmtId="0" fontId="0" fillId="0" borderId="96" xfId="0" applyBorder="1" applyAlignment="1">
      <alignment horizontal="center" vertical="center" wrapText="1"/>
    </xf>
    <xf numFmtId="0" fontId="0" fillId="0" borderId="6" xfId="0"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9" fontId="0" fillId="0" borderId="41" xfId="0" applyNumberFormat="1" applyBorder="1" applyAlignment="1">
      <alignment horizontal="center" vertical="center" wrapText="1"/>
    </xf>
    <xf numFmtId="0" fontId="0" fillId="0" borderId="21" xfId="0" applyBorder="1" applyAlignment="1">
      <alignment horizontal="center" vertical="center"/>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11" borderId="96" xfId="0"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0" xfId="0" applyFont="1" applyFill="1" applyBorder="1" applyAlignment="1">
      <alignment horizontal="center" vertical="center" wrapText="1"/>
    </xf>
    <xf numFmtId="14" fontId="12" fillId="3" borderId="103" xfId="0" applyNumberFormat="1" applyFont="1" applyFill="1" applyBorder="1" applyAlignment="1">
      <alignment horizontal="center" vertical="center" wrapText="1"/>
    </xf>
    <xf numFmtId="0" fontId="12" fillId="3" borderId="104" xfId="0" applyFont="1" applyFill="1" applyBorder="1" applyAlignment="1">
      <alignment horizontal="center" vertical="center" wrapText="1"/>
    </xf>
    <xf numFmtId="0" fontId="12" fillId="3" borderId="13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6" fillId="0" borderId="11" xfId="0" applyFont="1" applyBorder="1" applyAlignment="1">
      <alignment horizontal="center" vertical="center" wrapText="1"/>
    </xf>
    <xf numFmtId="0" fontId="56"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5" fillId="0" borderId="87"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14" fontId="13" fillId="0" borderId="41" xfId="0" applyNumberFormat="1"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20" xfId="0" applyNumberFormat="1" applyFont="1" applyBorder="1" applyAlignment="1">
      <alignment horizontal="center" vertical="center" wrapText="1"/>
    </xf>
    <xf numFmtId="0" fontId="13" fillId="0" borderId="110" xfId="0" applyFont="1" applyBorder="1" applyAlignment="1">
      <alignment horizontal="center" vertical="center" wrapText="1"/>
    </xf>
    <xf numFmtId="0" fontId="13" fillId="0" borderId="104" xfId="0" applyFont="1" applyBorder="1" applyAlignment="1">
      <alignment horizontal="center" vertical="center" wrapText="1"/>
    </xf>
    <xf numFmtId="0" fontId="13" fillId="0" borderId="130" xfId="0" applyFont="1" applyBorder="1" applyAlignment="1">
      <alignment horizontal="center" vertical="center" wrapText="1"/>
    </xf>
    <xf numFmtId="1" fontId="35" fillId="0" borderId="88"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0" fontId="24" fillId="0" borderId="21" xfId="0" applyFont="1" applyBorder="1" applyAlignment="1">
      <alignment horizontal="center" vertical="center"/>
    </xf>
    <xf numFmtId="0" fontId="35" fillId="0" borderId="21" xfId="0" applyFont="1" applyBorder="1" applyAlignment="1">
      <alignment horizontal="center" vertical="center"/>
    </xf>
    <xf numFmtId="0" fontId="13" fillId="0" borderId="105"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29"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20" xfId="0" applyFont="1" applyBorder="1" applyAlignment="1">
      <alignment horizontal="center" vertical="center" wrapText="1"/>
    </xf>
    <xf numFmtId="49" fontId="13" fillId="0" borderId="32"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0" fontId="13" fillId="0" borderId="103" xfId="0" applyFont="1" applyBorder="1" applyAlignment="1">
      <alignment horizontal="center" vertical="center" wrapText="1"/>
    </xf>
    <xf numFmtId="0" fontId="13" fillId="0" borderId="3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49" fontId="13" fillId="0" borderId="71" xfId="0" applyNumberFormat="1" applyFont="1" applyBorder="1" applyAlignment="1">
      <alignment horizontal="center" vertical="center" wrapText="1"/>
    </xf>
    <xf numFmtId="49" fontId="13" fillId="0" borderId="72" xfId="0" applyNumberFormat="1" applyFont="1" applyBorder="1" applyAlignment="1">
      <alignment horizontal="center" vertical="center" wrapText="1"/>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13" fillId="0" borderId="21" xfId="0" applyFont="1" applyBorder="1" applyAlignment="1">
      <alignment horizontal="center" vertical="center" wrapText="1"/>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20"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703">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ill>
        <patternFill>
          <bgColor theme="9"/>
        </patternFill>
      </fill>
    </dxf>
    <dxf>
      <font>
        <color theme="1"/>
      </font>
    </dxf>
    <dxf>
      <fill>
        <patternFill>
          <bgColor rgb="FF92D050"/>
        </patternFill>
      </fill>
    </dxf>
    <dxf>
      <fill>
        <patternFill>
          <bgColor theme="9"/>
        </patternFill>
      </fill>
    </dxf>
    <dxf>
      <fill>
        <patternFill>
          <bgColor rgb="FF00B050"/>
        </patternFill>
      </fill>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9"/>
        </patternFill>
      </fill>
    </dxf>
    <dxf>
      <font>
        <color theme="1"/>
      </font>
      <fill>
        <patternFill>
          <bgColor rgb="FF92D050"/>
        </patternFill>
      </fill>
    </dxf>
    <dxf>
      <fill>
        <patternFill>
          <bgColor theme="9"/>
        </patternFill>
      </fill>
    </dxf>
    <dxf>
      <fill>
        <patternFill>
          <bgColor theme="9"/>
        </patternFill>
      </fill>
    </dxf>
    <dxf>
      <font>
        <color theme="1"/>
      </font>
    </dxf>
    <dxf>
      <fill>
        <patternFill>
          <bgColor theme="9"/>
        </patternFill>
      </fill>
    </dxf>
    <dxf>
      <font>
        <color theme="1"/>
      </font>
      <fill>
        <patternFill>
          <bgColor rgb="FF00B050"/>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92D050"/>
        </patternFill>
      </fill>
    </dxf>
    <dxf>
      <fill>
        <patternFill>
          <bgColor theme="7" tint="0.59996337778862885"/>
        </patternFill>
      </fill>
    </dxf>
    <dxf>
      <font>
        <color auto="1"/>
      </font>
    </dxf>
    <dxf>
      <font>
        <color rgb="FF9C0006"/>
      </font>
      <fill>
        <patternFill>
          <bgColor rgb="FFFFC7CE"/>
        </patternFill>
      </fill>
    </dxf>
    <dxf>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92D050"/>
        </patternFill>
      </fill>
    </dxf>
    <dxf>
      <font>
        <color rgb="FF9C0006"/>
      </font>
      <fill>
        <patternFill>
          <bgColor rgb="FFFFC7CE"/>
        </patternFill>
      </fill>
    </dxf>
    <dxf>
      <fill>
        <patternFill>
          <bgColor rgb="FF00B050"/>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theme="1"/>
      </font>
    </dxf>
    <dxf>
      <fill>
        <patternFill>
          <bgColor theme="9"/>
        </patternFill>
      </fill>
    </dxf>
    <dxf>
      <fill>
        <patternFill>
          <bgColor theme="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rgb="FF9C0006"/>
      </font>
      <fill>
        <patternFill>
          <bgColor rgb="FFFFC7CE"/>
        </patternFill>
      </fill>
    </dxf>
    <dxf>
      <fill>
        <patternFill>
          <bgColor theme="7" tint="0.39994506668294322"/>
        </patternFill>
      </fill>
    </dxf>
    <dxf>
      <font>
        <color auto="1"/>
      </font>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FFC7CE"/>
        </patternFill>
      </fill>
    </dxf>
    <dxf>
      <fill>
        <patternFill>
          <bgColor rgb="FF00B050"/>
        </patternFill>
      </fill>
    </dxf>
    <dxf>
      <font>
        <color theme="1"/>
      </font>
      <fill>
        <patternFill>
          <bgColor rgb="FF92D05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auto="1"/>
      </font>
    </dxf>
    <dxf>
      <font>
        <color theme="1"/>
      </font>
      <fill>
        <patternFill>
          <bgColor rgb="FFFF0000"/>
        </patternFill>
      </fill>
    </dxf>
    <dxf>
      <fill>
        <patternFill>
          <bgColor theme="7" tint="0.39994506668294322"/>
        </patternFill>
      </fill>
    </dxf>
    <dxf>
      <font>
        <color theme="1"/>
      </font>
      <fill>
        <patternFill>
          <bgColor rgb="FF00B050"/>
        </patternFill>
      </fill>
    </dxf>
    <dxf>
      <font>
        <color theme="1"/>
      </font>
      <fill>
        <patternFill>
          <bgColor rgb="FFFFC00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theme="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ont>
        <color theme="1"/>
      </font>
      <fill>
        <patternFill>
          <bgColor rgb="FFFF000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fill>
        <patternFill>
          <bgColor rgb="FF92D050"/>
        </patternFill>
      </fill>
    </dxf>
    <dxf>
      <fill>
        <patternFill>
          <bgColor theme="9"/>
        </patternFill>
      </fill>
    </dxf>
    <dxf>
      <fill>
        <patternFill>
          <bgColor theme="9"/>
        </patternFill>
      </fill>
    </dxf>
    <dxf>
      <fill>
        <patternFill>
          <bgColor theme="9"/>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92D050"/>
        </patternFill>
      </fill>
    </dxf>
    <dxf>
      <fill>
        <patternFill>
          <bgColor rgb="FF92D050"/>
        </patternFill>
      </fill>
    </dxf>
    <dxf>
      <fill>
        <patternFill>
          <bgColor rgb="FF00B050"/>
        </patternFill>
      </fill>
    </dxf>
    <dxf>
      <font>
        <color rgb="FF006100"/>
      </font>
      <fill>
        <patternFill>
          <bgColor rgb="FFC6EFCE"/>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ill>
        <patternFill>
          <bgColor rgb="FF00B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92D050"/>
        </patternFill>
      </fill>
    </dxf>
    <dxf>
      <font>
        <color theme="1"/>
      </font>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pa%20de%20Riesgos%20modelo%202023%20SRPA%20Armen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os 37001 "/>
      <sheetName val="1- Presentación "/>
      <sheetName val="2- Análisis de Contexto "/>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row r="20">
          <cell r="O20" t="str">
            <v>- Analisis del informe de estadistico y de gestión trimestralmente,
- Realizar Comités del SIGCMA para el seguimiento, implementación y mejora continua,</v>
          </cell>
          <cell r="P20" t="str">
            <v>- Comité General,
- Comité operativo SIGCMA del SRPA de Quindio,</v>
          </cell>
        </row>
        <row r="21">
          <cell r="O21"/>
          <cell r="P21"/>
        </row>
        <row r="22">
          <cell r="O22"/>
          <cell r="P22"/>
        </row>
        <row r="23">
          <cell r="O23"/>
          <cell r="P23"/>
        </row>
        <row r="24">
          <cell r="O24"/>
          <cell r="P24"/>
        </row>
        <row r="25">
          <cell r="O25"/>
          <cell r="P25"/>
        </row>
        <row r="26">
          <cell r="O26"/>
          <cell r="P26"/>
        </row>
        <row r="27">
          <cell r="O27"/>
          <cell r="P27"/>
        </row>
        <row r="28">
          <cell r="O28"/>
          <cell r="P28"/>
        </row>
        <row r="29">
          <cell r="O29"/>
          <cell r="P29"/>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7"/>
  <sheetViews>
    <sheetView showGridLines="0" topLeftCell="A10" zoomScale="130" zoomScaleNormal="130" workbookViewId="0">
      <selection activeCell="C11" sqref="C11:I11"/>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11"/>
      <c r="B1" s="311"/>
      <c r="C1" s="311"/>
      <c r="D1" s="311"/>
      <c r="E1" s="311"/>
      <c r="F1" s="311"/>
    </row>
    <row r="5" spans="1:9">
      <c r="D5" s="14"/>
      <c r="E5" s="14"/>
      <c r="F5" s="14"/>
      <c r="G5" s="14"/>
      <c r="H5" s="14"/>
    </row>
    <row r="6" spans="1:9" ht="16.7" customHeight="1">
      <c r="D6" s="14"/>
      <c r="E6" s="14"/>
      <c r="F6" s="14"/>
      <c r="G6" s="14"/>
      <c r="H6" s="14"/>
    </row>
    <row r="7" spans="1:9" ht="33.75">
      <c r="A7" s="312" t="s">
        <v>0</v>
      </c>
      <c r="B7" s="312"/>
      <c r="C7" s="312"/>
      <c r="D7" s="312"/>
      <c r="E7" s="312"/>
      <c r="F7" s="312"/>
      <c r="G7" s="312"/>
      <c r="H7" s="312"/>
      <c r="I7" s="312"/>
    </row>
    <row r="9" spans="1:9" s="7" customFormat="1" ht="63.75">
      <c r="A9" s="8" t="s">
        <v>1</v>
      </c>
      <c r="B9" s="313" t="s">
        <v>475</v>
      </c>
      <c r="C9" s="313"/>
      <c r="D9" s="313"/>
      <c r="E9" s="313"/>
      <c r="F9" s="313"/>
      <c r="G9" s="313"/>
      <c r="H9" s="313"/>
      <c r="I9" s="313"/>
    </row>
    <row r="10" spans="1:9" s="7" customFormat="1" ht="21" customHeight="1">
      <c r="A10" s="12"/>
      <c r="B10" s="13"/>
      <c r="C10" s="13"/>
      <c r="D10" s="12"/>
      <c r="E10" s="11"/>
    </row>
    <row r="11" spans="1:9" s="7" customFormat="1" ht="63.75">
      <c r="A11" s="8" t="s">
        <v>2</v>
      </c>
      <c r="B11" s="302" t="s">
        <v>476</v>
      </c>
      <c r="C11" s="314" t="s">
        <v>477</v>
      </c>
      <c r="D11" s="314"/>
      <c r="E11" s="314"/>
      <c r="F11" s="314"/>
      <c r="G11" s="314"/>
      <c r="H11" s="314"/>
      <c r="I11" s="314"/>
    </row>
    <row r="12" spans="1:9" s="7" customFormat="1" ht="47.25" customHeight="1">
      <c r="A12" s="8"/>
      <c r="B12" s="302" t="s">
        <v>478</v>
      </c>
      <c r="C12" s="314" t="s">
        <v>479</v>
      </c>
      <c r="D12" s="314"/>
      <c r="E12" s="314"/>
      <c r="F12" s="314"/>
      <c r="G12" s="314"/>
      <c r="H12" s="314"/>
      <c r="I12" s="314"/>
    </row>
    <row r="13" spans="1:9" s="7" customFormat="1" ht="50.25" customHeight="1">
      <c r="A13" s="8"/>
      <c r="B13" s="303" t="s">
        <v>480</v>
      </c>
      <c r="C13" s="315" t="s">
        <v>481</v>
      </c>
      <c r="D13" s="315"/>
      <c r="E13" s="315"/>
      <c r="F13" s="315"/>
      <c r="G13" s="315"/>
      <c r="H13" s="315"/>
      <c r="I13" s="315"/>
    </row>
    <row r="14" spans="1:9" s="7" customFormat="1" ht="25.5">
      <c r="A14" s="8"/>
      <c r="B14" s="303" t="s">
        <v>482</v>
      </c>
      <c r="C14" s="315" t="s">
        <v>483</v>
      </c>
      <c r="D14" s="315"/>
      <c r="E14" s="315"/>
      <c r="F14" s="315"/>
      <c r="G14" s="315"/>
      <c r="H14" s="315"/>
      <c r="I14" s="315"/>
    </row>
    <row r="15" spans="1:9" ht="12.75" customHeight="1">
      <c r="A15" s="300" t="s">
        <v>2</v>
      </c>
      <c r="B15" s="301"/>
      <c r="C15" s="309"/>
      <c r="D15" s="309"/>
      <c r="E15" s="309"/>
      <c r="F15" s="309"/>
      <c r="G15" s="309"/>
      <c r="H15" s="309"/>
      <c r="I15" s="309"/>
    </row>
    <row r="16" spans="1:9" ht="12.75" customHeight="1">
      <c r="A16" s="9" t="s">
        <v>3</v>
      </c>
      <c r="B16" s="309"/>
      <c r="C16" s="309"/>
      <c r="D16" s="309"/>
      <c r="E16" s="309"/>
      <c r="F16" s="309"/>
      <c r="G16" s="309"/>
      <c r="H16" s="309"/>
      <c r="I16" s="309"/>
    </row>
    <row r="17" spans="1:9" s="7" customFormat="1" ht="25.5">
      <c r="A17" s="9" t="s">
        <v>4</v>
      </c>
      <c r="B17" s="309"/>
      <c r="C17" s="309"/>
      <c r="D17" s="309"/>
      <c r="E17" s="309"/>
      <c r="F17" s="309"/>
      <c r="G17" s="309"/>
      <c r="H17" s="309"/>
      <c r="I17" s="309"/>
    </row>
    <row r="18" spans="1:9" s="7" customFormat="1" ht="25.5">
      <c r="A18" s="9" t="s">
        <v>5</v>
      </c>
      <c r="B18" s="309"/>
      <c r="C18" s="309"/>
      <c r="D18" s="309"/>
      <c r="E18" s="309"/>
      <c r="F18" s="309"/>
      <c r="G18" s="309"/>
      <c r="H18" s="309"/>
      <c r="I18" s="309"/>
    </row>
    <row r="19" spans="1:9" s="7" customFormat="1" ht="25.5">
      <c r="A19" s="8" t="s">
        <v>6</v>
      </c>
      <c r="B19" s="310" t="s">
        <v>484</v>
      </c>
      <c r="C19" s="310"/>
      <c r="D19" s="310"/>
      <c r="E19" s="310"/>
      <c r="F19" s="310"/>
      <c r="G19" s="310"/>
      <c r="H19" s="310"/>
      <c r="I19" s="310"/>
    </row>
    <row r="21" spans="1:9" s="7" customFormat="1" ht="24.75" customHeight="1">
      <c r="A21" s="8" t="s">
        <v>7</v>
      </c>
      <c r="B21" s="308" t="s">
        <v>485</v>
      </c>
      <c r="C21" s="308"/>
      <c r="D21" s="308"/>
      <c r="E21" s="308"/>
      <c r="F21" s="308"/>
      <c r="G21" s="308"/>
      <c r="H21" s="308"/>
      <c r="I21" s="308"/>
    </row>
    <row r="23" spans="1:9" ht="15.75" thickBot="1"/>
    <row r="24" spans="1:9" ht="12.75" customHeight="1">
      <c r="B24" s="239" t="s">
        <v>8</v>
      </c>
      <c r="C24" s="240" t="s">
        <v>9</v>
      </c>
      <c r="D24" s="240" t="s">
        <v>10</v>
      </c>
      <c r="E24" s="240" t="s">
        <v>11</v>
      </c>
    </row>
    <row r="25" spans="1:9" ht="12.75" customHeight="1" thickBot="1">
      <c r="B25" s="241" t="s">
        <v>12</v>
      </c>
      <c r="C25" s="242" t="s">
        <v>13</v>
      </c>
      <c r="D25" s="242" t="s">
        <v>14</v>
      </c>
      <c r="E25" s="242" t="s">
        <v>15</v>
      </c>
    </row>
    <row r="26" spans="1:9" ht="12.75" customHeight="1">
      <c r="B26" s="243" t="s">
        <v>16</v>
      </c>
      <c r="C26" s="244" t="s">
        <v>7</v>
      </c>
      <c r="D26" s="244" t="s">
        <v>7</v>
      </c>
      <c r="E26" s="244" t="s">
        <v>7</v>
      </c>
    </row>
    <row r="27" spans="1:9" ht="12.75" customHeight="1" thickBot="1">
      <c r="B27" s="241">
        <v>1</v>
      </c>
      <c r="C27" s="245">
        <v>45243</v>
      </c>
      <c r="D27" s="245">
        <v>45272</v>
      </c>
      <c r="E27" s="245">
        <v>45273</v>
      </c>
    </row>
  </sheetData>
  <mergeCells count="13">
    <mergeCell ref="B21:I21"/>
    <mergeCell ref="B16:I16"/>
    <mergeCell ref="B18:I18"/>
    <mergeCell ref="B19:I19"/>
    <mergeCell ref="A1:F1"/>
    <mergeCell ref="A7:I7"/>
    <mergeCell ref="B9:I9"/>
    <mergeCell ref="C11:I11"/>
    <mergeCell ref="B17:I17"/>
    <mergeCell ref="C15:I15"/>
    <mergeCell ref="C12:I12"/>
    <mergeCell ref="C13:I13"/>
    <mergeCell ref="C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5"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2" sqref="B22:J30"/>
    </sheetView>
  </sheetViews>
  <sheetFormatPr baseColWidth="10" defaultColWidth="11.42578125" defaultRowHeight="15"/>
  <sheetData>
    <row r="2" spans="2:10" ht="18.75">
      <c r="B2" s="316" t="s">
        <v>17</v>
      </c>
      <c r="C2" s="316"/>
      <c r="D2" s="316"/>
      <c r="E2" s="316"/>
      <c r="F2" s="316"/>
      <c r="G2" s="316"/>
      <c r="H2" s="316"/>
      <c r="I2" s="316"/>
      <c r="J2" s="316"/>
    </row>
    <row r="3" spans="2:10" ht="15.75" thickBot="1"/>
    <row r="4" spans="2:10">
      <c r="B4" s="317" t="s">
        <v>18</v>
      </c>
      <c r="C4" s="318"/>
      <c r="D4" s="318"/>
      <c r="E4" s="318"/>
      <c r="F4" s="318"/>
      <c r="G4" s="318"/>
      <c r="H4" s="318"/>
      <c r="I4" s="318"/>
      <c r="J4" s="319"/>
    </row>
    <row r="5" spans="2:10">
      <c r="B5" s="320"/>
      <c r="C5" s="321"/>
      <c r="D5" s="321"/>
      <c r="E5" s="321"/>
      <c r="F5" s="321"/>
      <c r="G5" s="321"/>
      <c r="H5" s="321"/>
      <c r="I5" s="321"/>
      <c r="J5" s="322"/>
    </row>
    <row r="6" spans="2:10">
      <c r="B6" s="320"/>
      <c r="C6" s="321"/>
      <c r="D6" s="321"/>
      <c r="E6" s="321"/>
      <c r="F6" s="321"/>
      <c r="G6" s="321"/>
      <c r="H6" s="321"/>
      <c r="I6" s="321"/>
      <c r="J6" s="322"/>
    </row>
    <row r="7" spans="2:10" ht="15.75" thickBot="1">
      <c r="B7" s="323"/>
      <c r="C7" s="324"/>
      <c r="D7" s="324"/>
      <c r="E7" s="324"/>
      <c r="F7" s="324"/>
      <c r="G7" s="324"/>
      <c r="H7" s="324"/>
      <c r="I7" s="324"/>
      <c r="J7" s="325"/>
    </row>
    <row r="8" spans="2:10" ht="15.75" thickBot="1"/>
    <row r="9" spans="2:10">
      <c r="B9" s="317" t="s">
        <v>19</v>
      </c>
      <c r="C9" s="318"/>
      <c r="D9" s="318"/>
      <c r="E9" s="318"/>
      <c r="F9" s="318"/>
      <c r="G9" s="318"/>
      <c r="H9" s="318"/>
      <c r="I9" s="318"/>
      <c r="J9" s="319"/>
    </row>
    <row r="10" spans="2:10">
      <c r="B10" s="320"/>
      <c r="C10" s="321"/>
      <c r="D10" s="321"/>
      <c r="E10" s="321"/>
      <c r="F10" s="321"/>
      <c r="G10" s="321"/>
      <c r="H10" s="321"/>
      <c r="I10" s="321"/>
      <c r="J10" s="322"/>
    </row>
    <row r="11" spans="2:10">
      <c r="B11" s="320"/>
      <c r="C11" s="321"/>
      <c r="D11" s="321"/>
      <c r="E11" s="321"/>
      <c r="F11" s="321"/>
      <c r="G11" s="321"/>
      <c r="H11" s="321"/>
      <c r="I11" s="321"/>
      <c r="J11" s="322"/>
    </row>
    <row r="12" spans="2:10">
      <c r="B12" s="320"/>
      <c r="C12" s="321"/>
      <c r="D12" s="321"/>
      <c r="E12" s="321"/>
      <c r="F12" s="321"/>
      <c r="G12" s="321"/>
      <c r="H12" s="321"/>
      <c r="I12" s="321"/>
      <c r="J12" s="322"/>
    </row>
    <row r="13" spans="2:10">
      <c r="B13" s="320"/>
      <c r="C13" s="321"/>
      <c r="D13" s="321"/>
      <c r="E13" s="321"/>
      <c r="F13" s="321"/>
      <c r="G13" s="321"/>
      <c r="H13" s="321"/>
      <c r="I13" s="321"/>
      <c r="J13" s="322"/>
    </row>
    <row r="14" spans="2:10">
      <c r="B14" s="320"/>
      <c r="C14" s="321"/>
      <c r="D14" s="321"/>
      <c r="E14" s="321"/>
      <c r="F14" s="321"/>
      <c r="G14" s="321"/>
      <c r="H14" s="321"/>
      <c r="I14" s="321"/>
      <c r="J14" s="322"/>
    </row>
    <row r="15" spans="2:10" ht="15.75" thickBot="1">
      <c r="B15" s="323"/>
      <c r="C15" s="324"/>
      <c r="D15" s="324"/>
      <c r="E15" s="324"/>
      <c r="F15" s="324"/>
      <c r="G15" s="324"/>
      <c r="H15" s="324"/>
      <c r="I15" s="324"/>
      <c r="J15" s="325"/>
    </row>
    <row r="16" spans="2:10" ht="15.75" thickBot="1"/>
    <row r="17" spans="2:10">
      <c r="B17" s="317" t="s">
        <v>20</v>
      </c>
      <c r="C17" s="318"/>
      <c r="D17" s="318"/>
      <c r="E17" s="318"/>
      <c r="F17" s="318"/>
      <c r="G17" s="318"/>
      <c r="H17" s="318"/>
      <c r="I17" s="318"/>
      <c r="J17" s="319"/>
    </row>
    <row r="18" spans="2:10">
      <c r="B18" s="320"/>
      <c r="C18" s="321"/>
      <c r="D18" s="321"/>
      <c r="E18" s="321"/>
      <c r="F18" s="321"/>
      <c r="G18" s="321"/>
      <c r="H18" s="321"/>
      <c r="I18" s="321"/>
      <c r="J18" s="322"/>
    </row>
    <row r="19" spans="2:10">
      <c r="B19" s="320"/>
      <c r="C19" s="321"/>
      <c r="D19" s="321"/>
      <c r="E19" s="321"/>
      <c r="F19" s="321"/>
      <c r="G19" s="321"/>
      <c r="H19" s="321"/>
      <c r="I19" s="321"/>
      <c r="J19" s="322"/>
    </row>
    <row r="20" spans="2:10" ht="15.75" thickBot="1">
      <c r="B20" s="323"/>
      <c r="C20" s="324"/>
      <c r="D20" s="324"/>
      <c r="E20" s="324"/>
      <c r="F20" s="324"/>
      <c r="G20" s="324"/>
      <c r="H20" s="324"/>
      <c r="I20" s="324"/>
      <c r="J20" s="325"/>
    </row>
    <row r="21" spans="2:10" ht="15.75" thickBot="1"/>
    <row r="22" spans="2:10">
      <c r="B22" s="317" t="s">
        <v>21</v>
      </c>
      <c r="C22" s="318"/>
      <c r="D22" s="318"/>
      <c r="E22" s="318"/>
      <c r="F22" s="318"/>
      <c r="G22" s="318"/>
      <c r="H22" s="318"/>
      <c r="I22" s="318"/>
      <c r="J22" s="319"/>
    </row>
    <row r="23" spans="2:10">
      <c r="B23" s="320"/>
      <c r="C23" s="321"/>
      <c r="D23" s="321"/>
      <c r="E23" s="321"/>
      <c r="F23" s="321"/>
      <c r="G23" s="321"/>
      <c r="H23" s="321"/>
      <c r="I23" s="321"/>
      <c r="J23" s="322"/>
    </row>
    <row r="24" spans="2:10">
      <c r="B24" s="320"/>
      <c r="C24" s="321"/>
      <c r="D24" s="321"/>
      <c r="E24" s="321"/>
      <c r="F24" s="321"/>
      <c r="G24" s="321"/>
      <c r="H24" s="321"/>
      <c r="I24" s="321"/>
      <c r="J24" s="322"/>
    </row>
    <row r="25" spans="2:10">
      <c r="B25" s="320"/>
      <c r="C25" s="321"/>
      <c r="D25" s="321"/>
      <c r="E25" s="321"/>
      <c r="F25" s="321"/>
      <c r="G25" s="321"/>
      <c r="H25" s="321"/>
      <c r="I25" s="321"/>
      <c r="J25" s="322"/>
    </row>
    <row r="26" spans="2:10">
      <c r="B26" s="320"/>
      <c r="C26" s="321"/>
      <c r="D26" s="321"/>
      <c r="E26" s="321"/>
      <c r="F26" s="321"/>
      <c r="G26" s="321"/>
      <c r="H26" s="321"/>
      <c r="I26" s="321"/>
      <c r="J26" s="322"/>
    </row>
    <row r="27" spans="2:10">
      <c r="B27" s="320"/>
      <c r="C27" s="321"/>
      <c r="D27" s="321"/>
      <c r="E27" s="321"/>
      <c r="F27" s="321"/>
      <c r="G27" s="321"/>
      <c r="H27" s="321"/>
      <c r="I27" s="321"/>
      <c r="J27" s="322"/>
    </row>
    <row r="28" spans="2:10">
      <c r="B28" s="320"/>
      <c r="C28" s="321"/>
      <c r="D28" s="321"/>
      <c r="E28" s="321"/>
      <c r="F28" s="321"/>
      <c r="G28" s="321"/>
      <c r="H28" s="321"/>
      <c r="I28" s="321"/>
      <c r="J28" s="322"/>
    </row>
    <row r="29" spans="2:10">
      <c r="B29" s="320"/>
      <c r="C29" s="321"/>
      <c r="D29" s="321"/>
      <c r="E29" s="321"/>
      <c r="F29" s="321"/>
      <c r="G29" s="321"/>
      <c r="H29" s="321"/>
      <c r="I29" s="321"/>
      <c r="J29" s="322"/>
    </row>
    <row r="30" spans="2:10" ht="15.75" thickBot="1">
      <c r="B30" s="323"/>
      <c r="C30" s="324"/>
      <c r="D30" s="324"/>
      <c r="E30" s="324"/>
      <c r="F30" s="324"/>
      <c r="G30" s="324"/>
      <c r="H30" s="324"/>
      <c r="I30" s="324"/>
      <c r="J30" s="325"/>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J82"/>
  <sheetViews>
    <sheetView showGridLines="0" topLeftCell="A28" zoomScale="70" zoomScaleNormal="70" workbookViewId="0">
      <selection activeCell="B7" sqref="B7:C7"/>
    </sheetView>
  </sheetViews>
  <sheetFormatPr baseColWidth="10" defaultColWidth="61.7109375" defaultRowHeight="14.25"/>
  <cols>
    <col min="1" max="1" width="61.7109375" style="280"/>
    <col min="2" max="2" width="61.7109375" style="281"/>
    <col min="3" max="3" width="61.7109375" style="248"/>
    <col min="4" max="4" width="61.7109375" style="281"/>
    <col min="5" max="16384" width="61.7109375" style="248"/>
  </cols>
  <sheetData>
    <row r="1" spans="1:8" ht="108" customHeight="1">
      <c r="A1" s="246"/>
      <c r="B1" s="328" t="s">
        <v>22</v>
      </c>
      <c r="C1" s="328"/>
      <c r="D1" s="328"/>
      <c r="E1" s="246"/>
      <c r="F1" s="247"/>
      <c r="G1" s="247"/>
      <c r="H1" s="247"/>
    </row>
    <row r="2" spans="1:8" ht="42.75">
      <c r="A2" s="249" t="s">
        <v>23</v>
      </c>
      <c r="B2" s="329"/>
      <c r="C2" s="330"/>
      <c r="D2" s="250" t="s">
        <v>24</v>
      </c>
      <c r="E2" s="251"/>
    </row>
    <row r="3" spans="1:8">
      <c r="A3" s="252"/>
      <c r="B3" s="253"/>
      <c r="C3" s="253"/>
      <c r="D3" s="254"/>
      <c r="E3" s="253"/>
    </row>
    <row r="4" spans="1:8">
      <c r="A4" s="249" t="s">
        <v>25</v>
      </c>
      <c r="B4" s="331"/>
      <c r="C4" s="332"/>
      <c r="D4" s="332"/>
      <c r="E4" s="332"/>
    </row>
    <row r="5" spans="1:8">
      <c r="A5" s="255"/>
      <c r="B5" s="256"/>
      <c r="D5" s="254"/>
      <c r="E5" s="254"/>
    </row>
    <row r="6" spans="1:8">
      <c r="A6" s="334" t="s">
        <v>26</v>
      </c>
      <c r="B6" s="335" t="s">
        <v>27</v>
      </c>
      <c r="C6" s="335"/>
      <c r="D6" s="335" t="s">
        <v>28</v>
      </c>
      <c r="E6" s="335"/>
    </row>
    <row r="7" spans="1:8" ht="141" customHeight="1">
      <c r="A7" s="334"/>
      <c r="B7" s="336"/>
      <c r="C7" s="337"/>
      <c r="D7" s="338"/>
      <c r="E7" s="338"/>
    </row>
    <row r="8" spans="1:8">
      <c r="A8" s="255"/>
      <c r="B8" s="256"/>
      <c r="D8" s="254"/>
      <c r="E8" s="254"/>
    </row>
    <row r="9" spans="1:8">
      <c r="A9" s="333" t="s">
        <v>29</v>
      </c>
      <c r="B9" s="333"/>
      <c r="C9" s="333"/>
      <c r="D9" s="333"/>
      <c r="E9" s="333"/>
    </row>
    <row r="10" spans="1:8">
      <c r="A10" s="257" t="s">
        <v>30</v>
      </c>
      <c r="B10" s="257" t="s">
        <v>31</v>
      </c>
      <c r="C10" s="257" t="s">
        <v>32</v>
      </c>
      <c r="D10" s="257" t="s">
        <v>33</v>
      </c>
      <c r="E10" s="257" t="s">
        <v>34</v>
      </c>
    </row>
    <row r="11" spans="1:8" s="261" customFormat="1" ht="85.5">
      <c r="A11" s="326" t="s">
        <v>35</v>
      </c>
      <c r="B11" s="258">
        <v>1</v>
      </c>
      <c r="C11" s="259" t="s">
        <v>36</v>
      </c>
      <c r="D11" s="260">
        <v>1</v>
      </c>
      <c r="E11" s="259" t="s">
        <v>37</v>
      </c>
    </row>
    <row r="12" spans="1:8" s="261" customFormat="1" ht="42.75">
      <c r="A12" s="326"/>
      <c r="B12" s="258">
        <v>2</v>
      </c>
      <c r="C12" s="259" t="s">
        <v>38</v>
      </c>
      <c r="D12" s="260"/>
      <c r="E12" s="259"/>
    </row>
    <row r="13" spans="1:8" ht="42.75">
      <c r="A13" s="327" t="s">
        <v>39</v>
      </c>
      <c r="B13" s="262">
        <v>3</v>
      </c>
      <c r="C13" s="263" t="s">
        <v>40</v>
      </c>
      <c r="D13" s="262">
        <v>2</v>
      </c>
      <c r="E13" s="263" t="s">
        <v>41</v>
      </c>
    </row>
    <row r="14" spans="1:8" ht="28.5">
      <c r="A14" s="327"/>
      <c r="B14" s="262">
        <v>4</v>
      </c>
      <c r="C14" s="263" t="s">
        <v>42</v>
      </c>
      <c r="D14" s="262"/>
      <c r="E14" s="263"/>
    </row>
    <row r="15" spans="1:8" ht="42.75">
      <c r="A15" s="327"/>
      <c r="B15" s="262">
        <v>5</v>
      </c>
      <c r="C15" s="263" t="s">
        <v>43</v>
      </c>
      <c r="D15" s="262"/>
      <c r="E15" s="263"/>
    </row>
    <row r="16" spans="1:8" ht="57">
      <c r="A16" s="339" t="s">
        <v>44</v>
      </c>
      <c r="B16" s="262">
        <v>6</v>
      </c>
      <c r="C16" s="263" t="s">
        <v>45</v>
      </c>
      <c r="D16" s="262">
        <v>3</v>
      </c>
      <c r="E16" s="259" t="s">
        <v>46</v>
      </c>
    </row>
    <row r="17" spans="1:10" ht="80.099999999999994" customHeight="1">
      <c r="A17" s="339"/>
      <c r="B17" s="262">
        <v>7</v>
      </c>
      <c r="C17" s="263" t="s">
        <v>47</v>
      </c>
      <c r="D17" s="262">
        <v>4</v>
      </c>
      <c r="E17" s="259" t="s">
        <v>48</v>
      </c>
    </row>
    <row r="18" spans="1:10" ht="80.099999999999994" customHeight="1">
      <c r="A18" s="339"/>
      <c r="B18" s="262">
        <v>8</v>
      </c>
      <c r="C18" s="263" t="s">
        <v>49</v>
      </c>
      <c r="D18" s="262"/>
      <c r="E18" s="264"/>
    </row>
    <row r="19" spans="1:10" ht="80.099999999999994" customHeight="1">
      <c r="A19" s="339"/>
      <c r="B19" s="262">
        <v>9</v>
      </c>
      <c r="C19" s="263" t="s">
        <v>50</v>
      </c>
      <c r="D19" s="262"/>
      <c r="E19" s="263"/>
    </row>
    <row r="20" spans="1:10" ht="80.099999999999994" customHeight="1">
      <c r="A20" s="339"/>
      <c r="B20" s="262">
        <v>10</v>
      </c>
      <c r="C20" s="263" t="s">
        <v>51</v>
      </c>
      <c r="D20" s="262"/>
      <c r="E20" s="259"/>
      <c r="J20" s="265"/>
    </row>
    <row r="21" spans="1:10" ht="80.099999999999994" customHeight="1">
      <c r="A21" s="339"/>
      <c r="B21" s="262">
        <v>11</v>
      </c>
      <c r="C21" s="263" t="s">
        <v>52</v>
      </c>
      <c r="D21" s="262"/>
      <c r="E21" s="263"/>
      <c r="J21" s="265"/>
    </row>
    <row r="22" spans="1:10" ht="80.099999999999994" customHeight="1">
      <c r="A22" s="339"/>
      <c r="B22" s="262">
        <v>12</v>
      </c>
      <c r="C22" s="263" t="s">
        <v>53</v>
      </c>
      <c r="D22" s="262"/>
      <c r="E22" s="263"/>
      <c r="J22" s="265"/>
    </row>
    <row r="23" spans="1:10" ht="80.099999999999994" customHeight="1">
      <c r="A23" s="339" t="s">
        <v>54</v>
      </c>
      <c r="B23" s="262">
        <v>13</v>
      </c>
      <c r="C23" s="259" t="s">
        <v>55</v>
      </c>
      <c r="D23" s="258">
        <v>5</v>
      </c>
      <c r="E23" s="259" t="s">
        <v>56</v>
      </c>
    </row>
    <row r="24" spans="1:10" ht="80.099999999999994" customHeight="1">
      <c r="A24" s="339"/>
      <c r="B24" s="262">
        <v>14</v>
      </c>
      <c r="C24" s="259" t="s">
        <v>57</v>
      </c>
      <c r="D24" s="258">
        <v>6</v>
      </c>
      <c r="E24" s="259" t="s">
        <v>58</v>
      </c>
    </row>
    <row r="25" spans="1:10" ht="80.099999999999994" customHeight="1">
      <c r="A25" s="339"/>
      <c r="B25" s="262">
        <v>15</v>
      </c>
      <c r="C25" s="259" t="s">
        <v>59</v>
      </c>
      <c r="D25" s="258">
        <v>7</v>
      </c>
      <c r="E25" s="259" t="s">
        <v>60</v>
      </c>
    </row>
    <row r="26" spans="1:10" ht="80.099999999999994" customHeight="1">
      <c r="A26" s="339"/>
      <c r="B26" s="262">
        <v>16</v>
      </c>
      <c r="C26" s="259" t="s">
        <v>61</v>
      </c>
      <c r="D26" s="258"/>
      <c r="E26" s="259"/>
    </row>
    <row r="27" spans="1:10" ht="174.6" customHeight="1">
      <c r="A27" s="266" t="s">
        <v>62</v>
      </c>
      <c r="B27" s="262">
        <v>17</v>
      </c>
      <c r="C27" s="259" t="s">
        <v>63</v>
      </c>
      <c r="D27" s="258">
        <v>8</v>
      </c>
      <c r="E27" s="259" t="s">
        <v>64</v>
      </c>
    </row>
    <row r="28" spans="1:10" ht="48.75" customHeight="1">
      <c r="A28" s="339" t="s">
        <v>65</v>
      </c>
      <c r="B28" s="262">
        <v>18</v>
      </c>
      <c r="C28" s="267" t="s">
        <v>66</v>
      </c>
      <c r="D28" s="262"/>
      <c r="E28" s="263"/>
    </row>
    <row r="29" spans="1:10" ht="87" customHeight="1">
      <c r="A29" s="339"/>
      <c r="B29" s="262">
        <v>19</v>
      </c>
      <c r="C29" s="267" t="s">
        <v>67</v>
      </c>
      <c r="D29" s="262"/>
      <c r="E29" s="263"/>
    </row>
    <row r="30" spans="1:10" ht="20.100000000000001" customHeight="1">
      <c r="A30" s="333" t="s">
        <v>68</v>
      </c>
      <c r="B30" s="333"/>
      <c r="C30" s="333"/>
      <c r="D30" s="333"/>
      <c r="E30" s="333"/>
    </row>
    <row r="31" spans="1:10" ht="20.100000000000001" customHeight="1">
      <c r="A31" s="257" t="s">
        <v>30</v>
      </c>
      <c r="B31" s="257" t="s">
        <v>31</v>
      </c>
      <c r="C31" s="257" t="s">
        <v>69</v>
      </c>
      <c r="D31" s="257" t="s">
        <v>33</v>
      </c>
      <c r="E31" s="257" t="s">
        <v>70</v>
      </c>
    </row>
    <row r="32" spans="1:10" ht="98.45" customHeight="1">
      <c r="A32" s="339" t="s">
        <v>71</v>
      </c>
      <c r="B32" s="258">
        <v>1</v>
      </c>
      <c r="C32" s="259" t="s">
        <v>72</v>
      </c>
      <c r="D32" s="258">
        <v>1</v>
      </c>
      <c r="E32" s="259" t="s">
        <v>73</v>
      </c>
    </row>
    <row r="33" spans="1:5" ht="57">
      <c r="A33" s="339"/>
      <c r="B33" s="258">
        <v>2</v>
      </c>
      <c r="C33" s="259" t="s">
        <v>74</v>
      </c>
      <c r="D33" s="258">
        <v>2</v>
      </c>
      <c r="E33" s="259" t="s">
        <v>75</v>
      </c>
    </row>
    <row r="34" spans="1:5" ht="28.5">
      <c r="A34" s="339"/>
      <c r="B34" s="258"/>
      <c r="C34" s="259"/>
      <c r="D34" s="258">
        <v>3</v>
      </c>
      <c r="E34" s="259" t="s">
        <v>76</v>
      </c>
    </row>
    <row r="35" spans="1:5" ht="28.5">
      <c r="A35" s="339"/>
      <c r="B35" s="258"/>
      <c r="C35" s="259"/>
      <c r="D35" s="258">
        <v>4</v>
      </c>
      <c r="E35" s="259" t="s">
        <v>77</v>
      </c>
    </row>
    <row r="36" spans="1:5" ht="28.5">
      <c r="A36" s="339"/>
      <c r="B36" s="258"/>
      <c r="C36" s="261"/>
      <c r="D36" s="258">
        <v>5</v>
      </c>
      <c r="E36" s="259" t="s">
        <v>78</v>
      </c>
    </row>
    <row r="37" spans="1:5" ht="28.5">
      <c r="A37" s="339"/>
      <c r="B37" s="258"/>
      <c r="C37" s="267"/>
      <c r="D37" s="258">
        <v>6</v>
      </c>
      <c r="E37" s="259" t="s">
        <v>79</v>
      </c>
    </row>
    <row r="38" spans="1:5">
      <c r="A38" s="339"/>
      <c r="B38" s="258"/>
      <c r="C38" s="267"/>
      <c r="D38" s="258">
        <v>7</v>
      </c>
      <c r="E38" s="267" t="s">
        <v>80</v>
      </c>
    </row>
    <row r="39" spans="1:5" ht="28.5">
      <c r="A39" s="339" t="s">
        <v>81</v>
      </c>
      <c r="B39" s="258">
        <v>3</v>
      </c>
      <c r="C39" s="267" t="s">
        <v>82</v>
      </c>
      <c r="D39" s="258">
        <v>8</v>
      </c>
      <c r="E39" s="267" t="s">
        <v>83</v>
      </c>
    </row>
    <row r="40" spans="1:5" ht="42.75">
      <c r="A40" s="339"/>
      <c r="B40" s="258"/>
      <c r="C40" s="267"/>
      <c r="D40" s="258">
        <v>9</v>
      </c>
      <c r="E40" s="267" t="s">
        <v>84</v>
      </c>
    </row>
    <row r="41" spans="1:5" s="268" customFormat="1" ht="28.5">
      <c r="A41" s="339"/>
      <c r="B41" s="258"/>
      <c r="C41" s="267"/>
      <c r="D41" s="258">
        <v>10</v>
      </c>
      <c r="E41" s="267" t="s">
        <v>85</v>
      </c>
    </row>
    <row r="42" spans="1:5" s="268" customFormat="1">
      <c r="A42" s="339"/>
      <c r="B42" s="258"/>
      <c r="C42" s="269"/>
      <c r="D42" s="258">
        <v>11</v>
      </c>
      <c r="E42" s="267" t="s">
        <v>86</v>
      </c>
    </row>
    <row r="43" spans="1:5" s="268" customFormat="1" ht="42.75">
      <c r="A43" s="339" t="s">
        <v>87</v>
      </c>
      <c r="B43" s="258">
        <v>4</v>
      </c>
      <c r="C43" s="259" t="s">
        <v>88</v>
      </c>
      <c r="D43" s="258">
        <v>12</v>
      </c>
      <c r="E43" s="270" t="s">
        <v>89</v>
      </c>
    </row>
    <row r="44" spans="1:5" s="268" customFormat="1" ht="28.5">
      <c r="A44" s="339"/>
      <c r="B44" s="258">
        <v>5</v>
      </c>
      <c r="C44" s="259" t="s">
        <v>90</v>
      </c>
      <c r="D44" s="258"/>
      <c r="E44" s="259"/>
    </row>
    <row r="45" spans="1:5" s="268" customFormat="1" ht="42.75">
      <c r="A45" s="339"/>
      <c r="B45" s="258">
        <v>6</v>
      </c>
      <c r="C45" s="259" t="s">
        <v>91</v>
      </c>
      <c r="D45" s="258">
        <v>13</v>
      </c>
      <c r="E45" s="259" t="s">
        <v>92</v>
      </c>
    </row>
    <row r="46" spans="1:5" s="268" customFormat="1" ht="42.75">
      <c r="A46" s="339"/>
      <c r="B46" s="258">
        <v>7</v>
      </c>
      <c r="C46" s="259" t="s">
        <v>93</v>
      </c>
      <c r="D46" s="258">
        <v>14</v>
      </c>
      <c r="E46" s="259" t="s">
        <v>94</v>
      </c>
    </row>
    <row r="47" spans="1:5" ht="28.5">
      <c r="A47" s="339"/>
      <c r="B47" s="258">
        <v>8</v>
      </c>
      <c r="C47" s="270" t="s">
        <v>95</v>
      </c>
      <c r="D47" s="258">
        <v>15</v>
      </c>
      <c r="E47" s="259" t="s">
        <v>96</v>
      </c>
    </row>
    <row r="48" spans="1:5" ht="42.75">
      <c r="A48" s="339"/>
      <c r="B48" s="258">
        <v>9</v>
      </c>
      <c r="C48" s="259" t="s">
        <v>97</v>
      </c>
      <c r="D48" s="258">
        <v>16</v>
      </c>
      <c r="E48" s="259" t="s">
        <v>98</v>
      </c>
    </row>
    <row r="49" spans="1:5" ht="85.5">
      <c r="A49" s="339" t="s">
        <v>99</v>
      </c>
      <c r="B49" s="258">
        <v>10</v>
      </c>
      <c r="C49" s="259" t="s">
        <v>100</v>
      </c>
      <c r="D49" s="258">
        <v>17</v>
      </c>
      <c r="E49" s="259" t="s">
        <v>101</v>
      </c>
    </row>
    <row r="50" spans="1:5" ht="57">
      <c r="A50" s="339"/>
      <c r="B50" s="258">
        <v>11</v>
      </c>
      <c r="C50" s="259" t="s">
        <v>102</v>
      </c>
      <c r="D50" s="260">
        <v>18</v>
      </c>
      <c r="E50" s="259" t="s">
        <v>103</v>
      </c>
    </row>
    <row r="51" spans="1:5" ht="28.5">
      <c r="A51" s="339"/>
      <c r="B51" s="258">
        <v>12</v>
      </c>
      <c r="C51" s="259" t="s">
        <v>104</v>
      </c>
      <c r="D51" s="260">
        <v>19</v>
      </c>
      <c r="E51" s="259" t="s">
        <v>105</v>
      </c>
    </row>
    <row r="52" spans="1:5" ht="42.75">
      <c r="A52" s="339" t="s">
        <v>106</v>
      </c>
      <c r="B52" s="258">
        <v>13</v>
      </c>
      <c r="C52" s="259" t="s">
        <v>107</v>
      </c>
      <c r="D52" s="260">
        <v>20</v>
      </c>
      <c r="E52" s="270" t="s">
        <v>108</v>
      </c>
    </row>
    <row r="53" spans="1:5" ht="28.5">
      <c r="A53" s="339"/>
      <c r="B53" s="258">
        <v>14</v>
      </c>
      <c r="C53" s="259" t="s">
        <v>109</v>
      </c>
      <c r="D53" s="260">
        <v>21</v>
      </c>
      <c r="E53" s="270" t="s">
        <v>110</v>
      </c>
    </row>
    <row r="54" spans="1:5" ht="71.25">
      <c r="A54" s="339"/>
      <c r="B54" s="258">
        <v>15</v>
      </c>
      <c r="C54" s="259" t="s">
        <v>111</v>
      </c>
      <c r="D54" s="260"/>
      <c r="E54" s="270"/>
    </row>
    <row r="55" spans="1:5" ht="28.5">
      <c r="A55" s="339"/>
      <c r="B55" s="258">
        <v>16</v>
      </c>
      <c r="C55" s="259" t="s">
        <v>112</v>
      </c>
      <c r="D55" s="260"/>
      <c r="E55" s="270"/>
    </row>
    <row r="56" spans="1:5">
      <c r="A56" s="339"/>
      <c r="B56" s="258">
        <v>17</v>
      </c>
      <c r="C56" s="259" t="s">
        <v>113</v>
      </c>
      <c r="D56" s="260"/>
      <c r="E56" s="270"/>
    </row>
    <row r="57" spans="1:5" ht="28.5">
      <c r="A57" s="339"/>
      <c r="B57" s="258">
        <v>18</v>
      </c>
      <c r="C57" s="259" t="s">
        <v>114</v>
      </c>
      <c r="D57" s="260"/>
      <c r="E57" s="270"/>
    </row>
    <row r="58" spans="1:5" ht="28.5">
      <c r="A58" s="339"/>
      <c r="B58" s="258">
        <v>19</v>
      </c>
      <c r="C58" s="259" t="s">
        <v>115</v>
      </c>
      <c r="D58" s="260"/>
      <c r="E58" s="270"/>
    </row>
    <row r="59" spans="1:5" ht="28.5">
      <c r="A59" s="339"/>
      <c r="B59" s="258">
        <v>20</v>
      </c>
      <c r="C59" s="259" t="s">
        <v>116</v>
      </c>
      <c r="D59" s="260"/>
      <c r="E59" s="270"/>
    </row>
    <row r="60" spans="1:5" ht="42.75">
      <c r="A60" s="339"/>
      <c r="B60" s="258">
        <v>21</v>
      </c>
      <c r="C60" s="259" t="s">
        <v>117</v>
      </c>
      <c r="D60" s="260"/>
      <c r="E60" s="270"/>
    </row>
    <row r="61" spans="1:5" ht="28.5">
      <c r="A61" s="339"/>
      <c r="B61" s="258">
        <v>22</v>
      </c>
      <c r="C61" s="259" t="s">
        <v>118</v>
      </c>
      <c r="D61" s="260"/>
      <c r="E61" s="271"/>
    </row>
    <row r="62" spans="1:5" ht="42.75">
      <c r="A62" s="339" t="s">
        <v>119</v>
      </c>
      <c r="B62" s="258">
        <v>23</v>
      </c>
      <c r="C62" s="259" t="s">
        <v>120</v>
      </c>
      <c r="D62" s="260">
        <v>22</v>
      </c>
      <c r="E62" s="270" t="s">
        <v>121</v>
      </c>
    </row>
    <row r="63" spans="1:5" ht="42.75">
      <c r="A63" s="339"/>
      <c r="B63" s="258">
        <v>24</v>
      </c>
      <c r="C63" s="259" t="s">
        <v>122</v>
      </c>
      <c r="D63" s="260">
        <v>23</v>
      </c>
      <c r="E63" s="259" t="s">
        <v>123</v>
      </c>
    </row>
    <row r="64" spans="1:5" ht="28.5">
      <c r="A64" s="339"/>
      <c r="B64" s="258">
        <v>25</v>
      </c>
      <c r="C64" s="259" t="s">
        <v>124</v>
      </c>
      <c r="D64" s="260"/>
      <c r="E64" s="270"/>
    </row>
    <row r="65" spans="1:10" ht="57">
      <c r="A65" s="340" t="s">
        <v>125</v>
      </c>
      <c r="B65" s="258">
        <v>26</v>
      </c>
      <c r="C65" s="259" t="s">
        <v>126</v>
      </c>
      <c r="D65" s="260">
        <v>24</v>
      </c>
      <c r="E65" s="270" t="s">
        <v>127</v>
      </c>
    </row>
    <row r="66" spans="1:10" ht="45" customHeight="1">
      <c r="A66" s="341"/>
      <c r="B66" s="258"/>
      <c r="C66" s="259"/>
      <c r="D66" s="260"/>
      <c r="E66" s="260"/>
    </row>
    <row r="67" spans="1:10" ht="77.099999999999994" customHeight="1">
      <c r="A67" s="339" t="s">
        <v>128</v>
      </c>
      <c r="B67" s="258">
        <v>27</v>
      </c>
      <c r="C67" s="259" t="s">
        <v>129</v>
      </c>
      <c r="D67" s="260">
        <v>25</v>
      </c>
      <c r="E67" s="259" t="s">
        <v>130</v>
      </c>
    </row>
    <row r="68" spans="1:10" ht="15.95" customHeight="1">
      <c r="A68" s="339"/>
      <c r="B68" s="258"/>
      <c r="C68" s="259"/>
      <c r="D68" s="260">
        <v>26</v>
      </c>
      <c r="E68" s="259" t="s">
        <v>131</v>
      </c>
    </row>
    <row r="69" spans="1:10" ht="50.1" customHeight="1">
      <c r="A69" s="339" t="s">
        <v>132</v>
      </c>
      <c r="B69" s="258">
        <v>28</v>
      </c>
      <c r="C69" s="270" t="s">
        <v>133</v>
      </c>
      <c r="D69" s="260">
        <v>27</v>
      </c>
      <c r="E69" s="270" t="s">
        <v>134</v>
      </c>
    </row>
    <row r="70" spans="1:10" ht="50.1" customHeight="1">
      <c r="A70" s="339"/>
      <c r="B70" s="258">
        <v>29</v>
      </c>
      <c r="C70" s="270" t="s">
        <v>135</v>
      </c>
      <c r="D70" s="260">
        <v>28</v>
      </c>
      <c r="E70" s="270" t="s">
        <v>136</v>
      </c>
    </row>
    <row r="71" spans="1:10" ht="50.1" customHeight="1">
      <c r="A71" s="339"/>
      <c r="B71" s="258"/>
      <c r="C71" s="261"/>
      <c r="D71" s="260">
        <v>29</v>
      </c>
      <c r="E71" s="270" t="s">
        <v>137</v>
      </c>
    </row>
    <row r="72" spans="1:10" ht="50.1" customHeight="1">
      <c r="A72" s="339"/>
      <c r="B72" s="258"/>
      <c r="C72" s="272"/>
      <c r="D72" s="260">
        <v>30</v>
      </c>
      <c r="E72" s="270" t="s">
        <v>138</v>
      </c>
    </row>
    <row r="73" spans="1:10" ht="50.1" customHeight="1">
      <c r="A73" s="339"/>
      <c r="B73" s="258"/>
      <c r="C73" s="270"/>
      <c r="D73" s="260">
        <v>31</v>
      </c>
      <c r="E73" s="270" t="s">
        <v>139</v>
      </c>
    </row>
    <row r="74" spans="1:10" ht="50.1" customHeight="1">
      <c r="A74" s="339"/>
      <c r="B74" s="258"/>
      <c r="C74" s="270"/>
      <c r="D74" s="260">
        <v>32</v>
      </c>
      <c r="E74" s="270" t="s">
        <v>140</v>
      </c>
    </row>
    <row r="75" spans="1:10" ht="50.1" customHeight="1">
      <c r="A75" s="339"/>
      <c r="B75" s="258"/>
      <c r="C75" s="270"/>
      <c r="D75" s="260">
        <v>33</v>
      </c>
      <c r="E75" s="272" t="s">
        <v>141</v>
      </c>
    </row>
    <row r="76" spans="1:10" ht="39.950000000000003" customHeight="1">
      <c r="A76" s="339"/>
      <c r="B76" s="258"/>
      <c r="C76" s="260"/>
      <c r="D76" s="260">
        <v>34</v>
      </c>
      <c r="E76" s="270" t="s">
        <v>142</v>
      </c>
    </row>
    <row r="77" spans="1:10" ht="39.950000000000003" customHeight="1">
      <c r="A77" s="340" t="s">
        <v>143</v>
      </c>
      <c r="B77" s="258">
        <v>30</v>
      </c>
      <c r="C77" s="259" t="s">
        <v>144</v>
      </c>
      <c r="D77" s="260">
        <v>35</v>
      </c>
      <c r="E77" s="259" t="s">
        <v>145</v>
      </c>
    </row>
    <row r="78" spans="1:10" ht="72" customHeight="1">
      <c r="A78" s="342"/>
      <c r="B78" s="258">
        <v>31</v>
      </c>
      <c r="C78" s="259" t="s">
        <v>146</v>
      </c>
      <c r="D78" s="260">
        <v>36</v>
      </c>
      <c r="E78" s="259" t="s">
        <v>147</v>
      </c>
    </row>
    <row r="79" spans="1:10" ht="72" customHeight="1">
      <c r="A79" s="342"/>
      <c r="B79" s="258">
        <v>32</v>
      </c>
      <c r="C79" s="259" t="s">
        <v>148</v>
      </c>
      <c r="D79" s="273">
        <v>37</v>
      </c>
      <c r="E79" s="259" t="s">
        <v>149</v>
      </c>
    </row>
    <row r="80" spans="1:10" ht="72" customHeight="1">
      <c r="A80" s="342"/>
      <c r="B80" s="258">
        <v>33</v>
      </c>
      <c r="C80" s="259" t="s">
        <v>150</v>
      </c>
      <c r="D80" s="273">
        <v>38</v>
      </c>
      <c r="E80" s="259" t="s">
        <v>151</v>
      </c>
      <c r="J80" s="248" t="s">
        <v>152</v>
      </c>
    </row>
    <row r="81" spans="1:5" ht="42.75">
      <c r="A81" s="342"/>
      <c r="B81" s="274">
        <v>34</v>
      </c>
      <c r="C81" s="275" t="s">
        <v>153</v>
      </c>
      <c r="D81" s="276">
        <v>39</v>
      </c>
      <c r="E81" s="275" t="s">
        <v>154</v>
      </c>
    </row>
    <row r="82" spans="1:5">
      <c r="A82" s="277"/>
      <c r="B82" s="278"/>
      <c r="C82" s="279"/>
      <c r="D82" s="278"/>
      <c r="E82" s="279"/>
    </row>
  </sheetData>
  <mergeCells count="25">
    <mergeCell ref="A65:A66"/>
    <mergeCell ref="A67:A68"/>
    <mergeCell ref="A69:A76"/>
    <mergeCell ref="A77:A81"/>
    <mergeCell ref="A43:A48"/>
    <mergeCell ref="A49:A51"/>
    <mergeCell ref="A52:A61"/>
    <mergeCell ref="A62:A64"/>
    <mergeCell ref="A32:A38"/>
    <mergeCell ref="A39:A42"/>
    <mergeCell ref="A16:A22"/>
    <mergeCell ref="A23:A26"/>
    <mergeCell ref="A28:A29"/>
    <mergeCell ref="A30:E30"/>
    <mergeCell ref="A11:A12"/>
    <mergeCell ref="A13:A15"/>
    <mergeCell ref="B1:D1"/>
    <mergeCell ref="B2:C2"/>
    <mergeCell ref="B4:E4"/>
    <mergeCell ref="A9:E9"/>
    <mergeCell ref="A6:A7"/>
    <mergeCell ref="B6:C6"/>
    <mergeCell ref="D6:E6"/>
    <mergeCell ref="B7:C7"/>
    <mergeCell ref="D7:E7"/>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24"/>
  <sheetViews>
    <sheetView showGridLines="0" zoomScale="90" zoomScaleNormal="90" workbookViewId="0">
      <selection activeCell="P11" sqref="P11"/>
    </sheetView>
  </sheetViews>
  <sheetFormatPr baseColWidth="10" defaultColWidth="10.42578125" defaultRowHeight="92.25" customHeight="1"/>
  <cols>
    <col min="1" max="1" width="60.85546875" style="297" customWidth="1"/>
    <col min="2" max="2" width="15.85546875" style="298" customWidth="1"/>
    <col min="3" max="5" width="15.85546875" style="299" customWidth="1"/>
    <col min="6" max="6" width="40.85546875" style="297" customWidth="1"/>
    <col min="7" max="7" width="2.7109375" style="283" customWidth="1"/>
    <col min="8" max="16384" width="10.42578125" style="283"/>
  </cols>
  <sheetData>
    <row r="1" spans="1:6" ht="90.75" customHeight="1">
      <c r="A1" s="282"/>
      <c r="B1" s="344" t="s">
        <v>155</v>
      </c>
      <c r="C1" s="344"/>
      <c r="D1" s="344"/>
      <c r="E1" s="344"/>
      <c r="F1" s="282"/>
    </row>
    <row r="2" spans="1:6" ht="15">
      <c r="A2" s="343" t="s">
        <v>156</v>
      </c>
      <c r="B2" s="343"/>
      <c r="C2" s="343"/>
      <c r="D2" s="343"/>
      <c r="E2" s="343"/>
      <c r="F2" s="343"/>
    </row>
    <row r="3" spans="1:6" ht="15">
      <c r="A3" s="345" t="s">
        <v>157</v>
      </c>
      <c r="B3" s="346" t="s">
        <v>158</v>
      </c>
      <c r="C3" s="346"/>
      <c r="D3" s="346"/>
      <c r="E3" s="346"/>
      <c r="F3" s="284" t="s">
        <v>159</v>
      </c>
    </row>
    <row r="4" spans="1:6" ht="28.5" customHeight="1">
      <c r="A4" s="345"/>
      <c r="B4" s="285" t="s">
        <v>160</v>
      </c>
      <c r="C4" s="285" t="s">
        <v>161</v>
      </c>
      <c r="D4" s="285" t="s">
        <v>162</v>
      </c>
      <c r="E4" s="285" t="s">
        <v>163</v>
      </c>
      <c r="F4" s="286"/>
    </row>
    <row r="5" spans="1:6" ht="46.5" customHeight="1">
      <c r="A5" s="287" t="s">
        <v>164</v>
      </c>
      <c r="B5" s="288"/>
      <c r="C5" s="289"/>
      <c r="D5" s="289">
        <v>8.9</v>
      </c>
      <c r="E5" s="289">
        <v>13.16</v>
      </c>
      <c r="F5" s="290" t="s">
        <v>165</v>
      </c>
    </row>
    <row r="6" spans="1:6" ht="45">
      <c r="A6" s="291" t="s">
        <v>166</v>
      </c>
      <c r="B6" s="288"/>
      <c r="C6" s="289"/>
      <c r="D6" s="289">
        <v>11</v>
      </c>
      <c r="E6" s="289" t="s">
        <v>167</v>
      </c>
      <c r="F6" s="290" t="s">
        <v>165</v>
      </c>
    </row>
    <row r="7" spans="1:6" ht="30">
      <c r="A7" s="291" t="s">
        <v>168</v>
      </c>
      <c r="B7" s="292"/>
      <c r="C7" s="293"/>
      <c r="D7" s="293">
        <v>1</v>
      </c>
      <c r="E7" s="293" t="s">
        <v>169</v>
      </c>
      <c r="F7" s="290" t="s">
        <v>165</v>
      </c>
    </row>
    <row r="8" spans="1:6" ht="30">
      <c r="A8" s="294" t="s">
        <v>170</v>
      </c>
      <c r="B8" s="292">
        <v>16</v>
      </c>
      <c r="C8" s="293">
        <v>3.4</v>
      </c>
      <c r="D8" s="293" t="s">
        <v>171</v>
      </c>
      <c r="E8" s="293" t="s">
        <v>172</v>
      </c>
      <c r="F8" s="290" t="s">
        <v>165</v>
      </c>
    </row>
    <row r="9" spans="1:6" ht="45">
      <c r="A9" s="294" t="s">
        <v>173</v>
      </c>
      <c r="B9" s="292" t="s">
        <v>174</v>
      </c>
      <c r="C9" s="292">
        <v>7</v>
      </c>
      <c r="D9" s="289" t="s">
        <v>175</v>
      </c>
      <c r="E9" s="289" t="s">
        <v>176</v>
      </c>
      <c r="F9" s="290" t="s">
        <v>165</v>
      </c>
    </row>
    <row r="10" spans="1:6" ht="30">
      <c r="A10" s="291" t="s">
        <v>177</v>
      </c>
      <c r="B10" s="288"/>
      <c r="C10" s="289"/>
      <c r="D10" s="289" t="s">
        <v>178</v>
      </c>
      <c r="E10" s="289">
        <v>28</v>
      </c>
      <c r="F10" s="290" t="s">
        <v>165</v>
      </c>
    </row>
    <row r="11" spans="1:6" ht="30">
      <c r="A11" s="295" t="s">
        <v>179</v>
      </c>
      <c r="B11" s="292"/>
      <c r="C11" s="293"/>
      <c r="D11" s="293" t="s">
        <v>180</v>
      </c>
      <c r="E11" s="293">
        <v>20.21</v>
      </c>
      <c r="F11" s="296" t="s">
        <v>165</v>
      </c>
    </row>
    <row r="12" spans="1:6" ht="45">
      <c r="A12" s="295" t="s">
        <v>181</v>
      </c>
      <c r="B12" s="292"/>
      <c r="C12" s="293"/>
      <c r="D12" s="289" t="s">
        <v>182</v>
      </c>
      <c r="E12" s="293" t="s">
        <v>183</v>
      </c>
      <c r="F12" s="296" t="s">
        <v>165</v>
      </c>
    </row>
    <row r="13" spans="1:6" ht="30">
      <c r="A13" s="295" t="s">
        <v>184</v>
      </c>
      <c r="B13" s="292">
        <v>2.17</v>
      </c>
      <c r="C13" s="293">
        <v>8</v>
      </c>
      <c r="D13" s="293">
        <v>1</v>
      </c>
      <c r="E13" s="293" t="s">
        <v>185</v>
      </c>
      <c r="F13" s="296" t="s">
        <v>186</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75445CFB-9D71-4C4F-9E03-C9FF5A904F4E}"/>
    <dataValidation allowBlank="1" showInputMessage="1" showErrorMessage="1" prompt="Proponer y escribir en una frase la estrategia para gestionar la debilidad, la oportunidad, la amenaza o la fortaleza.Usar verbo de acción en infinitivo._x000a_" sqref="G1 A3" xr:uid="{CC2423A2-4004-4A45-8DD5-9DE839A1623F}"/>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87" t="s">
        <v>187</v>
      </c>
      <c r="C2" s="388"/>
      <c r="D2" s="388"/>
      <c r="E2" s="388"/>
      <c r="F2" s="388"/>
      <c r="G2" s="389"/>
    </row>
    <row r="3" spans="2:9" ht="15">
      <c r="B3" s="390" t="s">
        <v>188</v>
      </c>
      <c r="C3" s="391"/>
      <c r="D3" s="392"/>
      <c r="E3" s="392"/>
      <c r="F3" s="392"/>
      <c r="G3" s="393"/>
    </row>
    <row r="4" spans="2:9" ht="88.5" customHeight="1">
      <c r="B4" s="394" t="s">
        <v>189</v>
      </c>
      <c r="C4" s="395"/>
      <c r="D4" s="395"/>
      <c r="E4" s="395"/>
      <c r="F4" s="395"/>
      <c r="G4" s="396"/>
    </row>
    <row r="5" spans="2:9" ht="15">
      <c r="B5" s="124"/>
      <c r="C5" s="136"/>
      <c r="D5" s="137"/>
      <c r="E5" s="138"/>
      <c r="F5" s="138"/>
      <c r="G5" s="138"/>
    </row>
    <row r="6" spans="2:9" ht="16.5" customHeight="1">
      <c r="B6" s="397" t="s">
        <v>190</v>
      </c>
      <c r="C6" s="398"/>
      <c r="D6" s="398"/>
      <c r="E6" s="398"/>
      <c r="F6" s="398"/>
      <c r="G6" s="399"/>
    </row>
    <row r="7" spans="2:9" ht="76.5" customHeight="1">
      <c r="B7" s="397"/>
      <c r="C7" s="398"/>
      <c r="D7" s="398"/>
      <c r="E7" s="398"/>
      <c r="F7" s="398"/>
      <c r="G7" s="399"/>
    </row>
    <row r="8" spans="2:9" ht="15" thickBot="1">
      <c r="B8" s="139"/>
      <c r="C8" s="140"/>
      <c r="D8" s="140"/>
      <c r="E8" s="141"/>
      <c r="F8" s="142"/>
      <c r="G8" s="142"/>
    </row>
    <row r="9" spans="2:9">
      <c r="B9" s="143"/>
      <c r="C9" s="213" t="s">
        <v>191</v>
      </c>
      <c r="D9" s="400" t="s">
        <v>192</v>
      </c>
      <c r="E9" s="401"/>
      <c r="F9" s="402" t="s">
        <v>193</v>
      </c>
      <c r="G9" s="403"/>
    </row>
    <row r="10" spans="2:9" ht="15" customHeight="1">
      <c r="B10" s="144"/>
      <c r="C10" s="126">
        <v>5</v>
      </c>
      <c r="D10" s="385" t="s">
        <v>194</v>
      </c>
      <c r="E10" s="386"/>
      <c r="F10" s="379" t="s">
        <v>195</v>
      </c>
      <c r="G10" s="376"/>
      <c r="H10" s="348"/>
      <c r="I10" s="348"/>
    </row>
    <row r="11" spans="2:9">
      <c r="B11" s="144"/>
      <c r="C11" s="126">
        <v>5</v>
      </c>
      <c r="D11" s="385" t="s">
        <v>196</v>
      </c>
      <c r="E11" s="386"/>
      <c r="F11" s="379" t="s">
        <v>197</v>
      </c>
      <c r="G11" s="376"/>
      <c r="H11" s="348"/>
      <c r="I11" s="348"/>
    </row>
    <row r="12" spans="2:9">
      <c r="B12" s="144"/>
      <c r="C12" s="126">
        <v>5</v>
      </c>
      <c r="D12" s="385" t="s">
        <v>198</v>
      </c>
      <c r="E12" s="386"/>
      <c r="F12" s="379" t="s">
        <v>199</v>
      </c>
      <c r="G12" s="376"/>
      <c r="H12" s="348"/>
      <c r="I12" s="348"/>
    </row>
    <row r="13" spans="2:9" ht="27.75" customHeight="1">
      <c r="B13" s="144"/>
      <c r="C13" s="126">
        <v>5</v>
      </c>
      <c r="D13" s="385" t="s">
        <v>200</v>
      </c>
      <c r="E13" s="386"/>
      <c r="F13" s="379" t="s">
        <v>201</v>
      </c>
      <c r="G13" s="376"/>
      <c r="H13" s="348"/>
      <c r="I13" s="348"/>
    </row>
    <row r="14" spans="2:9">
      <c r="B14" s="144"/>
      <c r="C14" s="126">
        <v>5</v>
      </c>
      <c r="D14" s="385" t="s">
        <v>202</v>
      </c>
      <c r="E14" s="386"/>
      <c r="F14" s="379" t="s">
        <v>203</v>
      </c>
      <c r="G14" s="376"/>
      <c r="H14" s="348"/>
      <c r="I14" s="348"/>
    </row>
    <row r="15" spans="2:9" ht="41.25" customHeight="1">
      <c r="B15" s="144"/>
      <c r="C15" s="126">
        <v>5</v>
      </c>
      <c r="D15" s="385" t="s">
        <v>204</v>
      </c>
      <c r="E15" s="386"/>
      <c r="F15" s="379" t="s">
        <v>205</v>
      </c>
      <c r="G15" s="376"/>
      <c r="H15" s="348"/>
      <c r="I15" s="348"/>
    </row>
    <row r="16" spans="2:9" ht="41.25" customHeight="1">
      <c r="B16" s="144"/>
      <c r="C16" s="126">
        <v>5</v>
      </c>
      <c r="D16" s="380" t="s">
        <v>206</v>
      </c>
      <c r="E16" s="381"/>
      <c r="F16" s="379" t="s">
        <v>207</v>
      </c>
      <c r="G16" s="376"/>
      <c r="H16" s="348"/>
      <c r="I16" s="348"/>
    </row>
    <row r="17" spans="2:9" ht="51.75" customHeight="1">
      <c r="B17" s="144"/>
      <c r="C17" s="126">
        <v>5</v>
      </c>
      <c r="D17" s="381" t="s">
        <v>208</v>
      </c>
      <c r="E17" s="384"/>
      <c r="F17" s="379" t="s">
        <v>209</v>
      </c>
      <c r="G17" s="376"/>
      <c r="H17" s="348"/>
      <c r="I17" s="348"/>
    </row>
    <row r="18" spans="2:9" ht="51.75" customHeight="1">
      <c r="B18" s="144"/>
      <c r="C18" s="126">
        <v>5</v>
      </c>
      <c r="D18" s="380" t="s">
        <v>210</v>
      </c>
      <c r="E18" s="381"/>
      <c r="F18" s="379" t="s">
        <v>211</v>
      </c>
      <c r="G18" s="376"/>
      <c r="H18" s="348"/>
      <c r="I18" s="348"/>
    </row>
    <row r="19" spans="2:9" ht="51.75" customHeight="1">
      <c r="B19" s="144"/>
      <c r="C19" s="126">
        <v>5</v>
      </c>
      <c r="D19" s="214" t="s">
        <v>212</v>
      </c>
      <c r="E19" s="215"/>
      <c r="F19" s="379" t="s">
        <v>213</v>
      </c>
      <c r="G19" s="376"/>
      <c r="H19" s="348"/>
      <c r="I19" s="348"/>
    </row>
    <row r="20" spans="2:9" ht="51.75" customHeight="1">
      <c r="B20" s="144"/>
      <c r="C20" s="126">
        <v>5</v>
      </c>
      <c r="D20" s="214" t="s">
        <v>214</v>
      </c>
      <c r="E20" s="215"/>
      <c r="F20" s="379" t="s">
        <v>215</v>
      </c>
      <c r="G20" s="376"/>
      <c r="H20" s="348"/>
      <c r="I20" s="348"/>
    </row>
    <row r="21" spans="2:9" ht="66.75" customHeight="1">
      <c r="B21" s="144"/>
      <c r="C21" s="126">
        <v>5</v>
      </c>
      <c r="D21" s="380" t="s">
        <v>216</v>
      </c>
      <c r="E21" s="381"/>
      <c r="F21" s="379" t="s">
        <v>217</v>
      </c>
      <c r="G21" s="376"/>
      <c r="H21" s="348"/>
      <c r="I21" s="348"/>
    </row>
    <row r="22" spans="2:9" ht="36" customHeight="1">
      <c r="B22" s="144"/>
      <c r="C22" s="126">
        <v>5</v>
      </c>
      <c r="D22" s="382" t="s">
        <v>218</v>
      </c>
      <c r="E22" s="383"/>
      <c r="F22" s="379" t="s">
        <v>219</v>
      </c>
      <c r="G22" s="376"/>
      <c r="H22" s="349"/>
      <c r="I22" s="349"/>
    </row>
    <row r="23" spans="2:9" ht="26.25" customHeight="1">
      <c r="B23" s="144"/>
      <c r="C23" s="126">
        <v>5</v>
      </c>
      <c r="D23" s="374" t="s">
        <v>220</v>
      </c>
      <c r="E23" s="374"/>
      <c r="F23" s="375" t="s">
        <v>221</v>
      </c>
      <c r="G23" s="376"/>
      <c r="H23" s="348"/>
      <c r="I23" s="348"/>
    </row>
    <row r="24" spans="2:9" ht="26.25" customHeight="1">
      <c r="B24" s="144"/>
      <c r="C24" s="126">
        <v>5</v>
      </c>
      <c r="D24" s="374" t="s">
        <v>222</v>
      </c>
      <c r="E24" s="374"/>
      <c r="F24" s="375" t="s">
        <v>223</v>
      </c>
      <c r="G24" s="376"/>
      <c r="H24" s="348"/>
      <c r="I24" s="348"/>
    </row>
    <row r="25" spans="2:9" ht="26.25" customHeight="1">
      <c r="B25" s="144"/>
      <c r="C25" s="126">
        <v>5</v>
      </c>
      <c r="D25" s="377" t="s">
        <v>224</v>
      </c>
      <c r="E25" s="378"/>
      <c r="F25" s="375" t="s">
        <v>225</v>
      </c>
      <c r="G25" s="376"/>
      <c r="H25" s="348"/>
      <c r="I25" s="348"/>
    </row>
    <row r="26" spans="2:9" ht="27" customHeight="1">
      <c r="B26" s="145"/>
      <c r="C26" s="365" t="s">
        <v>226</v>
      </c>
      <c r="D26" s="366"/>
      <c r="E26" s="366"/>
      <c r="F26" s="366"/>
      <c r="G26" s="367"/>
    </row>
    <row r="27" spans="2:9" ht="27" customHeight="1">
      <c r="B27" s="368" t="s">
        <v>227</v>
      </c>
      <c r="C27" s="369"/>
      <c r="D27" s="369"/>
      <c r="E27" s="369"/>
      <c r="F27" s="369"/>
      <c r="G27" s="370"/>
    </row>
    <row r="28" spans="2:9" ht="10.5" customHeight="1">
      <c r="B28" s="146"/>
      <c r="D28" s="147"/>
      <c r="E28" s="148"/>
      <c r="F28" s="149"/>
      <c r="G28" s="149"/>
    </row>
    <row r="29" spans="2:9">
      <c r="B29" s="146"/>
      <c r="C29" s="150"/>
      <c r="D29" s="371" t="s">
        <v>192</v>
      </c>
      <c r="E29" s="371"/>
      <c r="F29" s="372" t="s">
        <v>193</v>
      </c>
      <c r="G29" s="373"/>
    </row>
    <row r="30" spans="2:9">
      <c r="B30" s="146"/>
      <c r="D30" s="356" t="s">
        <v>194</v>
      </c>
      <c r="E30" s="356"/>
      <c r="F30" s="357" t="s">
        <v>228</v>
      </c>
      <c r="G30" s="358"/>
      <c r="H30" s="348"/>
      <c r="I30" s="348"/>
    </row>
    <row r="31" spans="2:9">
      <c r="B31" s="146"/>
      <c r="D31" s="356" t="s">
        <v>196</v>
      </c>
      <c r="E31" s="356"/>
      <c r="F31" s="357" t="s">
        <v>229</v>
      </c>
      <c r="G31" s="358"/>
      <c r="H31" s="348"/>
      <c r="I31" s="348"/>
    </row>
    <row r="32" spans="2:9">
      <c r="B32" s="146"/>
      <c r="D32" s="356" t="s">
        <v>198</v>
      </c>
      <c r="E32" s="356"/>
      <c r="F32" s="357" t="s">
        <v>230</v>
      </c>
      <c r="G32" s="358"/>
      <c r="H32" s="348"/>
      <c r="I32" s="348"/>
    </row>
    <row r="33" spans="2:9">
      <c r="B33" s="146"/>
      <c r="D33" s="356" t="s">
        <v>200</v>
      </c>
      <c r="E33" s="356"/>
      <c r="F33" s="357" t="s">
        <v>231</v>
      </c>
      <c r="G33" s="358"/>
      <c r="H33" s="348"/>
      <c r="I33" s="348"/>
    </row>
    <row r="34" spans="2:9">
      <c r="B34" s="146"/>
      <c r="D34" s="356" t="s">
        <v>202</v>
      </c>
      <c r="E34" s="356"/>
      <c r="F34" s="357" t="s">
        <v>232</v>
      </c>
      <c r="G34" s="358"/>
      <c r="H34" s="348"/>
      <c r="I34" s="348"/>
    </row>
    <row r="35" spans="2:9" ht="40.9" customHeight="1">
      <c r="B35" s="146"/>
      <c r="D35" s="356" t="s">
        <v>233</v>
      </c>
      <c r="E35" s="356"/>
      <c r="F35" s="357" t="s">
        <v>234</v>
      </c>
      <c r="G35" s="358"/>
      <c r="H35" s="348"/>
      <c r="I35" s="348"/>
    </row>
    <row r="36" spans="2:9" ht="42" customHeight="1">
      <c r="B36" s="125"/>
      <c r="C36" s="151"/>
      <c r="D36" s="356" t="s">
        <v>235</v>
      </c>
      <c r="E36" s="356"/>
      <c r="F36" s="357" t="s">
        <v>236</v>
      </c>
      <c r="G36" s="358"/>
      <c r="H36" s="347"/>
      <c r="I36" s="347"/>
    </row>
    <row r="37" spans="2:9" ht="30.75" customHeight="1">
      <c r="B37" s="125"/>
      <c r="C37" s="151"/>
      <c r="D37" s="356" t="s">
        <v>237</v>
      </c>
      <c r="E37" s="356"/>
      <c r="F37" s="359" t="s">
        <v>238</v>
      </c>
      <c r="G37" s="360"/>
      <c r="H37" s="347"/>
      <c r="I37" s="347"/>
    </row>
    <row r="38" spans="2:9" ht="33" customHeight="1">
      <c r="B38" s="125"/>
      <c r="C38" s="151"/>
      <c r="D38" s="356" t="s">
        <v>239</v>
      </c>
      <c r="E38" s="356"/>
      <c r="F38" s="359" t="s">
        <v>238</v>
      </c>
      <c r="G38" s="360"/>
      <c r="H38" s="347"/>
      <c r="I38" s="347"/>
    </row>
    <row r="39" spans="2:9" ht="30" customHeight="1">
      <c r="B39" s="125"/>
      <c r="C39" s="151"/>
      <c r="D39" s="356" t="s">
        <v>240</v>
      </c>
      <c r="E39" s="356"/>
      <c r="F39" s="359" t="s">
        <v>238</v>
      </c>
      <c r="G39" s="360"/>
      <c r="H39" s="347"/>
      <c r="I39" s="347"/>
    </row>
    <row r="40" spans="2:9" ht="30" customHeight="1">
      <c r="B40" s="125"/>
      <c r="C40" s="151"/>
      <c r="D40" s="356" t="s">
        <v>241</v>
      </c>
      <c r="E40" s="356"/>
      <c r="F40" s="359" t="s">
        <v>238</v>
      </c>
      <c r="G40" s="360"/>
      <c r="H40" s="347"/>
      <c r="I40" s="347"/>
    </row>
    <row r="41" spans="2:9" ht="30" customHeight="1">
      <c r="B41" s="125"/>
      <c r="C41" s="151"/>
      <c r="D41" s="361" t="s">
        <v>242</v>
      </c>
      <c r="E41" s="362"/>
      <c r="F41" s="357" t="s">
        <v>243</v>
      </c>
      <c r="G41" s="358"/>
      <c r="H41" s="347"/>
      <c r="I41" s="347"/>
    </row>
    <row r="42" spans="2:9" ht="35.25" customHeight="1">
      <c r="B42" s="125"/>
      <c r="C42" s="151"/>
      <c r="D42" s="356" t="s">
        <v>244</v>
      </c>
      <c r="E42" s="356"/>
      <c r="F42" s="357" t="s">
        <v>245</v>
      </c>
      <c r="G42" s="358"/>
      <c r="H42" s="347"/>
      <c r="I42" s="347"/>
    </row>
    <row r="43" spans="2:9" ht="31.5" customHeight="1">
      <c r="B43" s="125"/>
      <c r="C43" s="151"/>
      <c r="D43" s="356" t="s">
        <v>237</v>
      </c>
      <c r="E43" s="356"/>
      <c r="F43" s="359" t="s">
        <v>238</v>
      </c>
      <c r="G43" s="360"/>
      <c r="H43" s="347"/>
      <c r="I43" s="347"/>
    </row>
    <row r="44" spans="2:9" ht="35.25" customHeight="1">
      <c r="B44" s="125"/>
      <c r="C44" s="151"/>
      <c r="D44" s="356" t="s">
        <v>246</v>
      </c>
      <c r="E44" s="356"/>
      <c r="F44" s="359" t="s">
        <v>238</v>
      </c>
      <c r="G44" s="360"/>
      <c r="H44" s="347"/>
      <c r="I44" s="347"/>
    </row>
    <row r="45" spans="2:9" ht="57" customHeight="1">
      <c r="B45" s="125"/>
      <c r="C45" s="151"/>
      <c r="D45" s="356" t="s">
        <v>241</v>
      </c>
      <c r="E45" s="356"/>
      <c r="F45" s="359" t="s">
        <v>238</v>
      </c>
      <c r="G45" s="360"/>
      <c r="H45" s="347"/>
      <c r="I45" s="347"/>
    </row>
    <row r="46" spans="2:9" ht="32.25" customHeight="1">
      <c r="B46" s="125"/>
      <c r="C46" s="151"/>
      <c r="D46" s="356" t="s">
        <v>239</v>
      </c>
      <c r="E46" s="356"/>
      <c r="F46" s="359" t="s">
        <v>238</v>
      </c>
      <c r="G46" s="360"/>
      <c r="H46" s="347"/>
      <c r="I46" s="347"/>
    </row>
    <row r="47" spans="2:9" ht="32.25" customHeight="1">
      <c r="B47" s="125"/>
      <c r="C47" s="151"/>
      <c r="D47" s="361" t="s">
        <v>247</v>
      </c>
      <c r="E47" s="362"/>
      <c r="F47" s="363" t="s">
        <v>248</v>
      </c>
      <c r="G47" s="364"/>
      <c r="H47" s="347"/>
      <c r="I47" s="347"/>
    </row>
    <row r="48" spans="2:9" ht="32.25" customHeight="1">
      <c r="B48" s="125"/>
      <c r="C48" s="151"/>
      <c r="D48" s="356" t="s">
        <v>249</v>
      </c>
      <c r="E48" s="356"/>
      <c r="F48" s="357" t="s">
        <v>250</v>
      </c>
      <c r="G48" s="358"/>
      <c r="H48" s="347"/>
      <c r="I48" s="347"/>
    </row>
    <row r="49" spans="2:9" ht="32.25" customHeight="1">
      <c r="B49" s="125"/>
      <c r="C49" s="151"/>
      <c r="D49" s="356" t="s">
        <v>251</v>
      </c>
      <c r="E49" s="356"/>
      <c r="F49" s="357" t="s">
        <v>252</v>
      </c>
      <c r="G49" s="358"/>
      <c r="H49" s="347"/>
      <c r="I49" s="347"/>
    </row>
    <row r="50" spans="2:9" ht="32.25" customHeight="1">
      <c r="B50" s="125"/>
      <c r="C50" s="151"/>
      <c r="D50" s="356" t="s">
        <v>253</v>
      </c>
      <c r="E50" s="356"/>
      <c r="F50" s="357" t="s">
        <v>254</v>
      </c>
      <c r="G50" s="358"/>
      <c r="H50" s="347"/>
      <c r="I50" s="347"/>
    </row>
    <row r="51" spans="2:9" ht="32.25" customHeight="1">
      <c r="B51" s="125"/>
      <c r="C51" s="151"/>
      <c r="D51" s="147"/>
      <c r="E51" s="147"/>
      <c r="F51" s="149"/>
      <c r="G51" s="149"/>
      <c r="H51" s="347"/>
      <c r="I51" s="347"/>
    </row>
    <row r="52" spans="2:9" ht="32.25" customHeight="1">
      <c r="B52" s="125"/>
      <c r="C52" s="151"/>
      <c r="D52" s="147"/>
      <c r="E52" s="147"/>
      <c r="F52" s="149"/>
      <c r="G52" s="149"/>
    </row>
    <row r="53" spans="2:9" ht="32.25" customHeight="1">
      <c r="B53" s="125"/>
      <c r="C53" s="151"/>
      <c r="D53" s="147"/>
      <c r="E53" s="147"/>
      <c r="F53" s="149"/>
      <c r="G53" s="149"/>
    </row>
    <row r="54" spans="2:9" ht="21.75" customHeight="1">
      <c r="B54" s="350" t="s">
        <v>255</v>
      </c>
      <c r="C54" s="351"/>
      <c r="D54" s="351"/>
      <c r="E54" s="351"/>
      <c r="F54" s="351"/>
      <c r="G54" s="352"/>
    </row>
    <row r="55" spans="2:9" ht="21.75" customHeight="1">
      <c r="B55" s="350" t="s">
        <v>256</v>
      </c>
      <c r="C55" s="351"/>
      <c r="D55" s="351"/>
      <c r="E55" s="351"/>
      <c r="F55" s="351"/>
      <c r="G55" s="352"/>
    </row>
    <row r="56" spans="2:9" ht="20.25" customHeight="1">
      <c r="B56" s="350" t="s">
        <v>257</v>
      </c>
      <c r="C56" s="351"/>
      <c r="D56" s="351"/>
      <c r="E56" s="351"/>
      <c r="F56" s="351"/>
      <c r="G56" s="352"/>
    </row>
    <row r="57" spans="2:9" ht="20.25" customHeight="1">
      <c r="B57" s="350" t="s">
        <v>258</v>
      </c>
      <c r="C57" s="351"/>
      <c r="D57" s="351"/>
      <c r="E57" s="351"/>
      <c r="F57" s="351"/>
      <c r="G57" s="352"/>
    </row>
    <row r="58" spans="2:9" ht="18" customHeight="1" thickBot="1">
      <c r="B58" s="353" t="s">
        <v>259</v>
      </c>
      <c r="C58" s="354"/>
      <c r="D58" s="354"/>
      <c r="E58" s="354"/>
      <c r="F58" s="354"/>
      <c r="G58" s="355"/>
    </row>
    <row r="59" spans="2:9">
      <c r="B59" s="152"/>
      <c r="C59" s="153"/>
      <c r="D59" s="152"/>
      <c r="E59" s="152"/>
      <c r="F59" s="152"/>
      <c r="G59" s="15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79"/>
  <sheetViews>
    <sheetView showGridLines="0" zoomScale="80" zoomScaleNormal="80" zoomScalePageLayoutView="50" workbookViewId="0">
      <selection activeCell="D4" sqref="D4:W4"/>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25"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63"/>
      <c r="B1" s="464"/>
      <c r="C1" s="464"/>
      <c r="D1" s="41"/>
      <c r="E1" s="42"/>
      <c r="F1" s="42"/>
      <c r="G1" s="42"/>
      <c r="H1" s="42"/>
      <c r="I1" s="42"/>
      <c r="J1" s="42"/>
      <c r="K1" s="42"/>
      <c r="L1" s="224"/>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65"/>
      <c r="B2" s="466"/>
      <c r="C2" s="466"/>
      <c r="D2" s="36"/>
      <c r="E2" s="35"/>
      <c r="F2" s="35"/>
      <c r="G2" s="35"/>
      <c r="H2" s="35"/>
      <c r="I2" s="35"/>
      <c r="J2" s="35"/>
      <c r="K2" s="35"/>
      <c r="L2" s="212"/>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12"/>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52" t="s">
        <v>260</v>
      </c>
      <c r="B4" s="452"/>
      <c r="C4" s="452"/>
      <c r="D4" s="428" t="s">
        <v>551</v>
      </c>
      <c r="E4" s="428"/>
      <c r="F4" s="428"/>
      <c r="G4" s="428"/>
      <c r="H4" s="428"/>
      <c r="I4" s="428"/>
      <c r="J4" s="428"/>
      <c r="K4" s="428"/>
      <c r="L4" s="428"/>
      <c r="M4" s="428"/>
      <c r="N4" s="428"/>
      <c r="O4" s="428"/>
      <c r="P4" s="428"/>
      <c r="Q4" s="428"/>
      <c r="R4" s="428"/>
      <c r="S4" s="428"/>
      <c r="T4" s="428"/>
      <c r="U4" s="428"/>
      <c r="V4" s="428"/>
      <c r="W4" s="428"/>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52" t="s">
        <v>261</v>
      </c>
      <c r="B5" s="452"/>
      <c r="C5" s="452"/>
      <c r="D5" s="429" t="s">
        <v>549</v>
      </c>
      <c r="E5" s="429"/>
      <c r="F5" s="429"/>
      <c r="G5" s="429"/>
      <c r="H5" s="429"/>
      <c r="I5" s="429"/>
      <c r="J5" s="429"/>
      <c r="K5" s="429"/>
      <c r="L5" s="429"/>
      <c r="M5" s="429"/>
      <c r="N5" s="429"/>
      <c r="O5" s="429"/>
      <c r="P5" s="429"/>
      <c r="Q5" s="429"/>
      <c r="R5" s="429"/>
      <c r="S5" s="429"/>
      <c r="T5" s="429"/>
      <c r="U5" s="429"/>
      <c r="V5" s="429"/>
      <c r="W5" s="429"/>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68.25" customHeight="1">
      <c r="A6" s="452" t="s">
        <v>262</v>
      </c>
      <c r="B6" s="452"/>
      <c r="C6" s="452"/>
      <c r="D6" s="430" t="s">
        <v>550</v>
      </c>
      <c r="E6" s="428"/>
      <c r="F6" s="428"/>
      <c r="G6" s="428"/>
      <c r="H6" s="428"/>
      <c r="I6" s="428"/>
      <c r="J6" s="428"/>
      <c r="K6" s="428"/>
      <c r="L6" s="428"/>
      <c r="M6" s="428"/>
      <c r="N6" s="428"/>
      <c r="O6" s="428"/>
      <c r="P6" s="428"/>
      <c r="Q6" s="428"/>
      <c r="R6" s="428"/>
      <c r="S6" s="428"/>
      <c r="T6" s="428"/>
      <c r="U6" s="428"/>
      <c r="V6" s="428"/>
      <c r="W6" s="428"/>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4" t="s">
        <v>263</v>
      </c>
      <c r="B7" s="155"/>
      <c r="C7" s="155"/>
      <c r="D7" s="458" t="s">
        <v>264</v>
      </c>
      <c r="E7" s="455" t="s">
        <v>265</v>
      </c>
      <c r="F7" s="456"/>
      <c r="G7" s="456"/>
      <c r="H7" s="457"/>
      <c r="I7" s="460" t="s">
        <v>266</v>
      </c>
      <c r="J7" s="461"/>
      <c r="K7" s="461"/>
      <c r="L7" s="461"/>
      <c r="M7" s="462"/>
      <c r="N7" s="480" t="s">
        <v>267</v>
      </c>
      <c r="O7" s="481"/>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67" t="s">
        <v>268</v>
      </c>
      <c r="B8" s="469" t="s">
        <v>269</v>
      </c>
      <c r="C8" s="133" t="s">
        <v>270</v>
      </c>
      <c r="D8" s="458"/>
      <c r="E8" s="453" t="s">
        <v>208</v>
      </c>
      <c r="F8" s="453" t="s">
        <v>271</v>
      </c>
      <c r="G8" s="453" t="s">
        <v>272</v>
      </c>
      <c r="H8" s="453" t="s">
        <v>214</v>
      </c>
      <c r="I8" s="459" t="s">
        <v>273</v>
      </c>
      <c r="J8" s="127" t="s">
        <v>274</v>
      </c>
      <c r="K8" s="459" t="s">
        <v>266</v>
      </c>
      <c r="L8" s="459" t="s">
        <v>275</v>
      </c>
      <c r="M8" s="459" t="s">
        <v>276</v>
      </c>
      <c r="N8" s="431" t="s">
        <v>277</v>
      </c>
      <c r="O8" s="431" t="s">
        <v>278</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468"/>
      <c r="B9" s="458"/>
      <c r="C9" s="98" t="s">
        <v>279</v>
      </c>
      <c r="D9" s="458"/>
      <c r="E9" s="454"/>
      <c r="F9" s="454"/>
      <c r="G9" s="454"/>
      <c r="H9" s="454"/>
      <c r="I9" s="454"/>
      <c r="J9" s="134" t="s">
        <v>280</v>
      </c>
      <c r="K9" s="454" t="s">
        <v>281</v>
      </c>
      <c r="L9" s="454"/>
      <c r="M9" s="454" t="s">
        <v>281</v>
      </c>
      <c r="N9" s="433"/>
      <c r="O9" s="432"/>
      <c r="P9" s="17"/>
      <c r="Q9" s="19" t="s">
        <v>282</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45.75" thickBot="1">
      <c r="A10" s="435">
        <v>1</v>
      </c>
      <c r="B10" s="473" t="s">
        <v>283</v>
      </c>
      <c r="C10" s="470" t="s">
        <v>486</v>
      </c>
      <c r="D10" s="159" t="s">
        <v>284</v>
      </c>
      <c r="E10" s="474">
        <v>1614</v>
      </c>
      <c r="F10" s="474">
        <v>0</v>
      </c>
      <c r="G10" s="477">
        <f>+F10/E10</f>
        <v>0</v>
      </c>
      <c r="H10" s="425"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0" t="s">
        <v>285</v>
      </c>
      <c r="J10" s="172" t="s">
        <v>286</v>
      </c>
      <c r="K10" s="160" t="str">
        <f>IFERROR(CONCATENATE(INDEX('8- Políticas de Administración '!$B$16:$F$53,MATCH('5- Identificación de Riesgos'!J10,'8- Políticas de Administración '!$C$16:$C$54,0),1)," - ",L10),"")</f>
        <v>Menor - 2</v>
      </c>
      <c r="L10" s="188">
        <f>IFERROR(VLOOKUP(INDEX('8- Políticas de Administración '!$B$16:$F$63,MATCH('5- Identificación de Riesgos'!J10,'8- Políticas de Administración '!$C$16:$C$64,0),1),'8- Políticas de Administración '!$B$16:$F$64,5,FALSE),"")</f>
        <v>2</v>
      </c>
      <c r="M10" s="422" t="str">
        <f>IFERROR(CONCATENATE(INDEX('8- Políticas de Administración '!$B$16:$F$53,MATCH(ROUND(AVERAGE(L10:L19),0),'8- Políticas de Administración '!$F$16:$F$53,0),1)," - ",ROUND(AVERAGE(L10:L19),0)),"")</f>
        <v>Menor - 2</v>
      </c>
      <c r="N10" s="416" t="str">
        <f>IFERROR(CONCATENATE(VLOOKUP((LEFT(H10,LEN(H10)-4)&amp;LEFT(M10,LEN(M10)-4)),'9- Matriz de Calor '!$D$18:$E$42,2,0)," - ",RIGHT(H10,1)*RIGHT(M10,1)),"")</f>
        <v>Bajo - 2</v>
      </c>
      <c r="O10" s="434">
        <f>RIGHT(H10,1)*RIGHT(M10,1)</f>
        <v>2</v>
      </c>
      <c r="P10" s="17"/>
    </row>
    <row r="11" spans="1:257" ht="45">
      <c r="A11" s="436"/>
      <c r="B11" s="439"/>
      <c r="C11" s="471"/>
      <c r="D11" s="169" t="s">
        <v>287</v>
      </c>
      <c r="E11" s="475"/>
      <c r="F11" s="475"/>
      <c r="G11" s="478"/>
      <c r="H11" s="426"/>
      <c r="I11" s="161" t="s">
        <v>288</v>
      </c>
      <c r="J11" s="97" t="s">
        <v>289</v>
      </c>
      <c r="K11" s="160" t="str">
        <f>IFERROR(CONCATENATE(INDEX('8- Políticas de Administración '!$B$16:$F$53,MATCH('5- Identificación de Riesgos'!J10,'8- Políticas de Administración '!$C$16:$C$54,0),1)," - ",L11),"")</f>
        <v>Menor - 5</v>
      </c>
      <c r="L11" s="189">
        <f>IFERROR(VLOOKUP(INDEX('8- Políticas de Administración '!$B$16:$F$63,MATCH('5- Identificación de Riesgos'!J11,'8- Políticas de Administración '!$C$16:$C$64,0),1),'8- Políticas de Administración '!$B$16:$F$64,5,FALSE),"")</f>
        <v>5</v>
      </c>
      <c r="M11" s="423"/>
      <c r="N11" s="417"/>
      <c r="O11" s="434"/>
      <c r="P11" s="17"/>
    </row>
    <row r="12" spans="1:257" ht="42.75" customHeight="1" thickBot="1">
      <c r="A12" s="436"/>
      <c r="B12" s="439"/>
      <c r="C12" s="471"/>
      <c r="D12" s="170" t="s">
        <v>290</v>
      </c>
      <c r="E12" s="475"/>
      <c r="F12" s="475"/>
      <c r="G12" s="478"/>
      <c r="H12" s="426"/>
      <c r="I12" s="161" t="s">
        <v>291</v>
      </c>
      <c r="J12" s="97" t="s">
        <v>292</v>
      </c>
      <c r="K12" s="161" t="str">
        <f>IFERROR(CONCATENATE(INDEX('8- Políticas de Administración '!$B$16:$F$53,MATCH('5- Identificación de Riesgos'!J12,'8- Políticas de Administración '!$C$16:$C$54,0),1)," - ",L12),"")</f>
        <v>Leve - 1</v>
      </c>
      <c r="L12" s="189">
        <f>IFERROR(VLOOKUP(INDEX('8- Políticas de Administración '!$B$16:$F$63,MATCH('5- Identificación de Riesgos'!J12,'8- Políticas de Administración '!$C$16:$C$64,0),1),'8- Políticas de Administración '!$B$16:$F$64,5,FALSE),"")</f>
        <v>1</v>
      </c>
      <c r="M12" s="423"/>
      <c r="N12" s="417"/>
      <c r="O12" s="434"/>
      <c r="P12" s="17"/>
    </row>
    <row r="13" spans="1:257" ht="41.25" customHeight="1" thickBot="1">
      <c r="A13" s="436"/>
      <c r="B13" s="439"/>
      <c r="C13" s="471"/>
      <c r="D13" s="170" t="s">
        <v>293</v>
      </c>
      <c r="E13" s="475"/>
      <c r="F13" s="475"/>
      <c r="G13" s="478"/>
      <c r="H13" s="426"/>
      <c r="I13" s="161" t="s">
        <v>294</v>
      </c>
      <c r="J13" s="97" t="s">
        <v>396</v>
      </c>
      <c r="K13" s="160" t="str">
        <f>IFERROR(CONCATENATE(INDEX('8- Políticas de Administración '!$B$16:$F$53,MATCH('5- Identificación de Riesgos'!J13,'8- Políticas de Administración '!$C$16:$C$54,0),1)," - ",L13),"")</f>
        <v>Leve - 1</v>
      </c>
      <c r="L13" s="189">
        <f>IFERROR(VLOOKUP(INDEX('8- Políticas de Administración '!$B$16:$F$63,MATCH('5- Identificación de Riesgos'!J13,'8- Políticas de Administración '!$C$16:$C$64,0),1),'8- Políticas de Administración '!$B$16:$F$64,5,FALSE),"")</f>
        <v>1</v>
      </c>
      <c r="M13" s="423"/>
      <c r="N13" s="417"/>
      <c r="O13" s="434"/>
      <c r="P13" s="17"/>
    </row>
    <row r="14" spans="1:257" ht="32.25" customHeight="1" thickBot="1">
      <c r="A14" s="436"/>
      <c r="B14" s="439"/>
      <c r="C14" s="471"/>
      <c r="D14" s="169" t="s">
        <v>296</v>
      </c>
      <c r="E14" s="475"/>
      <c r="F14" s="475"/>
      <c r="G14" s="478"/>
      <c r="H14" s="426"/>
      <c r="I14" s="161"/>
      <c r="J14" s="97"/>
      <c r="K14" s="160" t="str">
        <f>IFERROR(CONCATENATE(INDEX('8- Políticas de Administración '!$B$16:$F$53,MATCH('5- Identificación de Riesgos'!J14,'8- Políticas de Administración '!$C$16:$C$54,0),1)," - ",L14),"")</f>
        <v/>
      </c>
      <c r="L14" s="189" t="str">
        <f>IFERROR(VLOOKUP(INDEX('8- Políticas de Administración '!$B$16:$F$63,MATCH('5- Identificación de Riesgos'!J14,'8- Políticas de Administración '!$C$16:$C$64,0),1),'8- Políticas de Administración '!$B$16:$F$64,5,FALSE),"")</f>
        <v/>
      </c>
      <c r="M14" s="423"/>
      <c r="N14" s="417"/>
      <c r="O14" s="434"/>
      <c r="P14" s="17"/>
    </row>
    <row r="15" spans="1:257" ht="17.25" thickBot="1">
      <c r="A15" s="436"/>
      <c r="B15" s="439"/>
      <c r="C15" s="471"/>
      <c r="D15" s="169"/>
      <c r="E15" s="475"/>
      <c r="F15" s="475"/>
      <c r="G15" s="478"/>
      <c r="H15" s="426"/>
      <c r="I15" s="161"/>
      <c r="J15" s="97"/>
      <c r="K15" s="160" t="str">
        <f>IFERROR(CONCATENATE(INDEX('8- Políticas de Administración '!$B$16:$F$53,MATCH('5- Identificación de Riesgos'!J15,'8- Políticas de Administración '!$C$16:$C$54,0),1)," - ",L15),"")</f>
        <v/>
      </c>
      <c r="L15" s="189" t="str">
        <f>IFERROR(VLOOKUP(INDEX('8- Políticas de Administración '!$B$16:$F$63,MATCH('5- Identificación de Riesgos'!J15,'8- Políticas de Administración '!$C$16:$C$64,0),1),'8- Políticas de Administración '!$B$16:$F$64,5,FALSE),"")</f>
        <v/>
      </c>
      <c r="M15" s="423"/>
      <c r="N15" s="417"/>
      <c r="O15" s="434"/>
      <c r="P15" s="17"/>
    </row>
    <row r="16" spans="1:257" ht="17.25" thickBot="1">
      <c r="A16" s="436"/>
      <c r="B16" s="439"/>
      <c r="C16" s="471"/>
      <c r="D16" s="169"/>
      <c r="E16" s="475"/>
      <c r="F16" s="475"/>
      <c r="G16" s="478"/>
      <c r="H16" s="426"/>
      <c r="I16" s="161"/>
      <c r="J16" s="97"/>
      <c r="K16" s="160" t="str">
        <f>IFERROR(CONCATENATE(INDEX('8- Políticas de Administración '!$B$16:$F$53,MATCH('5- Identificación de Riesgos'!J16,'8- Políticas de Administración '!$C$16:$C$54,0),1)," - ",L16),"")</f>
        <v/>
      </c>
      <c r="L16" s="189" t="str">
        <f>IFERROR(VLOOKUP(INDEX('8- Políticas de Administración '!$B$16:$F$63,MATCH('5- Identificación de Riesgos'!J16,'8- Políticas de Administración '!$C$16:$C$64,0),1),'8- Políticas de Administración '!$B$16:$F$64,5,FALSE),"")</f>
        <v/>
      </c>
      <c r="M16" s="423"/>
      <c r="N16" s="417"/>
      <c r="O16" s="434"/>
      <c r="P16" s="17"/>
    </row>
    <row r="17" spans="1:16" ht="17.25" thickBot="1">
      <c r="A17" s="436"/>
      <c r="B17" s="439"/>
      <c r="C17" s="471"/>
      <c r="D17" s="169"/>
      <c r="E17" s="475"/>
      <c r="F17" s="475"/>
      <c r="G17" s="478"/>
      <c r="H17" s="426"/>
      <c r="I17" s="161"/>
      <c r="J17" s="97"/>
      <c r="K17" s="160" t="str">
        <f>IFERROR(CONCATENATE(INDEX('8- Políticas de Administración '!$B$16:$F$53,MATCH('5- Identificación de Riesgos'!J17,'8- Políticas de Administración '!$C$16:$C$54,0),1)," - ",L17),"")</f>
        <v/>
      </c>
      <c r="L17" s="189" t="str">
        <f>IFERROR(VLOOKUP(INDEX('8- Políticas de Administración '!$B$16:$F$63,MATCH('5- Identificación de Riesgos'!J17,'8- Políticas de Administración '!$C$16:$C$64,0),1),'8- Políticas de Administración '!$B$16:$F$64,5,FALSE),"")</f>
        <v/>
      </c>
      <c r="M17" s="423"/>
      <c r="N17" s="417"/>
      <c r="O17" s="434"/>
      <c r="P17" s="17"/>
    </row>
    <row r="18" spans="1:16" ht="16.5">
      <c r="A18" s="436"/>
      <c r="B18" s="439"/>
      <c r="C18" s="471"/>
      <c r="D18" s="169"/>
      <c r="E18" s="475"/>
      <c r="F18" s="475"/>
      <c r="G18" s="478"/>
      <c r="H18" s="426"/>
      <c r="I18" s="161"/>
      <c r="J18" s="97"/>
      <c r="K18" s="160" t="str">
        <f>IFERROR(CONCATENATE(INDEX('8- Políticas de Administración '!$B$16:$F$53,MATCH('5- Identificación de Riesgos'!J18,'8- Políticas de Administración '!$C$16:$C$54,0),1)," - ",L18),"")</f>
        <v/>
      </c>
      <c r="L18" s="189" t="str">
        <f>IFERROR(VLOOKUP(INDEX('8- Políticas de Administración '!$B$16:$F$63,MATCH('5- Identificación de Riesgos'!J18,'8- Políticas de Administración '!$C$16:$C$64,0),1),'8- Políticas de Administración '!$B$16:$F$64,5,FALSE),"")</f>
        <v/>
      </c>
      <c r="M18" s="423"/>
      <c r="N18" s="417"/>
      <c r="O18" s="434"/>
      <c r="P18" s="17"/>
    </row>
    <row r="19" spans="1:16" ht="17.25" thickBot="1">
      <c r="A19" s="437"/>
      <c r="B19" s="440"/>
      <c r="C19" s="472"/>
      <c r="D19" s="171"/>
      <c r="E19" s="476"/>
      <c r="F19" s="476"/>
      <c r="G19" s="479"/>
      <c r="H19" s="427"/>
      <c r="I19" s="162"/>
      <c r="J19" s="173"/>
      <c r="K19" s="162" t="str">
        <f>IFERROR(CONCATENATE(INDEX('8- Políticas de Administración '!$B$16:$F$53,MATCH('5- Identificación de Riesgos'!J19,'8- Políticas de Administración '!$C$16:$C$54,0),1)," - ",L19),"")</f>
        <v/>
      </c>
      <c r="L19" s="190" t="str">
        <f>IFERROR(VLOOKUP(INDEX('8- Políticas de Administración '!$B$16:$F$63,MATCH('5- Identificación de Riesgos'!J19,'8- Políticas de Administración '!$C$16:$C$64,0),1),'8- Políticas de Administración '!$B$16:$F$64,5,FALSE),"")</f>
        <v/>
      </c>
      <c r="M19" s="424"/>
      <c r="N19" s="418"/>
      <c r="O19" s="434"/>
      <c r="P19" s="17"/>
    </row>
    <row r="20" spans="1:16" ht="45">
      <c r="A20" s="435">
        <v>2</v>
      </c>
      <c r="B20" s="438" t="s">
        <v>297</v>
      </c>
      <c r="C20" s="449" t="s">
        <v>298</v>
      </c>
      <c r="D20" s="195" t="s">
        <v>299</v>
      </c>
      <c r="E20" s="422">
        <v>1614</v>
      </c>
      <c r="F20" s="422">
        <v>111</v>
      </c>
      <c r="G20" s="444">
        <f t="shared" ref="G20" si="0">F20/E20</f>
        <v>6.8773234200743494E-2</v>
      </c>
      <c r="H20" s="425"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Baja - 2</v>
      </c>
      <c r="I20" s="160" t="s">
        <v>285</v>
      </c>
      <c r="J20" s="172" t="s">
        <v>286</v>
      </c>
      <c r="K20" s="160" t="str">
        <f>IFERROR(CONCATENATE(INDEX('8- Políticas de Administración '!$B$16:$F$53,MATCH('5- Identificación de Riesgos'!J20,'8- Políticas de Administración '!$C$16:$C$54,0),1)," - ",L20),"")</f>
        <v>Menor - 2</v>
      </c>
      <c r="L20" s="188">
        <f>IFERROR(VLOOKUP(INDEX('8- Políticas de Administración '!$B$16:$F$63,MATCH('5- Identificación de Riesgos'!J20,'8- Políticas de Administración '!$C$16:$C$64,0),1),'8- Políticas de Administración '!$B$16:$F$64,5,FALSE),"")</f>
        <v>2</v>
      </c>
      <c r="M20" s="422" t="str">
        <f>IFERROR(CONCATENATE(INDEX('8- Políticas de Administración '!$B$16:$F$53,MATCH(ROUND(AVERAGE(L20:L29),0),'8- Políticas de Administración '!$F$16:$F$53,0),1)," - ",ROUND(AVERAGE(L20:L29),0)),"")</f>
        <v>Menor - 2</v>
      </c>
      <c r="N20" s="416" t="str">
        <f>IFERROR(CONCATENATE(VLOOKUP((LEFT(H20,LEN(H20)-4)&amp;LEFT(M20,LEN(M20)-4)),'9- Matriz de Calor '!$D$18:$E$42,2,0)," - ",RIGHT(H20,1)*RIGHT(M20,1)),"")</f>
        <v>Moderado - 4</v>
      </c>
      <c r="O20" s="434">
        <f>RIGHT(H20,1)*RIGHT(M20,1)</f>
        <v>4</v>
      </c>
    </row>
    <row r="21" spans="1:16" ht="30">
      <c r="A21" s="436"/>
      <c r="B21" s="439"/>
      <c r="C21" s="450"/>
      <c r="D21" s="195" t="s">
        <v>300</v>
      </c>
      <c r="E21" s="423"/>
      <c r="F21" s="423"/>
      <c r="G21" s="445"/>
      <c r="H21" s="426"/>
      <c r="I21" s="161" t="s">
        <v>294</v>
      </c>
      <c r="J21" s="97" t="s">
        <v>301</v>
      </c>
      <c r="K21" s="161" t="str">
        <f>IFERROR(CONCATENATE(INDEX('8- Políticas de Administración '!$B$16:$F$53,MATCH('5- Identificación de Riesgos'!J21,'8- Políticas de Administración '!$C$16:$C$54,0),1)," - ",L21),"")</f>
        <v>Menor - 2</v>
      </c>
      <c r="L21" s="189">
        <f>IFERROR(VLOOKUP(INDEX('8- Políticas de Administración '!$B$16:$F$63,MATCH('5- Identificación de Riesgos'!J21,'8- Políticas de Administración '!$C$16:$C$64,0),1),'8- Políticas de Administración '!$B$16:$F$64,5,FALSE),"")</f>
        <v>2</v>
      </c>
      <c r="M21" s="423"/>
      <c r="N21" s="417"/>
      <c r="O21" s="434"/>
    </row>
    <row r="22" spans="1:16" ht="30">
      <c r="A22" s="436"/>
      <c r="B22" s="439"/>
      <c r="C22" s="450"/>
      <c r="D22" s="195" t="s">
        <v>302</v>
      </c>
      <c r="E22" s="423"/>
      <c r="F22" s="423"/>
      <c r="G22" s="445"/>
      <c r="H22" s="426"/>
      <c r="I22" s="161" t="s">
        <v>291</v>
      </c>
      <c r="J22" s="97" t="s">
        <v>303</v>
      </c>
      <c r="K22" s="161" t="str">
        <f>IFERROR(CONCATENATE(INDEX('8- Políticas de Administración '!$B$16:$F$53,MATCH('5- Identificación de Riesgos'!J12,'8- Políticas de Administración '!$C$16:$C$54,0),1)," - ",L22),"")</f>
        <v>Leve - 2</v>
      </c>
      <c r="L22" s="189">
        <f>IFERROR(VLOOKUP(INDEX('8- Políticas de Administración '!$B$16:$F$63,MATCH('5- Identificación de Riesgos'!J22,'8- Políticas de Administración '!$C$16:$C$64,0),1),'8- Políticas de Administración '!$B$16:$F$64,5,FALSE),"")</f>
        <v>2</v>
      </c>
      <c r="M22" s="423"/>
      <c r="N22" s="417"/>
      <c r="O22" s="434"/>
    </row>
    <row r="23" spans="1:16" ht="69" customHeight="1">
      <c r="A23" s="436"/>
      <c r="B23" s="439"/>
      <c r="C23" s="450"/>
      <c r="D23" s="196" t="s">
        <v>494</v>
      </c>
      <c r="E23" s="423"/>
      <c r="F23" s="423"/>
      <c r="G23" s="445"/>
      <c r="H23" s="426"/>
      <c r="I23" s="161"/>
      <c r="J23" s="97"/>
      <c r="K23" s="161" t="str">
        <f>IFERROR(CONCATENATE(INDEX('8- Políticas de Administración '!$B$16:$F$53,MATCH('5- Identificación de Riesgos'!J23,'8- Políticas de Administración '!$C$16:$C$54,0),1)," - ",L23),"")</f>
        <v/>
      </c>
      <c r="L23" s="189" t="str">
        <f>IFERROR(VLOOKUP(INDEX('8- Políticas de Administración '!$B$16:$F$63,MATCH('5- Identificación de Riesgos'!J23,'8- Políticas de Administración '!$C$16:$C$64,0),1),'8- Políticas de Administración '!$B$16:$F$64,5,FALSE),"")</f>
        <v/>
      </c>
      <c r="M23" s="423"/>
      <c r="N23" s="417"/>
      <c r="O23" s="434"/>
    </row>
    <row r="24" spans="1:16" ht="45" customHeight="1">
      <c r="A24" s="436"/>
      <c r="B24" s="439"/>
      <c r="C24" s="450"/>
      <c r="D24" s="195" t="s">
        <v>304</v>
      </c>
      <c r="E24" s="423"/>
      <c r="F24" s="423"/>
      <c r="G24" s="445"/>
      <c r="H24" s="426"/>
      <c r="I24" s="161"/>
      <c r="J24" s="97"/>
      <c r="K24" s="161" t="str">
        <f>IFERROR(CONCATENATE(INDEX('8- Políticas de Administración '!$B$16:$F$53,MATCH('5- Identificación de Riesgos'!J24,'8- Políticas de Administración '!$C$16:$C$54,0),1)," - ",L24),"")</f>
        <v/>
      </c>
      <c r="L24" s="189" t="str">
        <f>IFERROR(VLOOKUP(INDEX('8- Políticas de Administración '!$B$16:$F$63,MATCH('5- Identificación de Riesgos'!J24,'8- Políticas de Administración '!$C$16:$C$64,0),1),'8- Políticas de Administración '!$B$16:$F$64,5,FALSE),"")</f>
        <v/>
      </c>
      <c r="M24" s="423"/>
      <c r="N24" s="417"/>
      <c r="O24" s="434"/>
    </row>
    <row r="25" spans="1:16" ht="58.5" customHeight="1">
      <c r="A25" s="436"/>
      <c r="B25" s="439"/>
      <c r="C25" s="450"/>
      <c r="D25" s="195" t="s">
        <v>493</v>
      </c>
      <c r="E25" s="423"/>
      <c r="F25" s="423"/>
      <c r="G25" s="445"/>
      <c r="H25" s="426"/>
      <c r="I25" s="161"/>
      <c r="J25" s="97"/>
      <c r="K25" s="161" t="str">
        <f>IFERROR(CONCATENATE(INDEX('8- Políticas de Administración '!$B$16:$F$53,MATCH('5- Identificación de Riesgos'!J25,'8- Políticas de Administración '!$C$16:$C$54,0),1)," - ",L25),"")</f>
        <v/>
      </c>
      <c r="L25" s="189" t="str">
        <f>IFERROR(VLOOKUP(INDEX('8- Políticas de Administración '!$B$16:$F$63,MATCH('5- Identificación de Riesgos'!J25,'8- Políticas de Administración '!$C$16:$C$64,0),1),'8- Políticas de Administración '!$B$16:$F$64,5,FALSE),"")</f>
        <v/>
      </c>
      <c r="M25" s="423"/>
      <c r="N25" s="417"/>
      <c r="O25" s="434"/>
    </row>
    <row r="26" spans="1:16">
      <c r="A26" s="436"/>
      <c r="B26" s="439"/>
      <c r="C26" s="450"/>
      <c r="D26" s="197" t="s">
        <v>495</v>
      </c>
      <c r="E26" s="423"/>
      <c r="F26" s="423"/>
      <c r="G26" s="445"/>
      <c r="H26" s="426"/>
      <c r="I26" s="161"/>
      <c r="J26" s="97"/>
      <c r="K26" s="161" t="str">
        <f>IFERROR(CONCATENATE(INDEX('8- Políticas de Administración '!$B$16:$F$53,MATCH('5- Identificación de Riesgos'!J26,'8- Políticas de Administración '!$C$16:$C$54,0),1)," - ",L26),"")</f>
        <v/>
      </c>
      <c r="L26" s="189" t="str">
        <f>IFERROR(VLOOKUP(INDEX('8- Políticas de Administración '!$B$16:$F$63,MATCH('5- Identificación de Riesgos'!J26,'8- Políticas de Administración '!$C$16:$C$64,0),1),'8- Políticas de Administración '!$B$16:$F$64,5,FALSE),"")</f>
        <v/>
      </c>
      <c r="M26" s="423"/>
      <c r="N26" s="417"/>
      <c r="O26" s="434"/>
    </row>
    <row r="27" spans="1:16">
      <c r="A27" s="436"/>
      <c r="B27" s="439"/>
      <c r="C27" s="450"/>
      <c r="D27" s="195"/>
      <c r="E27" s="423"/>
      <c r="F27" s="423"/>
      <c r="G27" s="445"/>
      <c r="H27" s="426"/>
      <c r="I27" s="161"/>
      <c r="J27" s="97"/>
      <c r="K27" s="161" t="str">
        <f>IFERROR(CONCATENATE(INDEX('8- Políticas de Administración '!$B$16:$F$53,MATCH('5- Identificación de Riesgos'!J27,'8- Políticas de Administración '!$C$16:$C$54,0),1)," - ",L27),"")</f>
        <v/>
      </c>
      <c r="L27" s="189" t="str">
        <f>IFERROR(VLOOKUP(INDEX('8- Políticas de Administración '!$B$16:$F$63,MATCH('5- Identificación de Riesgos'!J27,'8- Políticas de Administración '!$C$16:$C$64,0),1),'8- Políticas de Administración '!$B$16:$F$64,5,FALSE),"")</f>
        <v/>
      </c>
      <c r="M27" s="423"/>
      <c r="N27" s="417"/>
      <c r="O27" s="434"/>
    </row>
    <row r="28" spans="1:16">
      <c r="A28" s="436"/>
      <c r="B28" s="439"/>
      <c r="C28" s="450"/>
      <c r="D28" s="197"/>
      <c r="E28" s="423"/>
      <c r="F28" s="423"/>
      <c r="G28" s="445"/>
      <c r="H28" s="426"/>
      <c r="I28" s="161"/>
      <c r="J28" s="97"/>
      <c r="K28" s="161" t="str">
        <f>IFERROR(CONCATENATE(INDEX('8- Políticas de Administración '!$B$16:$F$53,MATCH('5- Identificación de Riesgos'!J28,'8- Políticas de Administración '!$C$16:$C$54,0),1)," - ",L28),"")</f>
        <v/>
      </c>
      <c r="L28" s="189" t="str">
        <f>IFERROR(VLOOKUP(INDEX('8- Políticas de Administración '!$B$16:$F$63,MATCH('5- Identificación de Riesgos'!J28,'8- Políticas de Administración '!$C$16:$C$64,0),1),'8- Políticas de Administración '!$B$16:$F$64,5,FALSE),"")</f>
        <v/>
      </c>
      <c r="M28" s="423"/>
      <c r="N28" s="417"/>
      <c r="O28" s="434"/>
    </row>
    <row r="29" spans="1:16" ht="15.75" thickBot="1">
      <c r="A29" s="437"/>
      <c r="B29" s="440"/>
      <c r="C29" s="451"/>
      <c r="D29" s="198"/>
      <c r="E29" s="424"/>
      <c r="F29" s="424"/>
      <c r="G29" s="446"/>
      <c r="H29" s="427"/>
      <c r="I29" s="162"/>
      <c r="J29" s="173"/>
      <c r="K29" s="162" t="str">
        <f>IFERROR(CONCATENATE(INDEX('8- Políticas de Administración '!$B$16:$F$53,MATCH('5- Identificación de Riesgos'!J29,'8- Políticas de Administración '!$C$16:$C$54,0),1)," - ",L29),"")</f>
        <v/>
      </c>
      <c r="L29" s="190" t="str">
        <f>IFERROR(VLOOKUP(INDEX('8- Políticas de Administración '!$B$16:$F$63,MATCH('5- Identificación de Riesgos'!J29,'8- Políticas de Administración '!$C$16:$C$64,0),1),'8- Políticas de Administración '!$B$16:$F$64,5,FALSE),"")</f>
        <v/>
      </c>
      <c r="M29" s="424"/>
      <c r="N29" s="418"/>
      <c r="O29" s="434"/>
    </row>
    <row r="30" spans="1:16" ht="45">
      <c r="A30" s="435">
        <v>3</v>
      </c>
      <c r="B30" s="438" t="s">
        <v>305</v>
      </c>
      <c r="C30" s="441" t="s">
        <v>509</v>
      </c>
      <c r="D30" s="199" t="s">
        <v>504</v>
      </c>
      <c r="E30" s="422">
        <v>1171</v>
      </c>
      <c r="F30" s="422">
        <v>15</v>
      </c>
      <c r="G30" s="444">
        <f t="shared" ref="G30" si="1">F30/E30</f>
        <v>1.2809564474807857E-2</v>
      </c>
      <c r="H30" s="425"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0" t="s">
        <v>285</v>
      </c>
      <c r="J30" s="172" t="s">
        <v>286</v>
      </c>
      <c r="K30" s="160" t="str">
        <f>IFERROR(CONCATENATE(INDEX('8- Políticas de Administración '!$B$16:$F$53,MATCH('5- Identificación de Riesgos'!J30,'8- Políticas de Administración '!$C$16:$C$54,0),1)," - ",L30),"")</f>
        <v>Menor - 2</v>
      </c>
      <c r="L30" s="188">
        <f>IFERROR(VLOOKUP(INDEX('8- Políticas de Administración '!$B$16:$F$63,MATCH('5- Identificación de Riesgos'!J30,'8- Políticas de Administración '!$C$16:$C$64,0),1),'8- Políticas de Administración '!$B$16:$F$64,5,FALSE),"")</f>
        <v>2</v>
      </c>
      <c r="M30" s="422" t="str">
        <f>IFERROR(CONCATENATE(INDEX('8- Políticas de Administración '!$B$16:$F$53,MATCH(ROUND(AVERAGE(L30:L39),0),'8- Políticas de Administración '!$F$16:$F$53,0),1)," - ",ROUND(AVERAGE(L30:L39),0)),"")</f>
        <v>Menor - 2</v>
      </c>
      <c r="N30" s="416" t="str">
        <f>IFERROR(CONCATENATE(VLOOKUP((LEFT(H30,LEN(H30)-4)&amp;LEFT(M30,LEN(M30)-4)),'9- Matriz de Calor '!$D$18:$E$42,2,0)," - ",RIGHT(H30,1)*RIGHT(M30,1)),"")</f>
        <v>Bajo - 2</v>
      </c>
      <c r="O30" s="434">
        <f>RIGHT(H30,1)*RIGHT(M30,1)</f>
        <v>2</v>
      </c>
    </row>
    <row r="31" spans="1:16" ht="30">
      <c r="A31" s="436"/>
      <c r="B31" s="439"/>
      <c r="C31" s="442"/>
      <c r="D31" s="194" t="s">
        <v>505</v>
      </c>
      <c r="E31" s="423"/>
      <c r="F31" s="423"/>
      <c r="G31" s="445"/>
      <c r="H31" s="426"/>
      <c r="I31" s="161" t="s">
        <v>288</v>
      </c>
      <c r="J31" s="97" t="s">
        <v>306</v>
      </c>
      <c r="K31" s="161" t="str">
        <f>IFERROR(CONCATENATE(INDEX('8- Políticas de Administración '!$B$16:$F$53,MATCH('5- Identificación de Riesgos'!J31,'8- Políticas de Administración '!$C$16:$C$54,0),1)," - ",L31),"")</f>
        <v>Menor - 2</v>
      </c>
      <c r="L31" s="189">
        <f>IFERROR(VLOOKUP(INDEX('8- Políticas de Administración '!$B$16:$F$63,MATCH('5- Identificación de Riesgos'!J31,'8- Políticas de Administración '!$C$16:$C$64,0),1),'8- Políticas de Administración '!$B$16:$F$64,5,FALSE),"")</f>
        <v>2</v>
      </c>
      <c r="M31" s="423"/>
      <c r="N31" s="417"/>
      <c r="O31" s="434"/>
    </row>
    <row r="32" spans="1:16" ht="30">
      <c r="A32" s="436"/>
      <c r="B32" s="439"/>
      <c r="C32" s="442"/>
      <c r="D32" s="194" t="s">
        <v>307</v>
      </c>
      <c r="E32" s="423"/>
      <c r="F32" s="423"/>
      <c r="G32" s="445"/>
      <c r="H32" s="426"/>
      <c r="I32" s="161" t="s">
        <v>291</v>
      </c>
      <c r="J32" s="97" t="s">
        <v>303</v>
      </c>
      <c r="K32" s="161" t="str">
        <f>IFERROR(CONCATENATE(INDEX('8- Políticas de Administración '!$B$16:$F$53,MATCH('5- Identificación de Riesgos'!J32,'8- Políticas de Administración '!$C$16:$C$54,0),1)," - ",L32),"")</f>
        <v>Menor - 2</v>
      </c>
      <c r="L32" s="189">
        <f>IFERROR(VLOOKUP(INDEX('8- Políticas de Administración '!$B$16:$F$63,MATCH('5- Identificación de Riesgos'!J32,'8- Políticas de Administración '!$C$16:$C$64,0),1),'8- Políticas de Administración '!$B$16:$F$64,5,FALSE),"")</f>
        <v>2</v>
      </c>
      <c r="M32" s="423"/>
      <c r="N32" s="417"/>
      <c r="O32" s="434"/>
    </row>
    <row r="33" spans="1:15" ht="45">
      <c r="A33" s="436"/>
      <c r="B33" s="439"/>
      <c r="C33" s="442"/>
      <c r="D33" s="194" t="s">
        <v>506</v>
      </c>
      <c r="E33" s="423"/>
      <c r="F33" s="423"/>
      <c r="G33" s="445"/>
      <c r="H33" s="426"/>
      <c r="I33" s="161" t="s">
        <v>294</v>
      </c>
      <c r="J33" s="97" t="s">
        <v>396</v>
      </c>
      <c r="K33" s="161" t="str">
        <f>IFERROR(CONCATENATE(INDEX('8- Políticas de Administración '!$B$16:$F$53,MATCH('5- Identificación de Riesgos'!J33,'8- Políticas de Administración '!$C$16:$C$54,0),1)," - ",L33),"")</f>
        <v>Leve - 1</v>
      </c>
      <c r="L33" s="189">
        <f>IFERROR(VLOOKUP(INDEX('8- Políticas de Administración '!$B$16:$F$63,MATCH('5- Identificación de Riesgos'!J33,'8- Políticas de Administración '!$C$16:$C$64,0),1),'8- Políticas de Administración '!$B$16:$F$64,5,FALSE),"")</f>
        <v>1</v>
      </c>
      <c r="M33" s="423"/>
      <c r="N33" s="417"/>
      <c r="O33" s="434"/>
    </row>
    <row r="34" spans="1:15" ht="30">
      <c r="A34" s="436"/>
      <c r="B34" s="439"/>
      <c r="C34" s="442"/>
      <c r="D34" s="194" t="s">
        <v>507</v>
      </c>
      <c r="E34" s="423"/>
      <c r="F34" s="423"/>
      <c r="G34" s="445"/>
      <c r="H34" s="426"/>
      <c r="I34" s="161"/>
      <c r="J34" s="97"/>
      <c r="K34" s="161" t="str">
        <f>IFERROR(CONCATENATE(INDEX('8- Políticas de Administración '!$B$16:$F$53,MATCH('5- Identificación de Riesgos'!J34,'8- Políticas de Administración '!$C$16:$C$54,0),1)," - ",L34),"")</f>
        <v/>
      </c>
      <c r="L34" s="189" t="str">
        <f>IFERROR(VLOOKUP(INDEX('8- Políticas de Administración '!$B$16:$F$63,MATCH('5- Identificación de Riesgos'!J34,'8- Políticas de Administración '!$C$16:$C$64,0),1),'8- Políticas de Administración '!$B$16:$F$64,5,FALSE),"")</f>
        <v/>
      </c>
      <c r="M34" s="423"/>
      <c r="N34" s="417"/>
      <c r="O34" s="434"/>
    </row>
    <row r="35" spans="1:15" ht="30">
      <c r="A35" s="436"/>
      <c r="B35" s="439"/>
      <c r="C35" s="442"/>
      <c r="D35" s="194" t="s">
        <v>508</v>
      </c>
      <c r="E35" s="423"/>
      <c r="F35" s="423"/>
      <c r="G35" s="445"/>
      <c r="H35" s="426"/>
      <c r="I35" s="161"/>
      <c r="J35" s="97"/>
      <c r="K35" s="161" t="str">
        <f>IFERROR(CONCATENATE(INDEX('8- Políticas de Administración '!$B$16:$F$53,MATCH('5- Identificación de Riesgos'!J35,'8- Políticas de Administración '!$C$16:$C$54,0),1)," - ",L35),"")</f>
        <v/>
      </c>
      <c r="L35" s="189" t="str">
        <f>IFERROR(VLOOKUP(INDEX('8- Políticas de Administración '!$B$16:$F$63,MATCH('5- Identificación de Riesgos'!J35,'8- Políticas de Administración '!$C$16:$C$64,0),1),'8- Políticas de Administración '!$B$16:$F$64,5,FALSE),"")</f>
        <v/>
      </c>
      <c r="M35" s="423"/>
      <c r="N35" s="417"/>
      <c r="O35" s="434"/>
    </row>
    <row r="36" spans="1:15">
      <c r="A36" s="436"/>
      <c r="B36" s="439"/>
      <c r="C36" s="442"/>
      <c r="D36" s="163"/>
      <c r="E36" s="423"/>
      <c r="F36" s="423"/>
      <c r="G36" s="445"/>
      <c r="H36" s="426"/>
      <c r="I36" s="161"/>
      <c r="J36" s="97"/>
      <c r="K36" s="161" t="str">
        <f>IFERROR(CONCATENATE(INDEX('8- Políticas de Administración '!$B$16:$F$53,MATCH('5- Identificación de Riesgos'!J36,'8- Políticas de Administración '!$C$16:$C$54,0),1)," - ",L36),"")</f>
        <v/>
      </c>
      <c r="L36" s="189" t="str">
        <f>IFERROR(VLOOKUP(INDEX('8- Políticas de Administración '!$B$16:$F$63,MATCH('5- Identificación de Riesgos'!J36,'8- Políticas de Administración '!$C$16:$C$64,0),1),'8- Políticas de Administración '!$B$16:$F$64,5,FALSE),"")</f>
        <v/>
      </c>
      <c r="M36" s="423"/>
      <c r="N36" s="417"/>
      <c r="O36" s="434"/>
    </row>
    <row r="37" spans="1:15">
      <c r="A37" s="436"/>
      <c r="B37" s="439"/>
      <c r="C37" s="442"/>
      <c r="D37" s="163"/>
      <c r="E37" s="423"/>
      <c r="F37" s="423"/>
      <c r="G37" s="445"/>
      <c r="H37" s="426"/>
      <c r="I37" s="161"/>
      <c r="J37" s="97"/>
      <c r="K37" s="161" t="str">
        <f>IFERROR(CONCATENATE(INDEX('8- Políticas de Administración '!$B$16:$F$53,MATCH('5- Identificación de Riesgos'!J37,'8- Políticas de Administración '!$C$16:$C$54,0),1)," - ",L37),"")</f>
        <v/>
      </c>
      <c r="L37" s="189" t="str">
        <f>IFERROR(VLOOKUP(INDEX('8- Políticas de Administración '!$B$16:$F$63,MATCH('5- Identificación de Riesgos'!J37,'8- Políticas de Administración '!$C$16:$C$64,0),1),'8- Políticas de Administración '!$B$16:$F$64,5,FALSE),"")</f>
        <v/>
      </c>
      <c r="M37" s="423"/>
      <c r="N37" s="417"/>
      <c r="O37" s="434"/>
    </row>
    <row r="38" spans="1:15">
      <c r="A38" s="436"/>
      <c r="B38" s="439"/>
      <c r="C38" s="442"/>
      <c r="D38" s="192"/>
      <c r="E38" s="423"/>
      <c r="F38" s="423"/>
      <c r="G38" s="445"/>
      <c r="H38" s="426"/>
      <c r="I38" s="161"/>
      <c r="J38" s="97"/>
      <c r="K38" s="161" t="str">
        <f>IFERROR(CONCATENATE(INDEX('8- Políticas de Administración '!$B$16:$F$53,MATCH('5- Identificación de Riesgos'!J38,'8- Políticas de Administración '!$C$16:$C$54,0),1)," - ",L38),"")</f>
        <v/>
      </c>
      <c r="L38" s="189" t="str">
        <f>IFERROR(VLOOKUP(INDEX('8- Políticas de Administración '!$B$16:$F$63,MATCH('5- Identificación de Riesgos'!J38,'8- Políticas de Administración '!$C$16:$C$64,0),1),'8- Políticas de Administración '!$B$16:$F$64,5,FALSE),"")</f>
        <v/>
      </c>
      <c r="M38" s="423"/>
      <c r="N38" s="417"/>
      <c r="O38" s="434"/>
    </row>
    <row r="39" spans="1:15" ht="15.75" thickBot="1">
      <c r="A39" s="437"/>
      <c r="B39" s="440"/>
      <c r="C39" s="443"/>
      <c r="D39" s="193"/>
      <c r="E39" s="424"/>
      <c r="F39" s="424"/>
      <c r="G39" s="446"/>
      <c r="H39" s="427"/>
      <c r="I39" s="162"/>
      <c r="J39" s="173"/>
      <c r="K39" s="162" t="str">
        <f>IFERROR(CONCATENATE(INDEX('8- Políticas de Administración '!$B$16:$F$53,MATCH('5- Identificación de Riesgos'!J39,'8- Políticas de Administración '!$C$16:$C$54,0),1)," - ",L39),"")</f>
        <v/>
      </c>
      <c r="L39" s="190" t="str">
        <f>IFERROR(VLOOKUP(INDEX('8- Políticas de Administración '!$B$16:$F$63,MATCH('5- Identificación de Riesgos'!J39,'8- Políticas de Administración '!$C$16:$C$64,0),1),'8- Políticas de Administración '!$B$16:$F$64,5,FALSE),"")</f>
        <v/>
      </c>
      <c r="M39" s="424"/>
      <c r="N39" s="418"/>
      <c r="O39" s="434"/>
    </row>
    <row r="40" spans="1:15" ht="45">
      <c r="A40" s="435">
        <v>4</v>
      </c>
      <c r="B40" s="438" t="s">
        <v>308</v>
      </c>
      <c r="C40" s="441" t="s">
        <v>309</v>
      </c>
      <c r="D40" s="199" t="s">
        <v>310</v>
      </c>
      <c r="E40" s="422">
        <v>280</v>
      </c>
      <c r="F40" s="422">
        <v>3</v>
      </c>
      <c r="G40" s="444">
        <f t="shared" ref="G40" si="2">F40/E40</f>
        <v>1.0714285714285714E-2</v>
      </c>
      <c r="H40" s="425" t="s">
        <v>311</v>
      </c>
      <c r="I40" s="160" t="s">
        <v>285</v>
      </c>
      <c r="J40" s="172" t="s">
        <v>286</v>
      </c>
      <c r="K40" s="160" t="str">
        <f>IFERROR(CONCATENATE(INDEX('8- Políticas de Administración '!$B$16:$F$53,MATCH('5- Identificación de Riesgos'!J40,'8- Políticas de Administración '!$C$16:$C$54,0),1)," - ",L40),"")</f>
        <v>Menor - 2</v>
      </c>
      <c r="L40" s="188">
        <f>IFERROR(VLOOKUP(INDEX('8- Políticas de Administración '!$B$16:$F$63,MATCH('5- Identificación de Riesgos'!J40,'8- Políticas de Administración '!$C$16:$C$64,0),1),'8- Políticas de Administración '!$B$16:$F$64,5,FALSE),"")</f>
        <v>2</v>
      </c>
      <c r="M40" s="422" t="str">
        <f>IFERROR(CONCATENATE(INDEX('8- Políticas de Administración '!$B$16:$F$53,MATCH(ROUND(AVERAGE(L40:L49),0),'8- Políticas de Administración '!$F$16:$F$53,0),1)," - ",ROUND(AVERAGE(L40:L49),0)),"")</f>
        <v>Menor - 2</v>
      </c>
      <c r="N40" s="416" t="str">
        <f>IFERROR(CONCATENATE(VLOOKUP((LEFT(H40,LEN(H40)-4)&amp;LEFT(M40,LEN(M40)-4)),'9- Matriz de Calor '!$D$18:$E$42,2,0)," - ",RIGHT(H40,1)*RIGHT(M40,1)),"")</f>
        <v>Bajo - 2</v>
      </c>
      <c r="O40" s="434">
        <f>RIGHT(H40,1)*RIGHT(M40,1)</f>
        <v>2</v>
      </c>
    </row>
    <row r="41" spans="1:15" ht="45">
      <c r="A41" s="436"/>
      <c r="B41" s="439"/>
      <c r="C41" s="442"/>
      <c r="D41" s="194" t="s">
        <v>312</v>
      </c>
      <c r="E41" s="423"/>
      <c r="F41" s="423"/>
      <c r="G41" s="445"/>
      <c r="H41" s="426"/>
      <c r="I41" s="161" t="s">
        <v>313</v>
      </c>
      <c r="J41" s="97" t="s">
        <v>306</v>
      </c>
      <c r="K41" s="161" t="str">
        <f>IFERROR(CONCATENATE(INDEX('8- Políticas de Administración '!$B$16:$F$53,MATCH('5- Identificación de Riesgos'!J41,'8- Políticas de Administración '!$C$16:$C$54,0),1)," - ",L41),"")</f>
        <v>Menor - 2</v>
      </c>
      <c r="L41" s="189">
        <f>IFERROR(VLOOKUP(INDEX('8- Políticas de Administración '!$B$16:$F$63,MATCH('5- Identificación de Riesgos'!J41,'8- Políticas de Administración '!$C$16:$C$64,0),1),'8- Políticas de Administración '!$B$16:$F$64,5,FALSE),"")</f>
        <v>2</v>
      </c>
      <c r="M41" s="423"/>
      <c r="N41" s="417"/>
      <c r="O41" s="434"/>
    </row>
    <row r="42" spans="1:15" ht="45">
      <c r="A42" s="436"/>
      <c r="B42" s="439"/>
      <c r="C42" s="442"/>
      <c r="D42" s="194" t="s">
        <v>510</v>
      </c>
      <c r="E42" s="423"/>
      <c r="F42" s="423"/>
      <c r="G42" s="445"/>
      <c r="H42" s="426"/>
      <c r="I42" s="161" t="s">
        <v>288</v>
      </c>
      <c r="J42" s="97" t="s">
        <v>303</v>
      </c>
      <c r="K42" s="161" t="str">
        <f>IFERROR(CONCATENATE(INDEX('8- Políticas de Administración '!$B$16:$F$53,MATCH('5- Identificación de Riesgos'!J42,'8- Políticas de Administración '!$C$16:$C$54,0),1)," - ",L42),"")</f>
        <v>Menor - 2</v>
      </c>
      <c r="L42" s="189">
        <f>IFERROR(VLOOKUP(INDEX('8- Políticas de Administración '!$B$16:$F$63,MATCH('5- Identificación de Riesgos'!J42,'8- Políticas de Administración '!$C$16:$C$64,0),1),'8- Políticas de Administración '!$B$16:$F$64,5,FALSE),"")</f>
        <v>2</v>
      </c>
      <c r="M42" s="423"/>
      <c r="N42" s="417"/>
      <c r="O42" s="434"/>
    </row>
    <row r="43" spans="1:15" ht="30">
      <c r="A43" s="436"/>
      <c r="B43" s="439"/>
      <c r="C43" s="442"/>
      <c r="D43" s="194"/>
      <c r="E43" s="423"/>
      <c r="F43" s="423"/>
      <c r="G43" s="445"/>
      <c r="H43" s="426"/>
      <c r="I43" s="161" t="s">
        <v>294</v>
      </c>
      <c r="J43" s="97" t="s">
        <v>396</v>
      </c>
      <c r="K43" s="161" t="str">
        <f>IFERROR(CONCATENATE(INDEX('8- Políticas de Administración '!$B$16:$F$53,MATCH('5- Identificación de Riesgos'!J43,'8- Políticas de Administración '!$C$16:$C$54,0),1)," - ",L43),"")</f>
        <v>Leve - 1</v>
      </c>
      <c r="L43" s="189">
        <f>IFERROR(VLOOKUP(INDEX('8- Políticas de Administración '!$B$16:$F$63,MATCH('5- Identificación de Riesgos'!J43,'8- Políticas de Administración '!$C$16:$C$64,0),1),'8- Políticas de Administración '!$B$16:$F$64,5,FALSE),"")</f>
        <v>1</v>
      </c>
      <c r="M43" s="423"/>
      <c r="N43" s="417"/>
      <c r="O43" s="434"/>
    </row>
    <row r="44" spans="1:15">
      <c r="A44" s="436"/>
      <c r="B44" s="439"/>
      <c r="C44" s="442"/>
      <c r="D44" s="163" t="s">
        <v>152</v>
      </c>
      <c r="E44" s="423"/>
      <c r="F44" s="423"/>
      <c r="G44" s="445"/>
      <c r="H44" s="426"/>
      <c r="I44" s="161"/>
      <c r="J44" s="97"/>
      <c r="K44" s="161" t="str">
        <f>IFERROR(CONCATENATE(INDEX('8- Políticas de Administración '!$B$16:$F$53,MATCH('5- Identificación de Riesgos'!J44,'8- Políticas de Administración '!$C$16:$C$54,0),1)," - ",L44),"")</f>
        <v/>
      </c>
      <c r="L44" s="189" t="str">
        <f>IFERROR(VLOOKUP(INDEX('8- Políticas de Administración '!$B$16:$F$63,MATCH('5- Identificación de Riesgos'!J44,'8- Políticas de Administración '!$C$16:$C$64,0),1),'8- Políticas de Administración '!$B$16:$F$64,5,FALSE),"")</f>
        <v/>
      </c>
      <c r="M44" s="423"/>
      <c r="N44" s="417"/>
      <c r="O44" s="434"/>
    </row>
    <row r="45" spans="1:15">
      <c r="A45" s="436"/>
      <c r="B45" s="439"/>
      <c r="C45" s="442"/>
      <c r="D45" s="163"/>
      <c r="E45" s="423"/>
      <c r="F45" s="423"/>
      <c r="G45" s="445"/>
      <c r="H45" s="426"/>
      <c r="I45" s="161"/>
      <c r="J45" s="97"/>
      <c r="K45" s="161" t="str">
        <f>IFERROR(CONCATENATE(INDEX('8- Políticas de Administración '!$B$16:$F$53,MATCH('5- Identificación de Riesgos'!J45,'8- Políticas de Administración '!$C$16:$C$54,0),1)," - ",L45),"")</f>
        <v/>
      </c>
      <c r="L45" s="189" t="str">
        <f>IFERROR(VLOOKUP(INDEX('8- Políticas de Administración '!$B$16:$F$63,MATCH('5- Identificación de Riesgos'!J45,'8- Políticas de Administración '!$C$16:$C$64,0),1),'8- Políticas de Administración '!$B$16:$F$64,5,FALSE),"")</f>
        <v/>
      </c>
      <c r="M45" s="423"/>
      <c r="N45" s="417"/>
      <c r="O45" s="434"/>
    </row>
    <row r="46" spans="1:15">
      <c r="A46" s="436"/>
      <c r="B46" s="439"/>
      <c r="C46" s="442"/>
      <c r="D46" s="163"/>
      <c r="E46" s="423"/>
      <c r="F46" s="423"/>
      <c r="G46" s="445"/>
      <c r="H46" s="426"/>
      <c r="I46" s="161"/>
      <c r="J46" s="97"/>
      <c r="K46" s="161" t="str">
        <f>IFERROR(CONCATENATE(INDEX('8- Políticas de Administración '!$B$16:$F$53,MATCH('5- Identificación de Riesgos'!J46,'8- Políticas de Administración '!$C$16:$C$54,0),1)," - ",L46),"")</f>
        <v/>
      </c>
      <c r="L46" s="189" t="str">
        <f>IFERROR(VLOOKUP(INDEX('8- Políticas de Administración '!$B$16:$F$63,MATCH('5- Identificación de Riesgos'!J46,'8- Políticas de Administración '!$C$16:$C$64,0),1),'8- Políticas de Administración '!$B$16:$F$64,5,FALSE),"")</f>
        <v/>
      </c>
      <c r="M46" s="423"/>
      <c r="N46" s="417"/>
      <c r="O46" s="434"/>
    </row>
    <row r="47" spans="1:15">
      <c r="A47" s="436"/>
      <c r="B47" s="439"/>
      <c r="C47" s="442"/>
      <c r="D47" s="163"/>
      <c r="E47" s="423"/>
      <c r="F47" s="423"/>
      <c r="G47" s="445"/>
      <c r="H47" s="426"/>
      <c r="I47" s="161"/>
      <c r="J47" s="97"/>
      <c r="K47" s="161" t="str">
        <f>IFERROR(CONCATENATE(INDEX('8- Políticas de Administración '!$B$16:$F$53,MATCH('5- Identificación de Riesgos'!J47,'8- Políticas de Administración '!$C$16:$C$54,0),1)," - ",L47),"")</f>
        <v/>
      </c>
      <c r="L47" s="189" t="str">
        <f>IFERROR(VLOOKUP(INDEX('8- Políticas de Administración '!$B$16:$F$63,MATCH('5- Identificación de Riesgos'!J47,'8- Políticas de Administración '!$C$16:$C$64,0),1),'8- Políticas de Administración '!$B$16:$F$64,5,FALSE),"")</f>
        <v/>
      </c>
      <c r="M47" s="423"/>
      <c r="N47" s="417"/>
      <c r="O47" s="434"/>
    </row>
    <row r="48" spans="1:15">
      <c r="A48" s="436"/>
      <c r="B48" s="439"/>
      <c r="C48" s="442"/>
      <c r="D48" s="163"/>
      <c r="E48" s="423"/>
      <c r="F48" s="423"/>
      <c r="G48" s="445"/>
      <c r="H48" s="426"/>
      <c r="I48" s="161"/>
      <c r="J48" s="97"/>
      <c r="K48" s="161" t="str">
        <f>IFERROR(CONCATENATE(INDEX('8- Políticas de Administración '!$B$16:$F$53,MATCH('5- Identificación de Riesgos'!J48,'8- Políticas de Administración '!$C$16:$C$54,0),1)," - ",L48),"")</f>
        <v/>
      </c>
      <c r="L48" s="189" t="str">
        <f>IFERROR(VLOOKUP(INDEX('8- Políticas de Administración '!$B$16:$F$63,MATCH('5- Identificación de Riesgos'!J48,'8- Políticas de Administración '!$C$16:$C$64,0),1),'8- Políticas de Administración '!$B$16:$F$64,5,FALSE),"")</f>
        <v/>
      </c>
      <c r="M48" s="423"/>
      <c r="N48" s="417"/>
      <c r="O48" s="434"/>
    </row>
    <row r="49" spans="1:25" ht="15.75" thickBot="1">
      <c r="A49" s="437"/>
      <c r="B49" s="440"/>
      <c r="C49" s="443"/>
      <c r="D49" s="193"/>
      <c r="E49" s="424"/>
      <c r="F49" s="424"/>
      <c r="G49" s="446"/>
      <c r="H49" s="427"/>
      <c r="I49" s="162"/>
      <c r="J49" s="173"/>
      <c r="K49" s="162" t="str">
        <f>IFERROR(CONCATENATE(INDEX('8- Políticas de Administración '!$B$16:$F$53,MATCH('5- Identificación de Riesgos'!J49,'8- Políticas de Administración '!$C$16:$C$54,0),1)," - ",L49),"")</f>
        <v/>
      </c>
      <c r="L49" s="190" t="str">
        <f>IFERROR(VLOOKUP(INDEX('8- Políticas de Administración '!$B$16:$F$63,MATCH('5- Identificación de Riesgos'!J49,'8- Políticas de Administración '!$C$16:$C$64,0),1),'8- Políticas de Administración '!$B$16:$F$64,5,FALSE),"")</f>
        <v/>
      </c>
      <c r="M49" s="424"/>
      <c r="N49" s="418"/>
      <c r="O49" s="434"/>
    </row>
    <row r="50" spans="1:25" ht="45">
      <c r="A50" s="435">
        <v>5</v>
      </c>
      <c r="B50" s="447" t="s">
        <v>314</v>
      </c>
      <c r="C50" s="441" t="s">
        <v>315</v>
      </c>
      <c r="D50" s="200" t="s">
        <v>316</v>
      </c>
      <c r="E50" s="441">
        <v>381</v>
      </c>
      <c r="F50" s="441">
        <v>0</v>
      </c>
      <c r="G50" s="410">
        <f>F50/E50</f>
        <v>0</v>
      </c>
      <c r="H50" s="413"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0" t="s">
        <v>291</v>
      </c>
      <c r="J50" s="172" t="s">
        <v>303</v>
      </c>
      <c r="K50" s="160" t="str">
        <f>IFERROR(CONCATENATE(INDEX('8- Políticas de Administración '!$B$16:$F$53,MATCH('5- Identificación de Riesgos'!J50,'8- Políticas de Administración '!$C$16:$C$54,0),1)," - ",L50),"")</f>
        <v>Menor - 2</v>
      </c>
      <c r="L50" s="188">
        <f>IFERROR(VLOOKUP(INDEX('8- Políticas de Administración '!$B$16:$F$63,MATCH('5- Identificación de Riesgos'!J50,'8- Políticas de Administración '!$C$16:$C$64,0),1),'8- Políticas de Administración '!$B$16:$F$64,5,FALSE),"")</f>
        <v>2</v>
      </c>
      <c r="M50" s="422" t="str">
        <f>IFERROR(CONCATENATE(INDEX('8- Políticas de Administración '!$B$16:$F$53,MATCH(ROUND(AVERAGE(L50:L59),0),'8- Políticas de Administración '!$F$16:$F$53,0),1)," - ",ROUND(AVERAGE(L50:L59),0)),"")</f>
        <v>Menor - 2</v>
      </c>
      <c r="N50" s="416" t="str">
        <f>IFERROR(CONCATENATE(VLOOKUP((LEFT(H50,LEN(H50)-4)&amp;LEFT(M50,LEN(M50)-4)),'9- Matriz de Calor '!$D$18:$E$42,2,0)," - ",RIGHT(H50,1)*RIGHT(M50,1)),"")</f>
        <v>Bajo - 2</v>
      </c>
      <c r="O50" s="419">
        <f>RIGHT(H50,1)*RIGHT(M50,1)</f>
        <v>2</v>
      </c>
    </row>
    <row r="51" spans="1:25" ht="45">
      <c r="A51" s="436"/>
      <c r="B51" s="447"/>
      <c r="C51" s="442"/>
      <c r="D51" s="93" t="s">
        <v>318</v>
      </c>
      <c r="E51" s="442"/>
      <c r="F51" s="442"/>
      <c r="G51" s="411"/>
      <c r="H51" s="414"/>
      <c r="I51" s="161"/>
      <c r="J51" s="97"/>
      <c r="K51" s="161" t="str">
        <f>IFERROR(CONCATENATE(INDEX('8- Políticas de Administración '!$B$16:$F$53,MATCH('5- Identificación de Riesgos'!J51,'8- Políticas de Administración '!$C$16:$C$54,0),1)," - ",L51),"")</f>
        <v/>
      </c>
      <c r="L51" s="189" t="str">
        <f>IFERROR(VLOOKUP(INDEX('8- Políticas de Administración '!$B$16:$F$63,MATCH('5- Identificación de Riesgos'!J51,'8- Políticas de Administración '!$C$16:$C$64,0),1),'8- Políticas de Administración '!$B$16:$F$64,5,FALSE),"")</f>
        <v/>
      </c>
      <c r="M51" s="423"/>
      <c r="N51" s="417"/>
      <c r="O51" s="420"/>
    </row>
    <row r="52" spans="1:25" ht="30">
      <c r="A52" s="436"/>
      <c r="B52" s="447"/>
      <c r="C52" s="442"/>
      <c r="D52" s="93" t="s">
        <v>319</v>
      </c>
      <c r="E52" s="442"/>
      <c r="F52" s="442"/>
      <c r="G52" s="411"/>
      <c r="H52" s="414"/>
      <c r="I52" s="161"/>
      <c r="J52" s="97"/>
      <c r="K52" s="161" t="str">
        <f>IFERROR(CONCATENATE(INDEX('8- Políticas de Administración '!$B$16:$F$53,MATCH('5- Identificación de Riesgos'!J52,'8- Políticas de Administración '!$C$16:$C$54,0),1)," - ",L52),"")</f>
        <v/>
      </c>
      <c r="L52" s="189" t="str">
        <f>IFERROR(VLOOKUP(INDEX('8- Políticas de Administración '!$B$16:$F$63,MATCH('5- Identificación de Riesgos'!J52,'8- Políticas de Administración '!$C$16:$C$64,0),1),'8- Políticas de Administración '!$B$16:$F$64,5,FALSE),"")</f>
        <v/>
      </c>
      <c r="M52" s="423"/>
      <c r="N52" s="417"/>
      <c r="O52" s="420"/>
    </row>
    <row r="53" spans="1:25" ht="45">
      <c r="A53" s="436"/>
      <c r="B53" s="447"/>
      <c r="C53" s="442"/>
      <c r="D53" s="93" t="s">
        <v>320</v>
      </c>
      <c r="E53" s="442"/>
      <c r="F53" s="442"/>
      <c r="G53" s="411"/>
      <c r="H53" s="414"/>
      <c r="I53" s="161"/>
      <c r="J53" s="97"/>
      <c r="K53" s="161" t="str">
        <f>IFERROR(CONCATENATE(INDEX('8- Políticas de Administración '!$B$16:$F$53,MATCH('5- Identificación de Riesgos'!J53,'8- Políticas de Administración '!$C$16:$C$54,0),1)," - ",L53),"")</f>
        <v/>
      </c>
      <c r="L53" s="189" t="str">
        <f>IFERROR(VLOOKUP(INDEX('8- Políticas de Administración '!$B$16:$F$63,MATCH('5- Identificación de Riesgos'!J53,'8- Políticas de Administración '!$C$16:$C$64,0),1),'8- Políticas de Administración '!$B$16:$F$64,5,FALSE),"")</f>
        <v/>
      </c>
      <c r="M53" s="423"/>
      <c r="N53" s="417"/>
      <c r="O53" s="420"/>
    </row>
    <row r="54" spans="1:25" ht="30">
      <c r="A54" s="436"/>
      <c r="B54" s="447"/>
      <c r="C54" s="442"/>
      <c r="D54" s="93" t="s">
        <v>511</v>
      </c>
      <c r="E54" s="442"/>
      <c r="F54" s="442"/>
      <c r="G54" s="411"/>
      <c r="H54" s="414"/>
      <c r="I54" s="161"/>
      <c r="J54" s="97"/>
      <c r="K54" s="161" t="str">
        <f>IFERROR(CONCATENATE(INDEX('8- Políticas de Administración '!$B$16:$F$53,MATCH('5- Identificación de Riesgos'!J54,'8- Políticas de Administración '!$C$16:$C$54,0),1)," - ",L54),"")</f>
        <v/>
      </c>
      <c r="L54" s="189" t="str">
        <f>IFERROR(VLOOKUP(INDEX('8- Políticas de Administración '!$B$16:$F$63,MATCH('5- Identificación de Riesgos'!J54,'8- Políticas de Administración '!$C$16:$C$64,0),1),'8- Políticas de Administración '!$B$16:$F$64,5,FALSE),"")</f>
        <v/>
      </c>
      <c r="M54" s="423"/>
      <c r="N54" s="417"/>
      <c r="O54" s="420"/>
    </row>
    <row r="55" spans="1:25">
      <c r="A55" s="436"/>
      <c r="B55" s="447"/>
      <c r="C55" s="442"/>
      <c r="D55" s="93"/>
      <c r="E55" s="442"/>
      <c r="F55" s="442"/>
      <c r="G55" s="411"/>
      <c r="H55" s="414"/>
      <c r="I55" s="161"/>
      <c r="J55" s="97"/>
      <c r="K55" s="161" t="str">
        <f>IFERROR(CONCATENATE(INDEX('8- Políticas de Administración '!$B$16:$F$53,MATCH('5- Identificación de Riesgos'!J55,'8- Políticas de Administración '!$C$16:$C$54,0),1)," - ",L55),"")</f>
        <v/>
      </c>
      <c r="L55" s="189" t="str">
        <f>IFERROR(VLOOKUP(INDEX('8- Políticas de Administración '!$B$16:$F$63,MATCH('5- Identificación de Riesgos'!J55,'8- Políticas de Administración '!$C$16:$C$64,0),1),'8- Políticas de Administración '!$B$16:$F$64,5,FALSE),"")</f>
        <v/>
      </c>
      <c r="M55" s="423"/>
      <c r="N55" s="417"/>
      <c r="O55" s="420"/>
    </row>
    <row r="56" spans="1:25">
      <c r="A56" s="436"/>
      <c r="B56" s="447"/>
      <c r="C56" s="442"/>
      <c r="D56" s="201"/>
      <c r="E56" s="442"/>
      <c r="F56" s="442"/>
      <c r="G56" s="411"/>
      <c r="H56" s="414"/>
      <c r="I56" s="161"/>
      <c r="J56" s="97"/>
      <c r="K56" s="161" t="str">
        <f>IFERROR(CONCATENATE(INDEX('8- Políticas de Administración '!$B$16:$F$53,MATCH('5- Identificación de Riesgos'!J56,'8- Políticas de Administración '!$C$16:$C$54,0),1)," - ",L56),"")</f>
        <v/>
      </c>
      <c r="L56" s="189" t="str">
        <f>IFERROR(VLOOKUP(INDEX('8- Políticas de Administración '!$B$16:$F$63,MATCH('5- Identificación de Riesgos'!J56,'8- Políticas de Administración '!$C$16:$C$64,0),1),'8- Políticas de Administración '!$B$16:$F$64,5,FALSE),"")</f>
        <v/>
      </c>
      <c r="M56" s="423"/>
      <c r="N56" s="417"/>
      <c r="O56" s="420"/>
    </row>
    <row r="57" spans="1:25">
      <c r="A57" s="436"/>
      <c r="B57" s="447"/>
      <c r="C57" s="442"/>
      <c r="D57" s="201"/>
      <c r="E57" s="442"/>
      <c r="F57" s="442"/>
      <c r="G57" s="411"/>
      <c r="H57" s="414"/>
      <c r="I57" s="161"/>
      <c r="J57" s="97"/>
      <c r="K57" s="161" t="str">
        <f>IFERROR(CONCATENATE(INDEX('8- Políticas de Administración '!$B$16:$F$53,MATCH('5- Identificación de Riesgos'!J57,'8- Políticas de Administración '!$C$16:$C$54,0),1)," - ",L57),"")</f>
        <v/>
      </c>
      <c r="L57" s="189" t="str">
        <f>IFERROR(VLOOKUP(INDEX('8- Políticas de Administración '!$B$16:$F$63,MATCH('5- Identificación de Riesgos'!J57,'8- Políticas de Administración '!$C$16:$C$64,0),1),'8- Políticas de Administración '!$B$16:$F$64,5,FALSE),"")</f>
        <v/>
      </c>
      <c r="M57" s="423"/>
      <c r="N57" s="417"/>
      <c r="O57" s="420"/>
    </row>
    <row r="58" spans="1:25">
      <c r="A58" s="436"/>
      <c r="B58" s="447"/>
      <c r="C58" s="442"/>
      <c r="D58" s="201"/>
      <c r="E58" s="442"/>
      <c r="F58" s="442"/>
      <c r="G58" s="411"/>
      <c r="H58" s="414"/>
      <c r="I58" s="161"/>
      <c r="J58" s="97"/>
      <c r="K58" s="161" t="str">
        <f>IFERROR(CONCATENATE(INDEX('8- Políticas de Administración '!$B$16:$F$53,MATCH('5- Identificación de Riesgos'!J58,'8- Políticas de Administración '!$C$16:$C$54,0),1)," - ",L58),"")</f>
        <v/>
      </c>
      <c r="L58" s="189" t="str">
        <f>IFERROR(VLOOKUP(INDEX('8- Políticas de Administración '!$B$16:$F$63,MATCH('5- Identificación de Riesgos'!J58,'8- Políticas de Administración '!$C$16:$C$64,0),1),'8- Políticas de Administración '!$B$16:$F$64,5,FALSE),"")</f>
        <v/>
      </c>
      <c r="M58" s="423"/>
      <c r="N58" s="417"/>
      <c r="O58" s="420"/>
    </row>
    <row r="59" spans="1:25" ht="15.75" thickBot="1">
      <c r="A59" s="437"/>
      <c r="B59" s="448"/>
      <c r="C59" s="443"/>
      <c r="D59" s="163"/>
      <c r="E59" s="443"/>
      <c r="F59" s="443"/>
      <c r="G59" s="412"/>
      <c r="H59" s="415"/>
      <c r="I59" s="162"/>
      <c r="J59" s="173"/>
      <c r="K59" s="162" t="str">
        <f>IFERROR(CONCATENATE(INDEX('8- Políticas de Administración '!$B$16:$F$53,MATCH('5- Identificación de Riesgos'!J59,'8- Políticas de Administración '!$C$16:$C$54,0),1)," - ",L59),"")</f>
        <v/>
      </c>
      <c r="L59" s="190" t="str">
        <f>IFERROR(VLOOKUP(INDEX('8- Políticas de Administración '!$B$16:$F$63,MATCH('5- Identificación de Riesgos'!J59,'8- Políticas de Administración '!$C$16:$C$64,0),1),'8- Políticas de Administración '!$B$16:$F$64,5,FALSE),"")</f>
        <v/>
      </c>
      <c r="M59" s="424"/>
      <c r="N59" s="418"/>
      <c r="O59" s="421"/>
    </row>
    <row r="60" spans="1:25" ht="45" customHeight="1">
      <c r="A60" s="482">
        <v>6</v>
      </c>
      <c r="B60" s="497" t="s">
        <v>321</v>
      </c>
      <c r="C60" s="441" t="s">
        <v>322</v>
      </c>
      <c r="D60" s="168" t="s">
        <v>512</v>
      </c>
      <c r="E60" s="488">
        <v>365</v>
      </c>
      <c r="F60" s="407">
        <v>0</v>
      </c>
      <c r="G60" s="410">
        <f t="shared" ref="G60" si="3">F60/E60</f>
        <v>0</v>
      </c>
      <c r="H60" s="413"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0" t="s">
        <v>285</v>
      </c>
      <c r="J60" s="172" t="s">
        <v>323</v>
      </c>
      <c r="K60" s="160" t="str">
        <f>IFERROR(CONCATENATE(INDEX('8- Políticas de Administración '!$B$16:$F$53,MATCH('5- Identificación de Riesgos'!J60,'8- Políticas de Administración '!$C$16:$C$54,0),1)," - ",L60),"")</f>
        <v>Catastrófico - 5</v>
      </c>
      <c r="L60" s="188">
        <f>IFERROR(VLOOKUP(INDEX('8- Políticas de Administración '!$B$16:$F$63,MATCH('5- Identificación de Riesgos'!J60,'8- Políticas de Administración '!$C$16:$C$64,0),1),'8- Políticas de Administración '!$B$16:$F$64,5,FALSE),"")</f>
        <v>5</v>
      </c>
      <c r="M60" s="422" t="str">
        <f>IFERROR(CONCATENATE(INDEX('8- Políticas de Administración '!$B$16:$F$53,MATCH(ROUND(AVERAGE(L60:L69),0),'8- Políticas de Administración '!$F$16:$F$53,0),1)," - ",ROUND(AVERAGE(L60:L69),0)),"")</f>
        <v>Mayor - 4</v>
      </c>
      <c r="N60" s="488" t="str">
        <f>IFERROR(CONCATENATE(VLOOKUP((LEFT(H60,LEN(H60)-4)&amp;LEFT(M60,LEN(M60)-4)),'9- Matriz de Calor '!$D$18:$E$42,2,0)," - ",RIGHT(H60,1)*RIGHT(M60,1)),"")</f>
        <v>Alto  - 4</v>
      </c>
      <c r="Q60" s="404"/>
      <c r="R60" s="405"/>
      <c r="S60" s="405"/>
      <c r="T60" s="405"/>
      <c r="U60" s="405"/>
      <c r="V60" s="405"/>
      <c r="W60" s="405"/>
      <c r="X60" s="405"/>
      <c r="Y60" s="406"/>
    </row>
    <row r="61" spans="1:25" ht="59.25" customHeight="1">
      <c r="A61" s="483"/>
      <c r="B61" s="498"/>
      <c r="C61" s="442"/>
      <c r="D61" s="202" t="s">
        <v>513</v>
      </c>
      <c r="E61" s="489"/>
      <c r="F61" s="408"/>
      <c r="G61" s="411"/>
      <c r="H61" s="414"/>
      <c r="I61" s="161" t="s">
        <v>288</v>
      </c>
      <c r="J61" s="97" t="s">
        <v>324</v>
      </c>
      <c r="K61" s="161" t="str">
        <f>IFERROR(CONCATENATE(INDEX('8- Políticas de Administración '!$B$16:$F$53,MATCH('5- Identificación de Riesgos'!J61,'8- Políticas de Administración '!$C$16:$C$54,0),1)," - ",L61),"")</f>
        <v>Moderado - 3</v>
      </c>
      <c r="L61" s="189">
        <f>IFERROR(VLOOKUP(INDEX('8- Políticas de Administración '!$B$16:$F$63,MATCH('5- Identificación de Riesgos'!J61,'8- Políticas de Administración '!$C$16:$C$64,0),1),'8- Políticas de Administración '!$B$16:$F$64,5,FALSE),"")</f>
        <v>3</v>
      </c>
      <c r="M61" s="423"/>
      <c r="N61" s="489"/>
      <c r="Q61" s="404"/>
      <c r="R61" s="405"/>
      <c r="S61" s="405"/>
      <c r="T61" s="405"/>
      <c r="U61" s="405"/>
      <c r="V61" s="405"/>
      <c r="W61" s="405"/>
      <c r="X61" s="405"/>
      <c r="Y61" s="406"/>
    </row>
    <row r="62" spans="1:25" ht="15" customHeight="1">
      <c r="A62" s="483"/>
      <c r="B62" s="498"/>
      <c r="C62" s="442"/>
      <c r="D62" s="202"/>
      <c r="E62" s="489"/>
      <c r="F62" s="408"/>
      <c r="G62" s="411"/>
      <c r="H62" s="414"/>
      <c r="I62" s="161"/>
      <c r="J62" s="97"/>
      <c r="K62" s="161" t="str">
        <f>IFERROR(CONCATENATE(INDEX('8- Políticas de Administración '!$B$16:$F$53,MATCH('5- Identificación de Riesgos'!J62,'8- Políticas de Administración '!$C$16:$C$54,0),1)," - ",L62),"")</f>
        <v/>
      </c>
      <c r="L62" s="189" t="str">
        <f>IFERROR(VLOOKUP(INDEX('8- Políticas de Administración '!$B$16:$F$63,MATCH('5- Identificación de Riesgos'!J62,'8- Políticas de Administración '!$C$16:$C$64,0),1),'8- Políticas de Administración '!$B$16:$F$64,5,FALSE),"")</f>
        <v/>
      </c>
      <c r="M62" s="423"/>
      <c r="N62" s="489"/>
      <c r="Q62" s="404"/>
      <c r="R62" s="405"/>
      <c r="S62" s="405"/>
      <c r="T62" s="405"/>
      <c r="U62" s="405"/>
      <c r="V62" s="405"/>
      <c r="W62" s="405"/>
      <c r="X62" s="405"/>
      <c r="Y62" s="406"/>
    </row>
    <row r="63" spans="1:25" ht="15" customHeight="1">
      <c r="A63" s="483"/>
      <c r="B63" s="498"/>
      <c r="C63" s="442"/>
      <c r="D63" s="169"/>
      <c r="E63" s="489"/>
      <c r="F63" s="408"/>
      <c r="G63" s="411"/>
      <c r="H63" s="414"/>
      <c r="I63" s="161"/>
      <c r="J63" s="97"/>
      <c r="K63" s="161" t="str">
        <f>IFERROR(CONCATENATE(INDEX('8- Políticas de Administración '!$B$16:$F$53,MATCH('5- Identificación de Riesgos'!J63,'8- Políticas de Administración '!$C$16:$C$54,0),1)," - ",L63),"")</f>
        <v/>
      </c>
      <c r="L63" s="189" t="str">
        <f>IFERROR(VLOOKUP(INDEX('8- Políticas de Administración '!$B$16:$F$63,MATCH('5- Identificación de Riesgos'!J63,'8- Políticas de Administración '!$C$16:$C$64,0),1),'8- Políticas de Administración '!$B$16:$F$64,5,FALSE),"")</f>
        <v/>
      </c>
      <c r="M63" s="423"/>
      <c r="N63" s="489"/>
      <c r="Q63" s="404"/>
      <c r="R63" s="405"/>
      <c r="S63" s="405"/>
      <c r="T63" s="405"/>
      <c r="U63" s="405"/>
      <c r="V63" s="405"/>
      <c r="W63" s="405"/>
      <c r="X63" s="405"/>
      <c r="Y63" s="406"/>
    </row>
    <row r="64" spans="1:25" ht="15" customHeight="1">
      <c r="A64" s="483"/>
      <c r="B64" s="498"/>
      <c r="C64" s="442"/>
      <c r="D64" s="169"/>
      <c r="E64" s="489"/>
      <c r="F64" s="408"/>
      <c r="G64" s="411"/>
      <c r="H64" s="414"/>
      <c r="I64" s="161"/>
      <c r="J64" s="97"/>
      <c r="K64" s="161" t="str">
        <f>IFERROR(CONCATENATE(INDEX('8- Políticas de Administración '!$B$16:$F$53,MATCH('5- Identificación de Riesgos'!J64,'8- Políticas de Administración '!$C$16:$C$54,0),1)," - ",L64),"")</f>
        <v/>
      </c>
      <c r="L64" s="189" t="str">
        <f>IFERROR(VLOOKUP(INDEX('8- Políticas de Administración '!$B$16:$F$63,MATCH('5- Identificación de Riesgos'!J64,'8- Políticas de Administración '!$C$16:$C$64,0),1),'8- Políticas de Administración '!$B$16:$F$64,5,FALSE),"")</f>
        <v/>
      </c>
      <c r="M64" s="423"/>
      <c r="N64" s="489"/>
      <c r="Q64" s="404"/>
      <c r="R64" s="405"/>
      <c r="S64" s="405"/>
      <c r="T64" s="405"/>
      <c r="U64" s="405"/>
      <c r="V64" s="405"/>
      <c r="W64" s="405"/>
      <c r="X64" s="405"/>
      <c r="Y64" s="406"/>
    </row>
    <row r="65" spans="1:25" ht="15" customHeight="1">
      <c r="A65" s="483"/>
      <c r="B65" s="498"/>
      <c r="C65" s="442"/>
      <c r="D65" s="169"/>
      <c r="E65" s="489"/>
      <c r="F65" s="408"/>
      <c r="G65" s="411"/>
      <c r="H65" s="414"/>
      <c r="I65" s="161"/>
      <c r="J65" s="97"/>
      <c r="K65" s="161" t="str">
        <f>IFERROR(CONCATENATE(INDEX('8- Políticas de Administración '!$B$16:$F$53,MATCH('5- Identificación de Riesgos'!J65,'8- Políticas de Administración '!$C$16:$C$54,0),1)," - ",L65),"")</f>
        <v/>
      </c>
      <c r="L65" s="189" t="str">
        <f>IFERROR(VLOOKUP(INDEX('8- Políticas de Administración '!$B$16:$F$63,MATCH('5- Identificación de Riesgos'!J65,'8- Políticas de Administración '!$C$16:$C$64,0),1),'8- Políticas de Administración '!$B$16:$F$64,5,FALSE),"")</f>
        <v/>
      </c>
      <c r="M65" s="423"/>
      <c r="N65" s="489"/>
      <c r="Q65" s="404"/>
      <c r="R65" s="405"/>
      <c r="S65" s="405"/>
      <c r="T65" s="405"/>
      <c r="U65" s="405"/>
      <c r="V65" s="405"/>
      <c r="W65" s="405"/>
      <c r="X65" s="405"/>
      <c r="Y65" s="406"/>
    </row>
    <row r="66" spans="1:25" ht="15" customHeight="1">
      <c r="A66" s="483"/>
      <c r="B66" s="498"/>
      <c r="C66" s="442"/>
      <c r="D66" s="169"/>
      <c r="E66" s="489"/>
      <c r="F66" s="408"/>
      <c r="G66" s="411"/>
      <c r="H66" s="414"/>
      <c r="I66" s="161"/>
      <c r="J66" s="97"/>
      <c r="K66" s="161" t="str">
        <f>IFERROR(CONCATENATE(INDEX('8- Políticas de Administración '!$B$16:$F$53,MATCH('5- Identificación de Riesgos'!J66,'8- Políticas de Administración '!$C$16:$C$54,0),1)," - ",L66),"")</f>
        <v/>
      </c>
      <c r="L66" s="189" t="str">
        <f>IFERROR(VLOOKUP(INDEX('8- Políticas de Administración '!$B$16:$F$63,MATCH('5- Identificación de Riesgos'!J66,'8- Políticas de Administración '!$C$16:$C$64,0),1),'8- Políticas de Administración '!$B$16:$F$64,5,FALSE),"")</f>
        <v/>
      </c>
      <c r="M66" s="423"/>
      <c r="N66" s="489"/>
      <c r="Q66" s="404"/>
      <c r="R66" s="405"/>
      <c r="S66" s="405"/>
      <c r="T66" s="405"/>
      <c r="U66" s="405"/>
      <c r="V66" s="405"/>
      <c r="W66" s="405"/>
      <c r="X66" s="405"/>
      <c r="Y66" s="406"/>
    </row>
    <row r="67" spans="1:25" ht="15.75" customHeight="1" thickBot="1">
      <c r="A67" s="483"/>
      <c r="B67" s="498"/>
      <c r="C67" s="442"/>
      <c r="D67" s="169"/>
      <c r="E67" s="489"/>
      <c r="F67" s="408"/>
      <c r="G67" s="411"/>
      <c r="H67" s="414"/>
      <c r="I67" s="161"/>
      <c r="J67" s="97"/>
      <c r="K67" s="161" t="str">
        <f>IFERROR(CONCATENATE(INDEX('8- Políticas de Administración '!$B$16:$F$53,MATCH('5- Identificación de Riesgos'!J67,'8- Políticas de Administración '!$C$16:$C$54,0),1)," - ",L67),"")</f>
        <v/>
      </c>
      <c r="L67" s="190" t="str">
        <f>IFERROR(VLOOKUP(INDEX('8- Políticas de Administración '!$B$16:$F$63,MATCH('5- Identificación de Riesgos'!J67,'8- Políticas de Administración '!$C$16:$C$64,0),1),'8- Políticas de Administración '!$B$16:$F$64,5,FALSE),"")</f>
        <v/>
      </c>
      <c r="M67" s="423"/>
      <c r="N67" s="489"/>
      <c r="Q67" s="404"/>
      <c r="R67" s="405"/>
      <c r="S67" s="405"/>
      <c r="T67" s="405"/>
      <c r="U67" s="405"/>
      <c r="V67" s="405"/>
      <c r="W67" s="405"/>
      <c r="X67" s="405"/>
      <c r="Y67" s="406"/>
    </row>
    <row r="68" spans="1:25" ht="23.25" customHeight="1">
      <c r="A68" s="483"/>
      <c r="B68" s="498"/>
      <c r="C68" s="442"/>
      <c r="D68" s="169"/>
      <c r="E68" s="489"/>
      <c r="F68" s="408"/>
      <c r="G68" s="411"/>
      <c r="H68" s="414"/>
      <c r="I68" s="161"/>
      <c r="J68" s="97"/>
      <c r="K68" s="161" t="str">
        <f>IFERROR(CONCATENATE(INDEX('8- Políticas de Administración '!$B$16:$F$53,MATCH('5- Identificación de Riesgos'!J68,'8- Políticas de Administración '!$C$16:$C$54,0),1)," - ",L68),"")</f>
        <v/>
      </c>
      <c r="L68" s="207" t="str">
        <f>IFERROR(VLOOKUP(INDEX('8- Políticas de Administración '!$B$16:$F$63,MATCH('5- Identificación de Riesgos'!J68,'8- Políticas de Administración '!$C$16:$C$64,0),1),'8- Políticas de Administración '!$B$16:$F$64,5,FALSE),"")</f>
        <v/>
      </c>
      <c r="M68" s="423"/>
      <c r="N68" s="489"/>
      <c r="Q68" s="404"/>
      <c r="R68" s="405"/>
      <c r="S68" s="405"/>
      <c r="T68" s="405"/>
      <c r="U68" s="405"/>
      <c r="V68" s="405"/>
      <c r="W68" s="405"/>
      <c r="X68" s="405"/>
      <c r="Y68" s="406"/>
    </row>
    <row r="69" spans="1:25" ht="15" customHeight="1" thickBot="1">
      <c r="A69" s="484"/>
      <c r="B69" s="499"/>
      <c r="C69" s="443"/>
      <c r="D69" s="223"/>
      <c r="E69" s="490"/>
      <c r="F69" s="409"/>
      <c r="G69" s="412"/>
      <c r="H69" s="415"/>
      <c r="I69" s="162"/>
      <c r="J69" s="173"/>
      <c r="K69" s="162" t="str">
        <f>IFERROR(CONCATENATE(INDEX('8- Políticas de Administración '!$B$16:$F$53,MATCH('5- Identificación de Riesgos'!J69,'8- Políticas de Administración '!$C$16:$C$54,0),1)," - ",L69),"")</f>
        <v/>
      </c>
      <c r="L69" s="190" t="str">
        <f>IFERROR(VLOOKUP(INDEX('8- Políticas de Administración '!$B$16:$F$63,MATCH('5- Identificación de Riesgos'!J69,'8- Políticas de Administración '!$C$16:$C$64,0),1),'8- Políticas de Administración '!$B$16:$F$64,5,FALSE),"")</f>
        <v/>
      </c>
      <c r="M69" s="424"/>
      <c r="N69" s="490"/>
    </row>
    <row r="70" spans="1:25" ht="45" customHeight="1">
      <c r="A70" s="485">
        <v>7</v>
      </c>
      <c r="B70" s="493" t="s">
        <v>325</v>
      </c>
      <c r="C70" s="495" t="s">
        <v>326</v>
      </c>
      <c r="D70" s="159" t="s">
        <v>512</v>
      </c>
      <c r="E70" s="489">
        <v>365</v>
      </c>
      <c r="F70" s="408">
        <v>0</v>
      </c>
      <c r="G70" s="411">
        <f t="shared" ref="G70" si="4">F70/E70</f>
        <v>0</v>
      </c>
      <c r="H70" s="414"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3" t="s">
        <v>285</v>
      </c>
      <c r="J70" s="238" t="s">
        <v>323</v>
      </c>
      <c r="K70" s="163" t="str">
        <f>IFERROR(CONCATENATE(INDEX('8- Políticas de Administración '!$B$16:$F$53,MATCH('5- Identificación de Riesgos'!J70,'8- Políticas de Administración '!$C$16:$C$54,0),1)," - ",L70),"")</f>
        <v>Catastrófico - 5</v>
      </c>
      <c r="L70" s="207">
        <f>IFERROR(VLOOKUP(INDEX('8- Políticas de Administración '!$B$16:$F$63,MATCH('5- Identificación de Riesgos'!J70,'8- Políticas de Administración '!$C$16:$C$64,0),1),'8- Políticas de Administración '!$B$16:$F$64,5,FALSE),"")</f>
        <v>5</v>
      </c>
      <c r="M70" s="491" t="str">
        <f>IFERROR(CONCATENATE(INDEX('8- Políticas de Administración '!$B$16:$F$53,MATCH(ROUND(AVERAGE(L70:L79),0),'8- Políticas de Administración '!$F$16:$F$53,0),1)," - ",ROUND(AVERAGE(L70:L79),0)),"")</f>
        <v>Mayor - 4</v>
      </c>
      <c r="N70" s="489" t="str">
        <f>IFERROR(CONCATENATE(VLOOKUP((LEFT(H70,LEN(H70)-4)&amp;LEFT(M70,LEN(M70)-4)),'9- Matriz de Calor '!$D$18:$E$42,2,0)," - ",RIGHT(H70,1)*RIGHT(M70,1)),"")</f>
        <v>Alto  - 4</v>
      </c>
    </row>
    <row r="71" spans="1:25" ht="15" customHeight="1">
      <c r="A71" s="486"/>
      <c r="B71" s="493"/>
      <c r="C71" s="495"/>
      <c r="D71" s="234" t="s">
        <v>327</v>
      </c>
      <c r="E71" s="489"/>
      <c r="F71" s="408"/>
      <c r="G71" s="411"/>
      <c r="H71" s="414"/>
      <c r="I71" s="161" t="s">
        <v>288</v>
      </c>
      <c r="J71" s="97" t="s">
        <v>324</v>
      </c>
      <c r="K71" s="161" t="str">
        <f>IFERROR(CONCATENATE(INDEX('8- Políticas de Administración '!$B$16:$F$53,MATCH('5- Identificación de Riesgos'!J71,'8- Políticas de Administración '!$C$16:$C$54,0),1)," - ",L71),"")</f>
        <v>Moderado - 3</v>
      </c>
      <c r="L71" s="189">
        <f>IFERROR(VLOOKUP(INDEX('8- Políticas de Administración '!$B$16:$F$63,MATCH('5- Identificación de Riesgos'!J71,'8- Políticas de Administración '!$C$16:$C$64,0),1),'8- Políticas de Administración '!$B$16:$F$64,5,FALSE),"")</f>
        <v>3</v>
      </c>
      <c r="M71" s="423"/>
      <c r="N71" s="489"/>
    </row>
    <row r="72" spans="1:25" ht="15" customHeight="1">
      <c r="A72" s="486"/>
      <c r="B72" s="493"/>
      <c r="C72" s="495"/>
      <c r="D72" s="235"/>
      <c r="E72" s="489"/>
      <c r="F72" s="408"/>
      <c r="G72" s="411"/>
      <c r="H72" s="414"/>
      <c r="I72" s="161"/>
      <c r="J72" s="97"/>
      <c r="K72" s="161" t="str">
        <f>IFERROR(CONCATENATE(INDEX('8- Políticas de Administración '!$B$16:$F$53,MATCH('5- Identificación de Riesgos'!J72,'8- Políticas de Administración '!$C$16:$C$54,0),1)," - ",L72),"")</f>
        <v/>
      </c>
      <c r="L72" s="189" t="str">
        <f>IFERROR(VLOOKUP(INDEX('8- Políticas de Administración '!$B$16:$F$63,MATCH('5- Identificación de Riesgos'!J72,'8- Políticas de Administración '!$C$16:$C$64,0),1),'8- Políticas de Administración '!$B$16:$F$64,5,FALSE),"")</f>
        <v/>
      </c>
      <c r="M72" s="423"/>
      <c r="N72" s="489"/>
    </row>
    <row r="73" spans="1:25" ht="15" customHeight="1">
      <c r="A73" s="486"/>
      <c r="B73" s="493"/>
      <c r="C73" s="495"/>
      <c r="D73" s="235"/>
      <c r="E73" s="489"/>
      <c r="F73" s="408"/>
      <c r="G73" s="411"/>
      <c r="H73" s="414"/>
      <c r="I73" s="161"/>
      <c r="J73" s="97"/>
      <c r="K73" s="161" t="str">
        <f>IFERROR(CONCATENATE(INDEX('8- Políticas de Administración '!$B$16:$F$53,MATCH('5- Identificación de Riesgos'!J73,'8- Políticas de Administración '!$C$16:$C$54,0),1)," - ",L73),"")</f>
        <v/>
      </c>
      <c r="L73" s="189" t="str">
        <f>IFERROR(VLOOKUP(INDEX('8- Políticas de Administración '!$B$16:$F$63,MATCH('5- Identificación de Riesgos'!J73,'8- Políticas de Administración '!$C$16:$C$64,0),1),'8- Políticas de Administración '!$B$16:$F$64,5,FALSE),"")</f>
        <v/>
      </c>
      <c r="M73" s="423"/>
      <c r="N73" s="489"/>
    </row>
    <row r="74" spans="1:25" ht="15" customHeight="1">
      <c r="A74" s="486"/>
      <c r="B74" s="493"/>
      <c r="C74" s="495"/>
      <c r="D74" s="236"/>
      <c r="E74" s="489"/>
      <c r="F74" s="408"/>
      <c r="G74" s="411"/>
      <c r="H74" s="414"/>
      <c r="I74" s="161"/>
      <c r="J74" s="97"/>
      <c r="K74" s="161" t="str">
        <f>IFERROR(CONCATENATE(INDEX('8- Políticas de Administración '!$B$16:$F$53,MATCH('5- Identificación de Riesgos'!J74,'8- Políticas de Administración '!$C$16:$C$54,0),1)," - ",L74),"")</f>
        <v/>
      </c>
      <c r="L74" s="189" t="str">
        <f>IFERROR(VLOOKUP(INDEX('8- Políticas de Administración '!$B$16:$F$63,MATCH('5- Identificación de Riesgos'!J74,'8- Políticas de Administración '!$C$16:$C$64,0),1),'8- Políticas de Administración '!$B$16:$F$64,5,FALSE),"")</f>
        <v/>
      </c>
      <c r="M74" s="423"/>
      <c r="N74" s="489"/>
    </row>
    <row r="75" spans="1:25" ht="15" customHeight="1">
      <c r="A75" s="486"/>
      <c r="B75" s="493"/>
      <c r="C75" s="495"/>
      <c r="D75" s="234"/>
      <c r="E75" s="489"/>
      <c r="F75" s="408"/>
      <c r="G75" s="411"/>
      <c r="H75" s="414"/>
      <c r="I75" s="161"/>
      <c r="J75" s="97"/>
      <c r="K75" s="161" t="str">
        <f>IFERROR(CONCATENATE(INDEX('8- Políticas de Administración '!$B$16:$F$53,MATCH('5- Identificación de Riesgos'!J75,'8- Políticas de Administración '!$C$16:$C$54,0),1)," - ",L75),"")</f>
        <v/>
      </c>
      <c r="L75" s="189" t="str">
        <f>IFERROR(VLOOKUP(INDEX('8- Políticas de Administración '!$B$16:$F$63,MATCH('5- Identificación de Riesgos'!J75,'8- Políticas de Administración '!$C$16:$C$64,0),1),'8- Políticas de Administración '!$B$16:$F$64,5,FALSE),"")</f>
        <v/>
      </c>
      <c r="M75" s="423"/>
      <c r="N75" s="489"/>
    </row>
    <row r="76" spans="1:25" ht="15" customHeight="1">
      <c r="A76" s="486"/>
      <c r="B76" s="493"/>
      <c r="C76" s="495"/>
      <c r="D76" s="234"/>
      <c r="E76" s="489"/>
      <c r="F76" s="408"/>
      <c r="G76" s="411"/>
      <c r="H76" s="414"/>
      <c r="I76" s="161"/>
      <c r="J76" s="97"/>
      <c r="K76" s="161" t="str">
        <f>IFERROR(CONCATENATE(INDEX('8- Políticas de Administración '!$B$16:$F$53,MATCH('5- Identificación de Riesgos'!J76,'8- Políticas de Administración '!$C$16:$C$54,0),1)," - ",L76),"")</f>
        <v/>
      </c>
      <c r="L76" s="189" t="str">
        <f>IFERROR(VLOOKUP(INDEX('8- Políticas de Administración '!$B$16:$F$63,MATCH('5- Identificación de Riesgos'!J76,'8- Políticas de Administración '!$C$16:$C$64,0),1),'8- Políticas de Administración '!$B$16:$F$64,5,FALSE),"")</f>
        <v/>
      </c>
      <c r="M76" s="423"/>
      <c r="N76" s="489"/>
    </row>
    <row r="77" spans="1:25" ht="15.75" customHeight="1" thickBot="1">
      <c r="A77" s="486"/>
      <c r="B77" s="493"/>
      <c r="C77" s="495"/>
      <c r="D77" s="234"/>
      <c r="E77" s="489"/>
      <c r="F77" s="408"/>
      <c r="G77" s="411"/>
      <c r="H77" s="414"/>
      <c r="I77" s="161"/>
      <c r="J77" s="97"/>
      <c r="K77" s="161" t="str">
        <f>IFERROR(CONCATENATE(INDEX('8- Políticas de Administración '!$B$16:$F$53,MATCH('5- Identificación de Riesgos'!J77,'8- Políticas de Administración '!$C$16:$C$54,0),1)," - ",L77),"")</f>
        <v/>
      </c>
      <c r="L77" s="190" t="str">
        <f>IFERROR(VLOOKUP(INDEX('8- Políticas de Administración '!$B$16:$F$63,MATCH('5- Identificación de Riesgos'!J77,'8- Políticas de Administración '!$C$16:$C$64,0),1),'8- Políticas de Administración '!$B$16:$F$64,5,FALSE),"")</f>
        <v/>
      </c>
      <c r="M77" s="423"/>
      <c r="N77" s="489"/>
    </row>
    <row r="78" spans="1:25" ht="23.25" customHeight="1">
      <c r="A78" s="486"/>
      <c r="B78" s="493"/>
      <c r="C78" s="495"/>
      <c r="D78" s="234"/>
      <c r="E78" s="489"/>
      <c r="F78" s="408"/>
      <c r="G78" s="411"/>
      <c r="H78" s="414"/>
      <c r="I78" s="161"/>
      <c r="J78" s="97"/>
      <c r="K78" s="161" t="str">
        <f>IFERROR(CONCATENATE(INDEX('8- Políticas de Administración '!$B$16:$F$53,MATCH('5- Identificación de Riesgos'!J78,'8- Políticas de Administración '!$C$16:$C$54,0),1)," - ",L78),"")</f>
        <v/>
      </c>
      <c r="L78" s="207" t="str">
        <f>IFERROR(VLOOKUP(INDEX('8- Políticas de Administración '!$B$16:$F$63,MATCH('5- Identificación de Riesgos'!J78,'8- Políticas de Administración '!$C$16:$C$64,0),1),'8- Políticas de Administración '!$B$16:$F$64,5,FALSE),"")</f>
        <v/>
      </c>
      <c r="M78" s="423"/>
      <c r="N78" s="489"/>
    </row>
    <row r="79" spans="1:25" ht="15" customHeight="1" thickBot="1">
      <c r="A79" s="487"/>
      <c r="B79" s="494"/>
      <c r="C79" s="496"/>
      <c r="D79" s="237"/>
      <c r="E79" s="489"/>
      <c r="F79" s="408"/>
      <c r="G79" s="411"/>
      <c r="H79" s="414"/>
      <c r="I79" s="203"/>
      <c r="J79" s="221"/>
      <c r="K79" s="203" t="str">
        <f>IFERROR(CONCATENATE(INDEX('8- Políticas de Administración '!$B$16:$F$53,MATCH('5- Identificación de Riesgos'!J79,'8- Políticas de Administración '!$C$16:$C$54,0),1)," - ",L79),"")</f>
        <v/>
      </c>
      <c r="L79" s="222" t="str">
        <f>IFERROR(VLOOKUP(INDEX('8- Políticas de Administración '!$B$16:$F$63,MATCH('5- Identificación de Riesgos'!J79,'8- Políticas de Administración '!$C$16:$C$64,0),1),'8- Políticas de Administración '!$B$16:$F$64,5,FALSE),"")</f>
        <v/>
      </c>
      <c r="M79" s="492"/>
      <c r="N79" s="489"/>
    </row>
  </sheetData>
  <mergeCells count="92">
    <mergeCell ref="A60:A69"/>
    <mergeCell ref="A70:A79"/>
    <mergeCell ref="N60:N69"/>
    <mergeCell ref="H70:H79"/>
    <mergeCell ref="M70:M79"/>
    <mergeCell ref="N70:N79"/>
    <mergeCell ref="B70:B79"/>
    <mergeCell ref="C70:C79"/>
    <mergeCell ref="E70:E79"/>
    <mergeCell ref="F70:F79"/>
    <mergeCell ref="G70:G79"/>
    <mergeCell ref="B60:B69"/>
    <mergeCell ref="C60:C69"/>
    <mergeCell ref="E60:E69"/>
    <mergeCell ref="M60:M6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F8:F9"/>
    <mergeCell ref="N7:O7"/>
    <mergeCell ref="K8:K9"/>
    <mergeCell ref="M8:M9"/>
    <mergeCell ref="I7:M7"/>
    <mergeCell ref="I8:I9"/>
    <mergeCell ref="L8:L9"/>
    <mergeCell ref="A5:C5"/>
    <mergeCell ref="A6:C6"/>
    <mergeCell ref="G8:G9"/>
    <mergeCell ref="H8:H9"/>
    <mergeCell ref="E7:H7"/>
    <mergeCell ref="D7:D9"/>
    <mergeCell ref="H30:H39"/>
    <mergeCell ref="G20:G29"/>
    <mergeCell ref="H20:H29"/>
    <mergeCell ref="F20:F29"/>
    <mergeCell ref="F30:F39"/>
    <mergeCell ref="G30:G39"/>
    <mergeCell ref="A30:A39"/>
    <mergeCell ref="E20:E29"/>
    <mergeCell ref="B30:B39"/>
    <mergeCell ref="C30:C39"/>
    <mergeCell ref="E30:E39"/>
    <mergeCell ref="B20:B29"/>
    <mergeCell ref="C20:C29"/>
    <mergeCell ref="A20:A29"/>
    <mergeCell ref="A40:A49"/>
    <mergeCell ref="B40:B49"/>
    <mergeCell ref="C40:C49"/>
    <mergeCell ref="E40:E49"/>
    <mergeCell ref="G50:G59"/>
    <mergeCell ref="F40:F49"/>
    <mergeCell ref="G40:G49"/>
    <mergeCell ref="A50:A59"/>
    <mergeCell ref="B50:B59"/>
    <mergeCell ref="C50:C59"/>
    <mergeCell ref="E50:E59"/>
    <mergeCell ref="F50:F59"/>
    <mergeCell ref="H40:H49"/>
    <mergeCell ref="M40:M49"/>
    <mergeCell ref="D4:W4"/>
    <mergeCell ref="D5:W5"/>
    <mergeCell ref="D6:W6"/>
    <mergeCell ref="O8:O9"/>
    <mergeCell ref="N8:N9"/>
    <mergeCell ref="O40:O49"/>
    <mergeCell ref="O10:O19"/>
    <mergeCell ref="O20:O29"/>
    <mergeCell ref="O30:O39"/>
    <mergeCell ref="N40:N49"/>
    <mergeCell ref="M30:M39"/>
    <mergeCell ref="N30:N39"/>
    <mergeCell ref="M20:M29"/>
    <mergeCell ref="N20:N29"/>
    <mergeCell ref="Q60:Y68"/>
    <mergeCell ref="F60:F69"/>
    <mergeCell ref="G60:G69"/>
    <mergeCell ref="H60:H69"/>
    <mergeCell ref="N50:N59"/>
    <mergeCell ref="O50:O59"/>
    <mergeCell ref="H50:H59"/>
    <mergeCell ref="M50:M59"/>
  </mergeCells>
  <conditionalFormatting sqref="H10 H20">
    <cfRule type="containsText" dxfId="702" priority="738" operator="containsText" text="Muy Baja">
      <formula>NOT(ISERROR(SEARCH("Muy Baja",H10)))</formula>
    </cfRule>
    <cfRule type="containsText" dxfId="701" priority="737" operator="containsText" text="Muy Baja">
      <formula>NOT(ISERROR(SEARCH("Muy Baja",H10)))</formula>
    </cfRule>
    <cfRule type="containsText" dxfId="700" priority="736" operator="containsText" text="Muy Baja">
      <formula>NOT(ISERROR(SEARCH("Muy Baja",H10)))</formula>
    </cfRule>
    <cfRule type="containsText" dxfId="699" priority="734" operator="containsText" text="Muy Baja">
      <formula>NOT(ISERROR(SEARCH("Muy Baja",H10)))</formula>
    </cfRule>
    <cfRule type="containsText" dxfId="698" priority="733" operator="containsText" text="Media">
      <formula>NOT(ISERROR(SEARCH("Media",H10)))</formula>
    </cfRule>
    <cfRule type="containsText" dxfId="697" priority="732" operator="containsText" text="Media">
      <formula>NOT(ISERROR(SEARCH("Media",H10)))</formula>
    </cfRule>
    <cfRule type="containsText" dxfId="696" priority="731" operator="containsText" text="Media">
      <formula>NOT(ISERROR(SEARCH("Media",H10)))</formula>
    </cfRule>
    <cfRule type="containsText" dxfId="695" priority="730" operator="containsText" text="Alta">
      <formula>NOT(ISERROR(SEARCH("Alta",H10)))</formula>
    </cfRule>
    <cfRule type="containsText" dxfId="694" priority="728" operator="containsText" text="Muy Alta">
      <formula>NOT(ISERROR(SEARCH("Muy Alta",H10)))</formula>
    </cfRule>
    <cfRule type="containsText" dxfId="693" priority="727" operator="containsText" text="Baja">
      <formula>NOT(ISERROR(SEARCH("Baja",H10)))</formula>
    </cfRule>
    <cfRule type="containsText" dxfId="692" priority="735" operator="containsText" text="Baja">
      <formula>NOT(ISERROR(SEARCH("Baja",H10)))</formula>
    </cfRule>
    <cfRule type="containsText" dxfId="691" priority="726" operator="containsText" text="Muy Baja">
      <formula>NOT(ISERROR(SEARCH("Muy Baja",H10)))</formula>
    </cfRule>
    <cfRule type="cellIs" dxfId="690" priority="747" operator="between">
      <formula>1</formula>
      <formula>2</formula>
    </cfRule>
    <cfRule type="cellIs" dxfId="689" priority="748" operator="between">
      <formula>0</formula>
      <formula>2</formula>
    </cfRule>
    <cfRule type="containsText" dxfId="686" priority="744" operator="containsText" text="Muy baja">
      <formula>NOT(ISERROR(SEARCH("Muy baja",H10)))</formula>
    </cfRule>
    <cfRule type="containsText" dxfId="685" priority="743" operator="containsText" text="Baja">
      <formula>NOT(ISERROR(SEARCH("Baja",H10)))</formula>
    </cfRule>
    <cfRule type="containsText" dxfId="684" priority="742" operator="containsText" text="Media">
      <formula>NOT(ISERROR(SEARCH("Media",H10)))</formula>
    </cfRule>
    <cfRule type="containsText" dxfId="683" priority="741" operator="containsText" text="Alta">
      <formula>NOT(ISERROR(SEARCH("Alta",H10)))</formula>
    </cfRule>
    <cfRule type="containsText" dxfId="682" priority="740" operator="containsText" text="Muy bajo">
      <formula>NOT(ISERROR(SEARCH("Muy bajo",H10)))</formula>
    </cfRule>
    <cfRule type="containsText" dxfId="681" priority="739" operator="containsText" text="Muy Baja'Tabla probabilidad'!">
      <formula>NOT(ISERROR(SEARCH("Muy Baja'Tabla probabilidad'!",H10)))</formula>
    </cfRule>
  </conditionalFormatting>
  <conditionalFormatting sqref="H30">
    <cfRule type="containsText" dxfId="679" priority="342" operator="containsText" text="Baja">
      <formula>NOT(ISERROR(SEARCH("Baja",H30)))</formula>
    </cfRule>
    <cfRule type="containsText" dxfId="678" priority="341" operator="containsText" text="Muy Baja">
      <formula>NOT(ISERROR(SEARCH("Muy Baja",H30)))</formula>
    </cfRule>
    <cfRule type="containsText" dxfId="677" priority="333" operator="containsText" text="Muy Baja">
      <formula>NOT(ISERROR(SEARCH("Muy Baja",H30)))</formula>
    </cfRule>
    <cfRule type="containsText" dxfId="676" priority="340" operator="containsText" text="Media">
      <formula>NOT(ISERROR(SEARCH("Media",H30)))</formula>
    </cfRule>
    <cfRule type="containsText" dxfId="675" priority="339" operator="containsText" text="Media">
      <formula>NOT(ISERROR(SEARCH("Media",H30)))</formula>
    </cfRule>
    <cfRule type="containsText" dxfId="674" priority="338" operator="containsText" text="Media">
      <formula>NOT(ISERROR(SEARCH("Media",H30)))</formula>
    </cfRule>
    <cfRule type="containsText" dxfId="673" priority="337" operator="containsText" text="Alta">
      <formula>NOT(ISERROR(SEARCH("Alta",H30)))</formula>
    </cfRule>
    <cfRule type="containsText" dxfId="672" priority="335" operator="containsText" text="Muy Alta">
      <formula>NOT(ISERROR(SEARCH("Muy Alta",H30)))</formula>
    </cfRule>
    <cfRule type="containsText" dxfId="671" priority="334" operator="containsText" text="Baja">
      <formula>NOT(ISERROR(SEARCH("Baja",H30)))</formula>
    </cfRule>
    <cfRule type="cellIs" dxfId="670" priority="355" operator="between">
      <formula>0</formula>
      <formula>2</formula>
    </cfRule>
    <cfRule type="cellIs" dxfId="669" priority="354" operator="between">
      <formula>1</formula>
      <formula>2</formula>
    </cfRule>
    <cfRule type="containsText" dxfId="667" priority="351" operator="containsText" text="Muy baja">
      <formula>NOT(ISERROR(SEARCH("Muy baja",H30)))</formula>
    </cfRule>
    <cfRule type="containsText" dxfId="666" priority="350" operator="containsText" text="Baja">
      <formula>NOT(ISERROR(SEARCH("Baja",H30)))</formula>
    </cfRule>
    <cfRule type="containsText" dxfId="665" priority="349" operator="containsText" text="Media">
      <formula>NOT(ISERROR(SEARCH("Media",H30)))</formula>
    </cfRule>
    <cfRule type="containsText" dxfId="664" priority="348" operator="containsText" text="Alta">
      <formula>NOT(ISERROR(SEARCH("Alta",H30)))</formula>
    </cfRule>
    <cfRule type="containsText" dxfId="663" priority="347" operator="containsText" text="Muy bajo">
      <formula>NOT(ISERROR(SEARCH("Muy bajo",H30)))</formula>
    </cfRule>
    <cfRule type="containsText" dxfId="662" priority="346" operator="containsText" text="Muy Baja'Tabla probabilidad'!">
      <formula>NOT(ISERROR(SEARCH("Muy Baja'Tabla probabilidad'!",H30)))</formula>
    </cfRule>
    <cfRule type="containsText" dxfId="661" priority="345" operator="containsText" text="Muy Baja">
      <formula>NOT(ISERROR(SEARCH("Muy Baja",H30)))</formula>
    </cfRule>
    <cfRule type="containsText" dxfId="660" priority="344" operator="containsText" text="Muy Baja">
      <formula>NOT(ISERROR(SEARCH("Muy Baja",H30)))</formula>
    </cfRule>
    <cfRule type="containsText" dxfId="659" priority="343" operator="containsText" text="Muy Baja">
      <formula>NOT(ISERROR(SEARCH("Muy Baja",H30)))</formula>
    </cfRule>
  </conditionalFormatting>
  <conditionalFormatting sqref="H40">
    <cfRule type="containsText" dxfId="658" priority="417" operator="containsText" text="Muy bajo">
      <formula>NOT(ISERROR(SEARCH("Muy bajo",H40)))</formula>
    </cfRule>
    <cfRule type="containsText" dxfId="657" priority="416" operator="containsText" text="Muy Baja'Tabla probabilidad'!">
      <formula>NOT(ISERROR(SEARCH("Muy Baja'Tabla probabilidad'!",H40)))</formula>
    </cfRule>
    <cfRule type="containsText" dxfId="656" priority="415" operator="containsText" text="Muy Baja">
      <formula>NOT(ISERROR(SEARCH("Muy Baja",H40)))</formula>
    </cfRule>
    <cfRule type="containsText" dxfId="655" priority="403" operator="containsText" text="Muy Baja">
      <formula>NOT(ISERROR(SEARCH("Muy Baja",H40)))</formula>
    </cfRule>
    <cfRule type="containsText" dxfId="654" priority="413" operator="containsText" text="Muy Baja">
      <formula>NOT(ISERROR(SEARCH("Muy Baja",H40)))</formula>
    </cfRule>
    <cfRule type="containsText" dxfId="653" priority="412" operator="containsText" text="Baja">
      <formula>NOT(ISERROR(SEARCH("Baja",H40)))</formula>
    </cfRule>
    <cfRule type="containsText" dxfId="652" priority="411" operator="containsText" text="Muy Baja">
      <formula>NOT(ISERROR(SEARCH("Muy Baja",H40)))</formula>
    </cfRule>
    <cfRule type="containsText" dxfId="651" priority="410" operator="containsText" text="Media">
      <formula>NOT(ISERROR(SEARCH("Media",H40)))</formula>
    </cfRule>
    <cfRule type="containsText" dxfId="650" priority="405" operator="containsText" text="Muy Alta">
      <formula>NOT(ISERROR(SEARCH("Muy Alta",H40)))</formula>
    </cfRule>
    <cfRule type="containsText" dxfId="649" priority="409" operator="containsText" text="Media">
      <formula>NOT(ISERROR(SEARCH("Media",H40)))</formula>
    </cfRule>
    <cfRule type="containsText" dxfId="648" priority="408" operator="containsText" text="Media">
      <formula>NOT(ISERROR(SEARCH("Media",H40)))</formula>
    </cfRule>
    <cfRule type="containsText" dxfId="647" priority="407" operator="containsText" text="Alta">
      <formula>NOT(ISERROR(SEARCH("Alta",H40)))</formula>
    </cfRule>
    <cfRule type="containsText" dxfId="646" priority="404" operator="containsText" text="Baja">
      <formula>NOT(ISERROR(SEARCH("Baja",H40)))</formula>
    </cfRule>
    <cfRule type="cellIs" dxfId="645" priority="423" operator="between">
      <formula>0</formula>
      <formula>2</formula>
    </cfRule>
    <cfRule type="cellIs" dxfId="644" priority="422" operator="between">
      <formula>1</formula>
      <formula>2</formula>
    </cfRule>
    <cfRule type="containsText" dxfId="643" priority="421" operator="containsText" text="Muy baja">
      <formula>NOT(ISERROR(SEARCH("Muy baja",H40)))</formula>
    </cfRule>
    <cfRule type="containsText" dxfId="642" priority="420" operator="containsText" text="Baja">
      <formula>NOT(ISERROR(SEARCH("Baja",H40)))</formula>
    </cfRule>
    <cfRule type="containsText" dxfId="641" priority="414" operator="containsText" text="Muy Baja">
      <formula>NOT(ISERROR(SEARCH("Muy Baja",H40)))</formula>
    </cfRule>
    <cfRule type="containsText" dxfId="640" priority="419" operator="containsText" text="Media">
      <formula>NOT(ISERROR(SEARCH("Media",H40)))</formula>
    </cfRule>
    <cfRule type="containsText" dxfId="639" priority="418" operator="containsText" text="Alta">
      <formula>NOT(ISERROR(SEARCH("Alta",H40)))</formula>
    </cfRule>
  </conditionalFormatting>
  <conditionalFormatting sqref="H50">
    <cfRule type="containsText" dxfId="638" priority="520" operator="containsText" text="Muy bajo">
      <formula>NOT(ISERROR(SEARCH("Muy bajo",H50)))</formula>
    </cfRule>
    <cfRule type="containsText" dxfId="637" priority="519" operator="containsText" text="Muy Baja'Tabla probabilidad'!">
      <formula>NOT(ISERROR(SEARCH("Muy Baja'Tabla probabilidad'!",H50)))</formula>
    </cfRule>
    <cfRule type="containsText" dxfId="636" priority="518" operator="containsText" text="Muy Baja">
      <formula>NOT(ISERROR(SEARCH("Muy Baja",H50)))</formula>
    </cfRule>
    <cfRule type="containsText" dxfId="635" priority="517" operator="containsText" text="Muy Baja">
      <formula>NOT(ISERROR(SEARCH("Muy Baja",H50)))</formula>
    </cfRule>
    <cfRule type="containsText" dxfId="634" priority="516" operator="containsText" text="Muy Baja">
      <formula>NOT(ISERROR(SEARCH("Muy Baja",H50)))</formula>
    </cfRule>
    <cfRule type="containsText" dxfId="633" priority="515" operator="containsText" text="Baja">
      <formula>NOT(ISERROR(SEARCH("Baja",H50)))</formula>
    </cfRule>
    <cfRule type="containsText" dxfId="632" priority="514" operator="containsText" text="Muy Baja">
      <formula>NOT(ISERROR(SEARCH("Muy Baja",H50)))</formula>
    </cfRule>
    <cfRule type="containsText" dxfId="631" priority="513" operator="containsText" text="Media">
      <formula>NOT(ISERROR(SEARCH("Media",H50)))</formula>
    </cfRule>
    <cfRule type="containsText" dxfId="630" priority="510" operator="containsText" text="Alta">
      <formula>NOT(ISERROR(SEARCH("Alta",H50)))</formula>
    </cfRule>
    <cfRule type="containsText" dxfId="629" priority="507" operator="containsText" text="Baja">
      <formula>NOT(ISERROR(SEARCH("Baja",H50)))</formula>
    </cfRule>
    <cfRule type="containsText" dxfId="628" priority="511" operator="containsText" text="Media">
      <formula>NOT(ISERROR(SEARCH("Media",H50)))</formula>
    </cfRule>
    <cfRule type="containsText" dxfId="627" priority="508" operator="containsText" text="Muy Alta">
      <formula>NOT(ISERROR(SEARCH("Muy Alta",H50)))</formula>
    </cfRule>
    <cfRule type="containsText" dxfId="626" priority="512" operator="containsText" text="Media">
      <formula>NOT(ISERROR(SEARCH("Media",H50)))</formula>
    </cfRule>
    <cfRule type="containsText" dxfId="625" priority="521" operator="containsText" text="Alta">
      <formula>NOT(ISERROR(SEARCH("Alta",H50)))</formula>
    </cfRule>
    <cfRule type="containsText" dxfId="624" priority="522" operator="containsText" text="Media">
      <formula>NOT(ISERROR(SEARCH("Media",H50)))</formula>
    </cfRule>
    <cfRule type="containsText" dxfId="623" priority="524" operator="containsText" text="Muy baja">
      <formula>NOT(ISERROR(SEARCH("Muy baja",H50)))</formula>
    </cfRule>
    <cfRule type="cellIs" dxfId="620" priority="527" operator="between">
      <formula>1</formula>
      <formula>2</formula>
    </cfRule>
    <cfRule type="cellIs" dxfId="619" priority="528" operator="between">
      <formula>0</formula>
      <formula>2</formula>
    </cfRule>
    <cfRule type="containsText" dxfId="618" priority="523" operator="containsText" text="Baja">
      <formula>NOT(ISERROR(SEARCH("Baja",H50)))</formula>
    </cfRule>
    <cfRule type="containsText" dxfId="617" priority="506" operator="containsText" text="Muy Baja">
      <formula>NOT(ISERROR(SEARCH("Muy Baja",H50)))</formula>
    </cfRule>
  </conditionalFormatting>
  <conditionalFormatting sqref="H60">
    <cfRule type="containsText" dxfId="616" priority="195" operator="containsText" text="Baja">
      <formula>NOT(ISERROR(SEARCH("Baja",H60)))</formula>
    </cfRule>
    <cfRule type="containsText" dxfId="615" priority="201" operator="containsText" text="Alta">
      <formula>NOT(ISERROR(SEARCH("Alta",H60)))</formula>
    </cfRule>
    <cfRule type="containsText" dxfId="614" priority="196" operator="containsText" text="Muy Baja">
      <formula>NOT(ISERROR(SEARCH("Muy Baja",H60)))</formula>
    </cfRule>
    <cfRule type="cellIs" dxfId="613" priority="208" operator="between">
      <formula>0</formula>
      <formula>2</formula>
    </cfRule>
    <cfRule type="containsText" dxfId="612" priority="194" operator="containsText" text="Muy Baja">
      <formula>NOT(ISERROR(SEARCH("Muy Baja",H60)))</formula>
    </cfRule>
    <cfRule type="cellIs" dxfId="611" priority="207" operator="between">
      <formula>1</formula>
      <formula>2</formula>
    </cfRule>
    <cfRule type="containsText" dxfId="610" priority="192" operator="containsText" text="Media">
      <formula>NOT(ISERROR(SEARCH("Media",H60)))</formula>
    </cfRule>
    <cfRule type="containsText" dxfId="609" priority="191" operator="containsText" text="Media">
      <formula>NOT(ISERROR(SEARCH("Media",H60)))</formula>
    </cfRule>
    <cfRule type="containsText" dxfId="607" priority="190" operator="containsText" text="Alta">
      <formula>NOT(ISERROR(SEARCH("Alta",H60)))</formula>
    </cfRule>
    <cfRule type="containsText" dxfId="606" priority="189" operator="containsText" text="Muy Alta">
      <formula>NOT(ISERROR(SEARCH("Muy Alta",H60)))</formula>
    </cfRule>
    <cfRule type="containsText" dxfId="605" priority="188" operator="containsText" text="Baja">
      <formula>NOT(ISERROR(SEARCH("Baja",H60)))</formula>
    </cfRule>
    <cfRule type="containsText" dxfId="604" priority="187" operator="containsText" text="Muy Baja">
      <formula>NOT(ISERROR(SEARCH("Muy Baja",H60)))</formula>
    </cfRule>
    <cfRule type="containsText" dxfId="603" priority="198" operator="containsText" text="Muy Baja">
      <formula>NOT(ISERROR(SEARCH("Muy Baja",H60)))</formula>
    </cfRule>
    <cfRule type="containsText" dxfId="601" priority="204" operator="containsText" text="Muy baja">
      <formula>NOT(ISERROR(SEARCH("Muy baja",H60)))</formula>
    </cfRule>
    <cfRule type="containsText" dxfId="600" priority="203" operator="containsText" text="Baja">
      <formula>NOT(ISERROR(SEARCH("Baja",H60)))</formula>
    </cfRule>
    <cfRule type="containsText" dxfId="599" priority="202" operator="containsText" text="Media">
      <formula>NOT(ISERROR(SEARCH("Media",H60)))</formula>
    </cfRule>
    <cfRule type="containsText" dxfId="598" priority="200" operator="containsText" text="Muy bajo">
      <formula>NOT(ISERROR(SEARCH("Muy bajo",H60)))</formula>
    </cfRule>
    <cfRule type="containsText" dxfId="597" priority="199" operator="containsText" text="Muy Baja'Tabla probabilidad'!">
      <formula>NOT(ISERROR(SEARCH("Muy Baja'Tabla probabilidad'!",H60)))</formula>
    </cfRule>
    <cfRule type="containsText" dxfId="596" priority="197" operator="containsText" text="Muy Baja">
      <formula>NOT(ISERROR(SEARCH("Muy Baja",H60)))</formula>
    </cfRule>
    <cfRule type="containsText" dxfId="595" priority="193" operator="containsText" text="Media">
      <formula>NOT(ISERROR(SEARCH("Media",H60)))</formula>
    </cfRule>
  </conditionalFormatting>
  <conditionalFormatting sqref="H70">
    <cfRule type="containsText" dxfId="594" priority="18" operator="containsText" text="Muy Baja">
      <formula>NOT(ISERROR(SEARCH("Muy Baja",H70)))</formula>
    </cfRule>
    <cfRule type="containsText" dxfId="593" priority="19" operator="containsText" text="Baja">
      <formula>NOT(ISERROR(SEARCH("Baja",H70)))</formula>
    </cfRule>
    <cfRule type="containsText" dxfId="592" priority="20" operator="containsText" text="Muy Baja">
      <formula>NOT(ISERROR(SEARCH("Muy Baja",H70)))</formula>
    </cfRule>
    <cfRule type="containsText" dxfId="591" priority="21" operator="containsText" text="Muy Baja">
      <formula>NOT(ISERROR(SEARCH("Muy Baja",H70)))</formula>
    </cfRule>
    <cfRule type="containsText" dxfId="590" priority="22" operator="containsText" text="Muy Baja">
      <formula>NOT(ISERROR(SEARCH("Muy Baja",H70)))</formula>
    </cfRule>
    <cfRule type="containsText" dxfId="589" priority="23" operator="containsText" text="Muy Baja'Tabla probabilidad'!">
      <formula>NOT(ISERROR(SEARCH("Muy Baja'Tabla probabilidad'!",H70)))</formula>
    </cfRule>
    <cfRule type="containsText" dxfId="588" priority="24" operator="containsText" text="Muy bajo">
      <formula>NOT(ISERROR(SEARCH("Muy bajo",H70)))</formula>
    </cfRule>
    <cfRule type="containsText" dxfId="587" priority="25" operator="containsText" text="Alta">
      <formula>NOT(ISERROR(SEARCH("Alta",H70)))</formula>
    </cfRule>
    <cfRule type="containsText" dxfId="586" priority="27" operator="containsText" text="Baja">
      <formula>NOT(ISERROR(SEARCH("Baja",H70)))</formula>
    </cfRule>
    <cfRule type="containsText" dxfId="585" priority="28" operator="containsText" text="Muy baja">
      <formula>NOT(ISERROR(SEARCH("Muy baja",H70)))</formula>
    </cfRule>
    <cfRule type="cellIs" dxfId="582" priority="31" operator="between">
      <formula>1</formula>
      <formula>2</formula>
    </cfRule>
    <cfRule type="cellIs" dxfId="581" priority="32" operator="between">
      <formula>0</formula>
      <formula>2</formula>
    </cfRule>
    <cfRule type="containsText" dxfId="580" priority="26" operator="containsText" text="Media">
      <formula>NOT(ISERROR(SEARCH("Media",H70)))</formula>
    </cfRule>
    <cfRule type="containsText" dxfId="579" priority="11" operator="containsText" text="Muy Baja">
      <formula>NOT(ISERROR(SEARCH("Muy Baja",H70)))</formula>
    </cfRule>
    <cfRule type="containsText" dxfId="578" priority="12" operator="containsText" text="Baja">
      <formula>NOT(ISERROR(SEARCH("Baja",H70)))</formula>
    </cfRule>
    <cfRule type="containsText" dxfId="577" priority="13" operator="containsText" text="Muy Alta">
      <formula>NOT(ISERROR(SEARCH("Muy Alta",H70)))</formula>
    </cfRule>
    <cfRule type="containsText" dxfId="576" priority="14" operator="containsText" text="Alta">
      <formula>NOT(ISERROR(SEARCH("Alta",H70)))</formula>
    </cfRule>
    <cfRule type="containsText" dxfId="575" priority="15" operator="containsText" text="Media">
      <formula>NOT(ISERROR(SEARCH("Media",H70)))</formula>
    </cfRule>
    <cfRule type="containsText" dxfId="574" priority="16" operator="containsText" text="Media">
      <formula>NOT(ISERROR(SEARCH("Media",H70)))</formula>
    </cfRule>
    <cfRule type="containsText" dxfId="573" priority="17" operator="containsText" text="Media">
      <formula>NOT(ISERROR(SEARCH("Media",H70)))</formula>
    </cfRule>
  </conditionalFormatting>
  <conditionalFormatting sqref="M10 K10:K79 M20">
    <cfRule type="containsText" dxfId="572" priority="724" operator="containsText" text="Menor">
      <formula>NOT(ISERROR(SEARCH("Menor",K10)))</formula>
    </cfRule>
    <cfRule type="containsText" dxfId="571" priority="722" operator="containsText" text="Alta">
      <formula>NOT(ISERROR(SEARCH("Alta",K10)))</formula>
    </cfRule>
    <cfRule type="containsText" dxfId="570" priority="725" operator="containsText" text="Leve">
      <formula>NOT(ISERROR(SEARCH("Leve",K10)))</formula>
    </cfRule>
    <cfRule type="containsText" dxfId="569" priority="721" operator="containsText" text="Mayor">
      <formula>NOT(ISERROR(SEARCH("Mayor",K10)))</formula>
    </cfRule>
    <cfRule type="containsText" dxfId="568" priority="720" operator="containsText" text="Catastrófico">
      <formula>NOT(ISERROR(SEARCH("Catastrófico",K10)))</formula>
    </cfRule>
  </conditionalFormatting>
  <conditionalFormatting sqref="M30">
    <cfRule type="containsText" dxfId="567" priority="327" operator="containsText" text="Catastrófico">
      <formula>NOT(ISERROR(SEARCH("Catastrófico",M30)))</formula>
    </cfRule>
    <cfRule type="containsText" dxfId="566" priority="332" operator="containsText" text="Leve">
      <formula>NOT(ISERROR(SEARCH("Leve",M30)))</formula>
    </cfRule>
    <cfRule type="containsText" dxfId="565" priority="331" operator="containsText" text="Menor">
      <formula>NOT(ISERROR(SEARCH("Menor",M30)))</formula>
    </cfRule>
    <cfRule type="containsText" dxfId="564" priority="330" operator="containsText" text="Moderado">
      <formula>NOT(ISERROR(SEARCH("Moderado",M30)))</formula>
    </cfRule>
    <cfRule type="containsText" dxfId="563" priority="329" operator="containsText" text="Alta">
      <formula>NOT(ISERROR(SEARCH("Alta",M30)))</formula>
    </cfRule>
    <cfRule type="containsText" dxfId="562" priority="328" operator="containsText" text="Mayor">
      <formula>NOT(ISERROR(SEARCH("Mayor",M30)))</formula>
    </cfRule>
  </conditionalFormatting>
  <conditionalFormatting sqref="M40">
    <cfRule type="containsText" dxfId="561" priority="244" operator="containsText" text="Leve">
      <formula>NOT(ISERROR(SEARCH("Leve",M40)))</formula>
    </cfRule>
    <cfRule type="containsText" dxfId="560" priority="240" operator="containsText" text="Mayor">
      <formula>NOT(ISERROR(SEARCH("Mayor",M40)))</formula>
    </cfRule>
    <cfRule type="containsText" dxfId="559" priority="239" operator="containsText" text="Catastrófico">
      <formula>NOT(ISERROR(SEARCH("Catastrófico",M40)))</formula>
    </cfRule>
    <cfRule type="containsText" dxfId="558" priority="241" operator="containsText" text="Alta">
      <formula>NOT(ISERROR(SEARCH("Alta",M40)))</formula>
    </cfRule>
    <cfRule type="containsText" dxfId="557" priority="242" operator="containsText" text="Moderado">
      <formula>NOT(ISERROR(SEARCH("Moderado",M40)))</formula>
    </cfRule>
    <cfRule type="containsText" dxfId="556" priority="243" operator="containsText" text="Menor">
      <formula>NOT(ISERROR(SEARCH("Menor",M40)))</formula>
    </cfRule>
  </conditionalFormatting>
  <conditionalFormatting sqref="M50">
    <cfRule type="containsText" dxfId="555" priority="230" operator="containsText" text="Mayor">
      <formula>NOT(ISERROR(SEARCH("Mayor",M50)))</formula>
    </cfRule>
    <cfRule type="containsText" dxfId="554" priority="234" operator="containsText" text="Leve">
      <formula>NOT(ISERROR(SEARCH("Leve",M50)))</formula>
    </cfRule>
    <cfRule type="containsText" dxfId="553" priority="233" operator="containsText" text="Menor">
      <formula>NOT(ISERROR(SEARCH("Menor",M50)))</formula>
    </cfRule>
    <cfRule type="containsText" dxfId="552" priority="232" operator="containsText" text="Moderado">
      <formula>NOT(ISERROR(SEARCH("Moderado",M50)))</formula>
    </cfRule>
    <cfRule type="containsText" dxfId="551" priority="231" operator="containsText" text="Alta">
      <formula>NOT(ISERROR(SEARCH("Alta",M50)))</formula>
    </cfRule>
    <cfRule type="containsText" dxfId="550" priority="229" operator="containsText" text="Catastrófico">
      <formula>NOT(ISERROR(SEARCH("Catastrófico",M50)))</formula>
    </cfRule>
  </conditionalFormatting>
  <conditionalFormatting sqref="M60">
    <cfRule type="containsText" dxfId="549" priority="97" operator="containsText" text="Menor">
      <formula>NOT(ISERROR(SEARCH("Menor",M60)))</formula>
    </cfRule>
    <cfRule type="containsText" dxfId="548" priority="98" operator="containsText" text="Leve">
      <formula>NOT(ISERROR(SEARCH("Leve",M60)))</formula>
    </cfRule>
    <cfRule type="containsText" dxfId="547" priority="96" operator="containsText" text="Moderado">
      <formula>NOT(ISERROR(SEARCH("Moderado",M60)))</formula>
    </cfRule>
    <cfRule type="containsText" dxfId="546" priority="95" operator="containsText" text="Alta">
      <formula>NOT(ISERROR(SEARCH("Alta",M60)))</formula>
    </cfRule>
    <cfRule type="containsText" dxfId="545" priority="94" operator="containsText" text="Mayor">
      <formula>NOT(ISERROR(SEARCH("Mayor",M60)))</formula>
    </cfRule>
    <cfRule type="containsText" dxfId="544" priority="93" operator="containsText" text="Catastrófico">
      <formula>NOT(ISERROR(SEARCH("Catastrófico",M60)))</formula>
    </cfRule>
  </conditionalFormatting>
  <conditionalFormatting sqref="M70">
    <cfRule type="containsText" dxfId="543" priority="1" operator="containsText" text="Catastrófico">
      <formula>NOT(ISERROR(SEARCH("Catastrófico",M70)))</formula>
    </cfRule>
    <cfRule type="containsText" dxfId="542" priority="2" operator="containsText" text="Mayor">
      <formula>NOT(ISERROR(SEARCH("Mayor",M70)))</formula>
    </cfRule>
    <cfRule type="containsText" dxfId="541" priority="3" operator="containsText" text="Alta">
      <formula>NOT(ISERROR(SEARCH("Alta",M70)))</formula>
    </cfRule>
    <cfRule type="containsText" dxfId="540" priority="5" operator="containsText" text="Menor">
      <formula>NOT(ISERROR(SEARCH("Menor",M70)))</formula>
    </cfRule>
    <cfRule type="containsText" dxfId="539" priority="6" operator="containsText" text="Leve">
      <formula>NOT(ISERROR(SEARCH("Leve",M70)))</formula>
    </cfRule>
    <cfRule type="containsText" dxfId="538" priority="4" operator="containsText" text="Moderado">
      <formula>NOT(ISERROR(SEARCH("Moderado",M70)))</formula>
    </cfRule>
  </conditionalFormatting>
  <conditionalFormatting sqref="M10:N10 K10:K79 M20">
    <cfRule type="containsText" dxfId="537" priority="723" operator="containsText" text="Moderado">
      <formula>NOT(ISERROR(SEARCH("Moderado",K10)))</formula>
    </cfRule>
  </conditionalFormatting>
  <conditionalFormatting sqref="N60">
    <cfRule type="containsText" dxfId="536" priority="164" operator="containsText" text="Moderado">
      <formula>NOT(ISERROR(SEARCH("Moderado",N60)))</formula>
    </cfRule>
    <cfRule type="containsText" dxfId="535" priority="163" operator="containsText" text="Bajo">
      <formula>NOT(ISERROR(SEARCH("Bajo",N60)))</formula>
    </cfRule>
    <cfRule type="containsText" dxfId="534" priority="162" operator="containsText" text="Alto">
      <formula>NOT(ISERROR(SEARCH("Alto",N60)))</formula>
    </cfRule>
    <cfRule type="containsText" dxfId="533" priority="161" operator="containsText" text="Extremo">
      <formula>NOT(ISERROR(SEARCH("Extremo",N60)))</formula>
    </cfRule>
  </conditionalFormatting>
  <conditionalFormatting sqref="N70">
    <cfRule type="containsText" dxfId="532" priority="7" operator="containsText" text="Extremo">
      <formula>NOT(ISERROR(SEARCH("Extremo",N70)))</formula>
    </cfRule>
    <cfRule type="containsText" dxfId="531" priority="8" operator="containsText" text="Alto">
      <formula>NOT(ISERROR(SEARCH("Alto",N70)))</formula>
    </cfRule>
    <cfRule type="containsText" dxfId="530" priority="9" operator="containsText" text="Bajo">
      <formula>NOT(ISERROR(SEARCH("Bajo",N70)))</formula>
    </cfRule>
    <cfRule type="containsText" dxfId="529" priority="10" operator="containsText" text="Moderado">
      <formula>NOT(ISERROR(SEARCH("Moderado",N70)))</formula>
    </cfRule>
  </conditionalFormatting>
  <conditionalFormatting sqref="N8:O8">
    <cfRule type="containsText" dxfId="528" priority="286" operator="containsText" text="6- Moderado">
      <formula>NOT(ISERROR(SEARCH("6- Moderado",N8)))</formula>
    </cfRule>
    <cfRule type="containsText" dxfId="527" priority="285" operator="containsText" text="3- Moderado">
      <formula>NOT(ISERROR(SEARCH("3- Moderado",N8)))</formula>
    </cfRule>
    <cfRule type="containsText" dxfId="526" priority="290" operator="containsText" text="1- Bajo">
      <formula>NOT(ISERROR(SEARCH("1- Bajo",N8)))</formula>
    </cfRule>
    <cfRule type="containsText" dxfId="525" priority="289" operator="containsText" text="4- Bajo">
      <formula>NOT(ISERROR(SEARCH("4- Bajo",N8)))</formula>
    </cfRule>
    <cfRule type="containsText" dxfId="524" priority="288" operator="containsText" text="3- Bajo">
      <formula>NOT(ISERROR(SEARCH("3- Bajo",N8)))</formula>
    </cfRule>
    <cfRule type="containsText" dxfId="523" priority="287" operator="containsText" text="4- Moderado">
      <formula>NOT(ISERROR(SEARCH("4- Moderado",N8)))</formula>
    </cfRule>
  </conditionalFormatting>
  <conditionalFormatting sqref="N10:O10">
    <cfRule type="containsText" dxfId="522" priority="283" operator="containsText" text="Bajo">
      <formula>NOT(ISERROR(SEARCH("Bajo",N10)))</formula>
    </cfRule>
    <cfRule type="containsText" dxfId="521" priority="282" operator="containsText" text="Alto">
      <formula>NOT(ISERROR(SEARCH("Alto",N10)))</formula>
    </cfRule>
    <cfRule type="containsText" dxfId="520" priority="281" operator="containsText" text="Extremo">
      <formula>NOT(ISERROR(SEARCH("Extremo",N10)))</formula>
    </cfRule>
  </conditionalFormatting>
  <conditionalFormatting sqref="N20:O20">
    <cfRule type="containsText" dxfId="519" priority="1309" operator="containsText" text="Bajo">
      <formula>NOT(ISERROR(SEARCH("Bajo",N20)))</formula>
    </cfRule>
    <cfRule type="containsText" dxfId="518" priority="1310" operator="containsText" text="Moderado">
      <formula>NOT(ISERROR(SEARCH("Moderado",N20)))</formula>
    </cfRule>
    <cfRule type="containsText" dxfId="517" priority="1307" operator="containsText" text="Extremo">
      <formula>NOT(ISERROR(SEARCH("Extremo",N20)))</formula>
    </cfRule>
    <cfRule type="containsText" dxfId="516" priority="1308" operator="containsText" text="Alto">
      <formula>NOT(ISERROR(SEARCH("Alto",N20)))</formula>
    </cfRule>
  </conditionalFormatting>
  <conditionalFormatting sqref="N30:O30">
    <cfRule type="containsText" dxfId="515" priority="358" operator="containsText" text="Bajo">
      <formula>NOT(ISERROR(SEARCH("Bajo",N30)))</formula>
    </cfRule>
    <cfRule type="containsText" dxfId="514" priority="359" operator="containsText" text="Moderado">
      <formula>NOT(ISERROR(SEARCH("Moderado",N30)))</formula>
    </cfRule>
    <cfRule type="containsText" dxfId="513" priority="356" operator="containsText" text="Extremo">
      <formula>NOT(ISERROR(SEARCH("Extremo",N30)))</formula>
    </cfRule>
    <cfRule type="containsText" dxfId="512" priority="357" operator="containsText" text="Alto">
      <formula>NOT(ISERROR(SEARCH("Alto",N30)))</formula>
    </cfRule>
  </conditionalFormatting>
  <conditionalFormatting sqref="N40:O40">
    <cfRule type="containsText" dxfId="511" priority="246" operator="containsText" text="Alto">
      <formula>NOT(ISERROR(SEARCH("Alto",N40)))</formula>
    </cfRule>
    <cfRule type="containsText" dxfId="510" priority="245" operator="containsText" text="Extremo">
      <formula>NOT(ISERROR(SEARCH("Extremo",N40)))</formula>
    </cfRule>
    <cfRule type="containsText" dxfId="509" priority="247" operator="containsText" text="Bajo">
      <formula>NOT(ISERROR(SEARCH("Bajo",N40)))</formula>
    </cfRule>
    <cfRule type="containsText" dxfId="508" priority="248" operator="containsText" text="Moderado">
      <formula>NOT(ISERROR(SEARCH("Moderado",N40)))</formula>
    </cfRule>
  </conditionalFormatting>
  <conditionalFormatting sqref="N50:O50">
    <cfRule type="containsText" dxfId="507" priority="237" operator="containsText" text="Bajo">
      <formula>NOT(ISERROR(SEARCH("Bajo",N50)))</formula>
    </cfRule>
    <cfRule type="containsText" dxfId="506" priority="236" operator="containsText" text="Alto">
      <formula>NOT(ISERROR(SEARCH("Alto",N50)))</formula>
    </cfRule>
    <cfRule type="containsText" dxfId="505" priority="235" operator="containsText" text="Extremo">
      <formula>NOT(ISERROR(SEARCH("Extremo",N50)))</formula>
    </cfRule>
    <cfRule type="containsText" dxfId="504" priority="238" operator="containsText" text="Moderado">
      <formula>NOT(ISERROR(SEARCH("Moderado",N50)))</formula>
    </cfRule>
  </conditionalFormatting>
  <conditionalFormatting sqref="O10">
    <cfRule type="containsText" dxfId="503"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m:sqref>H60</xm:sqref>
        </x14:conditionalFormatting>
        <x14:conditionalFormatting xmlns:xm="http://schemas.microsoft.com/office/excel/2006/main">
          <x14:cfRule type="containsText" priority="29"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I10:I79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79"/>
  <sheetViews>
    <sheetView showGridLines="0" zoomScale="80" zoomScaleNormal="80" zoomScalePageLayoutView="70" workbookViewId="0">
      <selection activeCell="C4" sqref="C4:V6"/>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17"/>
      <c r="B1" s="518"/>
      <c r="C1" s="519"/>
      <c r="D1" s="46"/>
      <c r="E1" s="513" t="s">
        <v>330</v>
      </c>
      <c r="F1" s="514"/>
      <c r="G1" s="514"/>
      <c r="H1" s="514"/>
      <c r="I1" s="514"/>
      <c r="J1" s="514"/>
      <c r="K1" s="514"/>
      <c r="L1" s="514"/>
      <c r="M1" s="514"/>
      <c r="N1" s="514"/>
      <c r="O1" s="514"/>
      <c r="P1" s="514"/>
      <c r="Q1" s="514"/>
      <c r="R1" s="514"/>
      <c r="S1" s="514"/>
      <c r="T1" s="514"/>
      <c r="U1" s="514"/>
      <c r="V1" s="514"/>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20"/>
      <c r="B2" s="466"/>
      <c r="C2" s="521"/>
      <c r="D2" s="46"/>
      <c r="E2" s="515"/>
      <c r="F2" s="516"/>
      <c r="G2" s="516"/>
      <c r="H2" s="516"/>
      <c r="I2" s="516"/>
      <c r="J2" s="516"/>
      <c r="K2" s="516"/>
      <c r="L2" s="516"/>
      <c r="M2" s="516"/>
      <c r="N2" s="516"/>
      <c r="O2" s="516"/>
      <c r="P2" s="516"/>
      <c r="Q2" s="516"/>
      <c r="R2" s="516"/>
      <c r="S2" s="516"/>
      <c r="T2" s="516"/>
      <c r="U2" s="516"/>
      <c r="V2" s="516"/>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20"/>
      <c r="B3" s="466"/>
      <c r="C3" s="521"/>
      <c r="D3" s="156"/>
      <c r="E3" s="515"/>
      <c r="F3" s="516"/>
      <c r="G3" s="516"/>
      <c r="H3" s="516"/>
      <c r="I3" s="516"/>
      <c r="J3" s="516"/>
      <c r="K3" s="516"/>
      <c r="L3" s="516"/>
      <c r="M3" s="516"/>
      <c r="N3" s="516"/>
      <c r="O3" s="516"/>
      <c r="P3" s="516"/>
      <c r="Q3" s="516"/>
      <c r="R3" s="516"/>
      <c r="S3" s="516"/>
      <c r="T3" s="516"/>
      <c r="U3" s="516"/>
      <c r="V3" s="516"/>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52" t="s">
        <v>260</v>
      </c>
      <c r="B4" s="452"/>
      <c r="C4" s="428" t="s">
        <v>551</v>
      </c>
      <c r="D4" s="428"/>
      <c r="E4" s="428"/>
      <c r="F4" s="428"/>
      <c r="G4" s="428"/>
      <c r="H4" s="428"/>
      <c r="I4" s="428"/>
      <c r="J4" s="428"/>
      <c r="K4" s="428"/>
      <c r="L4" s="428"/>
      <c r="M4" s="428"/>
      <c r="N4" s="428"/>
      <c r="O4" s="428"/>
      <c r="P4" s="428"/>
      <c r="Q4" s="428"/>
      <c r="R4" s="428"/>
      <c r="S4" s="428"/>
      <c r="T4" s="428"/>
      <c r="U4" s="428"/>
      <c r="V4" s="428"/>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52" t="s">
        <v>261</v>
      </c>
      <c r="B5" s="452"/>
      <c r="C5" s="429" t="s">
        <v>549</v>
      </c>
      <c r="D5" s="429"/>
      <c r="E5" s="429"/>
      <c r="F5" s="429"/>
      <c r="G5" s="429"/>
      <c r="H5" s="429"/>
      <c r="I5" s="429"/>
      <c r="J5" s="429"/>
      <c r="K5" s="429"/>
      <c r="L5" s="429"/>
      <c r="M5" s="429"/>
      <c r="N5" s="429"/>
      <c r="O5" s="429"/>
      <c r="P5" s="429"/>
      <c r="Q5" s="429"/>
      <c r="R5" s="429"/>
      <c r="S5" s="429"/>
      <c r="T5" s="429"/>
      <c r="U5" s="429"/>
      <c r="V5" s="429"/>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60" customHeight="1">
      <c r="A6" s="452" t="s">
        <v>262</v>
      </c>
      <c r="B6" s="452"/>
      <c r="C6" s="430" t="s">
        <v>550</v>
      </c>
      <c r="D6" s="428"/>
      <c r="E6" s="428"/>
      <c r="F6" s="428"/>
      <c r="G6" s="428"/>
      <c r="H6" s="428"/>
      <c r="I6" s="428"/>
      <c r="J6" s="428"/>
      <c r="K6" s="428"/>
      <c r="L6" s="428"/>
      <c r="M6" s="428"/>
      <c r="N6" s="428"/>
      <c r="O6" s="428"/>
      <c r="P6" s="428"/>
      <c r="Q6" s="428"/>
      <c r="R6" s="428"/>
      <c r="S6" s="428"/>
      <c r="T6" s="428"/>
      <c r="U6" s="428"/>
      <c r="V6" s="428"/>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22" t="s">
        <v>263</v>
      </c>
      <c r="B7" s="522"/>
      <c r="C7" s="522"/>
      <c r="D7" s="523" t="s">
        <v>331</v>
      </c>
      <c r="E7" s="461"/>
      <c r="F7" s="461"/>
      <c r="G7" s="461"/>
      <c r="H7" s="461"/>
      <c r="I7" s="461"/>
      <c r="J7" s="461"/>
      <c r="K7" s="461"/>
      <c r="L7" s="461"/>
      <c r="M7" s="461"/>
      <c r="N7" s="461"/>
      <c r="O7" s="461"/>
      <c r="P7" s="461"/>
      <c r="Q7" s="461"/>
      <c r="R7" s="462"/>
      <c r="S7" s="132"/>
      <c r="T7" s="522" t="s">
        <v>332</v>
      </c>
      <c r="U7" s="522"/>
      <c r="V7" s="522"/>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24" t="s">
        <v>268</v>
      </c>
      <c r="B8" s="525" t="s">
        <v>333</v>
      </c>
      <c r="C8" s="527" t="s">
        <v>264</v>
      </c>
      <c r="D8" s="529" t="s">
        <v>334</v>
      </c>
      <c r="E8" s="531" t="s">
        <v>235</v>
      </c>
      <c r="F8" s="532" t="s">
        <v>335</v>
      </c>
      <c r="G8" s="533"/>
      <c r="H8" s="533"/>
      <c r="I8" s="533"/>
      <c r="J8" s="533"/>
      <c r="K8" s="534"/>
      <c r="L8" s="532" t="s">
        <v>336</v>
      </c>
      <c r="M8" s="533"/>
      <c r="N8" s="533"/>
      <c r="O8" s="533"/>
      <c r="P8" s="533"/>
      <c r="Q8" s="533"/>
      <c r="R8" s="533"/>
      <c r="S8" s="534"/>
      <c r="T8" s="60"/>
      <c r="U8" s="61"/>
      <c r="V8" s="89" t="s">
        <v>337</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467"/>
      <c r="B9" s="526"/>
      <c r="C9" s="528"/>
      <c r="D9" s="530"/>
      <c r="E9" s="459"/>
      <c r="F9" s="51" t="s">
        <v>237</v>
      </c>
      <c r="G9" s="51" t="s">
        <v>239</v>
      </c>
      <c r="H9" s="51" t="s">
        <v>338</v>
      </c>
      <c r="I9" s="51" t="s">
        <v>241</v>
      </c>
      <c r="J9" s="135" t="s">
        <v>339</v>
      </c>
      <c r="K9" s="51" t="s">
        <v>247</v>
      </c>
      <c r="L9" s="51" t="s">
        <v>340</v>
      </c>
      <c r="M9" s="127" t="s">
        <v>244</v>
      </c>
      <c r="N9" s="51" t="s">
        <v>341</v>
      </c>
      <c r="O9" s="51" t="s">
        <v>342</v>
      </c>
      <c r="P9" s="51" t="s">
        <v>343</v>
      </c>
      <c r="Q9" s="51" t="s">
        <v>344</v>
      </c>
      <c r="R9" s="135" t="s">
        <v>339</v>
      </c>
      <c r="S9" s="51" t="s">
        <v>345</v>
      </c>
      <c r="T9" s="54" t="s">
        <v>249</v>
      </c>
      <c r="U9" s="54" t="s">
        <v>251</v>
      </c>
      <c r="V9" s="55" t="s">
        <v>346</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thickBot="1">
      <c r="A10" s="500">
        <f>'5- Identificación de Riesgos'!A10</f>
        <v>1</v>
      </c>
      <c r="B10" s="535" t="str">
        <f>'5- Identificación de Riesgos'!B10</f>
        <v>Vencimiento de Términos</v>
      </c>
      <c r="C10" s="174" t="str">
        <f>'5- Identificación de Riesgos'!D10</f>
        <v>1. Mayor demanda de justicia.</v>
      </c>
      <c r="D10" s="168"/>
      <c r="E10" s="175" t="s">
        <v>487</v>
      </c>
      <c r="F10" s="160" t="s">
        <v>347</v>
      </c>
      <c r="G10" s="160" t="s">
        <v>348</v>
      </c>
      <c r="H10" s="160" t="s">
        <v>347</v>
      </c>
      <c r="I10" s="160" t="s">
        <v>347</v>
      </c>
      <c r="J10" s="167">
        <f>COUNTIF(F10:I10,"SI")/4</f>
        <v>0.25</v>
      </c>
      <c r="K10" s="503">
        <f>AVERAGE(J10:J19)</f>
        <v>0.375</v>
      </c>
      <c r="L10" s="160" t="str">
        <f>'5- Identificación de Riesgos'!I10</f>
        <v>Afectación de reputacion,imagén,  credibilidad, satisfacción de usuarios y PI</v>
      </c>
      <c r="M10" s="304" t="s">
        <v>492</v>
      </c>
      <c r="N10" s="160" t="s">
        <v>348</v>
      </c>
      <c r="O10" s="160" t="s">
        <v>348</v>
      </c>
      <c r="P10" s="160" t="s">
        <v>348</v>
      </c>
      <c r="Q10" s="160" t="s">
        <v>348</v>
      </c>
      <c r="R10" s="167">
        <f>SUM(COUNTIF(N10,"SI")*25%,COUNTIF(O10,"SI")*40%,COUNTIF(P10,"SI")*25%,COUNTIF(Q10,"SI")*10%)</f>
        <v>1</v>
      </c>
      <c r="S10" s="506">
        <f>AVERAGE(R10:R19)</f>
        <v>0.1</v>
      </c>
      <c r="T10" s="538"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22"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16" t="str">
        <f>CONCATENATE(VLOOKUP((LEFT(T10,LEN(T10)-4)&amp;LEFT(U10,LEN(U10)-4)),'9- Matriz de Calor '!$D$18:$E$42,2,0)," - ",RIGHT(T10,1)*RIGHT(U10,1))</f>
        <v>Bajo - 2</v>
      </c>
    </row>
    <row r="11" spans="1:278" ht="207.75" customHeight="1">
      <c r="A11" s="501"/>
      <c r="B11" s="536"/>
      <c r="C11" s="176" t="str">
        <f>'5- Identificación de Riesgos'!D11</f>
        <v>2. Insuficiencia de  personal  para atender la función misional y la atención a las partes interesadas en los despachos judiciales y centro de servicios</v>
      </c>
      <c r="D11" s="169"/>
      <c r="E11" s="177" t="s">
        <v>488</v>
      </c>
      <c r="F11" s="160" t="s">
        <v>348</v>
      </c>
      <c r="G11" s="160" t="s">
        <v>348</v>
      </c>
      <c r="H11" s="160" t="s">
        <v>348</v>
      </c>
      <c r="I11" s="160" t="s">
        <v>348</v>
      </c>
      <c r="J11" s="165">
        <f t="shared" ref="J11:J29" si="0">COUNTIF(F11:I11,"SI")/4</f>
        <v>1</v>
      </c>
      <c r="K11" s="504"/>
      <c r="L11" s="161" t="str">
        <f>'5- Identificación de Riesgos'!I11</f>
        <v>Afectación Económica</v>
      </c>
      <c r="M11" s="304" t="s">
        <v>492</v>
      </c>
      <c r="N11" s="161" t="s">
        <v>347</v>
      </c>
      <c r="O11" s="161" t="s">
        <v>347</v>
      </c>
      <c r="P11" s="161" t="s">
        <v>347</v>
      </c>
      <c r="Q11" s="161" t="s">
        <v>347</v>
      </c>
      <c r="R11" s="165">
        <f t="shared" ref="R11:R29" si="1">SUM(COUNTIF(N11,"SI")*25%,COUNTIF(O11,"SI")*40%,COUNTIF(P11,"SI")*25%,COUNTIF(Q11,"SI")*10%)</f>
        <v>0</v>
      </c>
      <c r="S11" s="507"/>
      <c r="T11" s="539"/>
      <c r="U11" s="423"/>
      <c r="V11" s="417"/>
    </row>
    <row r="12" spans="1:278" ht="126.75" customHeight="1">
      <c r="A12" s="501"/>
      <c r="B12" s="536"/>
      <c r="C12" s="176" t="str">
        <f>'5- Identificación de Riesgos'!D12</f>
        <v>3. Complejidad de los procesos judiciales y solicitudes, lo cual incrementa los tiempos para su resolución.</v>
      </c>
      <c r="D12" s="169"/>
      <c r="E12" s="177" t="s">
        <v>489</v>
      </c>
      <c r="F12" s="161" t="s">
        <v>347</v>
      </c>
      <c r="G12" s="161" t="s">
        <v>348</v>
      </c>
      <c r="H12" s="161" t="s">
        <v>348</v>
      </c>
      <c r="I12" s="161" t="s">
        <v>348</v>
      </c>
      <c r="J12" s="165">
        <f t="shared" si="0"/>
        <v>0.75</v>
      </c>
      <c r="K12" s="504"/>
      <c r="L12" s="161" t="str">
        <f>'5- Identificación de Riesgos'!I12</f>
        <v>Interrupción o afectación en la prestación del servicio judicial</v>
      </c>
      <c r="M12" s="304" t="s">
        <v>492</v>
      </c>
      <c r="N12" s="161" t="s">
        <v>347</v>
      </c>
      <c r="O12" s="161" t="s">
        <v>347</v>
      </c>
      <c r="P12" s="161" t="s">
        <v>347</v>
      </c>
      <c r="Q12" s="161" t="s">
        <v>347</v>
      </c>
      <c r="R12" s="165">
        <f t="shared" si="1"/>
        <v>0</v>
      </c>
      <c r="S12" s="507"/>
      <c r="T12" s="539"/>
      <c r="U12" s="423"/>
      <c r="V12" s="417"/>
    </row>
    <row r="13" spans="1:278" ht="189.75" customHeight="1">
      <c r="A13" s="501"/>
      <c r="B13" s="536"/>
      <c r="C13" s="176" t="str">
        <f>'5- Identificación de Riesgos'!D13</f>
        <v>4.Fallas en la planeación  para el desarrollo de las tareas propias del despacho.</v>
      </c>
      <c r="D13" s="169"/>
      <c r="E13" s="177" t="s">
        <v>490</v>
      </c>
      <c r="F13" s="161" t="s">
        <v>348</v>
      </c>
      <c r="G13" s="161" t="s">
        <v>348</v>
      </c>
      <c r="H13" s="161" t="s">
        <v>348</v>
      </c>
      <c r="I13" s="161" t="s">
        <v>348</v>
      </c>
      <c r="J13" s="165">
        <f t="shared" si="0"/>
        <v>1</v>
      </c>
      <c r="K13" s="504"/>
      <c r="L13" s="161" t="str">
        <f>'5- Identificación de Riesgos'!I13</f>
        <v>Incumplimiento de las metas establecidas</v>
      </c>
      <c r="M13" s="304" t="s">
        <v>492</v>
      </c>
      <c r="N13" s="161" t="s">
        <v>347</v>
      </c>
      <c r="O13" s="161" t="s">
        <v>347</v>
      </c>
      <c r="P13" s="161" t="s">
        <v>347</v>
      </c>
      <c r="Q13" s="161" t="s">
        <v>347</v>
      </c>
      <c r="R13" s="165">
        <f t="shared" si="1"/>
        <v>0</v>
      </c>
      <c r="S13" s="507"/>
      <c r="T13" s="539"/>
      <c r="U13" s="423"/>
      <c r="V13" s="417"/>
    </row>
    <row r="14" spans="1:278" ht="190.5" customHeight="1">
      <c r="A14" s="501"/>
      <c r="B14" s="536"/>
      <c r="C14" s="176" t="str">
        <f>'5- Identificación de Riesgos'!D14</f>
        <v>5.  Fallas e insuficiencia de las herramientas tecnológicas.</v>
      </c>
      <c r="D14" s="169"/>
      <c r="E14" s="177" t="s">
        <v>491</v>
      </c>
      <c r="F14" s="161" t="s">
        <v>347</v>
      </c>
      <c r="G14" s="161" t="s">
        <v>348</v>
      </c>
      <c r="H14" s="161" t="s">
        <v>348</v>
      </c>
      <c r="I14" s="161" t="s">
        <v>348</v>
      </c>
      <c r="J14" s="165">
        <f t="shared" si="0"/>
        <v>0.75</v>
      </c>
      <c r="K14" s="504"/>
      <c r="L14" s="161"/>
      <c r="M14" s="206"/>
      <c r="N14" s="161"/>
      <c r="O14" s="161"/>
      <c r="P14" s="161"/>
      <c r="Q14" s="161"/>
      <c r="R14" s="165">
        <f t="shared" si="1"/>
        <v>0</v>
      </c>
      <c r="S14" s="507"/>
      <c r="T14" s="539"/>
      <c r="U14" s="423"/>
      <c r="V14" s="417"/>
    </row>
    <row r="15" spans="1:278">
      <c r="A15" s="501"/>
      <c r="B15" s="536"/>
      <c r="C15" s="176"/>
      <c r="D15" s="169"/>
      <c r="E15" s="177"/>
      <c r="F15" s="161"/>
      <c r="G15" s="161"/>
      <c r="H15" s="161"/>
      <c r="I15" s="161"/>
      <c r="J15" s="165">
        <f t="shared" si="0"/>
        <v>0</v>
      </c>
      <c r="K15" s="504"/>
      <c r="L15" s="161">
        <f>'5- Identificación de Riesgos'!I15</f>
        <v>0</v>
      </c>
      <c r="M15" s="183"/>
      <c r="N15" s="161"/>
      <c r="O15" s="161"/>
      <c r="P15" s="161"/>
      <c r="Q15" s="161"/>
      <c r="R15" s="165">
        <f t="shared" si="1"/>
        <v>0</v>
      </c>
      <c r="S15" s="507"/>
      <c r="T15" s="539"/>
      <c r="U15" s="423"/>
      <c r="V15" s="417"/>
    </row>
    <row r="16" spans="1:278">
      <c r="A16" s="501"/>
      <c r="B16" s="536"/>
      <c r="C16" s="176"/>
      <c r="D16" s="169"/>
      <c r="E16" s="177"/>
      <c r="F16" s="161"/>
      <c r="G16" s="161"/>
      <c r="H16" s="161"/>
      <c r="I16" s="161"/>
      <c r="J16" s="165">
        <f t="shared" si="0"/>
        <v>0</v>
      </c>
      <c r="K16" s="504"/>
      <c r="L16" s="161">
        <f>'5- Identificación de Riesgos'!I16</f>
        <v>0</v>
      </c>
      <c r="M16" s="183"/>
      <c r="N16" s="161"/>
      <c r="O16" s="161"/>
      <c r="P16" s="161"/>
      <c r="Q16" s="161"/>
      <c r="R16" s="165">
        <f t="shared" si="1"/>
        <v>0</v>
      </c>
      <c r="S16" s="507"/>
      <c r="T16" s="539"/>
      <c r="U16" s="423"/>
      <c r="V16" s="417"/>
    </row>
    <row r="17" spans="1:22">
      <c r="A17" s="501"/>
      <c r="B17" s="536"/>
      <c r="C17" s="176"/>
      <c r="D17" s="169"/>
      <c r="E17" s="177"/>
      <c r="F17" s="161"/>
      <c r="G17" s="161"/>
      <c r="H17" s="161"/>
      <c r="I17" s="161"/>
      <c r="J17" s="165">
        <f t="shared" si="0"/>
        <v>0</v>
      </c>
      <c r="K17" s="504"/>
      <c r="L17" s="161">
        <f>'5- Identificación de Riesgos'!I17</f>
        <v>0</v>
      </c>
      <c r="M17" s="183"/>
      <c r="N17" s="161"/>
      <c r="O17" s="161"/>
      <c r="P17" s="161"/>
      <c r="Q17" s="161"/>
      <c r="R17" s="165">
        <f t="shared" si="1"/>
        <v>0</v>
      </c>
      <c r="S17" s="507"/>
      <c r="T17" s="539"/>
      <c r="U17" s="423"/>
      <c r="V17" s="417"/>
    </row>
    <row r="18" spans="1:22">
      <c r="A18" s="501"/>
      <c r="B18" s="536"/>
      <c r="C18" s="176"/>
      <c r="D18" s="169"/>
      <c r="E18" s="177"/>
      <c r="F18" s="161"/>
      <c r="G18" s="161"/>
      <c r="H18" s="161"/>
      <c r="I18" s="161"/>
      <c r="J18" s="165">
        <f t="shared" si="0"/>
        <v>0</v>
      </c>
      <c r="K18" s="504"/>
      <c r="L18" s="161">
        <f>'5- Identificación de Riesgos'!I18</f>
        <v>0</v>
      </c>
      <c r="M18" s="183"/>
      <c r="N18" s="161"/>
      <c r="O18" s="161"/>
      <c r="P18" s="161"/>
      <c r="Q18" s="161"/>
      <c r="R18" s="165">
        <f t="shared" si="1"/>
        <v>0</v>
      </c>
      <c r="S18" s="507"/>
      <c r="T18" s="539"/>
      <c r="U18" s="423"/>
      <c r="V18" s="417"/>
    </row>
    <row r="19" spans="1:22" ht="15.75" thickBot="1">
      <c r="A19" s="502"/>
      <c r="B19" s="537"/>
      <c r="C19" s="178"/>
      <c r="D19" s="171"/>
      <c r="E19" s="179"/>
      <c r="F19" s="162"/>
      <c r="G19" s="162"/>
      <c r="H19" s="162"/>
      <c r="I19" s="162"/>
      <c r="J19" s="166">
        <f t="shared" si="0"/>
        <v>0</v>
      </c>
      <c r="K19" s="505"/>
      <c r="L19" s="162">
        <f>'5- Identificación de Riesgos'!I19</f>
        <v>0</v>
      </c>
      <c r="M19" s="184"/>
      <c r="N19" s="162"/>
      <c r="O19" s="162"/>
      <c r="P19" s="162"/>
      <c r="Q19" s="162"/>
      <c r="R19" s="166">
        <f t="shared" si="1"/>
        <v>0</v>
      </c>
      <c r="S19" s="508"/>
      <c r="T19" s="540"/>
      <c r="U19" s="424"/>
      <c r="V19" s="418"/>
    </row>
    <row r="20" spans="1:22" ht="136.5" customHeight="1">
      <c r="A20" s="500">
        <f>'5- Identificación de Riesgos'!A20</f>
        <v>2</v>
      </c>
      <c r="B20" s="491" t="str">
        <f>'5- Identificación de Riesgos'!B20</f>
        <v xml:space="preserve">Incumplimientos en la realizacion de audiencias </v>
      </c>
      <c r="C20" s="181" t="str">
        <f>'5- Identificación de Riesgos'!D20</f>
        <v xml:space="preserve">1. Inasistencia del Juez </v>
      </c>
      <c r="D20" s="159"/>
      <c r="E20" s="182" t="s">
        <v>496</v>
      </c>
      <c r="F20" s="163" t="s">
        <v>348</v>
      </c>
      <c r="G20" s="163" t="s">
        <v>348</v>
      </c>
      <c r="H20" s="163" t="s">
        <v>348</v>
      </c>
      <c r="I20" s="163" t="s">
        <v>348</v>
      </c>
      <c r="J20" s="164">
        <f t="shared" si="0"/>
        <v>1</v>
      </c>
      <c r="K20" s="509">
        <f>AVERAGE(J20:J29)</f>
        <v>0.7</v>
      </c>
      <c r="L20" s="163" t="str">
        <f>'5- Identificación de Riesgos'!I20</f>
        <v>Afectación de reputacion,imagén,  credibilidad, satisfacción de usuarios y PI</v>
      </c>
      <c r="M20" s="304" t="s">
        <v>492</v>
      </c>
      <c r="N20" s="163" t="s">
        <v>347</v>
      </c>
      <c r="O20" s="163" t="s">
        <v>347</v>
      </c>
      <c r="P20" s="163" t="s">
        <v>347</v>
      </c>
      <c r="Q20" s="163" t="s">
        <v>347</v>
      </c>
      <c r="R20" s="164">
        <f t="shared" si="1"/>
        <v>0</v>
      </c>
      <c r="S20" s="509">
        <f t="shared" ref="S20" si="2">AVERAGE(R20:R29)</f>
        <v>0.2</v>
      </c>
      <c r="T20" s="425"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22"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16" t="str">
        <f>CONCATENATE(VLOOKUP((LEFT(T20,LEN(T20)-4)&amp;LEFT(U20,LEN(U20)-4)),'9- Matriz de Calor '!$D$18:$E$42,2,0)," - ",RIGHT(T20,1)*RIGHT(U20,1))</f>
        <v>Bajo - 2</v>
      </c>
    </row>
    <row r="21" spans="1:22" ht="168" customHeight="1">
      <c r="A21" s="501"/>
      <c r="B21" s="423"/>
      <c r="C21" s="176" t="str">
        <f>'5- Identificación de Riesgos'!D21</f>
        <v xml:space="preserve">2. Falta de tiempo para  la realización.
</v>
      </c>
      <c r="D21" s="169"/>
      <c r="E21" s="182" t="s">
        <v>498</v>
      </c>
      <c r="F21" s="161" t="s">
        <v>348</v>
      </c>
      <c r="G21" s="161" t="s">
        <v>348</v>
      </c>
      <c r="H21" s="161" t="s">
        <v>348</v>
      </c>
      <c r="I21" s="161" t="s">
        <v>348</v>
      </c>
      <c r="J21" s="165">
        <f t="shared" si="0"/>
        <v>1</v>
      </c>
      <c r="K21" s="504"/>
      <c r="L21" s="161" t="str">
        <f>'5- Identificación de Riesgos'!I21</f>
        <v>Incumplimiento de las metas establecidas</v>
      </c>
      <c r="M21" s="182" t="s">
        <v>500</v>
      </c>
      <c r="N21" s="161" t="s">
        <v>348</v>
      </c>
      <c r="O21" s="161" t="s">
        <v>348</v>
      </c>
      <c r="P21" s="161" t="s">
        <v>348</v>
      </c>
      <c r="Q21" s="161" t="s">
        <v>348</v>
      </c>
      <c r="R21" s="165">
        <f t="shared" si="1"/>
        <v>1</v>
      </c>
      <c r="S21" s="504"/>
      <c r="T21" s="426"/>
      <c r="U21" s="423"/>
      <c r="V21" s="417"/>
    </row>
    <row r="22" spans="1:22" ht="114.75">
      <c r="A22" s="501"/>
      <c r="B22" s="423"/>
      <c r="C22" s="176" t="str">
        <f>'5- Identificación de Riesgos'!D22</f>
        <v>3. Programación de audiencias sin tener en cuenta tiempos de duración para su realización.</v>
      </c>
      <c r="D22" s="169"/>
      <c r="E22" s="182" t="s">
        <v>497</v>
      </c>
      <c r="F22" s="161" t="s">
        <v>348</v>
      </c>
      <c r="G22" s="161" t="s">
        <v>348</v>
      </c>
      <c r="H22" s="161" t="s">
        <v>348</v>
      </c>
      <c r="I22" s="161" t="s">
        <v>348</v>
      </c>
      <c r="J22" s="165">
        <f t="shared" si="0"/>
        <v>1</v>
      </c>
      <c r="K22" s="504"/>
      <c r="L22" s="161" t="str">
        <f>'5- Identificación de Riesgos'!I22</f>
        <v>Interrupción o afectación en la prestación del servicio judicial</v>
      </c>
      <c r="M22" s="182" t="s">
        <v>501</v>
      </c>
      <c r="N22" s="161" t="s">
        <v>348</v>
      </c>
      <c r="O22" s="161" t="s">
        <v>348</v>
      </c>
      <c r="P22" s="161" t="s">
        <v>348</v>
      </c>
      <c r="Q22" s="161" t="s">
        <v>348</v>
      </c>
      <c r="R22" s="165">
        <f t="shared" si="1"/>
        <v>1</v>
      </c>
      <c r="S22" s="504"/>
      <c r="T22" s="426"/>
      <c r="U22" s="423"/>
      <c r="V22" s="417"/>
    </row>
    <row r="23" spans="1:22" ht="181.5" customHeight="1">
      <c r="A23" s="501"/>
      <c r="B23" s="423"/>
      <c r="C23" s="176" t="str">
        <f>'5- Identificación de Riesgos'!D23</f>
        <v xml:space="preserve">4 .Notificaciones judiciales erradas o inoportunas </v>
      </c>
      <c r="D23" s="169"/>
      <c r="E23" s="182" t="s">
        <v>514</v>
      </c>
      <c r="F23" s="161" t="s">
        <v>348</v>
      </c>
      <c r="G23" s="161" t="s">
        <v>348</v>
      </c>
      <c r="H23" s="161" t="s">
        <v>348</v>
      </c>
      <c r="I23" s="161" t="s">
        <v>348</v>
      </c>
      <c r="J23" s="165">
        <f t="shared" si="0"/>
        <v>1</v>
      </c>
      <c r="K23" s="504"/>
      <c r="L23" s="161"/>
      <c r="M23" s="206"/>
      <c r="N23" s="161"/>
      <c r="O23" s="161"/>
      <c r="P23" s="161"/>
      <c r="Q23" s="161"/>
      <c r="R23" s="165">
        <f t="shared" si="1"/>
        <v>0</v>
      </c>
      <c r="S23" s="504"/>
      <c r="T23" s="426"/>
      <c r="U23" s="423"/>
      <c r="V23" s="417"/>
    </row>
    <row r="24" spans="1:22" ht="162" customHeight="1">
      <c r="A24" s="501"/>
      <c r="B24" s="423"/>
      <c r="C24" s="176" t="str">
        <f>'5- Identificación de Riesgos'!D24</f>
        <v>5.Fallas en el servicio de internet,  conectividad  irregular.</v>
      </c>
      <c r="D24" s="169"/>
      <c r="E24" s="182" t="s">
        <v>499</v>
      </c>
      <c r="F24" s="161" t="s">
        <v>348</v>
      </c>
      <c r="G24" s="161" t="s">
        <v>348</v>
      </c>
      <c r="H24" s="161" t="s">
        <v>348</v>
      </c>
      <c r="I24" s="161" t="s">
        <v>348</v>
      </c>
      <c r="J24" s="165">
        <f t="shared" si="0"/>
        <v>1</v>
      </c>
      <c r="K24" s="504"/>
      <c r="L24" s="161"/>
      <c r="M24" s="206"/>
      <c r="N24" s="161"/>
      <c r="O24" s="161"/>
      <c r="P24" s="161"/>
      <c r="Q24" s="161"/>
      <c r="R24" s="165">
        <f t="shared" si="1"/>
        <v>0</v>
      </c>
      <c r="S24" s="504"/>
      <c r="T24" s="426"/>
      <c r="U24" s="423"/>
      <c r="V24" s="417"/>
    </row>
    <row r="25" spans="1:22" ht="153.75" customHeight="1">
      <c r="A25" s="501"/>
      <c r="B25" s="423"/>
      <c r="C25" s="176" t="str">
        <f>'5- Identificación de Riesgos'!D25</f>
        <v>6. Cruce de audiencias entre juzgados.</v>
      </c>
      <c r="D25" s="169"/>
      <c r="E25" s="182" t="s">
        <v>502</v>
      </c>
      <c r="F25" s="161" t="s">
        <v>348</v>
      </c>
      <c r="G25" s="161" t="s">
        <v>348</v>
      </c>
      <c r="H25" s="161" t="s">
        <v>348</v>
      </c>
      <c r="I25" s="161" t="s">
        <v>348</v>
      </c>
      <c r="J25" s="165">
        <f t="shared" si="0"/>
        <v>1</v>
      </c>
      <c r="K25" s="504"/>
      <c r="L25" s="161"/>
      <c r="M25" s="183"/>
      <c r="N25" s="161"/>
      <c r="O25" s="161"/>
      <c r="P25" s="161"/>
      <c r="Q25" s="161"/>
      <c r="R25" s="165">
        <f t="shared" si="1"/>
        <v>0</v>
      </c>
      <c r="S25" s="504"/>
      <c r="T25" s="426"/>
      <c r="U25" s="423"/>
      <c r="V25" s="417"/>
    </row>
    <row r="26" spans="1:22" ht="190.5" customHeight="1">
      <c r="A26" s="501"/>
      <c r="B26" s="423"/>
      <c r="C26" s="176" t="str">
        <f>'5- Identificación de Riesgos'!D26</f>
        <v>7. Inasistencia de las demás partes</v>
      </c>
      <c r="D26" s="169"/>
      <c r="E26" s="182" t="s">
        <v>503</v>
      </c>
      <c r="F26" s="161" t="s">
        <v>348</v>
      </c>
      <c r="G26" s="161" t="s">
        <v>348</v>
      </c>
      <c r="H26" s="161" t="s">
        <v>348</v>
      </c>
      <c r="I26" s="161" t="s">
        <v>348</v>
      </c>
      <c r="J26" s="165">
        <f t="shared" si="0"/>
        <v>1</v>
      </c>
      <c r="K26" s="504"/>
      <c r="L26" s="161"/>
      <c r="M26" s="183"/>
      <c r="N26" s="161"/>
      <c r="O26" s="161"/>
      <c r="P26" s="161"/>
      <c r="Q26" s="161"/>
      <c r="R26" s="165">
        <f t="shared" si="1"/>
        <v>0</v>
      </c>
      <c r="S26" s="504"/>
      <c r="T26" s="426"/>
      <c r="U26" s="423"/>
      <c r="V26" s="417"/>
    </row>
    <row r="27" spans="1:22">
      <c r="A27" s="501"/>
      <c r="B27" s="423"/>
      <c r="C27" s="176">
        <f>'5- Identificación de Riesgos'!D27</f>
        <v>0</v>
      </c>
      <c r="D27" s="169"/>
      <c r="E27" s="177"/>
      <c r="F27" s="161"/>
      <c r="G27" s="161"/>
      <c r="H27" s="161"/>
      <c r="I27" s="161"/>
      <c r="J27" s="165">
        <f t="shared" si="0"/>
        <v>0</v>
      </c>
      <c r="K27" s="504"/>
      <c r="L27" s="161"/>
      <c r="M27" s="183"/>
      <c r="N27" s="161"/>
      <c r="O27" s="161"/>
      <c r="P27" s="161"/>
      <c r="Q27" s="161"/>
      <c r="R27" s="165">
        <f t="shared" si="1"/>
        <v>0</v>
      </c>
      <c r="S27" s="504"/>
      <c r="T27" s="426"/>
      <c r="U27" s="423"/>
      <c r="V27" s="417"/>
    </row>
    <row r="28" spans="1:22">
      <c r="A28" s="501"/>
      <c r="B28" s="423"/>
      <c r="C28" s="176">
        <f>'5- Identificación de Riesgos'!D28</f>
        <v>0</v>
      </c>
      <c r="D28" s="169"/>
      <c r="E28" s="177"/>
      <c r="F28" s="161"/>
      <c r="G28" s="161"/>
      <c r="H28" s="161"/>
      <c r="I28" s="161"/>
      <c r="J28" s="165">
        <f t="shared" si="0"/>
        <v>0</v>
      </c>
      <c r="K28" s="504"/>
      <c r="L28" s="161"/>
      <c r="M28" s="183"/>
      <c r="N28" s="161"/>
      <c r="O28" s="161"/>
      <c r="P28" s="161"/>
      <c r="Q28" s="161"/>
      <c r="R28" s="165">
        <f t="shared" si="1"/>
        <v>0</v>
      </c>
      <c r="S28" s="504"/>
      <c r="T28" s="426"/>
      <c r="U28" s="423"/>
      <c r="V28" s="417"/>
    </row>
    <row r="29" spans="1:22" ht="15.75" thickBot="1">
      <c r="A29" s="541"/>
      <c r="B29" s="492"/>
      <c r="C29" s="208">
        <f>'5- Identificación de Riesgos'!D29</f>
        <v>0</v>
      </c>
      <c r="D29" s="204"/>
      <c r="E29" s="211"/>
      <c r="F29" s="203"/>
      <c r="G29" s="203"/>
      <c r="H29" s="203"/>
      <c r="I29" s="203"/>
      <c r="J29" s="209">
        <f t="shared" si="0"/>
        <v>0</v>
      </c>
      <c r="K29" s="510"/>
      <c r="L29" s="203">
        <f>'5- Identificación de Riesgos'!I29</f>
        <v>0</v>
      </c>
      <c r="M29" s="210"/>
      <c r="N29" s="203"/>
      <c r="O29" s="203"/>
      <c r="P29" s="203"/>
      <c r="Q29" s="203"/>
      <c r="R29" s="209">
        <f t="shared" si="1"/>
        <v>0</v>
      </c>
      <c r="S29" s="510"/>
      <c r="T29" s="512"/>
      <c r="U29" s="492"/>
      <c r="V29" s="511"/>
    </row>
    <row r="30" spans="1:22" ht="174" customHeight="1" thickBot="1">
      <c r="A30" s="500">
        <f>'5- Identificación de Riesgos'!A30</f>
        <v>3</v>
      </c>
      <c r="B30" s="422" t="str">
        <f>'5- Identificación de Riesgos'!B30</f>
        <v xml:space="preserve"> Efectuar notificaciones que no cumplan con los requistos</v>
      </c>
      <c r="C30" s="174" t="str">
        <f>'5- Identificación de Riesgos'!D30</f>
        <v>1. Errores en la digitación en los oficios de solicitud de notificación o en los oficios de citación para la audiencia.</v>
      </c>
      <c r="D30" s="168"/>
      <c r="E30" s="175" t="s">
        <v>515</v>
      </c>
      <c r="F30" s="160" t="s">
        <v>348</v>
      </c>
      <c r="G30" s="160" t="s">
        <v>348</v>
      </c>
      <c r="H30" s="160" t="s">
        <v>348</v>
      </c>
      <c r="I30" s="160" t="s">
        <v>348</v>
      </c>
      <c r="J30" s="167">
        <f t="shared" ref="J30:J59" si="3">COUNTIF(F30:I30,"SI")/4</f>
        <v>1</v>
      </c>
      <c r="K30" s="503">
        <f>AVERAGE(J30:J39)</f>
        <v>0.6</v>
      </c>
      <c r="L30" s="160" t="str">
        <f>'5- Identificación de Riesgos'!I30</f>
        <v>Afectación de reputacion,imagén,  credibilidad, satisfacción de usuarios y PI</v>
      </c>
      <c r="M30" s="304" t="s">
        <v>492</v>
      </c>
      <c r="N30" s="160" t="s">
        <v>347</v>
      </c>
      <c r="O30" s="160" t="s">
        <v>347</v>
      </c>
      <c r="P30" s="160" t="s">
        <v>347</v>
      </c>
      <c r="Q30" s="160" t="s">
        <v>347</v>
      </c>
      <c r="R30" s="167">
        <f t="shared" ref="R30:R59" si="4">SUM(COUNTIF(N30,"SI")*25%,COUNTIF(O30,"SI")*40%,COUNTIF(P30,"SI")*25%,COUNTIF(Q30,"SI")*10%)</f>
        <v>0</v>
      </c>
      <c r="S30" s="506">
        <f t="shared" ref="S30" si="5">AVERAGE(R30:R39)</f>
        <v>0.2</v>
      </c>
      <c r="T30" s="538"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22"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16" t="str">
        <f>CONCATENATE(VLOOKUP((LEFT(T30,LEN(T30)-4)&amp;LEFT(U30,LEN(U30)-4)),'9- Matriz de Calor '!$D$18:$E$42,2,0)," - ",RIGHT(T30,1)*RIGHT(U30,1))</f>
        <v>Bajo - 2</v>
      </c>
    </row>
    <row r="31" spans="1:22" ht="141" customHeight="1">
      <c r="A31" s="501"/>
      <c r="B31" s="423"/>
      <c r="C31" s="176" t="str">
        <f>'5- Identificación de Riesgos'!D31</f>
        <v>2. Incumplimiento del procedimiento de notificación.</v>
      </c>
      <c r="D31" s="169"/>
      <c r="E31" s="177" t="s">
        <v>516</v>
      </c>
      <c r="F31" s="160" t="s">
        <v>348</v>
      </c>
      <c r="G31" s="160" t="s">
        <v>348</v>
      </c>
      <c r="H31" s="160" t="s">
        <v>348</v>
      </c>
      <c r="I31" s="160" t="s">
        <v>348</v>
      </c>
      <c r="J31" s="165">
        <f t="shared" si="3"/>
        <v>1</v>
      </c>
      <c r="K31" s="504"/>
      <c r="L31" s="161" t="str">
        <f>'5- Identificación de Riesgos'!I31</f>
        <v>Afectación Económica</v>
      </c>
      <c r="M31" s="304" t="s">
        <v>492</v>
      </c>
      <c r="N31" s="161" t="s">
        <v>347</v>
      </c>
      <c r="O31" s="161" t="s">
        <v>347</v>
      </c>
      <c r="P31" s="161" t="s">
        <v>347</v>
      </c>
      <c r="Q31" s="161" t="s">
        <v>347</v>
      </c>
      <c r="R31" s="165">
        <f t="shared" si="4"/>
        <v>0</v>
      </c>
      <c r="S31" s="507"/>
      <c r="T31" s="539"/>
      <c r="U31" s="423"/>
      <c r="V31" s="417"/>
    </row>
    <row r="32" spans="1:22" ht="195.75" customHeight="1">
      <c r="A32" s="501"/>
      <c r="B32" s="423"/>
      <c r="C32" s="176" t="str">
        <f>'5- Identificación de Riesgos'!D32</f>
        <v xml:space="preserve">3. Falta de personal para atender el  volúmen de solicitudes recibidas. </v>
      </c>
      <c r="D32" s="169"/>
      <c r="E32" s="177" t="s">
        <v>527</v>
      </c>
      <c r="F32" s="161" t="s">
        <v>348</v>
      </c>
      <c r="G32" s="161" t="s">
        <v>348</v>
      </c>
      <c r="H32" s="161" t="s">
        <v>348</v>
      </c>
      <c r="I32" s="161" t="s">
        <v>348</v>
      </c>
      <c r="J32" s="165">
        <f t="shared" si="3"/>
        <v>1</v>
      </c>
      <c r="K32" s="504"/>
      <c r="L32" s="161" t="str">
        <f>'5- Identificación de Riesgos'!I32</f>
        <v>Interrupción o afectación en la prestación del servicio judicial</v>
      </c>
      <c r="M32" s="182" t="s">
        <v>521</v>
      </c>
      <c r="N32" s="161" t="s">
        <v>348</v>
      </c>
      <c r="O32" s="161" t="s">
        <v>348</v>
      </c>
      <c r="P32" s="161" t="s">
        <v>348</v>
      </c>
      <c r="Q32" s="161" t="s">
        <v>348</v>
      </c>
      <c r="R32" s="165">
        <f t="shared" si="4"/>
        <v>1</v>
      </c>
      <c r="S32" s="507"/>
      <c r="T32" s="539"/>
      <c r="U32" s="423"/>
      <c r="V32" s="417"/>
    </row>
    <row r="33" spans="1:278" ht="160.5" customHeight="1">
      <c r="A33" s="501"/>
      <c r="B33" s="423"/>
      <c r="C33" s="176" t="str">
        <f>'5- Identificación de Riesgos'!D33</f>
        <v>4. Falta de comunicación y de oportunidad en la  actualización de las novedades de contacto de los usuarios por parte de los juzgados.</v>
      </c>
      <c r="D33" s="169"/>
      <c r="E33" s="177" t="s">
        <v>522</v>
      </c>
      <c r="F33" s="161" t="s">
        <v>348</v>
      </c>
      <c r="G33" s="161" t="s">
        <v>348</v>
      </c>
      <c r="H33" s="161" t="s">
        <v>348</v>
      </c>
      <c r="I33" s="161" t="s">
        <v>348</v>
      </c>
      <c r="J33" s="165">
        <f t="shared" si="3"/>
        <v>1</v>
      </c>
      <c r="K33" s="504"/>
      <c r="L33" s="161" t="str">
        <f>'5- Identificación de Riesgos'!I33</f>
        <v>Incumplimiento de las metas establecidas</v>
      </c>
      <c r="M33" s="182" t="s">
        <v>526</v>
      </c>
      <c r="N33" s="161" t="s">
        <v>348</v>
      </c>
      <c r="O33" s="161" t="s">
        <v>348</v>
      </c>
      <c r="P33" s="161" t="s">
        <v>348</v>
      </c>
      <c r="Q33" s="161" t="s">
        <v>348</v>
      </c>
      <c r="R33" s="165">
        <f t="shared" si="4"/>
        <v>1</v>
      </c>
      <c r="S33" s="507"/>
      <c r="T33" s="539"/>
      <c r="U33" s="423"/>
      <c r="V33" s="417"/>
    </row>
    <row r="34" spans="1:278" ht="147.75" customHeight="1">
      <c r="A34" s="501"/>
      <c r="B34" s="423"/>
      <c r="C34" s="176" t="str">
        <f>'5- Identificación de Riesgos'!D34</f>
        <v>5. No incluir en la solicitud de notificación la totalidad de las personas requeridas para la audiencias.</v>
      </c>
      <c r="D34" s="169"/>
      <c r="E34" s="177" t="s">
        <v>524</v>
      </c>
      <c r="F34" s="161" t="s">
        <v>348</v>
      </c>
      <c r="G34" s="161" t="s">
        <v>348</v>
      </c>
      <c r="H34" s="161" t="s">
        <v>348</v>
      </c>
      <c r="I34" s="161" t="s">
        <v>348</v>
      </c>
      <c r="J34" s="165">
        <f t="shared" si="3"/>
        <v>1</v>
      </c>
      <c r="K34" s="504"/>
      <c r="L34" s="161"/>
      <c r="M34" s="183"/>
      <c r="N34" s="161"/>
      <c r="O34" s="161"/>
      <c r="P34" s="161"/>
      <c r="Q34" s="161"/>
      <c r="R34" s="165">
        <f t="shared" si="4"/>
        <v>0</v>
      </c>
      <c r="S34" s="507"/>
      <c r="T34" s="539"/>
      <c r="U34" s="423"/>
      <c r="V34" s="417"/>
    </row>
    <row r="35" spans="1:278" ht="150.75" customHeight="1">
      <c r="A35" s="501"/>
      <c r="B35" s="423"/>
      <c r="C35" s="176" t="str">
        <f>'5- Identificación de Riesgos'!D35</f>
        <v xml:space="preserve">6. Direcciones físicas o electrónicas  de las partes interesadas erradas o inexistentes. </v>
      </c>
      <c r="D35" s="169"/>
      <c r="E35" s="177" t="s">
        <v>523</v>
      </c>
      <c r="F35" s="161" t="s">
        <v>348</v>
      </c>
      <c r="G35" s="161" t="s">
        <v>348</v>
      </c>
      <c r="H35" s="161" t="s">
        <v>348</v>
      </c>
      <c r="I35" s="161" t="s">
        <v>348</v>
      </c>
      <c r="J35" s="165">
        <f t="shared" si="3"/>
        <v>1</v>
      </c>
      <c r="K35" s="504"/>
      <c r="L35" s="161"/>
      <c r="M35" s="183"/>
      <c r="N35" s="161"/>
      <c r="O35" s="161"/>
      <c r="P35" s="161"/>
      <c r="Q35" s="161"/>
      <c r="R35" s="165">
        <f t="shared" si="4"/>
        <v>0</v>
      </c>
      <c r="S35" s="507"/>
      <c r="T35" s="539"/>
      <c r="U35" s="423"/>
      <c r="V35" s="417"/>
    </row>
    <row r="36" spans="1:278">
      <c r="A36" s="501"/>
      <c r="B36" s="423"/>
      <c r="C36" s="176">
        <f>'5- Identificación de Riesgos'!D36</f>
        <v>0</v>
      </c>
      <c r="D36" s="169"/>
      <c r="E36" s="177"/>
      <c r="F36" s="161"/>
      <c r="G36" s="161"/>
      <c r="H36" s="161"/>
      <c r="I36" s="161"/>
      <c r="J36" s="165">
        <f t="shared" si="3"/>
        <v>0</v>
      </c>
      <c r="K36" s="504"/>
      <c r="L36" s="161"/>
      <c r="M36" s="183"/>
      <c r="N36" s="161"/>
      <c r="O36" s="161"/>
      <c r="P36" s="161"/>
      <c r="Q36" s="161"/>
      <c r="R36" s="165">
        <f t="shared" si="4"/>
        <v>0</v>
      </c>
      <c r="S36" s="507"/>
      <c r="T36" s="539"/>
      <c r="U36" s="423"/>
      <c r="V36" s="417"/>
    </row>
    <row r="37" spans="1:278">
      <c r="A37" s="501"/>
      <c r="B37" s="423"/>
      <c r="C37" s="176">
        <f>'5- Identificación de Riesgos'!D37</f>
        <v>0</v>
      </c>
      <c r="D37" s="169"/>
      <c r="E37" s="177"/>
      <c r="F37" s="161"/>
      <c r="G37" s="161"/>
      <c r="H37" s="161"/>
      <c r="I37" s="161"/>
      <c r="J37" s="165">
        <f t="shared" si="3"/>
        <v>0</v>
      </c>
      <c r="K37" s="504"/>
      <c r="L37" s="161"/>
      <c r="M37" s="183"/>
      <c r="N37" s="161"/>
      <c r="O37" s="161"/>
      <c r="P37" s="161"/>
      <c r="Q37" s="161"/>
      <c r="R37" s="165">
        <f t="shared" si="4"/>
        <v>0</v>
      </c>
      <c r="S37" s="507"/>
      <c r="T37" s="539"/>
      <c r="U37" s="423"/>
      <c r="V37" s="417"/>
    </row>
    <row r="38" spans="1:278">
      <c r="A38" s="501"/>
      <c r="B38" s="423"/>
      <c r="C38" s="176">
        <f>'5- Identificación de Riesgos'!D38</f>
        <v>0</v>
      </c>
      <c r="D38" s="169"/>
      <c r="E38" s="177"/>
      <c r="F38" s="161"/>
      <c r="G38" s="161"/>
      <c r="H38" s="161"/>
      <c r="I38" s="161"/>
      <c r="J38" s="165">
        <f t="shared" si="3"/>
        <v>0</v>
      </c>
      <c r="K38" s="504"/>
      <c r="L38" s="161"/>
      <c r="M38" s="183"/>
      <c r="N38" s="161"/>
      <c r="O38" s="161"/>
      <c r="P38" s="161"/>
      <c r="Q38" s="161"/>
      <c r="R38" s="165">
        <f t="shared" si="4"/>
        <v>0</v>
      </c>
      <c r="S38" s="507"/>
      <c r="T38" s="539"/>
      <c r="U38" s="423"/>
      <c r="V38" s="417"/>
    </row>
    <row r="39" spans="1:278" ht="15.75" thickBot="1">
      <c r="A39" s="502"/>
      <c r="B39" s="424"/>
      <c r="C39" s="208">
        <f>'5- Identificación de Riesgos'!D39</f>
        <v>0</v>
      </c>
      <c r="D39" s="204"/>
      <c r="E39" s="211"/>
      <c r="F39" s="203"/>
      <c r="G39" s="203"/>
      <c r="H39" s="203"/>
      <c r="I39" s="203"/>
      <c r="J39" s="209">
        <f t="shared" si="3"/>
        <v>0</v>
      </c>
      <c r="K39" s="505"/>
      <c r="L39" s="203"/>
      <c r="M39" s="210"/>
      <c r="N39" s="203"/>
      <c r="O39" s="203"/>
      <c r="P39" s="203"/>
      <c r="Q39" s="203"/>
      <c r="R39" s="209">
        <f t="shared" si="4"/>
        <v>0</v>
      </c>
      <c r="S39" s="508"/>
      <c r="T39" s="540"/>
      <c r="U39" s="424"/>
      <c r="V39" s="418"/>
    </row>
    <row r="40" spans="1:278" s="217" customFormat="1" ht="150" customHeight="1">
      <c r="A40" s="500">
        <f>'5- Identificación de Riesgos'!A40</f>
        <v>4</v>
      </c>
      <c r="B40" s="422" t="str">
        <f>'5- Identificación de Riesgos'!B40</f>
        <v>Efectuar el reparto judicial incumpliendo requisitos</v>
      </c>
      <c r="C40" s="174" t="str">
        <f>'5- Identificación de Riesgos'!D40</f>
        <v xml:space="preserve">1.  Direcciones físicas o electrónicas  de las partes interesadas erradas. </v>
      </c>
      <c r="D40" s="168"/>
      <c r="E40" s="175" t="s">
        <v>525</v>
      </c>
      <c r="F40" s="160" t="s">
        <v>347</v>
      </c>
      <c r="G40" s="160" t="s">
        <v>348</v>
      </c>
      <c r="H40" s="160" t="s">
        <v>347</v>
      </c>
      <c r="I40" s="160" t="s">
        <v>347</v>
      </c>
      <c r="J40" s="167">
        <f t="shared" si="3"/>
        <v>0.25</v>
      </c>
      <c r="K40" s="503">
        <f>AVERAGE(J40:J49)</f>
        <v>0.22500000000000001</v>
      </c>
      <c r="L40" s="160" t="str">
        <f>'5- Identificación de Riesgos'!I40</f>
        <v>Afectación de reputacion,imagén,  credibilidad, satisfacción de usuarios y PI</v>
      </c>
      <c r="M40" s="304" t="s">
        <v>492</v>
      </c>
      <c r="N40" s="160" t="s">
        <v>347</v>
      </c>
      <c r="O40" s="160" t="s">
        <v>347</v>
      </c>
      <c r="P40" s="160" t="s">
        <v>347</v>
      </c>
      <c r="Q40" s="160" t="s">
        <v>347</v>
      </c>
      <c r="R40" s="167">
        <f t="shared" si="4"/>
        <v>0</v>
      </c>
      <c r="S40" s="503">
        <f t="shared" ref="S40" si="6">AVERAGE(R40:R49)</f>
        <v>0.2</v>
      </c>
      <c r="T40" s="425"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22"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416" t="str">
        <f>CONCATENATE(VLOOKUP((LEFT(T40,LEN(T40)-4)&amp;LEFT(U40,LEN(U40)-4)),'9- Matriz de Calor '!$D$18:$E$42,2,0)," - ",RIGHT(T40,1)*RIGHT(U40,1))</f>
        <v>Bajo - 2</v>
      </c>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6"/>
      <c r="DI40" s="216"/>
      <c r="DJ40" s="216"/>
      <c r="DK40" s="216"/>
      <c r="DL40" s="216"/>
      <c r="DM40" s="216"/>
      <c r="DN40" s="216"/>
      <c r="DO40" s="216"/>
      <c r="DP40" s="216"/>
      <c r="DQ40" s="216"/>
      <c r="DR40" s="216"/>
      <c r="DS40" s="216"/>
      <c r="DT40" s="216"/>
      <c r="DU40" s="216"/>
      <c r="DV40" s="216"/>
      <c r="DW40" s="216"/>
      <c r="DX40" s="216"/>
      <c r="DY40" s="216"/>
      <c r="DZ40" s="216"/>
      <c r="EA40" s="216"/>
      <c r="EB40" s="216"/>
      <c r="EC40" s="216"/>
      <c r="ED40" s="216"/>
      <c r="EE40" s="216"/>
      <c r="EF40" s="216"/>
      <c r="EG40" s="216"/>
      <c r="EH40" s="216"/>
      <c r="EI40" s="216"/>
      <c r="EJ40" s="216"/>
      <c r="EK40" s="216"/>
      <c r="EL40" s="216"/>
      <c r="EM40" s="216"/>
      <c r="EN40" s="216"/>
      <c r="EO40" s="216"/>
      <c r="EP40" s="216"/>
      <c r="EQ40" s="216"/>
      <c r="ER40" s="216"/>
      <c r="ES40" s="216"/>
      <c r="ET40" s="216"/>
      <c r="EU40" s="216"/>
      <c r="EV40" s="216"/>
      <c r="EW40" s="216"/>
      <c r="EX40" s="216"/>
      <c r="EY40" s="216"/>
      <c r="EZ40" s="216"/>
      <c r="FA40" s="216"/>
      <c r="FB40" s="216"/>
      <c r="FC40" s="216"/>
      <c r="FD40" s="216"/>
      <c r="FE40" s="216"/>
      <c r="FF40" s="216"/>
      <c r="FG40" s="216"/>
      <c r="FH40" s="216"/>
      <c r="FI40" s="216"/>
      <c r="FJ40" s="216"/>
      <c r="FK40" s="216"/>
      <c r="FL40" s="216"/>
      <c r="FM40" s="216"/>
      <c r="FN40" s="216"/>
      <c r="FO40" s="216"/>
      <c r="FP40" s="216"/>
      <c r="FQ40" s="216"/>
      <c r="FR40" s="216"/>
      <c r="FS40" s="216"/>
      <c r="FT40" s="216"/>
      <c r="FU40" s="216"/>
      <c r="FV40" s="216"/>
      <c r="FW40" s="216"/>
      <c r="FX40" s="216"/>
      <c r="FY40" s="216"/>
      <c r="FZ40" s="216"/>
      <c r="GA40" s="216"/>
      <c r="GB40" s="216"/>
      <c r="GC40" s="216"/>
      <c r="GD40" s="216"/>
      <c r="GE40" s="216"/>
      <c r="GF40" s="216"/>
      <c r="GG40" s="216"/>
      <c r="GH40" s="216"/>
      <c r="GI40" s="216"/>
      <c r="GJ40" s="216"/>
      <c r="GK40" s="216"/>
      <c r="GL40" s="216"/>
      <c r="GM40" s="216"/>
      <c r="GN40" s="216"/>
      <c r="GO40" s="216"/>
      <c r="GP40" s="216"/>
      <c r="GQ40" s="216"/>
      <c r="GR40" s="216"/>
      <c r="GS40" s="216"/>
      <c r="GT40" s="216"/>
      <c r="GU40" s="216"/>
      <c r="GV40" s="216"/>
      <c r="GW40" s="216"/>
      <c r="GX40" s="216"/>
      <c r="GY40" s="216"/>
      <c r="GZ40" s="216"/>
      <c r="HA40" s="216"/>
      <c r="HB40" s="216"/>
      <c r="HC40" s="216"/>
      <c r="HD40" s="216"/>
      <c r="HE40" s="216"/>
      <c r="HF40" s="216"/>
      <c r="HG40" s="216"/>
      <c r="HH40" s="216"/>
      <c r="HI40" s="216"/>
      <c r="HJ40" s="216"/>
      <c r="HK40" s="216"/>
      <c r="HL40" s="216"/>
      <c r="HM40" s="216"/>
      <c r="HN40" s="216"/>
      <c r="HO40" s="216"/>
      <c r="HP40" s="216"/>
      <c r="HQ40" s="216"/>
      <c r="HR40" s="216"/>
      <c r="HS40" s="216"/>
      <c r="HT40" s="216"/>
      <c r="HU40" s="216"/>
      <c r="HV40" s="216"/>
      <c r="HW40" s="216"/>
      <c r="HX40" s="216"/>
      <c r="HY40" s="216"/>
      <c r="HZ40" s="216"/>
      <c r="IA40" s="216"/>
      <c r="IB40" s="216"/>
      <c r="IC40" s="216"/>
      <c r="ID40" s="216"/>
      <c r="IE40" s="216"/>
      <c r="IF40" s="216"/>
      <c r="IG40" s="216"/>
      <c r="IH40" s="216"/>
      <c r="II40" s="216"/>
      <c r="IJ40" s="216"/>
      <c r="IK40" s="216"/>
      <c r="IL40" s="216"/>
      <c r="IM40" s="216"/>
      <c r="IN40" s="216"/>
      <c r="IO40" s="216"/>
      <c r="IP40" s="216"/>
      <c r="IQ40" s="216"/>
      <c r="IR40" s="216"/>
      <c r="IS40" s="216"/>
      <c r="IT40" s="216"/>
      <c r="IU40" s="216"/>
      <c r="IV40" s="216"/>
      <c r="IW40" s="216"/>
      <c r="IX40" s="216"/>
      <c r="IY40" s="216"/>
      <c r="IZ40" s="216"/>
      <c r="JA40" s="216"/>
      <c r="JB40" s="216"/>
      <c r="JC40" s="216"/>
      <c r="JD40" s="216"/>
      <c r="JE40" s="216"/>
      <c r="JF40" s="216"/>
      <c r="JG40" s="216"/>
      <c r="JH40" s="216"/>
      <c r="JI40" s="216"/>
      <c r="JJ40" s="216"/>
      <c r="JK40" s="216"/>
      <c r="JL40" s="216"/>
      <c r="JM40" s="216"/>
      <c r="JN40" s="216"/>
      <c r="JO40" s="216"/>
      <c r="JP40" s="216"/>
      <c r="JQ40" s="216"/>
      <c r="JR40" s="216"/>
    </row>
    <row r="41" spans="1:278" ht="143.25" customHeight="1" thickBot="1">
      <c r="A41" s="501"/>
      <c r="B41" s="423"/>
      <c r="C41" s="176" t="str">
        <f>'5- Identificación de Riesgos'!D41</f>
        <v>2.  Falta de seguimiento y control al cumplimiento efectivo de la actividad asignada.</v>
      </c>
      <c r="D41" s="169"/>
      <c r="E41" s="177" t="s">
        <v>528</v>
      </c>
      <c r="F41" s="161" t="s">
        <v>348</v>
      </c>
      <c r="G41" s="161" t="s">
        <v>348</v>
      </c>
      <c r="H41" s="161" t="s">
        <v>348</v>
      </c>
      <c r="I41" s="161" t="s">
        <v>348</v>
      </c>
      <c r="J41" s="165">
        <f t="shared" si="3"/>
        <v>1</v>
      </c>
      <c r="K41" s="504"/>
      <c r="L41" s="161" t="str">
        <f>'5- Identificación de Riesgos'!I41</f>
        <v>Interrupción o afectación en la prestación del servicio administrativo</v>
      </c>
      <c r="M41" s="182" t="s">
        <v>530</v>
      </c>
      <c r="N41" s="161" t="s">
        <v>348</v>
      </c>
      <c r="O41" s="161" t="s">
        <v>348</v>
      </c>
      <c r="P41" s="161" t="s">
        <v>348</v>
      </c>
      <c r="Q41" s="161" t="s">
        <v>348</v>
      </c>
      <c r="R41" s="165">
        <f t="shared" si="4"/>
        <v>1</v>
      </c>
      <c r="S41" s="504"/>
      <c r="T41" s="426"/>
      <c r="U41" s="423"/>
      <c r="V41" s="417"/>
    </row>
    <row r="42" spans="1:278" ht="126" customHeight="1">
      <c r="A42" s="501"/>
      <c r="B42" s="423"/>
      <c r="C42" s="176" t="str">
        <f>'5- Identificación de Riesgos'!D42</f>
        <v>3. Errores de digitación al momento de realizar el reparto, ya sea manual, en el software de reparto o herramienta tecnológica.</v>
      </c>
      <c r="D42" s="169"/>
      <c r="E42" s="175" t="s">
        <v>529</v>
      </c>
      <c r="F42" s="161" t="s">
        <v>348</v>
      </c>
      <c r="G42" s="161" t="s">
        <v>348</v>
      </c>
      <c r="H42" s="161" t="s">
        <v>348</v>
      </c>
      <c r="I42" s="161" t="s">
        <v>348</v>
      </c>
      <c r="J42" s="165">
        <f t="shared" si="3"/>
        <v>1</v>
      </c>
      <c r="K42" s="504"/>
      <c r="L42" s="161" t="str">
        <f>'5- Identificación de Riesgos'!I42</f>
        <v>Afectación Económica</v>
      </c>
      <c r="M42" s="304" t="s">
        <v>492</v>
      </c>
      <c r="N42" s="161" t="s">
        <v>347</v>
      </c>
      <c r="O42" s="161" t="s">
        <v>347</v>
      </c>
      <c r="P42" s="161" t="s">
        <v>347</v>
      </c>
      <c r="Q42" s="161" t="s">
        <v>347</v>
      </c>
      <c r="R42" s="165">
        <f t="shared" si="4"/>
        <v>0</v>
      </c>
      <c r="S42" s="504"/>
      <c r="T42" s="426"/>
      <c r="U42" s="423"/>
      <c r="V42" s="417"/>
    </row>
    <row r="43" spans="1:278" ht="127.5">
      <c r="A43" s="501"/>
      <c r="B43" s="423"/>
      <c r="C43" s="176">
        <f>'5- Identificación de Riesgos'!D43</f>
        <v>0</v>
      </c>
      <c r="D43" s="169"/>
      <c r="E43" s="177"/>
      <c r="F43" s="161"/>
      <c r="G43" s="161"/>
      <c r="H43" s="161"/>
      <c r="I43" s="161"/>
      <c r="J43" s="165">
        <f t="shared" si="3"/>
        <v>0</v>
      </c>
      <c r="K43" s="504"/>
      <c r="L43" s="161" t="str">
        <f>'5- Identificación de Riesgos'!I43</f>
        <v>Incumplimiento de las metas establecidas</v>
      </c>
      <c r="M43" s="177" t="s">
        <v>531</v>
      </c>
      <c r="N43" s="161" t="s">
        <v>348</v>
      </c>
      <c r="O43" s="161" t="s">
        <v>348</v>
      </c>
      <c r="P43" s="161" t="s">
        <v>348</v>
      </c>
      <c r="Q43" s="161" t="s">
        <v>348</v>
      </c>
      <c r="R43" s="165">
        <f t="shared" si="4"/>
        <v>1</v>
      </c>
      <c r="S43" s="504"/>
      <c r="T43" s="426"/>
      <c r="U43" s="423"/>
      <c r="V43" s="417"/>
    </row>
    <row r="44" spans="1:278">
      <c r="A44" s="501"/>
      <c r="B44" s="423"/>
      <c r="C44" s="176" t="str">
        <f>'5- Identificación de Riesgos'!D44</f>
        <v xml:space="preserve"> </v>
      </c>
      <c r="D44" s="169"/>
      <c r="E44" s="169"/>
      <c r="F44" s="161"/>
      <c r="G44" s="161"/>
      <c r="H44" s="161"/>
      <c r="I44" s="161"/>
      <c r="J44" s="165">
        <f t="shared" si="3"/>
        <v>0</v>
      </c>
      <c r="K44" s="504"/>
      <c r="L44" s="161"/>
      <c r="M44" s="183"/>
      <c r="N44" s="161"/>
      <c r="O44" s="161"/>
      <c r="P44" s="161"/>
      <c r="Q44" s="161"/>
      <c r="R44" s="165">
        <f t="shared" si="4"/>
        <v>0</v>
      </c>
      <c r="S44" s="504"/>
      <c r="T44" s="426"/>
      <c r="U44" s="423"/>
      <c r="V44" s="417"/>
    </row>
    <row r="45" spans="1:278">
      <c r="A45" s="501"/>
      <c r="B45" s="423"/>
      <c r="C45" s="176">
        <f>'5- Identificación de Riesgos'!D45</f>
        <v>0</v>
      </c>
      <c r="D45" s="169"/>
      <c r="E45" s="177"/>
      <c r="F45" s="161"/>
      <c r="G45" s="161"/>
      <c r="H45" s="161"/>
      <c r="I45" s="161"/>
      <c r="J45" s="165">
        <f t="shared" si="3"/>
        <v>0</v>
      </c>
      <c r="K45" s="504"/>
      <c r="L45" s="161"/>
      <c r="M45" s="183"/>
      <c r="N45" s="161"/>
      <c r="O45" s="161"/>
      <c r="P45" s="161"/>
      <c r="Q45" s="161"/>
      <c r="R45" s="165">
        <f t="shared" si="4"/>
        <v>0</v>
      </c>
      <c r="S45" s="504"/>
      <c r="T45" s="426"/>
      <c r="U45" s="423"/>
      <c r="V45" s="417"/>
    </row>
    <row r="46" spans="1:278">
      <c r="A46" s="501"/>
      <c r="B46" s="423"/>
      <c r="C46" s="176">
        <f>'5- Identificación de Riesgos'!D46</f>
        <v>0</v>
      </c>
      <c r="D46" s="169"/>
      <c r="E46" s="177"/>
      <c r="F46" s="161"/>
      <c r="G46" s="161"/>
      <c r="H46" s="161"/>
      <c r="I46" s="161"/>
      <c r="J46" s="165">
        <f t="shared" si="3"/>
        <v>0</v>
      </c>
      <c r="K46" s="504"/>
      <c r="L46" s="161"/>
      <c r="M46" s="183"/>
      <c r="N46" s="161"/>
      <c r="O46" s="161"/>
      <c r="P46" s="161"/>
      <c r="Q46" s="161"/>
      <c r="R46" s="165">
        <f t="shared" si="4"/>
        <v>0</v>
      </c>
      <c r="S46" s="504"/>
      <c r="T46" s="426"/>
      <c r="U46" s="423"/>
      <c r="V46" s="417"/>
    </row>
    <row r="47" spans="1:278">
      <c r="A47" s="501"/>
      <c r="B47" s="423"/>
      <c r="C47" s="176">
        <f>'5- Identificación de Riesgos'!D47</f>
        <v>0</v>
      </c>
      <c r="D47" s="169"/>
      <c r="E47" s="177"/>
      <c r="F47" s="161"/>
      <c r="G47" s="161"/>
      <c r="H47" s="161"/>
      <c r="I47" s="161"/>
      <c r="J47" s="165">
        <f t="shared" si="3"/>
        <v>0</v>
      </c>
      <c r="K47" s="504"/>
      <c r="L47" s="161"/>
      <c r="M47" s="183"/>
      <c r="N47" s="161"/>
      <c r="O47" s="161"/>
      <c r="P47" s="161"/>
      <c r="Q47" s="161"/>
      <c r="R47" s="165">
        <f t="shared" si="4"/>
        <v>0</v>
      </c>
      <c r="S47" s="504"/>
      <c r="T47" s="426"/>
      <c r="U47" s="423"/>
      <c r="V47" s="417"/>
    </row>
    <row r="48" spans="1:278">
      <c r="A48" s="501"/>
      <c r="B48" s="423"/>
      <c r="C48" s="176">
        <f>'5- Identificación de Riesgos'!D48</f>
        <v>0</v>
      </c>
      <c r="D48" s="169"/>
      <c r="E48" s="177"/>
      <c r="F48" s="161"/>
      <c r="G48" s="161"/>
      <c r="H48" s="161"/>
      <c r="I48" s="161"/>
      <c r="J48" s="165">
        <f t="shared" si="3"/>
        <v>0</v>
      </c>
      <c r="K48" s="504"/>
      <c r="L48" s="161"/>
      <c r="M48" s="183"/>
      <c r="N48" s="161"/>
      <c r="O48" s="161"/>
      <c r="P48" s="161"/>
      <c r="Q48" s="161"/>
      <c r="R48" s="165">
        <f t="shared" si="4"/>
        <v>0</v>
      </c>
      <c r="S48" s="504"/>
      <c r="T48" s="426"/>
      <c r="U48" s="423"/>
      <c r="V48" s="417"/>
    </row>
    <row r="49" spans="1:278" s="219" customFormat="1" ht="15.75" thickBot="1">
      <c r="A49" s="502"/>
      <c r="B49" s="424"/>
      <c r="C49" s="178">
        <f>'5- Identificación de Riesgos'!D49</f>
        <v>0</v>
      </c>
      <c r="D49" s="171"/>
      <c r="E49" s="180"/>
      <c r="F49" s="162"/>
      <c r="G49" s="162"/>
      <c r="H49" s="162"/>
      <c r="I49" s="162"/>
      <c r="J49" s="166">
        <f t="shared" si="3"/>
        <v>0</v>
      </c>
      <c r="K49" s="505"/>
      <c r="L49" s="162"/>
      <c r="M49" s="184"/>
      <c r="N49" s="162"/>
      <c r="O49" s="162"/>
      <c r="P49" s="162"/>
      <c r="Q49" s="162"/>
      <c r="R49" s="166">
        <f t="shared" si="4"/>
        <v>0</v>
      </c>
      <c r="S49" s="505"/>
      <c r="T49" s="427"/>
      <c r="U49" s="424"/>
      <c r="V49" s="4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18"/>
      <c r="DJ49" s="218"/>
      <c r="DK49" s="218"/>
      <c r="DL49" s="218"/>
      <c r="DM49" s="218"/>
      <c r="DN49" s="218"/>
      <c r="DO49" s="218"/>
      <c r="DP49" s="218"/>
      <c r="DQ49" s="218"/>
      <c r="DR49" s="218"/>
      <c r="DS49" s="218"/>
      <c r="DT49" s="218"/>
      <c r="DU49" s="218"/>
      <c r="DV49" s="218"/>
      <c r="DW49" s="218"/>
      <c r="DX49" s="218"/>
      <c r="DY49" s="218"/>
      <c r="DZ49" s="218"/>
      <c r="EA49" s="218"/>
      <c r="EB49" s="218"/>
      <c r="EC49" s="218"/>
      <c r="ED49" s="218"/>
      <c r="EE49" s="218"/>
      <c r="EF49" s="218"/>
      <c r="EG49" s="218"/>
      <c r="EH49" s="218"/>
      <c r="EI49" s="218"/>
      <c r="EJ49" s="218"/>
      <c r="EK49" s="218"/>
      <c r="EL49" s="218"/>
      <c r="EM49" s="218"/>
      <c r="EN49" s="218"/>
      <c r="EO49" s="218"/>
      <c r="EP49" s="218"/>
      <c r="EQ49" s="218"/>
      <c r="ER49" s="218"/>
      <c r="ES49" s="218"/>
      <c r="ET49" s="218"/>
      <c r="EU49" s="218"/>
      <c r="EV49" s="218"/>
      <c r="EW49" s="218"/>
      <c r="EX49" s="218"/>
      <c r="EY49" s="218"/>
      <c r="EZ49" s="218"/>
      <c r="FA49" s="218"/>
      <c r="FB49" s="218"/>
      <c r="FC49" s="218"/>
      <c r="FD49" s="218"/>
      <c r="FE49" s="218"/>
      <c r="FF49" s="218"/>
      <c r="FG49" s="218"/>
      <c r="FH49" s="218"/>
      <c r="FI49" s="218"/>
      <c r="FJ49" s="218"/>
      <c r="FK49" s="218"/>
      <c r="FL49" s="218"/>
      <c r="FM49" s="218"/>
      <c r="FN49" s="218"/>
      <c r="FO49" s="218"/>
      <c r="FP49" s="218"/>
      <c r="FQ49" s="218"/>
      <c r="FR49" s="218"/>
      <c r="FS49" s="218"/>
      <c r="FT49" s="218"/>
      <c r="FU49" s="218"/>
      <c r="FV49" s="218"/>
      <c r="FW49" s="218"/>
      <c r="FX49" s="218"/>
      <c r="FY49" s="218"/>
      <c r="FZ49" s="218"/>
      <c r="GA49" s="218"/>
      <c r="GB49" s="218"/>
      <c r="GC49" s="218"/>
      <c r="GD49" s="218"/>
      <c r="GE49" s="218"/>
      <c r="GF49" s="218"/>
      <c r="GG49" s="218"/>
      <c r="GH49" s="218"/>
      <c r="GI49" s="218"/>
      <c r="GJ49" s="218"/>
      <c r="GK49" s="218"/>
      <c r="GL49" s="218"/>
      <c r="GM49" s="218"/>
      <c r="GN49" s="218"/>
      <c r="GO49" s="218"/>
      <c r="GP49" s="218"/>
      <c r="GQ49" s="218"/>
      <c r="GR49" s="218"/>
      <c r="GS49" s="218"/>
      <c r="GT49" s="218"/>
      <c r="GU49" s="218"/>
      <c r="GV49" s="218"/>
      <c r="GW49" s="218"/>
      <c r="GX49" s="218"/>
      <c r="GY49" s="218"/>
      <c r="GZ49" s="218"/>
      <c r="HA49" s="218"/>
      <c r="HB49" s="218"/>
      <c r="HC49" s="218"/>
      <c r="HD49" s="218"/>
      <c r="HE49" s="218"/>
      <c r="HF49" s="218"/>
      <c r="HG49" s="218"/>
      <c r="HH49" s="218"/>
      <c r="HI49" s="218"/>
      <c r="HJ49" s="218"/>
      <c r="HK49" s="218"/>
      <c r="HL49" s="218"/>
      <c r="HM49" s="218"/>
      <c r="HN49" s="218"/>
      <c r="HO49" s="218"/>
      <c r="HP49" s="218"/>
      <c r="HQ49" s="218"/>
      <c r="HR49" s="218"/>
      <c r="HS49" s="218"/>
      <c r="HT49" s="218"/>
      <c r="HU49" s="218"/>
      <c r="HV49" s="218"/>
      <c r="HW49" s="218"/>
      <c r="HX49" s="218"/>
      <c r="HY49" s="218"/>
      <c r="HZ49" s="218"/>
      <c r="IA49" s="218"/>
      <c r="IB49" s="218"/>
      <c r="IC49" s="218"/>
      <c r="ID49" s="218"/>
      <c r="IE49" s="218"/>
      <c r="IF49" s="218"/>
      <c r="IG49" s="218"/>
      <c r="IH49" s="218"/>
      <c r="II49" s="218"/>
      <c r="IJ49" s="218"/>
      <c r="IK49" s="218"/>
      <c r="IL49" s="218"/>
      <c r="IM49" s="218"/>
      <c r="IN49" s="218"/>
      <c r="IO49" s="218"/>
      <c r="IP49" s="218"/>
      <c r="IQ49" s="218"/>
      <c r="IR49" s="218"/>
      <c r="IS49" s="218"/>
      <c r="IT49" s="218"/>
      <c r="IU49" s="218"/>
      <c r="IV49" s="218"/>
      <c r="IW49" s="218"/>
      <c r="IX49" s="218"/>
      <c r="IY49" s="218"/>
      <c r="IZ49" s="218"/>
      <c r="JA49" s="218"/>
      <c r="JB49" s="218"/>
      <c r="JC49" s="218"/>
      <c r="JD49" s="218"/>
      <c r="JE49" s="218"/>
      <c r="JF49" s="218"/>
      <c r="JG49" s="218"/>
      <c r="JH49" s="218"/>
      <c r="JI49" s="218"/>
      <c r="JJ49" s="218"/>
      <c r="JK49" s="218"/>
      <c r="JL49" s="218"/>
      <c r="JM49" s="218"/>
      <c r="JN49" s="218"/>
      <c r="JO49" s="218"/>
      <c r="JP49" s="218"/>
      <c r="JQ49" s="218"/>
      <c r="JR49" s="218"/>
    </row>
    <row r="50" spans="1:278" ht="102.75" thickBot="1">
      <c r="A50" s="500">
        <v>5</v>
      </c>
      <c r="B50" s="422" t="str">
        <f>'5- Identificación de Riesgos'!B50</f>
        <v>Pérdida de documentos</v>
      </c>
      <c r="C50" s="174" t="str">
        <f>'5- Identificación de Riesgos'!D50</f>
        <v xml:space="preserve">1. Falta de implementación del expediente electrónico en todas las dependencias y juzgados.
</v>
      </c>
      <c r="D50" s="168"/>
      <c r="E50" s="182" t="s">
        <v>532</v>
      </c>
      <c r="F50" s="161" t="s">
        <v>348</v>
      </c>
      <c r="G50" s="161" t="s">
        <v>348</v>
      </c>
      <c r="H50" s="161" t="s">
        <v>348</v>
      </c>
      <c r="I50" s="161" t="s">
        <v>348</v>
      </c>
      <c r="J50" s="167">
        <f t="shared" si="3"/>
        <v>1</v>
      </c>
      <c r="K50" s="503">
        <f>AVERAGE(J50:J59)</f>
        <v>0.5</v>
      </c>
      <c r="L50" s="160" t="str">
        <f>'5- Identificación de Riesgos'!I50</f>
        <v>Interrupción o afectación en la prestación del servicio judicial</v>
      </c>
      <c r="M50" s="305" t="s">
        <v>535</v>
      </c>
      <c r="N50" s="160" t="s">
        <v>348</v>
      </c>
      <c r="O50" s="160" t="s">
        <v>348</v>
      </c>
      <c r="P50" s="160" t="s">
        <v>348</v>
      </c>
      <c r="Q50" s="160" t="s">
        <v>348</v>
      </c>
      <c r="R50" s="167">
        <f t="shared" si="4"/>
        <v>1</v>
      </c>
      <c r="S50" s="503">
        <f t="shared" ref="S50" si="7">AVERAGE(R50:R59)</f>
        <v>0.1</v>
      </c>
      <c r="T50" s="425"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22"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416" t="str">
        <f>CONCATENATE(VLOOKUP((LEFT(T50,LEN(T50)-4)&amp;LEFT(U50,LEN(U50)-4)),'9- Matriz de Calor '!$D$18:$E$42,2,0)," - ",RIGHT(T50,1)*RIGHT(U50,1))</f>
        <v>Bajo - 2</v>
      </c>
    </row>
    <row r="51" spans="1:278" ht="115.5" thickBot="1">
      <c r="A51" s="501"/>
      <c r="B51" s="423"/>
      <c r="C51" s="176" t="str">
        <f>'5- Identificación de Riesgos'!D51</f>
        <v>2.Falta de software institucional estandarizado para la especialidad para el control del archivo de documentos tanto físicos como virtuales.</v>
      </c>
      <c r="D51" s="169"/>
      <c r="E51" s="177" t="s">
        <v>533</v>
      </c>
      <c r="F51" s="161" t="s">
        <v>348</v>
      </c>
      <c r="G51" s="161" t="s">
        <v>348</v>
      </c>
      <c r="H51" s="161" t="s">
        <v>348</v>
      </c>
      <c r="I51" s="161" t="s">
        <v>348</v>
      </c>
      <c r="J51" s="165">
        <f t="shared" si="3"/>
        <v>1</v>
      </c>
      <c r="K51" s="504"/>
      <c r="L51" s="160"/>
      <c r="M51" s="205"/>
      <c r="N51" s="161"/>
      <c r="O51" s="161"/>
      <c r="P51" s="161"/>
      <c r="Q51" s="161"/>
      <c r="R51" s="165">
        <f t="shared" si="4"/>
        <v>0</v>
      </c>
      <c r="S51" s="504"/>
      <c r="T51" s="426"/>
      <c r="U51" s="423"/>
      <c r="V51" s="417"/>
    </row>
    <row r="52" spans="1:278" ht="114.75">
      <c r="A52" s="501"/>
      <c r="B52" s="423"/>
      <c r="C52" s="176" t="str">
        <f>'5- Identificación de Riesgos'!D52</f>
        <v>3.Desconocimiento e inaplicabilidad de las Tablas de Retención Documental (TRD)</v>
      </c>
      <c r="D52" s="169"/>
      <c r="E52" s="182" t="s">
        <v>534</v>
      </c>
      <c r="F52" s="161" t="s">
        <v>348</v>
      </c>
      <c r="G52" s="161" t="s">
        <v>348</v>
      </c>
      <c r="H52" s="161" t="s">
        <v>348</v>
      </c>
      <c r="I52" s="161" t="s">
        <v>348</v>
      </c>
      <c r="J52" s="165">
        <f t="shared" si="3"/>
        <v>1</v>
      </c>
      <c r="K52" s="504"/>
      <c r="L52" s="160"/>
      <c r="M52" s="183"/>
      <c r="N52" s="161"/>
      <c r="O52" s="161"/>
      <c r="P52" s="161"/>
      <c r="Q52" s="161"/>
      <c r="R52" s="165">
        <f t="shared" si="4"/>
        <v>0</v>
      </c>
      <c r="S52" s="504"/>
      <c r="T52" s="426"/>
      <c r="U52" s="423"/>
      <c r="V52" s="417"/>
    </row>
    <row r="53" spans="1:278" ht="90" thickBot="1">
      <c r="A53" s="501"/>
      <c r="B53" s="423"/>
      <c r="C53" s="176" t="str">
        <f>'5- Identificación de Riesgos'!D53</f>
        <v>4.Volumen excesivo de ingreso de expedientes para el personal asignado,  generando demoras en la organización de los expedientes.</v>
      </c>
      <c r="D53" s="169"/>
      <c r="E53" s="177" t="s">
        <v>536</v>
      </c>
      <c r="F53" s="161" t="s">
        <v>348</v>
      </c>
      <c r="G53" s="161" t="s">
        <v>348</v>
      </c>
      <c r="H53" s="161" t="s">
        <v>348</v>
      </c>
      <c r="I53" s="161" t="s">
        <v>348</v>
      </c>
      <c r="J53" s="165">
        <f t="shared" si="3"/>
        <v>1</v>
      </c>
      <c r="K53" s="504"/>
      <c r="L53" s="161"/>
      <c r="M53" s="183"/>
      <c r="N53" s="161"/>
      <c r="O53" s="161"/>
      <c r="P53" s="161"/>
      <c r="Q53" s="161"/>
      <c r="R53" s="165">
        <f t="shared" si="4"/>
        <v>0</v>
      </c>
      <c r="S53" s="504"/>
      <c r="T53" s="426"/>
      <c r="U53" s="423"/>
      <c r="V53" s="417"/>
    </row>
    <row r="54" spans="1:278" ht="114.75">
      <c r="A54" s="501"/>
      <c r="B54" s="423"/>
      <c r="C54" s="176" t="str">
        <f>'5- Identificación de Riesgos'!D54</f>
        <v>5. No realizar los procedimientos de seguridad informatica y copias de seguridad</v>
      </c>
      <c r="D54" s="169"/>
      <c r="E54" s="175" t="s">
        <v>537</v>
      </c>
      <c r="F54" s="161" t="s">
        <v>348</v>
      </c>
      <c r="G54" s="161" t="s">
        <v>348</v>
      </c>
      <c r="H54" s="161" t="s">
        <v>348</v>
      </c>
      <c r="I54" s="161" t="s">
        <v>348</v>
      </c>
      <c r="J54" s="165">
        <f t="shared" si="3"/>
        <v>1</v>
      </c>
      <c r="K54" s="504"/>
      <c r="L54" s="161"/>
      <c r="M54" s="183"/>
      <c r="N54" s="161"/>
      <c r="O54" s="161"/>
      <c r="P54" s="161"/>
      <c r="Q54" s="161"/>
      <c r="R54" s="165">
        <f t="shared" si="4"/>
        <v>0</v>
      </c>
      <c r="S54" s="504"/>
      <c r="T54" s="426"/>
      <c r="U54" s="423"/>
      <c r="V54" s="417"/>
    </row>
    <row r="55" spans="1:278">
      <c r="A55" s="501"/>
      <c r="B55" s="423"/>
      <c r="C55" s="176">
        <f>'5- Identificación de Riesgos'!D55</f>
        <v>0</v>
      </c>
      <c r="D55" s="169"/>
      <c r="E55" s="177"/>
      <c r="F55" s="161"/>
      <c r="G55" s="161"/>
      <c r="H55" s="161"/>
      <c r="I55" s="161"/>
      <c r="J55" s="165">
        <f t="shared" si="3"/>
        <v>0</v>
      </c>
      <c r="K55" s="504"/>
      <c r="L55" s="161"/>
      <c r="M55" s="183"/>
      <c r="N55" s="161"/>
      <c r="O55" s="161"/>
      <c r="P55" s="161"/>
      <c r="Q55" s="161"/>
      <c r="R55" s="165">
        <f t="shared" si="4"/>
        <v>0</v>
      </c>
      <c r="S55" s="504"/>
      <c r="T55" s="426"/>
      <c r="U55" s="423"/>
      <c r="V55" s="417"/>
    </row>
    <row r="56" spans="1:278">
      <c r="A56" s="501"/>
      <c r="B56" s="423"/>
      <c r="C56" s="176">
        <f>'5- Identificación de Riesgos'!D56</f>
        <v>0</v>
      </c>
      <c r="D56" s="169"/>
      <c r="E56" s="177"/>
      <c r="F56" s="161"/>
      <c r="G56" s="161"/>
      <c r="H56" s="161"/>
      <c r="I56" s="161"/>
      <c r="J56" s="165">
        <f t="shared" si="3"/>
        <v>0</v>
      </c>
      <c r="K56" s="504"/>
      <c r="L56" s="161"/>
      <c r="M56" s="183"/>
      <c r="N56" s="161"/>
      <c r="O56" s="161"/>
      <c r="P56" s="161"/>
      <c r="Q56" s="161"/>
      <c r="R56" s="165">
        <f t="shared" si="4"/>
        <v>0</v>
      </c>
      <c r="S56" s="504"/>
      <c r="T56" s="426"/>
      <c r="U56" s="423"/>
      <c r="V56" s="417"/>
    </row>
    <row r="57" spans="1:278">
      <c r="A57" s="501"/>
      <c r="B57" s="423"/>
      <c r="C57" s="176">
        <f>'5- Identificación de Riesgos'!D57</f>
        <v>0</v>
      </c>
      <c r="D57" s="169"/>
      <c r="E57" s="177"/>
      <c r="F57" s="161"/>
      <c r="G57" s="161"/>
      <c r="H57" s="161"/>
      <c r="I57" s="161"/>
      <c r="J57" s="165">
        <f t="shared" si="3"/>
        <v>0</v>
      </c>
      <c r="K57" s="504"/>
      <c r="L57" s="161"/>
      <c r="M57" s="183"/>
      <c r="N57" s="161"/>
      <c r="O57" s="161"/>
      <c r="P57" s="161"/>
      <c r="Q57" s="161"/>
      <c r="R57" s="165">
        <f t="shared" si="4"/>
        <v>0</v>
      </c>
      <c r="S57" s="504"/>
      <c r="T57" s="426"/>
      <c r="U57" s="423"/>
      <c r="V57" s="417"/>
    </row>
    <row r="58" spans="1:278">
      <c r="A58" s="501"/>
      <c r="B58" s="423"/>
      <c r="C58" s="176">
        <f>'5- Identificación de Riesgos'!D58</f>
        <v>0</v>
      </c>
      <c r="D58" s="169"/>
      <c r="E58" s="177"/>
      <c r="F58" s="161"/>
      <c r="G58" s="161"/>
      <c r="H58" s="161"/>
      <c r="I58" s="161"/>
      <c r="J58" s="165">
        <f t="shared" si="3"/>
        <v>0</v>
      </c>
      <c r="K58" s="504"/>
      <c r="L58" s="161"/>
      <c r="M58" s="183"/>
      <c r="N58" s="161"/>
      <c r="O58" s="161"/>
      <c r="P58" s="161"/>
      <c r="Q58" s="161"/>
      <c r="R58" s="165">
        <f t="shared" si="4"/>
        <v>0</v>
      </c>
      <c r="S58" s="504"/>
      <c r="T58" s="426"/>
      <c r="U58" s="423"/>
      <c r="V58" s="417"/>
    </row>
    <row r="59" spans="1:278" ht="15.75" thickBot="1">
      <c r="A59" s="502"/>
      <c r="B59" s="424"/>
      <c r="C59" s="178">
        <f>'5- Identificación de Riesgos'!D59</f>
        <v>0</v>
      </c>
      <c r="D59" s="171"/>
      <c r="E59" s="180"/>
      <c r="F59" s="162"/>
      <c r="G59" s="162"/>
      <c r="H59" s="162"/>
      <c r="I59" s="162"/>
      <c r="J59" s="166">
        <f t="shared" si="3"/>
        <v>0</v>
      </c>
      <c r="K59" s="505"/>
      <c r="L59" s="162"/>
      <c r="M59" s="184"/>
      <c r="N59" s="162"/>
      <c r="O59" s="162"/>
      <c r="P59" s="162"/>
      <c r="Q59" s="162"/>
      <c r="R59" s="166">
        <f t="shared" si="4"/>
        <v>0</v>
      </c>
      <c r="S59" s="505"/>
      <c r="T59" s="427"/>
      <c r="U59" s="424"/>
      <c r="V59" s="418"/>
    </row>
    <row r="60" spans="1:278" ht="147.75" customHeight="1" thickBot="1">
      <c r="A60" s="542">
        <v>6</v>
      </c>
      <c r="B60" s="422" t="str">
        <f>'5- Identificación de Riesgos'!B60</f>
        <v xml:space="preserve">Recibir , ofrecer, prometer , entregar o aceptar dádivas o beneficios a nombre propio o de terceros para  expedir, alterar,retener , extraviar o entregar  documentos  sin el lleno de requisitos legales </v>
      </c>
      <c r="C60" s="174" t="str">
        <f>'5- Identificación de Riesgos'!D60</f>
        <v xml:space="preserve">1.Falta de ética  de los servidores judiciales 
</v>
      </c>
      <c r="D60" s="168"/>
      <c r="E60" s="306" t="s">
        <v>540</v>
      </c>
      <c r="F60" s="160" t="s">
        <v>348</v>
      </c>
      <c r="G60" s="160" t="s">
        <v>348</v>
      </c>
      <c r="H60" s="160" t="s">
        <v>348</v>
      </c>
      <c r="I60" s="160" t="s">
        <v>348</v>
      </c>
      <c r="J60" s="167">
        <f t="shared" ref="J60:J67" si="8">COUNTIF(F60:I60,"SI")/4</f>
        <v>1</v>
      </c>
      <c r="K60" s="503">
        <f>AVERAGE(J60:J67)</f>
        <v>0.25</v>
      </c>
      <c r="L60" s="160" t="str">
        <f>'5- Identificación de Riesgos'!I60</f>
        <v>Afectación de reputacion,imagén,  credibilidad, satisfacción de usuarios y PI</v>
      </c>
      <c r="M60" s="304" t="s">
        <v>492</v>
      </c>
      <c r="N60" s="160" t="s">
        <v>347</v>
      </c>
      <c r="O60" s="160" t="s">
        <v>347</v>
      </c>
      <c r="P60" s="160" t="s">
        <v>347</v>
      </c>
      <c r="Q60" s="160" t="s">
        <v>347</v>
      </c>
      <c r="R60" s="167">
        <f t="shared" ref="R60:R67" si="9">SUM(COUNTIF(N60,"SI")*25%,COUNTIF(O60,"SI")*40%,COUNTIF(P60,"SI")*25%,COUNTIF(Q60,"SI")*10%)</f>
        <v>0</v>
      </c>
      <c r="S60" s="503">
        <f>AVERAGE(R60:R67)</f>
        <v>0</v>
      </c>
      <c r="T60" s="413"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41"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Mayor - 4</v>
      </c>
      <c r="V60" s="488" t="str">
        <f>CONCATENATE(VLOOKUP((LEFT(T60,LEN(T60)-4)&amp;LEFT(U60,LEN(U60)-4)),'9- Matriz de Calor '!$D$18:$E$42,2,0)," - ",RIGHT(T60,1)*RIGHT(U60,1))</f>
        <v>Alto  - 4</v>
      </c>
    </row>
    <row r="61" spans="1:278" ht="115.5" customHeight="1" thickBot="1">
      <c r="A61" s="543"/>
      <c r="B61" s="423"/>
      <c r="C61" s="176" t="str">
        <f>'5- Identificación de Riesgos'!D61</f>
        <v xml:space="preserve">2 Fallas en los controles de los procesos </v>
      </c>
      <c r="D61" s="169"/>
      <c r="E61" s="307" t="s">
        <v>541</v>
      </c>
      <c r="F61" s="161" t="s">
        <v>348</v>
      </c>
      <c r="G61" s="161" t="s">
        <v>348</v>
      </c>
      <c r="H61" s="161" t="s">
        <v>348</v>
      </c>
      <c r="I61" s="161" t="s">
        <v>348</v>
      </c>
      <c r="J61" s="165">
        <f t="shared" si="8"/>
        <v>1</v>
      </c>
      <c r="K61" s="504"/>
      <c r="L61" s="161" t="str">
        <f>'5- Identificación de Riesgos'!I61</f>
        <v>Afectación Económica</v>
      </c>
      <c r="M61" s="304" t="s">
        <v>492</v>
      </c>
      <c r="N61" s="161" t="s">
        <v>347</v>
      </c>
      <c r="O61" s="161" t="s">
        <v>347</v>
      </c>
      <c r="P61" s="161" t="s">
        <v>347</v>
      </c>
      <c r="Q61" s="161" t="s">
        <v>347</v>
      </c>
      <c r="R61" s="165">
        <f t="shared" si="9"/>
        <v>0</v>
      </c>
      <c r="S61" s="504"/>
      <c r="T61" s="414"/>
      <c r="U61" s="442"/>
      <c r="V61" s="489"/>
    </row>
    <row r="62" spans="1:278" ht="45" customHeight="1">
      <c r="A62" s="543"/>
      <c r="B62" s="423"/>
      <c r="C62" s="176">
        <f>'5- Identificación de Riesgos'!D62</f>
        <v>0</v>
      </c>
      <c r="D62" s="169"/>
      <c r="E62" s="177"/>
      <c r="F62" s="161"/>
      <c r="G62" s="161"/>
      <c r="H62" s="161"/>
      <c r="I62" s="161"/>
      <c r="J62" s="165">
        <f t="shared" si="8"/>
        <v>0</v>
      </c>
      <c r="K62" s="504"/>
      <c r="L62" s="161">
        <f>'5- Identificación de Riesgos'!I62</f>
        <v>0</v>
      </c>
      <c r="M62" s="205"/>
      <c r="N62" s="161"/>
      <c r="O62" s="161"/>
      <c r="P62" s="161"/>
      <c r="Q62" s="161"/>
      <c r="R62" s="165">
        <f t="shared" si="9"/>
        <v>0</v>
      </c>
      <c r="S62" s="504"/>
      <c r="T62" s="414"/>
      <c r="U62" s="442"/>
      <c r="V62" s="489"/>
    </row>
    <row r="63" spans="1:278" ht="45" customHeight="1">
      <c r="A63" s="543"/>
      <c r="B63" s="423"/>
      <c r="C63" s="176">
        <f>'5- Identificación de Riesgos'!D63</f>
        <v>0</v>
      </c>
      <c r="D63" s="169"/>
      <c r="E63" s="177"/>
      <c r="F63" s="161"/>
      <c r="G63" s="161"/>
      <c r="H63" s="161"/>
      <c r="I63" s="161"/>
      <c r="J63" s="165">
        <f t="shared" si="8"/>
        <v>0</v>
      </c>
      <c r="K63" s="504"/>
      <c r="L63" s="161">
        <f>'5- Identificación de Riesgos'!I63</f>
        <v>0</v>
      </c>
      <c r="M63" s="205"/>
      <c r="N63" s="161"/>
      <c r="O63" s="161"/>
      <c r="P63" s="161"/>
      <c r="Q63" s="161"/>
      <c r="R63" s="165">
        <f t="shared" si="9"/>
        <v>0</v>
      </c>
      <c r="S63" s="504"/>
      <c r="T63" s="414"/>
      <c r="U63" s="442"/>
      <c r="V63" s="489"/>
    </row>
    <row r="64" spans="1:278">
      <c r="A64" s="543"/>
      <c r="B64" s="423"/>
      <c r="C64" s="176">
        <f>'5- Identificación de Riesgos'!D64</f>
        <v>0</v>
      </c>
      <c r="D64" s="169"/>
      <c r="E64" s="169"/>
      <c r="F64" s="161"/>
      <c r="G64" s="161"/>
      <c r="H64" s="161"/>
      <c r="I64" s="161"/>
      <c r="J64" s="165">
        <f t="shared" si="8"/>
        <v>0</v>
      </c>
      <c r="K64" s="504"/>
      <c r="L64" s="161">
        <f>'5- Identificación de Riesgos'!I64</f>
        <v>0</v>
      </c>
      <c r="M64" s="205"/>
      <c r="N64" s="161"/>
      <c r="O64" s="161"/>
      <c r="P64" s="161"/>
      <c r="Q64" s="161"/>
      <c r="R64" s="165">
        <f t="shared" si="9"/>
        <v>0</v>
      </c>
      <c r="S64" s="504"/>
      <c r="T64" s="414"/>
      <c r="U64" s="442"/>
      <c r="V64" s="489"/>
    </row>
    <row r="65" spans="1:22">
      <c r="A65" s="543"/>
      <c r="B65" s="423"/>
      <c r="C65" s="176">
        <f>'5- Identificación de Riesgos'!D65</f>
        <v>0</v>
      </c>
      <c r="D65" s="169"/>
      <c r="E65" s="177"/>
      <c r="F65" s="161"/>
      <c r="G65" s="161"/>
      <c r="H65" s="161"/>
      <c r="I65" s="161"/>
      <c r="J65" s="165">
        <f t="shared" si="8"/>
        <v>0</v>
      </c>
      <c r="K65" s="504"/>
      <c r="L65" s="161">
        <f>'5- Identificación de Riesgos'!I65</f>
        <v>0</v>
      </c>
      <c r="M65" s="205"/>
      <c r="N65" s="161"/>
      <c r="O65" s="161"/>
      <c r="P65" s="161"/>
      <c r="Q65" s="161"/>
      <c r="R65" s="165">
        <f t="shared" si="9"/>
        <v>0</v>
      </c>
      <c r="S65" s="504"/>
      <c r="T65" s="414"/>
      <c r="U65" s="442"/>
      <c r="V65" s="489"/>
    </row>
    <row r="66" spans="1:22">
      <c r="A66" s="543"/>
      <c r="B66" s="423"/>
      <c r="C66" s="176">
        <f>'5- Identificación de Riesgos'!D66</f>
        <v>0</v>
      </c>
      <c r="D66" s="169"/>
      <c r="E66" s="177"/>
      <c r="F66" s="161"/>
      <c r="G66" s="161"/>
      <c r="H66" s="161"/>
      <c r="I66" s="161"/>
      <c r="J66" s="165">
        <f t="shared" si="8"/>
        <v>0</v>
      </c>
      <c r="K66" s="504"/>
      <c r="L66" s="161">
        <f>'5- Identificación de Riesgos'!I66</f>
        <v>0</v>
      </c>
      <c r="M66" s="205"/>
      <c r="N66" s="161"/>
      <c r="O66" s="161"/>
      <c r="P66" s="161"/>
      <c r="Q66" s="161"/>
      <c r="R66" s="165">
        <f t="shared" si="9"/>
        <v>0</v>
      </c>
      <c r="S66" s="504"/>
      <c r="T66" s="414"/>
      <c r="U66" s="442"/>
      <c r="V66" s="489"/>
    </row>
    <row r="67" spans="1:22">
      <c r="A67" s="543"/>
      <c r="B67" s="423"/>
      <c r="C67" s="176">
        <f>'5- Identificación de Riesgos'!D67</f>
        <v>0</v>
      </c>
      <c r="D67" s="169"/>
      <c r="E67" s="177"/>
      <c r="F67" s="161"/>
      <c r="G67" s="161"/>
      <c r="H67" s="161"/>
      <c r="I67" s="161"/>
      <c r="J67" s="165">
        <f t="shared" si="8"/>
        <v>0</v>
      </c>
      <c r="K67" s="504"/>
      <c r="L67" s="161">
        <f>'5- Identificación de Riesgos'!I67</f>
        <v>0</v>
      </c>
      <c r="M67" s="205"/>
      <c r="N67" s="161"/>
      <c r="O67" s="161"/>
      <c r="P67" s="161"/>
      <c r="Q67" s="161"/>
      <c r="R67" s="165">
        <f t="shared" si="9"/>
        <v>0</v>
      </c>
      <c r="S67" s="504"/>
      <c r="T67" s="414"/>
      <c r="U67" s="442"/>
      <c r="V67" s="489"/>
    </row>
    <row r="68" spans="1:22" ht="31.5" customHeight="1">
      <c r="A68" s="543"/>
      <c r="B68" s="423"/>
      <c r="C68" s="176">
        <f>'5- Identificación de Riesgos'!D68</f>
        <v>0</v>
      </c>
      <c r="D68" s="169"/>
      <c r="E68" s="177"/>
      <c r="F68" s="161"/>
      <c r="G68" s="161"/>
      <c r="H68" s="161"/>
      <c r="I68" s="161"/>
      <c r="J68" s="165"/>
      <c r="K68" s="226"/>
      <c r="L68" s="161">
        <f>'5- Identificación de Riesgos'!I68</f>
        <v>0</v>
      </c>
      <c r="M68" s="205"/>
      <c r="N68" s="161"/>
      <c r="O68" s="161"/>
      <c r="P68" s="161"/>
      <c r="Q68" s="161"/>
      <c r="R68" s="165">
        <f t="shared" ref="R68:R77" si="10">SUM(COUNTIF(N68,"SI")*25%,COUNTIF(O68,"SI")*40%,COUNTIF(P68,"SI")*25%,COUNTIF(Q68,"SI")*10%)</f>
        <v>0</v>
      </c>
      <c r="S68" s="226">
        <f>AVERAGE(R68:R79)</f>
        <v>0</v>
      </c>
      <c r="T68" s="414"/>
      <c r="U68" s="442"/>
      <c r="V68" s="489"/>
    </row>
    <row r="69" spans="1:22" ht="27" customHeight="1" thickBot="1">
      <c r="A69" s="544"/>
      <c r="B69" s="424"/>
      <c r="C69" s="178">
        <f>'5- Identificación de Riesgos'!D69</f>
        <v>0</v>
      </c>
      <c r="D69" s="171"/>
      <c r="E69" s="179"/>
      <c r="F69" s="162"/>
      <c r="G69" s="162"/>
      <c r="H69" s="162"/>
      <c r="I69" s="162"/>
      <c r="J69" s="166"/>
      <c r="K69" s="227"/>
      <c r="L69" s="162">
        <f>'5- Identificación de Riesgos'!I69</f>
        <v>0</v>
      </c>
      <c r="M69" s="220"/>
      <c r="N69" s="162"/>
      <c r="O69" s="162"/>
      <c r="P69" s="162"/>
      <c r="Q69" s="162"/>
      <c r="R69" s="166">
        <f t="shared" si="10"/>
        <v>0</v>
      </c>
      <c r="S69" s="227"/>
      <c r="T69" s="415"/>
      <c r="U69" s="443"/>
      <c r="V69" s="490"/>
    </row>
    <row r="70" spans="1:22" ht="150.75" customHeight="1" thickBot="1">
      <c r="A70" s="542">
        <v>7</v>
      </c>
      <c r="B70" s="422" t="str">
        <f>'5- Identificación de Riesgos'!B70</f>
        <v xml:space="preserve">Recibir, ofrecer, prometer, entregar o aceptar dadivas  o beneficios a nombre propio o de terceros para  demorar, retener, alterar o direccionar fallos judiciales </v>
      </c>
      <c r="C70" s="174" t="str">
        <f>'5- Identificación de Riesgos'!D70</f>
        <v xml:space="preserve">1.Falta de ética  de los servidores judiciales 
</v>
      </c>
      <c r="D70" s="168"/>
      <c r="E70" s="306" t="s">
        <v>538</v>
      </c>
      <c r="F70" s="161" t="s">
        <v>348</v>
      </c>
      <c r="G70" s="161" t="s">
        <v>348</v>
      </c>
      <c r="H70" s="161" t="s">
        <v>348</v>
      </c>
      <c r="I70" s="161" t="s">
        <v>348</v>
      </c>
      <c r="J70" s="167">
        <f t="shared" ref="J70:J77" si="11">COUNTIF(F70:I70,"SI")/4</f>
        <v>1</v>
      </c>
      <c r="K70" s="503">
        <f>AVERAGE(J70:J77)</f>
        <v>0.25</v>
      </c>
      <c r="L70" s="160" t="str">
        <f>'5- Identificación de Riesgos'!I70</f>
        <v>Afectación de reputacion,imagén,  credibilidad, satisfacción de usuarios y PI</v>
      </c>
      <c r="M70" s="304" t="s">
        <v>492</v>
      </c>
      <c r="N70" s="160" t="s">
        <v>347</v>
      </c>
      <c r="O70" s="160" t="s">
        <v>347</v>
      </c>
      <c r="P70" s="160" t="s">
        <v>347</v>
      </c>
      <c r="Q70" s="160" t="s">
        <v>347</v>
      </c>
      <c r="R70" s="167">
        <f t="shared" si="10"/>
        <v>0</v>
      </c>
      <c r="S70" s="503">
        <f>AVERAGE(R70:R77)</f>
        <v>0</v>
      </c>
      <c r="T70" s="413"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41"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Mayor - 4</v>
      </c>
      <c r="V70" s="488" t="str">
        <f>CONCATENATE(VLOOKUP((LEFT(T70,LEN(T70)-4)&amp;LEFT(U70,LEN(U70)-4)),'9- Matriz de Calor '!$D$18:$E$42,2,0)," - ",RIGHT(T70,1)*RIGHT(U70,1))</f>
        <v>Alto  - 4</v>
      </c>
    </row>
    <row r="71" spans="1:22" ht="105" customHeight="1" thickBot="1">
      <c r="A71" s="543"/>
      <c r="B71" s="423"/>
      <c r="C71" s="176" t="str">
        <f>'5- Identificación de Riesgos'!D71</f>
        <v xml:space="preserve">2. Desconocimiento del Código de Etica y Buen Gobierno.   </v>
      </c>
      <c r="D71" s="169"/>
      <c r="E71" s="307" t="s">
        <v>539</v>
      </c>
      <c r="F71" s="161" t="s">
        <v>348</v>
      </c>
      <c r="G71" s="161" t="s">
        <v>348</v>
      </c>
      <c r="H71" s="161" t="s">
        <v>348</v>
      </c>
      <c r="I71" s="161" t="s">
        <v>348</v>
      </c>
      <c r="J71" s="165">
        <f t="shared" si="11"/>
        <v>1</v>
      </c>
      <c r="K71" s="504"/>
      <c r="L71" s="161" t="str">
        <f>'5- Identificación de Riesgos'!I71</f>
        <v>Afectación Económica</v>
      </c>
      <c r="M71" s="304" t="s">
        <v>492</v>
      </c>
      <c r="N71" s="161" t="s">
        <v>347</v>
      </c>
      <c r="O71" s="161" t="s">
        <v>347</v>
      </c>
      <c r="P71" s="161" t="s">
        <v>347</v>
      </c>
      <c r="Q71" s="161" t="s">
        <v>347</v>
      </c>
      <c r="R71" s="165">
        <f t="shared" si="10"/>
        <v>0</v>
      </c>
      <c r="S71" s="504"/>
      <c r="T71" s="414"/>
      <c r="U71" s="442"/>
      <c r="V71" s="489"/>
    </row>
    <row r="72" spans="1:22" ht="57.75" customHeight="1">
      <c r="A72" s="543"/>
      <c r="B72" s="423"/>
      <c r="C72" s="176">
        <f>'5- Identificación de Riesgos'!D72</f>
        <v>0</v>
      </c>
      <c r="D72" s="169"/>
      <c r="E72" s="177"/>
      <c r="F72" s="161"/>
      <c r="G72" s="161"/>
      <c r="H72" s="161"/>
      <c r="I72" s="161"/>
      <c r="J72" s="165">
        <f t="shared" si="11"/>
        <v>0</v>
      </c>
      <c r="K72" s="504"/>
      <c r="L72" s="161"/>
      <c r="M72" s="206"/>
      <c r="N72" s="161"/>
      <c r="O72" s="161"/>
      <c r="P72" s="161"/>
      <c r="Q72" s="161"/>
      <c r="R72" s="165">
        <f t="shared" si="10"/>
        <v>0</v>
      </c>
      <c r="S72" s="504"/>
      <c r="T72" s="414"/>
      <c r="U72" s="442"/>
      <c r="V72" s="489"/>
    </row>
    <row r="73" spans="1:22" ht="45" customHeight="1">
      <c r="A73" s="543"/>
      <c r="B73" s="423"/>
      <c r="C73" s="176">
        <f>'5- Identificación de Riesgos'!D73</f>
        <v>0</v>
      </c>
      <c r="D73" s="169"/>
      <c r="E73" s="177"/>
      <c r="F73" s="161"/>
      <c r="G73" s="161"/>
      <c r="H73" s="161"/>
      <c r="I73" s="161"/>
      <c r="J73" s="165">
        <f t="shared" si="11"/>
        <v>0</v>
      </c>
      <c r="K73" s="504"/>
      <c r="L73" s="161">
        <f>'5- Identificación de Riesgos'!I73</f>
        <v>0</v>
      </c>
      <c r="M73" s="205"/>
      <c r="N73" s="161"/>
      <c r="O73" s="161"/>
      <c r="P73" s="161"/>
      <c r="Q73" s="161"/>
      <c r="R73" s="165">
        <f t="shared" si="10"/>
        <v>0</v>
      </c>
      <c r="S73" s="504"/>
      <c r="T73" s="414"/>
      <c r="U73" s="442"/>
      <c r="V73" s="489"/>
    </row>
    <row r="74" spans="1:22">
      <c r="A74" s="543"/>
      <c r="B74" s="423"/>
      <c r="C74" s="176">
        <f>'5- Identificación de Riesgos'!D74</f>
        <v>0</v>
      </c>
      <c r="D74" s="169"/>
      <c r="E74" s="169"/>
      <c r="F74" s="161"/>
      <c r="G74" s="161"/>
      <c r="H74" s="161"/>
      <c r="I74" s="161"/>
      <c r="J74" s="165">
        <f t="shared" si="11"/>
        <v>0</v>
      </c>
      <c r="K74" s="504"/>
      <c r="L74" s="161">
        <f>'5- Identificación de Riesgos'!I74</f>
        <v>0</v>
      </c>
      <c r="M74" s="205"/>
      <c r="N74" s="161"/>
      <c r="O74" s="161"/>
      <c r="P74" s="161"/>
      <c r="Q74" s="161"/>
      <c r="R74" s="165">
        <f t="shared" si="10"/>
        <v>0</v>
      </c>
      <c r="S74" s="504"/>
      <c r="T74" s="414"/>
      <c r="U74" s="442"/>
      <c r="V74" s="489"/>
    </row>
    <row r="75" spans="1:22">
      <c r="A75" s="543"/>
      <c r="B75" s="423"/>
      <c r="C75" s="176">
        <f>'5- Identificación de Riesgos'!D75</f>
        <v>0</v>
      </c>
      <c r="D75" s="169"/>
      <c r="E75" s="177"/>
      <c r="F75" s="161"/>
      <c r="G75" s="161"/>
      <c r="H75" s="161"/>
      <c r="I75" s="161"/>
      <c r="J75" s="165">
        <f t="shared" si="11"/>
        <v>0</v>
      </c>
      <c r="K75" s="504"/>
      <c r="L75" s="161">
        <f>'5- Identificación de Riesgos'!I75</f>
        <v>0</v>
      </c>
      <c r="M75" s="205"/>
      <c r="N75" s="161"/>
      <c r="O75" s="161"/>
      <c r="P75" s="161"/>
      <c r="Q75" s="161"/>
      <c r="R75" s="165">
        <f t="shared" si="10"/>
        <v>0</v>
      </c>
      <c r="S75" s="504"/>
      <c r="T75" s="414"/>
      <c r="U75" s="442"/>
      <c r="V75" s="489"/>
    </row>
    <row r="76" spans="1:22">
      <c r="A76" s="543"/>
      <c r="B76" s="423"/>
      <c r="C76" s="176">
        <f>'5- Identificación de Riesgos'!D76</f>
        <v>0</v>
      </c>
      <c r="D76" s="169"/>
      <c r="E76" s="177"/>
      <c r="F76" s="161"/>
      <c r="G76" s="161"/>
      <c r="H76" s="161"/>
      <c r="I76" s="161"/>
      <c r="J76" s="165">
        <f t="shared" si="11"/>
        <v>0</v>
      </c>
      <c r="K76" s="504"/>
      <c r="L76" s="161">
        <f>'5- Identificación de Riesgos'!I76</f>
        <v>0</v>
      </c>
      <c r="M76" s="205"/>
      <c r="N76" s="161"/>
      <c r="O76" s="161"/>
      <c r="P76" s="161"/>
      <c r="Q76" s="161"/>
      <c r="R76" s="165">
        <f t="shared" si="10"/>
        <v>0</v>
      </c>
      <c r="S76" s="504"/>
      <c r="T76" s="414"/>
      <c r="U76" s="442"/>
      <c r="V76" s="489"/>
    </row>
    <row r="77" spans="1:22">
      <c r="A77" s="543"/>
      <c r="B77" s="423"/>
      <c r="C77" s="176">
        <f>'5- Identificación de Riesgos'!D77</f>
        <v>0</v>
      </c>
      <c r="D77" s="169"/>
      <c r="E77" s="177"/>
      <c r="F77" s="161"/>
      <c r="G77" s="161"/>
      <c r="H77" s="161"/>
      <c r="I77" s="161"/>
      <c r="J77" s="165">
        <f t="shared" si="11"/>
        <v>0</v>
      </c>
      <c r="K77" s="504"/>
      <c r="L77" s="161">
        <f>'5- Identificación de Riesgos'!I77</f>
        <v>0</v>
      </c>
      <c r="M77" s="205"/>
      <c r="N77" s="161"/>
      <c r="O77" s="161"/>
      <c r="P77" s="161"/>
      <c r="Q77" s="161"/>
      <c r="R77" s="165">
        <f t="shared" si="10"/>
        <v>0</v>
      </c>
      <c r="S77" s="504"/>
      <c r="T77" s="414"/>
      <c r="U77" s="442"/>
      <c r="V77" s="489"/>
    </row>
    <row r="78" spans="1:22" ht="31.5" customHeight="1">
      <c r="A78" s="543"/>
      <c r="B78" s="423"/>
      <c r="C78" s="176">
        <f>'5- Identificación de Riesgos'!D78</f>
        <v>0</v>
      </c>
      <c r="D78" s="169"/>
      <c r="E78" s="177"/>
      <c r="F78" s="161"/>
      <c r="G78" s="161"/>
      <c r="H78" s="161"/>
      <c r="I78" s="161"/>
      <c r="J78" s="165"/>
      <c r="K78" s="226"/>
      <c r="L78" s="161">
        <f>'5- Identificación de Riesgos'!I78</f>
        <v>0</v>
      </c>
      <c r="M78" s="205"/>
      <c r="N78" s="161"/>
      <c r="O78" s="161"/>
      <c r="P78" s="161"/>
      <c r="Q78" s="161"/>
      <c r="R78" s="165">
        <f t="shared" ref="R78:R79" si="12">SUM(COUNTIF(N78,"SI")*25%,COUNTIF(O78,"SI")*40%,COUNTIF(P78,"SI")*25%,COUNTIF(Q78,"SI")*10%)</f>
        <v>0</v>
      </c>
      <c r="S78" s="226">
        <f t="shared" ref="S78" si="13">AVERAGE(R78:R86)</f>
        <v>0</v>
      </c>
      <c r="T78" s="414"/>
      <c r="U78" s="442"/>
      <c r="V78" s="489"/>
    </row>
    <row r="79" spans="1:22" ht="27" customHeight="1" thickBot="1">
      <c r="A79" s="544"/>
      <c r="B79" s="424"/>
      <c r="C79" s="178">
        <f>'5- Identificación de Riesgos'!D79</f>
        <v>0</v>
      </c>
      <c r="D79" s="171"/>
      <c r="E79" s="179"/>
      <c r="F79" s="162"/>
      <c r="G79" s="162"/>
      <c r="H79" s="162"/>
      <c r="I79" s="162"/>
      <c r="J79" s="166"/>
      <c r="K79" s="227"/>
      <c r="L79" s="162">
        <f>'5- Identificación de Riesgos'!I79</f>
        <v>0</v>
      </c>
      <c r="M79" s="220"/>
      <c r="N79" s="162"/>
      <c r="O79" s="162"/>
      <c r="P79" s="162"/>
      <c r="Q79" s="162"/>
      <c r="R79" s="166">
        <f t="shared" si="12"/>
        <v>0</v>
      </c>
      <c r="S79" s="227"/>
      <c r="T79" s="415"/>
      <c r="U79" s="443"/>
      <c r="V79" s="490"/>
    </row>
  </sheetData>
  <mergeCells count="67">
    <mergeCell ref="T60:T69"/>
    <mergeCell ref="U60:U69"/>
    <mergeCell ref="A70:A79"/>
    <mergeCell ref="B70:B79"/>
    <mergeCell ref="B60:B69"/>
    <mergeCell ref="A60:A69"/>
    <mergeCell ref="K60:K67"/>
    <mergeCell ref="S60:S67"/>
    <mergeCell ref="K70:K77"/>
    <mergeCell ref="S70:S77"/>
    <mergeCell ref="T70:T79"/>
    <mergeCell ref="U70:U79"/>
    <mergeCell ref="V70:V79"/>
    <mergeCell ref="V60:V69"/>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K30:K39"/>
    <mergeCell ref="S30:S39"/>
    <mergeCell ref="B20:B29"/>
    <mergeCell ref="K20:K29"/>
    <mergeCell ref="V20:V29"/>
    <mergeCell ref="T20:T29"/>
    <mergeCell ref="U20:U29"/>
    <mergeCell ref="S20:S29"/>
    <mergeCell ref="B30:B39"/>
    <mergeCell ref="T40:T49"/>
    <mergeCell ref="U40:U49"/>
    <mergeCell ref="V40:V49"/>
    <mergeCell ref="A40:A49"/>
    <mergeCell ref="B40:B49"/>
    <mergeCell ref="K40:K49"/>
    <mergeCell ref="S40:S49"/>
    <mergeCell ref="T50:T59"/>
    <mergeCell ref="U50:U59"/>
    <mergeCell ref="V50:V59"/>
    <mergeCell ref="A50:A59"/>
    <mergeCell ref="B50:B59"/>
    <mergeCell ref="K50:K59"/>
    <mergeCell ref="S50:S59"/>
  </mergeCells>
  <conditionalFormatting sqref="T10 T20 T30 T40">
    <cfRule type="containsText" dxfId="502" priority="468" operator="containsText" text="Muy Alta">
      <formula>NOT(ISERROR(SEARCH("Muy Alta",T10)))</formula>
    </cfRule>
    <cfRule type="containsText" dxfId="501" priority="473" operator="containsText" text="Media">
      <formula>NOT(ISERROR(SEARCH("Media",T10)))</formula>
    </cfRule>
    <cfRule type="containsText" dxfId="500" priority="472" operator="containsText" text="Media">
      <formula>NOT(ISERROR(SEARCH("Media",T10)))</formula>
    </cfRule>
    <cfRule type="containsText" dxfId="499" priority="471" operator="containsText" text="Media">
      <formula>NOT(ISERROR(SEARCH("Media",T10)))</formula>
    </cfRule>
    <cfRule type="containsText" dxfId="498" priority="470" operator="containsText" text="Alta">
      <formula>NOT(ISERROR(SEARCH("Alta",T10)))</formula>
    </cfRule>
    <cfRule type="containsText" dxfId="497" priority="482" operator="containsText" text="Media">
      <formula>NOT(ISERROR(SEARCH("Media",T10)))</formula>
    </cfRule>
    <cfRule type="containsText" dxfId="496" priority="467" operator="containsText" text="Baja">
      <formula>NOT(ISERROR(SEARCH("Baja",T10)))</formula>
    </cfRule>
    <cfRule type="containsText" dxfId="495" priority="466" operator="containsText" text="Muy Baja">
      <formula>NOT(ISERROR(SEARCH("Muy Baja",T10)))</formula>
    </cfRule>
    <cfRule type="containsText" dxfId="494" priority="475" operator="containsText" text="Baja">
      <formula>NOT(ISERROR(SEARCH("Baja",T10)))</formula>
    </cfRule>
    <cfRule type="cellIs" dxfId="493" priority="488" operator="between">
      <formula>0</formula>
      <formula>2</formula>
    </cfRule>
    <cfRule type="containsText" dxfId="492" priority="474" operator="containsText" text="Muy Baja">
      <formula>NOT(ISERROR(SEARCH("Muy Baja",T10)))</formula>
    </cfRule>
    <cfRule type="containsText" dxfId="491" priority="476" operator="containsText" text="Muy Baja">
      <formula>NOT(ISERROR(SEARCH("Muy Baja",T10)))</formula>
    </cfRule>
    <cfRule type="containsText" dxfId="490" priority="477" operator="containsText" text="Muy Baja">
      <formula>NOT(ISERROR(SEARCH("Muy Baja",T10)))</formula>
    </cfRule>
    <cfRule type="containsText" dxfId="489" priority="478" operator="containsText" text="Muy Baja">
      <formula>NOT(ISERROR(SEARCH("Muy Baja",T10)))</formula>
    </cfRule>
    <cfRule type="containsText" dxfId="488" priority="479" operator="containsText" text="Muy Baja'Tabla probabilidad'!">
      <formula>NOT(ISERROR(SEARCH("Muy Baja'Tabla probabilidad'!",T10)))</formula>
    </cfRule>
    <cfRule type="containsText" dxfId="487" priority="480" operator="containsText" text="Muy bajo">
      <formula>NOT(ISERROR(SEARCH("Muy bajo",T10)))</formula>
    </cfRule>
    <cfRule type="containsText" dxfId="486" priority="481" operator="containsText" text="Alta">
      <formula>NOT(ISERROR(SEARCH("Alta",T10)))</formula>
    </cfRule>
    <cfRule type="containsText" dxfId="485" priority="483" operator="containsText" text="Baja">
      <formula>NOT(ISERROR(SEARCH("Baja",T10)))</formula>
    </cfRule>
    <cfRule type="containsText" dxfId="484" priority="484" operator="containsText" text="Muy baja">
      <formula>NOT(ISERROR(SEARCH("Muy baja",T10)))</formula>
    </cfRule>
    <cfRule type="cellIs" dxfId="481" priority="487" operator="between">
      <formula>1</formula>
      <formula>2</formula>
    </cfRule>
  </conditionalFormatting>
  <conditionalFormatting sqref="T50 T60">
    <cfRule type="containsText" dxfId="480" priority="246" operator="containsText" text="Muy Baja">
      <formula>NOT(ISERROR(SEARCH("Muy Baja",T50)))</formula>
    </cfRule>
    <cfRule type="containsText" dxfId="479" priority="238" operator="containsText" text="Muy Alta">
      <formula>NOT(ISERROR(SEARCH("Muy Alta",T50)))</formula>
    </cfRule>
    <cfRule type="containsText" dxfId="478" priority="240" operator="containsText" text="Alta">
      <formula>NOT(ISERROR(SEARCH("Alta",T50)))</formula>
    </cfRule>
    <cfRule type="containsText" dxfId="477" priority="241" operator="containsText" text="Media">
      <formula>NOT(ISERROR(SEARCH("Media",T50)))</formula>
    </cfRule>
    <cfRule type="cellIs" dxfId="476" priority="257" operator="between">
      <formula>1</formula>
      <formula>2</formula>
    </cfRule>
    <cfRule type="containsText" dxfId="475" priority="242" operator="containsText" text="Media">
      <formula>NOT(ISERROR(SEARCH("Media",T50)))</formula>
    </cfRule>
    <cfRule type="containsText" dxfId="474" priority="243" operator="containsText" text="Media">
      <formula>NOT(ISERROR(SEARCH("Media",T50)))</formula>
    </cfRule>
    <cfRule type="containsText" dxfId="473" priority="244" operator="containsText" text="Muy Baja">
      <formula>NOT(ISERROR(SEARCH("Muy Baja",T50)))</formula>
    </cfRule>
    <cfRule type="containsText" dxfId="472" priority="245" operator="containsText" text="Baja">
      <formula>NOT(ISERROR(SEARCH("Baja",T50)))</formula>
    </cfRule>
    <cfRule type="cellIs" dxfId="471" priority="258" operator="between">
      <formula>0</formula>
      <formula>2</formula>
    </cfRule>
    <cfRule type="containsText" dxfId="468" priority="254" operator="containsText" text="Muy baja">
      <formula>NOT(ISERROR(SEARCH("Muy baja",T50)))</formula>
    </cfRule>
    <cfRule type="containsText" dxfId="467" priority="253" operator="containsText" text="Baja">
      <formula>NOT(ISERROR(SEARCH("Baja",T50)))</formula>
    </cfRule>
    <cfRule type="containsText" dxfId="466" priority="252" operator="containsText" text="Media">
      <formula>NOT(ISERROR(SEARCH("Media",T50)))</formula>
    </cfRule>
    <cfRule type="containsText" dxfId="465" priority="251" operator="containsText" text="Alta">
      <formula>NOT(ISERROR(SEARCH("Alta",T50)))</formula>
    </cfRule>
    <cfRule type="containsText" dxfId="464" priority="237" operator="containsText" text="Baja">
      <formula>NOT(ISERROR(SEARCH("Baja",T50)))</formula>
    </cfRule>
    <cfRule type="containsText" dxfId="463" priority="250" operator="containsText" text="Muy bajo">
      <formula>NOT(ISERROR(SEARCH("Muy bajo",T50)))</formula>
    </cfRule>
    <cfRule type="containsText" dxfId="462" priority="247" operator="containsText" text="Muy Baja">
      <formula>NOT(ISERROR(SEARCH("Muy Baja",T50)))</formula>
    </cfRule>
    <cfRule type="containsText" dxfId="461" priority="249" operator="containsText" text="Muy Baja'Tabla probabilidad'!">
      <formula>NOT(ISERROR(SEARCH("Muy Baja'Tabla probabilidad'!",T50)))</formula>
    </cfRule>
    <cfRule type="containsText" dxfId="460" priority="248" operator="containsText" text="Muy Baja">
      <formula>NOT(ISERROR(SEARCH("Muy Baja",T50)))</formula>
    </cfRule>
    <cfRule type="containsText" dxfId="459" priority="236" operator="containsText" text="Muy Baja">
      <formula>NOT(ISERROR(SEARCH("Muy Baja",T50)))</formula>
    </cfRule>
  </conditionalFormatting>
  <conditionalFormatting sqref="T70">
    <cfRule type="containsText" dxfId="458" priority="24" operator="containsText" text="Muy bajo">
      <formula>NOT(ISERROR(SEARCH("Muy bajo",T70)))</formula>
    </cfRule>
    <cfRule type="containsText" dxfId="457" priority="25" operator="containsText" text="Alta">
      <formula>NOT(ISERROR(SEARCH("Alta",T70)))</formula>
    </cfRule>
    <cfRule type="containsText" dxfId="456" priority="26" operator="containsText" text="Media">
      <formula>NOT(ISERROR(SEARCH("Media",T70)))</formula>
    </cfRule>
    <cfRule type="containsText" dxfId="455" priority="28" operator="containsText" text="Muy baja">
      <formula>NOT(ISERROR(SEARCH("Muy baja",T70)))</formula>
    </cfRule>
    <cfRule type="cellIs" dxfId="452" priority="31" operator="between">
      <formula>1</formula>
      <formula>2</formula>
    </cfRule>
    <cfRule type="cellIs" dxfId="451" priority="32" operator="between">
      <formula>0</formula>
      <formula>2</formula>
    </cfRule>
    <cfRule type="containsText" dxfId="450" priority="27" operator="containsText" text="Baja">
      <formula>NOT(ISERROR(SEARCH("Baja",T70)))</formula>
    </cfRule>
    <cfRule type="containsText" dxfId="449" priority="14" operator="containsText" text="Alta">
      <formula>NOT(ISERROR(SEARCH("Alta",T70)))</formula>
    </cfRule>
    <cfRule type="containsText" dxfId="448" priority="11" operator="containsText" text="Muy Baja">
      <formula>NOT(ISERROR(SEARCH("Muy Baja",T70)))</formula>
    </cfRule>
    <cfRule type="containsText" dxfId="447" priority="12" operator="containsText" text="Baja">
      <formula>NOT(ISERROR(SEARCH("Baja",T70)))</formula>
    </cfRule>
    <cfRule type="containsText" dxfId="446" priority="13" operator="containsText" text="Muy Alta">
      <formula>NOT(ISERROR(SEARCH("Muy Alta",T70)))</formula>
    </cfRule>
    <cfRule type="containsText" dxfId="445" priority="15" operator="containsText" text="Media">
      <formula>NOT(ISERROR(SEARCH("Media",T70)))</formula>
    </cfRule>
    <cfRule type="containsText" dxfId="444" priority="16" operator="containsText" text="Media">
      <formula>NOT(ISERROR(SEARCH("Media",T70)))</formula>
    </cfRule>
    <cfRule type="containsText" dxfId="443" priority="17" operator="containsText" text="Media">
      <formula>NOT(ISERROR(SEARCH("Media",T70)))</formula>
    </cfRule>
    <cfRule type="containsText" dxfId="442" priority="18" operator="containsText" text="Muy Baja">
      <formula>NOT(ISERROR(SEARCH("Muy Baja",T70)))</formula>
    </cfRule>
    <cfRule type="containsText" dxfId="441" priority="19" operator="containsText" text="Baja">
      <formula>NOT(ISERROR(SEARCH("Baja",T70)))</formula>
    </cfRule>
    <cfRule type="containsText" dxfId="440" priority="20" operator="containsText" text="Muy Baja">
      <formula>NOT(ISERROR(SEARCH("Muy Baja",T70)))</formula>
    </cfRule>
    <cfRule type="containsText" dxfId="439" priority="21" operator="containsText" text="Muy Baja">
      <formula>NOT(ISERROR(SEARCH("Muy Baja",T70)))</formula>
    </cfRule>
    <cfRule type="containsText" dxfId="438" priority="22" operator="containsText" text="Muy Baja">
      <formula>NOT(ISERROR(SEARCH("Muy Baja",T70)))</formula>
    </cfRule>
    <cfRule type="containsText" dxfId="437" priority="23" operator="containsText" text="Muy Baja'Tabla probabilidad'!">
      <formula>NOT(ISERROR(SEARCH("Muy Baja'Tabla probabilidad'!",T70)))</formula>
    </cfRule>
  </conditionalFormatting>
  <conditionalFormatting sqref="U10 U20 U30 U40">
    <cfRule type="containsText" dxfId="436" priority="461" operator="containsText" text="Mayor">
      <formula>NOT(ISERROR(SEARCH("Mayor",U10)))</formula>
    </cfRule>
    <cfRule type="containsText" dxfId="435" priority="462" operator="containsText" text="Alta">
      <formula>NOT(ISERROR(SEARCH("Alta",U10)))</formula>
    </cfRule>
    <cfRule type="containsText" dxfId="434" priority="463" operator="containsText" text="Moderado">
      <formula>NOT(ISERROR(SEARCH("Moderado",U10)))</formula>
    </cfRule>
    <cfRule type="containsText" dxfId="433" priority="464" operator="containsText" text="Menor">
      <formula>NOT(ISERROR(SEARCH("Menor",U10)))</formula>
    </cfRule>
    <cfRule type="containsText" dxfId="432" priority="460" operator="containsText" text="Catastrófico">
      <formula>NOT(ISERROR(SEARCH("Catastrófico",U10)))</formula>
    </cfRule>
    <cfRule type="containsText" dxfId="431" priority="465" operator="containsText" text="Leve">
      <formula>NOT(ISERROR(SEARCH("Leve",U10)))</formula>
    </cfRule>
  </conditionalFormatting>
  <conditionalFormatting sqref="U50 U60">
    <cfRule type="containsText" dxfId="430" priority="230" operator="containsText" text="Catastrófico">
      <formula>NOT(ISERROR(SEARCH("Catastrófico",U50)))</formula>
    </cfRule>
    <cfRule type="containsText" dxfId="429" priority="231" operator="containsText" text="Mayor">
      <formula>NOT(ISERROR(SEARCH("Mayor",U50)))</formula>
    </cfRule>
    <cfRule type="containsText" dxfId="428" priority="232" operator="containsText" text="Alta">
      <formula>NOT(ISERROR(SEARCH("Alta",U50)))</formula>
    </cfRule>
    <cfRule type="containsText" dxfId="427" priority="234" operator="containsText" text="Menor">
      <formula>NOT(ISERROR(SEARCH("Menor",U50)))</formula>
    </cfRule>
    <cfRule type="containsText" dxfId="426" priority="233" operator="containsText" text="Moderado">
      <formula>NOT(ISERROR(SEARCH("Moderado",U50)))</formula>
    </cfRule>
    <cfRule type="containsText" dxfId="425" priority="235" operator="containsText" text="Leve">
      <formula>NOT(ISERROR(SEARCH("Leve",U50)))</formula>
    </cfRule>
  </conditionalFormatting>
  <conditionalFormatting sqref="U70">
    <cfRule type="containsText" dxfId="424" priority="6" operator="containsText" text="Mayor">
      <formula>NOT(ISERROR(SEARCH("Mayor",U70)))</formula>
    </cfRule>
    <cfRule type="containsText" dxfId="423" priority="5" operator="containsText" text="Catastrófico">
      <formula>NOT(ISERROR(SEARCH("Catastrófico",U70)))</formula>
    </cfRule>
    <cfRule type="containsText" dxfId="422" priority="10" operator="containsText" text="Leve">
      <formula>NOT(ISERROR(SEARCH("Leve",U70)))</formula>
    </cfRule>
    <cfRule type="containsText" dxfId="421" priority="9" operator="containsText" text="Menor">
      <formula>NOT(ISERROR(SEARCH("Menor",U70)))</formula>
    </cfRule>
    <cfRule type="containsText" dxfId="420" priority="8" operator="containsText" text="Moderado">
      <formula>NOT(ISERROR(SEARCH("Moderado",U70)))</formula>
    </cfRule>
    <cfRule type="containsText" dxfId="419" priority="7" operator="containsText" text="Alta">
      <formula>NOT(ISERROR(SEARCH("Alta",U70)))</formula>
    </cfRule>
  </conditionalFormatting>
  <conditionalFormatting sqref="V10 V20">
    <cfRule type="containsText" dxfId="418" priority="427" operator="containsText" text="Moderado">
      <formula>NOT(ISERROR(SEARCH("Moderado",V10)))</formula>
    </cfRule>
    <cfRule type="containsText" dxfId="417" priority="426" operator="containsText" text="Bajo">
      <formula>NOT(ISERROR(SEARCH("Bajo",V10)))</formula>
    </cfRule>
    <cfRule type="containsText" dxfId="416" priority="425" operator="containsText" text="Alto">
      <formula>NOT(ISERROR(SEARCH("Alto",V10)))</formula>
    </cfRule>
    <cfRule type="containsText" dxfId="415" priority="424" operator="containsText" text="Extremo">
      <formula>NOT(ISERROR(SEARCH("Extremo",V10)))</formula>
    </cfRule>
  </conditionalFormatting>
  <conditionalFormatting sqref="V30">
    <cfRule type="containsText" dxfId="414" priority="391" operator="containsText" text="Extremo">
      <formula>NOT(ISERROR(SEARCH("Extremo",V30)))</formula>
    </cfRule>
    <cfRule type="containsText" dxfId="413" priority="392" operator="containsText" text="Alto">
      <formula>NOT(ISERROR(SEARCH("Alto",V30)))</formula>
    </cfRule>
    <cfRule type="containsText" dxfId="412" priority="394" operator="containsText" text="Moderado">
      <formula>NOT(ISERROR(SEARCH("Moderado",V30)))</formula>
    </cfRule>
    <cfRule type="containsText" dxfId="411" priority="393" operator="containsText" text="Bajo">
      <formula>NOT(ISERROR(SEARCH("Bajo",V30)))</formula>
    </cfRule>
  </conditionalFormatting>
  <conditionalFormatting sqref="V40">
    <cfRule type="containsText" dxfId="410" priority="361" operator="containsText" text="Moderado">
      <formula>NOT(ISERROR(SEARCH("Moderado",V40)))</formula>
    </cfRule>
    <cfRule type="containsText" dxfId="409" priority="358" operator="containsText" text="Extremo">
      <formula>NOT(ISERROR(SEARCH("Extremo",V40)))</formula>
    </cfRule>
    <cfRule type="containsText" dxfId="408" priority="359" operator="containsText" text="Alto">
      <formula>NOT(ISERROR(SEARCH("Alto",V40)))</formula>
    </cfRule>
    <cfRule type="containsText" dxfId="407" priority="360" operator="containsText" text="Bajo">
      <formula>NOT(ISERROR(SEARCH("Bajo",V40)))</formula>
    </cfRule>
  </conditionalFormatting>
  <conditionalFormatting sqref="V50 V60">
    <cfRule type="containsText" dxfId="406" priority="229" operator="containsText" text="Moderado">
      <formula>NOT(ISERROR(SEARCH("Moderado",V50)))</formula>
    </cfRule>
    <cfRule type="containsText" dxfId="405" priority="228" operator="containsText" text="Bajo">
      <formula>NOT(ISERROR(SEARCH("Bajo",V50)))</formula>
    </cfRule>
    <cfRule type="containsText" dxfId="404" priority="227" operator="containsText" text="Alto">
      <formula>NOT(ISERROR(SEARCH("Alto",V50)))</formula>
    </cfRule>
    <cfRule type="containsText" dxfId="403" priority="226" operator="containsText" text="Extremo">
      <formula>NOT(ISERROR(SEARCH("Extremo",V50)))</formula>
    </cfRule>
  </conditionalFormatting>
  <conditionalFormatting sqref="V70">
    <cfRule type="containsText" dxfId="402" priority="3" operator="containsText" text="Bajo">
      <formula>NOT(ISERROR(SEARCH("Bajo",V70)))</formula>
    </cfRule>
    <cfRule type="containsText" dxfId="401" priority="2" operator="containsText" text="Alto">
      <formula>NOT(ISERROR(SEARCH("Alto",V70)))</formula>
    </cfRule>
    <cfRule type="containsText" dxfId="400" priority="1" operator="containsText" text="Extremo">
      <formula>NOT(ISERROR(SEARCH("Extremo",V70)))</formula>
    </cfRule>
    <cfRule type="containsText" dxfId="399" priority="4" operator="containsText" text="Moderado">
      <formula>NOT(ISERROR(SEARCH("Moderado",V70)))</formula>
    </cfRule>
  </conditionalFormatting>
  <dataValidations count="2">
    <dataValidation allowBlank="1" showInputMessage="1" showErrorMessage="1" prompt="Enunciar cuál es el control" sqref="E30:E38 E73 E65:E69 E63 E15:E28 E45:E48 M32:M33 E10:E13 M43 M50 E75:E79 M21:M22 E40:E43 M41 E50:E58" xr:uid="{00000000-0002-0000-0500-000000000000}"/>
    <dataValidation type="list" allowBlank="1" showInputMessage="1" showErrorMessage="1" sqref="N10:Q79 F10:I7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m:sqref>T50 T60</xm:sqref>
        </x14:conditionalFormatting>
        <x14:conditionalFormatting xmlns:xm="http://schemas.microsoft.com/office/excel/2006/main">
          <x14:cfRule type="containsText" priority="29" operator="containsText" id="{ADE80DBC-25DB-4C91-949B-C7D172DA4BF7}">
            <xm:f>NOT(ISERROR(SEARCH('8- Políticas de Administración '!$B$5,T70)))</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'!$B$5,T70)))</xm:f>
            <xm:f>'8- Políticas de Administración '!$B$5</xm:f>
            <x14:dxf>
              <font>
                <color rgb="FF9C0006"/>
              </font>
              <fill>
                <patternFill>
                  <bgColor rgb="FFFFC7CE"/>
                </patternFill>
              </fill>
            </x14:dxf>
          </x14:cfRule>
          <xm:sqref>T70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79"/>
  <sheetViews>
    <sheetView showGridLines="0" topLeftCell="A22" zoomScale="70" zoomScaleNormal="70" zoomScalePageLayoutView="70" workbookViewId="0">
      <selection activeCell="N50" sqref="N50:N5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23"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61"/>
      <c r="B1" s="561"/>
      <c r="C1" s="561"/>
      <c r="D1" s="561"/>
      <c r="E1" s="561"/>
      <c r="F1" s="560" t="s">
        <v>349</v>
      </c>
      <c r="G1" s="560"/>
      <c r="H1" s="560"/>
      <c r="I1" s="560"/>
      <c r="J1" s="560"/>
      <c r="K1" s="560"/>
      <c r="L1" s="560"/>
      <c r="M1" s="560"/>
      <c r="N1" s="560"/>
      <c r="O1" s="560"/>
      <c r="P1" s="560"/>
      <c r="Q1" s="560"/>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61"/>
      <c r="B2" s="561"/>
      <c r="C2" s="561"/>
      <c r="D2" s="561"/>
      <c r="E2" s="561"/>
      <c r="F2" s="560"/>
      <c r="G2" s="560"/>
      <c r="H2" s="560"/>
      <c r="I2" s="560"/>
      <c r="J2" s="560"/>
      <c r="K2" s="560"/>
      <c r="L2" s="560"/>
      <c r="M2" s="560"/>
      <c r="N2" s="560"/>
      <c r="O2" s="560"/>
      <c r="P2" s="560"/>
      <c r="Q2" s="560"/>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61"/>
      <c r="B3" s="561"/>
      <c r="C3" s="561"/>
      <c r="D3" s="561"/>
      <c r="E3" s="561"/>
      <c r="F3" s="560"/>
      <c r="G3" s="560"/>
      <c r="H3" s="560"/>
      <c r="I3" s="560"/>
      <c r="J3" s="560"/>
      <c r="K3" s="560"/>
      <c r="L3" s="560"/>
      <c r="M3" s="560"/>
      <c r="N3" s="560"/>
      <c r="O3" s="560"/>
      <c r="P3" s="560"/>
      <c r="Q3" s="560"/>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52" t="s">
        <v>260</v>
      </c>
      <c r="B4" s="452"/>
      <c r="C4" s="430"/>
      <c r="D4" s="430"/>
      <c r="E4" s="430"/>
      <c r="F4" s="430"/>
      <c r="G4" s="430"/>
      <c r="H4" s="430"/>
      <c r="I4" s="430"/>
      <c r="J4" s="430"/>
      <c r="K4" s="430"/>
      <c r="L4" s="430"/>
      <c r="M4" s="430"/>
      <c r="N4" s="430"/>
      <c r="O4" s="430"/>
      <c r="P4" s="430"/>
      <c r="Q4" s="430"/>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52" t="s">
        <v>261</v>
      </c>
      <c r="B5" s="452"/>
      <c r="C5" s="430"/>
      <c r="D5" s="430"/>
      <c r="E5" s="430"/>
      <c r="F5" s="430"/>
      <c r="G5" s="430"/>
      <c r="H5" s="430"/>
      <c r="I5" s="430"/>
      <c r="J5" s="430"/>
      <c r="K5" s="430"/>
      <c r="L5" s="430"/>
      <c r="M5" s="430"/>
      <c r="N5" s="430"/>
      <c r="O5" s="430"/>
      <c r="P5" s="430"/>
      <c r="Q5" s="430"/>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52" t="s">
        <v>262</v>
      </c>
      <c r="B6" s="452"/>
      <c r="C6" s="428"/>
      <c r="D6" s="428"/>
      <c r="E6" s="428"/>
      <c r="F6" s="428"/>
      <c r="G6" s="428"/>
      <c r="H6" s="428"/>
      <c r="I6" s="428"/>
      <c r="J6" s="428"/>
      <c r="K6" s="428"/>
      <c r="L6" s="428"/>
      <c r="M6" s="428"/>
      <c r="N6" s="428"/>
      <c r="O6" s="428"/>
      <c r="P6" s="428"/>
      <c r="Q6" s="428"/>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22" t="s">
        <v>350</v>
      </c>
      <c r="B7" s="522"/>
      <c r="C7" s="522"/>
      <c r="D7" s="522"/>
      <c r="E7" s="522"/>
      <c r="F7" s="522" t="s">
        <v>278</v>
      </c>
      <c r="G7" s="522"/>
      <c r="H7" s="522"/>
      <c r="I7" s="90"/>
      <c r="J7" s="461" t="s">
        <v>351</v>
      </c>
      <c r="K7" s="461"/>
      <c r="L7" s="461"/>
      <c r="M7" s="461"/>
      <c r="N7" s="462"/>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24" t="s">
        <v>268</v>
      </c>
      <c r="B8" s="525" t="s">
        <v>333</v>
      </c>
      <c r="C8" s="562" t="s">
        <v>270</v>
      </c>
      <c r="D8" s="564" t="s">
        <v>280</v>
      </c>
      <c r="E8" s="525" t="s">
        <v>264</v>
      </c>
      <c r="F8" s="553" t="s">
        <v>352</v>
      </c>
      <c r="G8" s="553" t="s">
        <v>353</v>
      </c>
      <c r="H8" s="553" t="s">
        <v>354</v>
      </c>
      <c r="I8" s="555"/>
      <c r="J8" s="553" t="s">
        <v>355</v>
      </c>
      <c r="K8" s="553" t="s">
        <v>356</v>
      </c>
      <c r="L8" s="553" t="s">
        <v>357</v>
      </c>
      <c r="M8" s="553" t="s">
        <v>358</v>
      </c>
      <c r="N8" s="553" t="s">
        <v>359</v>
      </c>
      <c r="O8" s="553" t="s">
        <v>360</v>
      </c>
      <c r="P8" s="553" t="s">
        <v>361</v>
      </c>
      <c r="Q8" s="553" t="s">
        <v>362</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67"/>
      <c r="B9" s="526"/>
      <c r="C9" s="563"/>
      <c r="D9" s="565"/>
      <c r="E9" s="526"/>
      <c r="F9" s="554"/>
      <c r="G9" s="554"/>
      <c r="H9" s="554"/>
      <c r="I9" s="556"/>
      <c r="J9" s="554"/>
      <c r="K9" s="554"/>
      <c r="L9" s="554"/>
      <c r="M9" s="554"/>
      <c r="N9" s="554"/>
      <c r="O9" s="554"/>
      <c r="P9" s="554"/>
      <c r="Q9" s="554"/>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35">
        <f>'5- Identificación de Riesgos'!A10</f>
        <v>1</v>
      </c>
      <c r="B10" s="441" t="str">
        <f>'5- Identificación de Riesgos'!B10</f>
        <v>Vencimiento de Términos</v>
      </c>
      <c r="C10" s="422" t="str">
        <f>'5- Identificación de Riesgos'!C10</f>
        <v>Se realizan  actuaciones procesales o se da  respuesta a las solicitudes de los usuarios de la administración de justicia en materia penal, después del  término legal establecido para decidir sobre los conflictos presentados a los jueces.</v>
      </c>
      <c r="D10" s="422" t="s">
        <v>294</v>
      </c>
      <c r="E10" s="185" t="str">
        <f>'5- Identificación de Riesgos'!D10</f>
        <v>1. Mayor demanda de justicia.</v>
      </c>
      <c r="F10" s="425" t="str">
        <f>'5- Identificación de Riesgos'!H10</f>
        <v>Muy Baja - 1</v>
      </c>
      <c r="G10" s="422" t="str">
        <f>'5- Identificación de Riesgos'!M10</f>
        <v>Menor - 2</v>
      </c>
      <c r="H10" s="422" t="str">
        <f>'5- Identificación de Riesgos'!N10</f>
        <v>Bajo - 2</v>
      </c>
      <c r="I10" s="157"/>
      <c r="J10" s="558" t="str">
        <f>'6- Valoración Controles'!T10</f>
        <v>Muy Baja - 1</v>
      </c>
      <c r="K10" s="558" t="str">
        <f>'6- Valoración Controles'!U10</f>
        <v>Menor - 2</v>
      </c>
      <c r="L10" s="557" t="e">
        <f>AVERAGE(#REF!)</f>
        <v>#REF!</v>
      </c>
      <c r="M10" s="441" t="str">
        <f>'6- Valoración Controles'!V10</f>
        <v>Bajo - 2</v>
      </c>
      <c r="N10" s="441" t="s">
        <v>364</v>
      </c>
      <c r="O10" s="567" t="s">
        <v>517</v>
      </c>
      <c r="P10" s="567" t="s">
        <v>518</v>
      </c>
      <c r="Q10" s="570">
        <v>45292</v>
      </c>
    </row>
    <row r="11" spans="1:269" ht="13.5" customHeight="1">
      <c r="A11" s="536"/>
      <c r="B11" s="442"/>
      <c r="C11" s="423"/>
      <c r="D11" s="423"/>
      <c r="E11" s="186" t="str">
        <f>'5- Identificación de Riesgos'!D11</f>
        <v>2. Insuficiencia de  personal  para atender la función misional y la atención a las partes interesadas en los despachos judiciales y centro de servicios</v>
      </c>
      <c r="F11" s="426"/>
      <c r="G11" s="552"/>
      <c r="H11" s="423"/>
      <c r="I11" s="91"/>
      <c r="J11" s="545"/>
      <c r="K11" s="545"/>
      <c r="L11" s="547"/>
      <c r="M11" s="442"/>
      <c r="N11" s="442"/>
      <c r="O11" s="568"/>
      <c r="P11" s="568"/>
      <c r="Q11" s="571"/>
    </row>
    <row r="12" spans="1:269" ht="13.5" customHeight="1">
      <c r="A12" s="536"/>
      <c r="B12" s="442"/>
      <c r="C12" s="423"/>
      <c r="D12" s="423"/>
      <c r="E12" s="191" t="str">
        <f>'5- Identificación de Riesgos'!D12</f>
        <v>3. Complejidad de los procesos judiciales y solicitudes, lo cual incrementa los tiempos para su resolución.</v>
      </c>
      <c r="F12" s="426"/>
      <c r="G12" s="552"/>
      <c r="H12" s="423"/>
      <c r="I12" s="91"/>
      <c r="J12" s="545"/>
      <c r="K12" s="545"/>
      <c r="L12" s="547"/>
      <c r="M12" s="442"/>
      <c r="N12" s="442"/>
      <c r="O12" s="568"/>
      <c r="P12" s="568"/>
      <c r="Q12" s="571"/>
    </row>
    <row r="13" spans="1:269" ht="13.5" customHeight="1">
      <c r="A13" s="536"/>
      <c r="B13" s="442"/>
      <c r="C13" s="423"/>
      <c r="D13" s="423"/>
      <c r="E13" s="186" t="str">
        <f>'5- Identificación de Riesgos'!D13</f>
        <v>4.Fallas en la planeación  para el desarrollo de las tareas propias del despacho.</v>
      </c>
      <c r="F13" s="426"/>
      <c r="G13" s="552"/>
      <c r="H13" s="423"/>
      <c r="I13" s="91"/>
      <c r="J13" s="545"/>
      <c r="K13" s="545"/>
      <c r="L13" s="547"/>
      <c r="M13" s="442"/>
      <c r="N13" s="442"/>
      <c r="O13" s="568"/>
      <c r="P13" s="568"/>
      <c r="Q13" s="571"/>
    </row>
    <row r="14" spans="1:269" ht="13.5" customHeight="1">
      <c r="A14" s="536"/>
      <c r="B14" s="442"/>
      <c r="C14" s="423"/>
      <c r="D14" s="423"/>
      <c r="E14" s="186" t="str">
        <f>'5- Identificación de Riesgos'!D14</f>
        <v>5.  Fallas e insuficiencia de las herramientas tecnológicas.</v>
      </c>
      <c r="F14" s="426"/>
      <c r="G14" s="552"/>
      <c r="H14" s="423"/>
      <c r="I14" s="91"/>
      <c r="J14" s="545"/>
      <c r="K14" s="545"/>
      <c r="L14" s="547"/>
      <c r="M14" s="442"/>
      <c r="N14" s="442"/>
      <c r="O14" s="568"/>
      <c r="P14" s="568"/>
      <c r="Q14" s="571"/>
    </row>
    <row r="15" spans="1:269" ht="13.5" customHeight="1">
      <c r="A15" s="536"/>
      <c r="B15" s="442"/>
      <c r="C15" s="423"/>
      <c r="D15" s="423"/>
      <c r="E15" s="186">
        <f>'5- Identificación de Riesgos'!D15</f>
        <v>0</v>
      </c>
      <c r="F15" s="426"/>
      <c r="G15" s="552"/>
      <c r="H15" s="423"/>
      <c r="I15" s="91"/>
      <c r="J15" s="545"/>
      <c r="K15" s="545"/>
      <c r="L15" s="547"/>
      <c r="M15" s="442"/>
      <c r="N15" s="442"/>
      <c r="O15" s="568"/>
      <c r="P15" s="568"/>
      <c r="Q15" s="571"/>
    </row>
    <row r="16" spans="1:269" ht="13.5" customHeight="1">
      <c r="A16" s="536"/>
      <c r="B16" s="442"/>
      <c r="C16" s="423"/>
      <c r="D16" s="423"/>
      <c r="E16" s="186">
        <f>'5- Identificación de Riesgos'!D16</f>
        <v>0</v>
      </c>
      <c r="F16" s="426"/>
      <c r="G16" s="552"/>
      <c r="H16" s="423"/>
      <c r="I16" s="91"/>
      <c r="J16" s="545"/>
      <c r="K16" s="545"/>
      <c r="L16" s="547"/>
      <c r="M16" s="442"/>
      <c r="N16" s="442"/>
      <c r="O16" s="568"/>
      <c r="P16" s="568"/>
      <c r="Q16" s="571"/>
    </row>
    <row r="17" spans="1:17" ht="13.5" customHeight="1">
      <c r="A17" s="536"/>
      <c r="B17" s="442"/>
      <c r="C17" s="423"/>
      <c r="D17" s="423"/>
      <c r="E17" s="186">
        <f>'5- Identificación de Riesgos'!D17</f>
        <v>0</v>
      </c>
      <c r="F17" s="426"/>
      <c r="G17" s="552"/>
      <c r="H17" s="423"/>
      <c r="I17" s="91"/>
      <c r="J17" s="545"/>
      <c r="K17" s="545"/>
      <c r="L17" s="547"/>
      <c r="M17" s="442"/>
      <c r="N17" s="442"/>
      <c r="O17" s="568"/>
      <c r="P17" s="568"/>
      <c r="Q17" s="571"/>
    </row>
    <row r="18" spans="1:17" ht="13.5" customHeight="1">
      <c r="A18" s="536"/>
      <c r="B18" s="442"/>
      <c r="C18" s="423"/>
      <c r="D18" s="423"/>
      <c r="E18" s="186">
        <f>'5- Identificación de Riesgos'!D18</f>
        <v>0</v>
      </c>
      <c r="F18" s="426"/>
      <c r="G18" s="552"/>
      <c r="H18" s="423"/>
      <c r="I18" s="91"/>
      <c r="J18" s="545"/>
      <c r="K18" s="545"/>
      <c r="L18" s="547"/>
      <c r="M18" s="442"/>
      <c r="N18" s="442"/>
      <c r="O18" s="568"/>
      <c r="P18" s="568"/>
      <c r="Q18" s="571"/>
    </row>
    <row r="19" spans="1:17" ht="13.5" customHeight="1" thickBot="1">
      <c r="A19" s="536"/>
      <c r="B19" s="491"/>
      <c r="C19" s="423"/>
      <c r="D19" s="423"/>
      <c r="E19" s="186">
        <f>'5- Identificación de Riesgos'!D19</f>
        <v>0</v>
      </c>
      <c r="F19" s="426"/>
      <c r="G19" s="552"/>
      <c r="H19" s="423"/>
      <c r="I19" s="92"/>
      <c r="J19" s="546"/>
      <c r="K19" s="546"/>
      <c r="L19" s="548"/>
      <c r="M19" s="491"/>
      <c r="N19" s="491"/>
      <c r="O19" s="569"/>
      <c r="P19" s="569"/>
      <c r="Q19" s="572"/>
    </row>
    <row r="20" spans="1:17" ht="13.5" customHeight="1">
      <c r="A20" s="551">
        <f>'5- Identificación de Riesgos'!A20</f>
        <v>2</v>
      </c>
      <c r="B20" s="442" t="str">
        <f>'5- Identificación de Riesgos'!B20</f>
        <v xml:space="preserve">Incumplimientos en la realizacion de audiencias </v>
      </c>
      <c r="C20" s="491" t="str">
        <f>'5- Identificación de Riesgos'!C20</f>
        <v xml:space="preserve">No se atiende la  solicitud  de un fiscal o parte interesada para la realización de una audiencia preliminar o no se cumple  la programción de audiencias de Conocimiento. </v>
      </c>
      <c r="D20" s="491" t="s">
        <v>294</v>
      </c>
      <c r="E20" s="186" t="str">
        <f>'5- Identificación de Riesgos'!D20</f>
        <v xml:space="preserve">1. Inasistencia del Juez </v>
      </c>
      <c r="F20" s="550" t="str">
        <f>'5- Identificación de Riesgos'!H20</f>
        <v>Baja - 2</v>
      </c>
      <c r="G20" s="491" t="str">
        <f>'5- Identificación de Riesgos'!M20</f>
        <v>Menor - 2</v>
      </c>
      <c r="H20" s="491" t="str">
        <f>'5- Identificación de Riesgos'!N20</f>
        <v>Moderado - 4</v>
      </c>
      <c r="I20" s="91"/>
      <c r="J20" s="545" t="str">
        <f>'6- Valoración Controles'!T20</f>
        <v>Muy Baja - 1</v>
      </c>
      <c r="K20" s="545" t="str">
        <f>'6- Valoración Controles'!U20</f>
        <v>Menor - 2</v>
      </c>
      <c r="L20" s="547" t="e">
        <f>AVERAGE(#REF!)</f>
        <v>#REF!</v>
      </c>
      <c r="M20" s="442" t="str">
        <f>'6- Valoración Controles'!V20</f>
        <v>Bajo - 2</v>
      </c>
      <c r="N20" s="442" t="s">
        <v>364</v>
      </c>
      <c r="O20" s="573" t="s">
        <v>517</v>
      </c>
      <c r="P20" s="573" t="s">
        <v>518</v>
      </c>
      <c r="Q20" s="570">
        <v>45292</v>
      </c>
    </row>
    <row r="21" spans="1:17" ht="13.5" customHeight="1">
      <c r="A21" s="536"/>
      <c r="B21" s="442"/>
      <c r="C21" s="423"/>
      <c r="D21" s="423"/>
      <c r="E21" s="186" t="str">
        <f>'5- Identificación de Riesgos'!D21</f>
        <v xml:space="preserve">2. Falta de tiempo para  la realización.
</v>
      </c>
      <c r="F21" s="426"/>
      <c r="G21" s="552"/>
      <c r="H21" s="423"/>
      <c r="I21" s="91"/>
      <c r="J21" s="545"/>
      <c r="K21" s="545"/>
      <c r="L21" s="547"/>
      <c r="M21" s="442"/>
      <c r="N21" s="442"/>
      <c r="O21" s="568"/>
      <c r="P21" s="568"/>
      <c r="Q21" s="571"/>
    </row>
    <row r="22" spans="1:17" ht="13.5" customHeight="1">
      <c r="A22" s="536"/>
      <c r="B22" s="442"/>
      <c r="C22" s="423"/>
      <c r="D22" s="423"/>
      <c r="E22" s="186" t="str">
        <f>'5- Identificación de Riesgos'!D22</f>
        <v>3. Programación de audiencias sin tener en cuenta tiempos de duración para su realización.</v>
      </c>
      <c r="F22" s="426"/>
      <c r="G22" s="552"/>
      <c r="H22" s="423"/>
      <c r="I22" s="91"/>
      <c r="J22" s="545"/>
      <c r="K22" s="545"/>
      <c r="L22" s="547"/>
      <c r="M22" s="442"/>
      <c r="N22" s="442"/>
      <c r="O22" s="568"/>
      <c r="P22" s="568"/>
      <c r="Q22" s="571"/>
    </row>
    <row r="23" spans="1:17" ht="13.5" customHeight="1">
      <c r="A23" s="536"/>
      <c r="B23" s="442"/>
      <c r="C23" s="423"/>
      <c r="D23" s="423"/>
      <c r="E23" s="186" t="str">
        <f>'5- Identificación de Riesgos'!D23</f>
        <v xml:space="preserve">4 .Notificaciones judiciales erradas o inoportunas </v>
      </c>
      <c r="F23" s="426"/>
      <c r="G23" s="552"/>
      <c r="H23" s="423"/>
      <c r="I23" s="91"/>
      <c r="J23" s="545"/>
      <c r="K23" s="545"/>
      <c r="L23" s="547"/>
      <c r="M23" s="442"/>
      <c r="N23" s="442"/>
      <c r="O23" s="568"/>
      <c r="P23" s="568"/>
      <c r="Q23" s="571"/>
    </row>
    <row r="24" spans="1:17" ht="13.5" customHeight="1">
      <c r="A24" s="536"/>
      <c r="B24" s="442"/>
      <c r="C24" s="423"/>
      <c r="D24" s="423"/>
      <c r="E24" s="186" t="str">
        <f>'5- Identificación de Riesgos'!D24</f>
        <v>5.Fallas en el servicio de internet,  conectividad  irregular.</v>
      </c>
      <c r="F24" s="426"/>
      <c r="G24" s="552"/>
      <c r="H24" s="423"/>
      <c r="I24" s="91"/>
      <c r="J24" s="545"/>
      <c r="K24" s="545"/>
      <c r="L24" s="547"/>
      <c r="M24" s="442"/>
      <c r="N24" s="442"/>
      <c r="O24" s="568"/>
      <c r="P24" s="568"/>
      <c r="Q24" s="571"/>
    </row>
    <row r="25" spans="1:17" ht="13.5" customHeight="1">
      <c r="A25" s="536"/>
      <c r="B25" s="442"/>
      <c r="C25" s="423"/>
      <c r="D25" s="423"/>
      <c r="E25" s="186" t="str">
        <f>'5- Identificación de Riesgos'!D25</f>
        <v>6. Cruce de audiencias entre juzgados.</v>
      </c>
      <c r="F25" s="426"/>
      <c r="G25" s="552"/>
      <c r="H25" s="423"/>
      <c r="I25" s="91"/>
      <c r="J25" s="545"/>
      <c r="K25" s="545"/>
      <c r="L25" s="547"/>
      <c r="M25" s="442"/>
      <c r="N25" s="442"/>
      <c r="O25" s="568"/>
      <c r="P25" s="568"/>
      <c r="Q25" s="571"/>
    </row>
    <row r="26" spans="1:17" ht="13.5" customHeight="1">
      <c r="A26" s="536"/>
      <c r="B26" s="442"/>
      <c r="C26" s="423"/>
      <c r="D26" s="423"/>
      <c r="E26" s="186" t="str">
        <f>'5- Identificación de Riesgos'!D26</f>
        <v>7. Inasistencia de las demás partes</v>
      </c>
      <c r="F26" s="426"/>
      <c r="G26" s="552"/>
      <c r="H26" s="423"/>
      <c r="I26" s="91"/>
      <c r="J26" s="545"/>
      <c r="K26" s="545"/>
      <c r="L26" s="547"/>
      <c r="M26" s="442"/>
      <c r="N26" s="442"/>
      <c r="O26" s="568"/>
      <c r="P26" s="568"/>
      <c r="Q26" s="571"/>
    </row>
    <row r="27" spans="1:17" ht="13.5" customHeight="1">
      <c r="A27" s="536"/>
      <c r="B27" s="442"/>
      <c r="C27" s="423"/>
      <c r="D27" s="423"/>
      <c r="E27" s="186">
        <f>'5- Identificación de Riesgos'!D27</f>
        <v>0</v>
      </c>
      <c r="F27" s="426"/>
      <c r="G27" s="552"/>
      <c r="H27" s="423"/>
      <c r="I27" s="91"/>
      <c r="J27" s="545"/>
      <c r="K27" s="545"/>
      <c r="L27" s="547"/>
      <c r="M27" s="442"/>
      <c r="N27" s="442"/>
      <c r="O27" s="568"/>
      <c r="P27" s="568"/>
      <c r="Q27" s="571"/>
    </row>
    <row r="28" spans="1:17" ht="13.5" customHeight="1">
      <c r="A28" s="536"/>
      <c r="B28" s="442"/>
      <c r="C28" s="423"/>
      <c r="D28" s="423"/>
      <c r="E28" s="186">
        <f>'5- Identificación de Riesgos'!D28</f>
        <v>0</v>
      </c>
      <c r="F28" s="426"/>
      <c r="G28" s="552"/>
      <c r="H28" s="423"/>
      <c r="I28" s="91"/>
      <c r="J28" s="545"/>
      <c r="K28" s="545"/>
      <c r="L28" s="547"/>
      <c r="M28" s="442"/>
      <c r="N28" s="442"/>
      <c r="O28" s="568"/>
      <c r="P28" s="568"/>
      <c r="Q28" s="571"/>
    </row>
    <row r="29" spans="1:17" ht="13.5" customHeight="1" thickBot="1">
      <c r="A29" s="536"/>
      <c r="B29" s="491"/>
      <c r="C29" s="423"/>
      <c r="D29" s="423"/>
      <c r="E29" s="186">
        <f>'5- Identificación de Riesgos'!D29</f>
        <v>0</v>
      </c>
      <c r="F29" s="426"/>
      <c r="G29" s="552"/>
      <c r="H29" s="423"/>
      <c r="I29" s="92"/>
      <c r="J29" s="546"/>
      <c r="K29" s="546"/>
      <c r="L29" s="548"/>
      <c r="M29" s="491"/>
      <c r="N29" s="491"/>
      <c r="O29" s="569"/>
      <c r="P29" s="569"/>
      <c r="Q29" s="572"/>
    </row>
    <row r="30" spans="1:17" ht="13.5" customHeight="1">
      <c r="A30" s="551">
        <f>'5- Identificación de Riesgos'!A30</f>
        <v>3</v>
      </c>
      <c r="B30" s="442" t="str">
        <f>'5- Identificación de Riesgos'!B30</f>
        <v xml:space="preserve"> Efectuar notificaciones que no cumplan con los requistos</v>
      </c>
      <c r="C30" s="491" t="str">
        <f>'5- Identificación de Riesgos'!C30</f>
        <v>No se realizan las  notificaciones , no se erfectuan  oportunamente o no se aplica aplicar la normatividad,</v>
      </c>
      <c r="D30" s="491" t="s">
        <v>294</v>
      </c>
      <c r="E30" s="186" t="str">
        <f>'5- Identificación de Riesgos'!D30</f>
        <v>1. Errores en la digitación en los oficios de solicitud de notificación o en los oficios de citación para la audiencia.</v>
      </c>
      <c r="F30" s="550" t="str">
        <f>'5- Identificación de Riesgos'!H30</f>
        <v>Muy Baja - 1</v>
      </c>
      <c r="G30" s="491" t="str">
        <f>'5- Identificación de Riesgos'!M30</f>
        <v>Menor - 2</v>
      </c>
      <c r="H30" s="491" t="str">
        <f>'5- Identificación de Riesgos'!N30</f>
        <v>Bajo - 2</v>
      </c>
      <c r="I30" s="91"/>
      <c r="J30" s="545" t="str">
        <f>'6- Valoración Controles'!T30</f>
        <v>Muy Baja - 1</v>
      </c>
      <c r="K30" s="545" t="str">
        <f>'6- Valoración Controles'!U30</f>
        <v>Menor - 2</v>
      </c>
      <c r="L30" s="547" t="e">
        <f>AVERAGE(#REF!)</f>
        <v>#REF!</v>
      </c>
      <c r="M30" s="442" t="str">
        <f>'6- Valoración Controles'!V30</f>
        <v>Bajo - 2</v>
      </c>
      <c r="N30" s="442" t="s">
        <v>364</v>
      </c>
      <c r="O30" s="573" t="s">
        <v>517</v>
      </c>
      <c r="P30" s="573" t="s">
        <v>518</v>
      </c>
      <c r="Q30" s="570">
        <v>45292</v>
      </c>
    </row>
    <row r="31" spans="1:17" ht="13.5" customHeight="1">
      <c r="A31" s="536"/>
      <c r="B31" s="442"/>
      <c r="C31" s="423"/>
      <c r="D31" s="423"/>
      <c r="E31" s="186" t="str">
        <f>'5- Identificación de Riesgos'!D31</f>
        <v>2. Incumplimiento del procedimiento de notificación.</v>
      </c>
      <c r="F31" s="426"/>
      <c r="G31" s="552"/>
      <c r="H31" s="423"/>
      <c r="I31" s="91"/>
      <c r="J31" s="545"/>
      <c r="K31" s="545"/>
      <c r="L31" s="547"/>
      <c r="M31" s="442"/>
      <c r="N31" s="442"/>
      <c r="O31" s="568"/>
      <c r="P31" s="568"/>
      <c r="Q31" s="571"/>
    </row>
    <row r="32" spans="1:17" ht="13.5" customHeight="1">
      <c r="A32" s="536"/>
      <c r="B32" s="442"/>
      <c r="C32" s="423"/>
      <c r="D32" s="423"/>
      <c r="E32" s="186" t="str">
        <f>'5- Identificación de Riesgos'!D32</f>
        <v xml:space="preserve">3. Falta de personal para atender el  volúmen de solicitudes recibidas. </v>
      </c>
      <c r="F32" s="426"/>
      <c r="G32" s="552"/>
      <c r="H32" s="423"/>
      <c r="I32" s="91"/>
      <c r="J32" s="545"/>
      <c r="K32" s="545"/>
      <c r="L32" s="547"/>
      <c r="M32" s="442"/>
      <c r="N32" s="442"/>
      <c r="O32" s="568"/>
      <c r="P32" s="568"/>
      <c r="Q32" s="571"/>
    </row>
    <row r="33" spans="1:17" ht="13.5" customHeight="1">
      <c r="A33" s="536"/>
      <c r="B33" s="442"/>
      <c r="C33" s="423"/>
      <c r="D33" s="423"/>
      <c r="E33" s="186" t="str">
        <f>'5- Identificación de Riesgos'!D33</f>
        <v>4. Falta de comunicación y de oportunidad en la  actualización de las novedades de contacto de los usuarios por parte de los juzgados.</v>
      </c>
      <c r="F33" s="426"/>
      <c r="G33" s="552"/>
      <c r="H33" s="423"/>
      <c r="I33" s="91"/>
      <c r="J33" s="545"/>
      <c r="K33" s="545"/>
      <c r="L33" s="547"/>
      <c r="M33" s="442"/>
      <c r="N33" s="442"/>
      <c r="O33" s="568"/>
      <c r="P33" s="568"/>
      <c r="Q33" s="571"/>
    </row>
    <row r="34" spans="1:17" ht="13.5" customHeight="1">
      <c r="A34" s="536"/>
      <c r="B34" s="442"/>
      <c r="C34" s="423"/>
      <c r="D34" s="423"/>
      <c r="E34" s="186" t="str">
        <f>'5- Identificación de Riesgos'!D34</f>
        <v>5. No incluir en la solicitud de notificación la totalidad de las personas requeridas para la audiencias.</v>
      </c>
      <c r="F34" s="426"/>
      <c r="G34" s="552"/>
      <c r="H34" s="423"/>
      <c r="I34" s="91"/>
      <c r="J34" s="545"/>
      <c r="K34" s="545"/>
      <c r="L34" s="547"/>
      <c r="M34" s="442"/>
      <c r="N34" s="442"/>
      <c r="O34" s="568"/>
      <c r="P34" s="568"/>
      <c r="Q34" s="571"/>
    </row>
    <row r="35" spans="1:17" ht="13.5" customHeight="1">
      <c r="A35" s="536"/>
      <c r="B35" s="442"/>
      <c r="C35" s="423"/>
      <c r="D35" s="423"/>
      <c r="E35" s="186" t="str">
        <f>'5- Identificación de Riesgos'!D35</f>
        <v xml:space="preserve">6. Direcciones físicas o electrónicas  de las partes interesadas erradas o inexistentes. </v>
      </c>
      <c r="F35" s="426"/>
      <c r="G35" s="552"/>
      <c r="H35" s="423"/>
      <c r="I35" s="91"/>
      <c r="J35" s="545"/>
      <c r="K35" s="545"/>
      <c r="L35" s="547"/>
      <c r="M35" s="442"/>
      <c r="N35" s="442"/>
      <c r="O35" s="568"/>
      <c r="P35" s="568"/>
      <c r="Q35" s="571"/>
    </row>
    <row r="36" spans="1:17" ht="13.5" customHeight="1">
      <c r="A36" s="536"/>
      <c r="B36" s="442"/>
      <c r="C36" s="423"/>
      <c r="D36" s="423"/>
      <c r="E36" s="186">
        <f>'5- Identificación de Riesgos'!D36</f>
        <v>0</v>
      </c>
      <c r="F36" s="426"/>
      <c r="G36" s="552"/>
      <c r="H36" s="423"/>
      <c r="I36" s="91"/>
      <c r="J36" s="545"/>
      <c r="K36" s="545"/>
      <c r="L36" s="547"/>
      <c r="M36" s="442"/>
      <c r="N36" s="442"/>
      <c r="O36" s="568"/>
      <c r="P36" s="568"/>
      <c r="Q36" s="571"/>
    </row>
    <row r="37" spans="1:17" ht="13.5" customHeight="1">
      <c r="A37" s="536"/>
      <c r="B37" s="442"/>
      <c r="C37" s="423"/>
      <c r="D37" s="423"/>
      <c r="E37" s="186">
        <f>'5- Identificación de Riesgos'!D37</f>
        <v>0</v>
      </c>
      <c r="F37" s="426"/>
      <c r="G37" s="552"/>
      <c r="H37" s="423"/>
      <c r="I37" s="91"/>
      <c r="J37" s="545"/>
      <c r="K37" s="545"/>
      <c r="L37" s="547"/>
      <c r="M37" s="442"/>
      <c r="N37" s="442"/>
      <c r="O37" s="568"/>
      <c r="P37" s="568"/>
      <c r="Q37" s="571"/>
    </row>
    <row r="38" spans="1:17" ht="13.5" customHeight="1">
      <c r="A38" s="536"/>
      <c r="B38" s="442"/>
      <c r="C38" s="423"/>
      <c r="D38" s="423"/>
      <c r="E38" s="186">
        <f>'5- Identificación de Riesgos'!D38</f>
        <v>0</v>
      </c>
      <c r="F38" s="426"/>
      <c r="G38" s="552"/>
      <c r="H38" s="423"/>
      <c r="I38" s="91"/>
      <c r="J38" s="545"/>
      <c r="K38" s="545"/>
      <c r="L38" s="547"/>
      <c r="M38" s="442"/>
      <c r="N38" s="442"/>
      <c r="O38" s="568"/>
      <c r="P38" s="568"/>
      <c r="Q38" s="571"/>
    </row>
    <row r="39" spans="1:17" ht="13.5" customHeight="1" thickBot="1">
      <c r="A39" s="536"/>
      <c r="B39" s="491"/>
      <c r="C39" s="423"/>
      <c r="D39" s="423"/>
      <c r="E39" s="186">
        <f>'5- Identificación de Riesgos'!D39</f>
        <v>0</v>
      </c>
      <c r="F39" s="426"/>
      <c r="G39" s="552"/>
      <c r="H39" s="423"/>
      <c r="I39" s="92"/>
      <c r="J39" s="546"/>
      <c r="K39" s="546"/>
      <c r="L39" s="548"/>
      <c r="M39" s="491"/>
      <c r="N39" s="491"/>
      <c r="O39" s="569"/>
      <c r="P39" s="569"/>
      <c r="Q39" s="572"/>
    </row>
    <row r="40" spans="1:17" ht="13.5" customHeight="1">
      <c r="A40" s="549">
        <f>'5- Identificación de Riesgos'!A40</f>
        <v>4</v>
      </c>
      <c r="B40" s="442" t="str">
        <f>'5- Identificación de Riesgos'!B40</f>
        <v>Efectuar el reparto judicial incumpliendo requisitos</v>
      </c>
      <c r="C40" s="491" t="str">
        <f>'5- Identificación de Riesgos'!C40</f>
        <v>Realizar el reparto incumplimiento los principios  y condiciones establecidas para su realización</v>
      </c>
      <c r="D40" s="491" t="s">
        <v>294</v>
      </c>
      <c r="E40" s="186" t="str">
        <f>'5- Identificación de Riesgos'!D40</f>
        <v xml:space="preserve">1.  Direcciones físicas o electrónicas  de las partes interesadas erradas. </v>
      </c>
      <c r="F40" s="550" t="str">
        <f>'5- Identificación de Riesgos'!H40</f>
        <v>Muy Baja - 1</v>
      </c>
      <c r="G40" s="491" t="str">
        <f>'5- Identificación de Riesgos'!M40</f>
        <v>Menor - 2</v>
      </c>
      <c r="H40" s="491" t="str">
        <f>'5- Identificación de Riesgos'!N40</f>
        <v>Bajo - 2</v>
      </c>
      <c r="I40" s="91"/>
      <c r="J40" s="545" t="str">
        <f>'6- Valoración Controles'!T40</f>
        <v>Muy Baja - 1</v>
      </c>
      <c r="K40" s="545" t="str">
        <f>'6- Valoración Controles'!U40</f>
        <v>Menor - 2</v>
      </c>
      <c r="L40" s="547" t="e">
        <f>AVERAGE(#REF!)</f>
        <v>#REF!</v>
      </c>
      <c r="M40" s="442" t="str">
        <f>'6- Valoración Controles'!V40</f>
        <v>Bajo - 2</v>
      </c>
      <c r="N40" s="442" t="s">
        <v>364</v>
      </c>
      <c r="O40" s="573" t="s">
        <v>517</v>
      </c>
      <c r="P40" s="573" t="s">
        <v>518</v>
      </c>
      <c r="Q40" s="570">
        <v>45292</v>
      </c>
    </row>
    <row r="41" spans="1:17" ht="13.5" customHeight="1">
      <c r="A41" s="436"/>
      <c r="B41" s="442"/>
      <c r="C41" s="423"/>
      <c r="D41" s="423"/>
      <c r="E41" s="186" t="str">
        <f>'5- Identificación de Riesgos'!D41</f>
        <v>2.  Falta de seguimiento y control al cumplimiento efectivo de la actividad asignada.</v>
      </c>
      <c r="F41" s="426"/>
      <c r="G41" s="552"/>
      <c r="H41" s="423"/>
      <c r="I41" s="91"/>
      <c r="J41" s="545"/>
      <c r="K41" s="545"/>
      <c r="L41" s="547"/>
      <c r="M41" s="442"/>
      <c r="N41" s="442"/>
      <c r="O41" s="568"/>
      <c r="P41" s="568"/>
      <c r="Q41" s="571"/>
    </row>
    <row r="42" spans="1:17" ht="13.5" customHeight="1">
      <c r="A42" s="436"/>
      <c r="B42" s="442"/>
      <c r="C42" s="423"/>
      <c r="D42" s="423"/>
      <c r="E42" s="186" t="str">
        <f>'5- Identificación de Riesgos'!D42</f>
        <v>3. Errores de digitación al momento de realizar el reparto, ya sea manual, en el software de reparto o herramienta tecnológica.</v>
      </c>
      <c r="F42" s="426"/>
      <c r="G42" s="552"/>
      <c r="H42" s="423"/>
      <c r="I42" s="91"/>
      <c r="J42" s="545"/>
      <c r="K42" s="545"/>
      <c r="L42" s="547"/>
      <c r="M42" s="442"/>
      <c r="N42" s="442"/>
      <c r="O42" s="568"/>
      <c r="P42" s="568"/>
      <c r="Q42" s="571"/>
    </row>
    <row r="43" spans="1:17" ht="13.5" customHeight="1">
      <c r="A43" s="436"/>
      <c r="B43" s="442"/>
      <c r="C43" s="423"/>
      <c r="D43" s="423"/>
      <c r="E43" s="186">
        <f>'5- Identificación de Riesgos'!D43</f>
        <v>0</v>
      </c>
      <c r="F43" s="426"/>
      <c r="G43" s="552"/>
      <c r="H43" s="423"/>
      <c r="I43" s="91"/>
      <c r="J43" s="545"/>
      <c r="K43" s="545"/>
      <c r="L43" s="547"/>
      <c r="M43" s="442"/>
      <c r="N43" s="442"/>
      <c r="O43" s="568"/>
      <c r="P43" s="568"/>
      <c r="Q43" s="571"/>
    </row>
    <row r="44" spans="1:17" ht="13.5" customHeight="1">
      <c r="A44" s="436"/>
      <c r="B44" s="442"/>
      <c r="C44" s="423"/>
      <c r="D44" s="423"/>
      <c r="E44" s="186" t="str">
        <f>'5- Identificación de Riesgos'!D44</f>
        <v xml:space="preserve"> </v>
      </c>
      <c r="F44" s="426"/>
      <c r="G44" s="552"/>
      <c r="H44" s="423"/>
      <c r="I44" s="91"/>
      <c r="J44" s="545"/>
      <c r="K44" s="545"/>
      <c r="L44" s="547"/>
      <c r="M44" s="442"/>
      <c r="N44" s="442"/>
      <c r="O44" s="568"/>
      <c r="P44" s="568"/>
      <c r="Q44" s="571"/>
    </row>
    <row r="45" spans="1:17" ht="13.5" customHeight="1">
      <c r="A45" s="436"/>
      <c r="B45" s="442"/>
      <c r="C45" s="423"/>
      <c r="D45" s="423"/>
      <c r="E45" s="186">
        <f>'5- Identificación de Riesgos'!D45</f>
        <v>0</v>
      </c>
      <c r="F45" s="426"/>
      <c r="G45" s="552"/>
      <c r="H45" s="423"/>
      <c r="I45" s="91"/>
      <c r="J45" s="545"/>
      <c r="K45" s="545"/>
      <c r="L45" s="547"/>
      <c r="M45" s="442"/>
      <c r="N45" s="442"/>
      <c r="O45" s="568"/>
      <c r="P45" s="568"/>
      <c r="Q45" s="571"/>
    </row>
    <row r="46" spans="1:17" ht="13.5" customHeight="1">
      <c r="A46" s="436"/>
      <c r="B46" s="442"/>
      <c r="C46" s="423"/>
      <c r="D46" s="423"/>
      <c r="E46" s="186">
        <f>'5- Identificación de Riesgos'!D46</f>
        <v>0</v>
      </c>
      <c r="F46" s="426"/>
      <c r="G46" s="552"/>
      <c r="H46" s="423"/>
      <c r="I46" s="91"/>
      <c r="J46" s="545"/>
      <c r="K46" s="545"/>
      <c r="L46" s="547"/>
      <c r="M46" s="442"/>
      <c r="N46" s="442"/>
      <c r="O46" s="568"/>
      <c r="P46" s="568"/>
      <c r="Q46" s="571"/>
    </row>
    <row r="47" spans="1:17" ht="13.5" customHeight="1">
      <c r="A47" s="436"/>
      <c r="B47" s="442"/>
      <c r="C47" s="423"/>
      <c r="D47" s="423"/>
      <c r="E47" s="186">
        <f>'5- Identificación de Riesgos'!D47</f>
        <v>0</v>
      </c>
      <c r="F47" s="426"/>
      <c r="G47" s="552"/>
      <c r="H47" s="423"/>
      <c r="I47" s="91"/>
      <c r="J47" s="545"/>
      <c r="K47" s="545"/>
      <c r="L47" s="547"/>
      <c r="M47" s="442"/>
      <c r="N47" s="442"/>
      <c r="O47" s="568"/>
      <c r="P47" s="568"/>
      <c r="Q47" s="571"/>
    </row>
    <row r="48" spans="1:17" ht="13.5" customHeight="1">
      <c r="A48" s="436"/>
      <c r="B48" s="442"/>
      <c r="C48" s="423"/>
      <c r="D48" s="423"/>
      <c r="E48" s="186">
        <f>'5- Identificación de Riesgos'!D48</f>
        <v>0</v>
      </c>
      <c r="F48" s="426"/>
      <c r="G48" s="552"/>
      <c r="H48" s="423"/>
      <c r="I48" s="91"/>
      <c r="J48" s="545"/>
      <c r="K48" s="545"/>
      <c r="L48" s="547"/>
      <c r="M48" s="442"/>
      <c r="N48" s="442"/>
      <c r="O48" s="568"/>
      <c r="P48" s="568"/>
      <c r="Q48" s="571"/>
    </row>
    <row r="49" spans="1:17" ht="13.5" customHeight="1" thickBot="1">
      <c r="A49" s="436"/>
      <c r="B49" s="491"/>
      <c r="C49" s="423"/>
      <c r="D49" s="423"/>
      <c r="E49" s="186">
        <f>'5- Identificación de Riesgos'!D49</f>
        <v>0</v>
      </c>
      <c r="F49" s="426"/>
      <c r="G49" s="552"/>
      <c r="H49" s="423"/>
      <c r="I49" s="92"/>
      <c r="J49" s="546"/>
      <c r="K49" s="546"/>
      <c r="L49" s="548"/>
      <c r="M49" s="491"/>
      <c r="N49" s="491"/>
      <c r="O49" s="569"/>
      <c r="P49" s="569"/>
      <c r="Q49" s="572"/>
    </row>
    <row r="50" spans="1:17" ht="13.5" customHeight="1">
      <c r="A50" s="549">
        <v>5</v>
      </c>
      <c r="B50" s="442" t="str">
        <f>'5- Identificación de Riesgos'!B50</f>
        <v>Pérdida de documentos</v>
      </c>
      <c r="C50" s="491" t="str">
        <f>'5- Identificación de Riesgos'!C50</f>
        <v>Extravío temporal o definitivo de los  documentos de los procesos judiciales</v>
      </c>
      <c r="D50" s="491" t="s">
        <v>294</v>
      </c>
      <c r="E50" s="186" t="str">
        <f>'5- Identificación de Riesgos'!D50</f>
        <v xml:space="preserve">1. Falta de implementación del expediente electrónico en todas las dependencias y juzgados.
</v>
      </c>
      <c r="F50" s="550" t="str">
        <f>'5- Identificación de Riesgos'!H50</f>
        <v>Muy Baja - 1</v>
      </c>
      <c r="G50" s="491" t="str">
        <f>'5- Identificación de Riesgos'!M50</f>
        <v>Menor - 2</v>
      </c>
      <c r="H50" s="491" t="str">
        <f>'5- Identificación de Riesgos'!N50</f>
        <v>Bajo - 2</v>
      </c>
      <c r="I50" s="91"/>
      <c r="J50" s="545" t="str">
        <f>'6- Valoración Controles'!T50</f>
        <v>Muy Baja - 1</v>
      </c>
      <c r="K50" s="545" t="str">
        <f>'6- Valoración Controles'!U50</f>
        <v>Menor - 2</v>
      </c>
      <c r="L50" s="547" t="e">
        <f>AVERAGE(#REF!)</f>
        <v>#REF!</v>
      </c>
      <c r="M50" s="442" t="str">
        <f>'6- Valoración Controles'!V50</f>
        <v>Bajo - 2</v>
      </c>
      <c r="N50" s="442" t="s">
        <v>364</v>
      </c>
      <c r="O50" s="573" t="s">
        <v>519</v>
      </c>
      <c r="P50" s="573" t="s">
        <v>520</v>
      </c>
      <c r="Q50" s="570">
        <v>45292</v>
      </c>
    </row>
    <row r="51" spans="1:17" ht="13.5" customHeight="1">
      <c r="A51" s="436"/>
      <c r="B51" s="442"/>
      <c r="C51" s="423"/>
      <c r="D51" s="423"/>
      <c r="E51" s="186" t="str">
        <f>'5- Identificación de Riesgos'!D51</f>
        <v>2.Falta de software institucional estandarizado para la especialidad para el control del archivo de documentos tanto físicos como virtuales.</v>
      </c>
      <c r="F51" s="426"/>
      <c r="G51" s="552"/>
      <c r="H51" s="423"/>
      <c r="I51" s="91"/>
      <c r="J51" s="545"/>
      <c r="K51" s="545"/>
      <c r="L51" s="547"/>
      <c r="M51" s="442"/>
      <c r="N51" s="442"/>
      <c r="O51" s="568"/>
      <c r="P51" s="568"/>
      <c r="Q51" s="571"/>
    </row>
    <row r="52" spans="1:17" ht="13.5" customHeight="1">
      <c r="A52" s="436"/>
      <c r="B52" s="442"/>
      <c r="C52" s="423"/>
      <c r="D52" s="423"/>
      <c r="E52" s="186" t="str">
        <f>'5- Identificación de Riesgos'!D52</f>
        <v>3.Desconocimiento e inaplicabilidad de las Tablas de Retención Documental (TRD)</v>
      </c>
      <c r="F52" s="426"/>
      <c r="G52" s="552"/>
      <c r="H52" s="423"/>
      <c r="I52" s="91"/>
      <c r="J52" s="545"/>
      <c r="K52" s="545"/>
      <c r="L52" s="547"/>
      <c r="M52" s="442"/>
      <c r="N52" s="442"/>
      <c r="O52" s="568"/>
      <c r="P52" s="568"/>
      <c r="Q52" s="571"/>
    </row>
    <row r="53" spans="1:17" ht="13.5" customHeight="1">
      <c r="A53" s="436"/>
      <c r="B53" s="442"/>
      <c r="C53" s="423"/>
      <c r="D53" s="423"/>
      <c r="E53" s="186" t="str">
        <f>'5- Identificación de Riesgos'!D53</f>
        <v>4.Volumen excesivo de ingreso de expedientes para el personal asignado,  generando demoras en la organización de los expedientes.</v>
      </c>
      <c r="F53" s="426"/>
      <c r="G53" s="552"/>
      <c r="H53" s="423"/>
      <c r="I53" s="91"/>
      <c r="J53" s="545"/>
      <c r="K53" s="545"/>
      <c r="L53" s="547"/>
      <c r="M53" s="442"/>
      <c r="N53" s="442"/>
      <c r="O53" s="568"/>
      <c r="P53" s="568"/>
      <c r="Q53" s="571"/>
    </row>
    <row r="54" spans="1:17" ht="13.5" customHeight="1">
      <c r="A54" s="436"/>
      <c r="B54" s="442"/>
      <c r="C54" s="423"/>
      <c r="D54" s="423"/>
      <c r="E54" s="186" t="str">
        <f>'5- Identificación de Riesgos'!D54</f>
        <v>5. No realizar los procedimientos de seguridad informatica y copias de seguridad</v>
      </c>
      <c r="F54" s="426"/>
      <c r="G54" s="552"/>
      <c r="H54" s="423"/>
      <c r="I54" s="91"/>
      <c r="J54" s="545"/>
      <c r="K54" s="545"/>
      <c r="L54" s="547"/>
      <c r="M54" s="442"/>
      <c r="N54" s="442"/>
      <c r="O54" s="568"/>
      <c r="P54" s="568"/>
      <c r="Q54" s="571"/>
    </row>
    <row r="55" spans="1:17" ht="13.5" customHeight="1">
      <c r="A55" s="436"/>
      <c r="B55" s="442"/>
      <c r="C55" s="423"/>
      <c r="D55" s="423"/>
      <c r="E55" s="186">
        <f>'5- Identificación de Riesgos'!D55</f>
        <v>0</v>
      </c>
      <c r="F55" s="426"/>
      <c r="G55" s="552"/>
      <c r="H55" s="423"/>
      <c r="I55" s="91"/>
      <c r="J55" s="545"/>
      <c r="K55" s="545"/>
      <c r="L55" s="547"/>
      <c r="M55" s="442"/>
      <c r="N55" s="442"/>
      <c r="O55" s="568"/>
      <c r="P55" s="568"/>
      <c r="Q55" s="571"/>
    </row>
    <row r="56" spans="1:17" ht="13.5" customHeight="1">
      <c r="A56" s="436"/>
      <c r="B56" s="442"/>
      <c r="C56" s="423"/>
      <c r="D56" s="423"/>
      <c r="E56" s="186">
        <f>'5- Identificación de Riesgos'!D56</f>
        <v>0</v>
      </c>
      <c r="F56" s="426"/>
      <c r="G56" s="552"/>
      <c r="H56" s="423"/>
      <c r="I56" s="91"/>
      <c r="J56" s="545"/>
      <c r="K56" s="545"/>
      <c r="L56" s="547"/>
      <c r="M56" s="442"/>
      <c r="N56" s="442"/>
      <c r="O56" s="568"/>
      <c r="P56" s="568"/>
      <c r="Q56" s="571"/>
    </row>
    <row r="57" spans="1:17" ht="13.5" customHeight="1">
      <c r="A57" s="436"/>
      <c r="B57" s="442"/>
      <c r="C57" s="423"/>
      <c r="D57" s="423"/>
      <c r="E57" s="186">
        <f>'5- Identificación de Riesgos'!D57</f>
        <v>0</v>
      </c>
      <c r="F57" s="426"/>
      <c r="G57" s="552"/>
      <c r="H57" s="423"/>
      <c r="I57" s="91"/>
      <c r="J57" s="545"/>
      <c r="K57" s="545"/>
      <c r="L57" s="547"/>
      <c r="M57" s="442"/>
      <c r="N57" s="442"/>
      <c r="O57" s="568"/>
      <c r="P57" s="568"/>
      <c r="Q57" s="571"/>
    </row>
    <row r="58" spans="1:17" ht="13.5" customHeight="1">
      <c r="A58" s="436"/>
      <c r="B58" s="442"/>
      <c r="C58" s="423"/>
      <c r="D58" s="423"/>
      <c r="E58" s="186">
        <f>'5- Identificación de Riesgos'!D58</f>
        <v>0</v>
      </c>
      <c r="F58" s="426"/>
      <c r="G58" s="552"/>
      <c r="H58" s="423"/>
      <c r="I58" s="91"/>
      <c r="J58" s="545"/>
      <c r="K58" s="545"/>
      <c r="L58" s="547"/>
      <c r="M58" s="442"/>
      <c r="N58" s="442"/>
      <c r="O58" s="568"/>
      <c r="P58" s="568"/>
      <c r="Q58" s="571"/>
    </row>
    <row r="59" spans="1:17" ht="13.5" customHeight="1" thickBot="1">
      <c r="A59" s="437"/>
      <c r="B59" s="443"/>
      <c r="C59" s="424"/>
      <c r="D59" s="424"/>
      <c r="E59" s="187">
        <f>'5- Identificación de Riesgos'!D59</f>
        <v>0</v>
      </c>
      <c r="F59" s="427"/>
      <c r="G59" s="559"/>
      <c r="H59" s="424"/>
      <c r="I59" s="158"/>
      <c r="J59" s="546"/>
      <c r="K59" s="546"/>
      <c r="L59" s="548"/>
      <c r="M59" s="491"/>
      <c r="N59" s="443"/>
      <c r="O59" s="574"/>
      <c r="P59" s="574"/>
      <c r="Q59" s="572"/>
    </row>
    <row r="60" spans="1:17" ht="13.5" customHeight="1">
      <c r="A60" s="566">
        <v>6</v>
      </c>
      <c r="B60" s="442" t="str">
        <f>'5- Identificación de Riesgos'!B60</f>
        <v xml:space="preserve">Recibir , ofrecer, prometer , entregar o aceptar dádivas o beneficios a nombre propio o de terceros para  expedir, alterar,retener , extraviar o entregar  documentos  sin el lleno de requisitos legales </v>
      </c>
      <c r="C60" s="491" t="str">
        <f>'5- Identificación de Riesgos'!C60</f>
        <v xml:space="preserve"> Realizar trámites sin el cumplimiento de los requisitos legales  o  con informacionfalsa</v>
      </c>
      <c r="D60" s="491" t="s">
        <v>294</v>
      </c>
      <c r="E60" s="186" t="str">
        <f>'5- Identificación de Riesgos'!D60</f>
        <v xml:space="preserve">1.Falta de ética  de los servidores judiciales 
</v>
      </c>
      <c r="F60" s="550" t="str">
        <f>'5- Identificación de Riesgos'!H60</f>
        <v>Muy Baja - 1</v>
      </c>
      <c r="G60" s="491" t="str">
        <f>'5- Identificación de Riesgos'!M60</f>
        <v>Mayor - 4</v>
      </c>
      <c r="H60" s="491" t="str">
        <f>'5- Identificación de Riesgos'!N60</f>
        <v>Alto  - 4</v>
      </c>
      <c r="I60" s="91"/>
      <c r="J60" s="545" t="str">
        <f>'6- Valoración Controles'!T60</f>
        <v>Muy Baja - 1</v>
      </c>
      <c r="K60" s="545" t="str">
        <f>'6- Valoración Controles'!U60</f>
        <v>Mayor - 4</v>
      </c>
      <c r="L60" s="547" t="e">
        <f>AVERAGE(#REF!)</f>
        <v>#REF!</v>
      </c>
      <c r="M60" s="442" t="str">
        <f>'6- Valoración Controles'!V60</f>
        <v>Alto  - 4</v>
      </c>
      <c r="N60" s="442" t="s">
        <v>363</v>
      </c>
      <c r="O60" s="567" t="s">
        <v>542</v>
      </c>
      <c r="P60" s="567" t="s">
        <v>520</v>
      </c>
      <c r="Q60" s="570">
        <v>45292</v>
      </c>
    </row>
    <row r="61" spans="1:17" ht="13.5" customHeight="1">
      <c r="A61" s="483"/>
      <c r="B61" s="442"/>
      <c r="C61" s="423"/>
      <c r="D61" s="423"/>
      <c r="E61" s="186" t="str">
        <f>'5- Identificación de Riesgos'!D61</f>
        <v xml:space="preserve">2 Fallas en los controles de los procesos </v>
      </c>
      <c r="F61" s="426"/>
      <c r="G61" s="552"/>
      <c r="H61" s="423"/>
      <c r="I61" s="91"/>
      <c r="J61" s="545"/>
      <c r="K61" s="545"/>
      <c r="L61" s="547"/>
      <c r="M61" s="442"/>
      <c r="N61" s="442"/>
      <c r="O61" s="568"/>
      <c r="P61" s="568"/>
      <c r="Q61" s="571"/>
    </row>
    <row r="62" spans="1:17" ht="13.5" customHeight="1">
      <c r="A62" s="483"/>
      <c r="B62" s="442"/>
      <c r="C62" s="423"/>
      <c r="D62" s="423"/>
      <c r="E62" s="186">
        <f>'5- Identificación de Riesgos'!D62</f>
        <v>0</v>
      </c>
      <c r="F62" s="426"/>
      <c r="G62" s="552"/>
      <c r="H62" s="423"/>
      <c r="I62" s="91"/>
      <c r="J62" s="545"/>
      <c r="K62" s="545"/>
      <c r="L62" s="547"/>
      <c r="M62" s="442"/>
      <c r="N62" s="442"/>
      <c r="O62" s="568"/>
      <c r="P62" s="568"/>
      <c r="Q62" s="571"/>
    </row>
    <row r="63" spans="1:17" ht="13.5" customHeight="1">
      <c r="A63" s="483"/>
      <c r="B63" s="442"/>
      <c r="C63" s="423"/>
      <c r="D63" s="423"/>
      <c r="E63" s="186">
        <f>'5- Identificación de Riesgos'!D63</f>
        <v>0</v>
      </c>
      <c r="F63" s="426"/>
      <c r="G63" s="552"/>
      <c r="H63" s="423"/>
      <c r="I63" s="91"/>
      <c r="J63" s="545"/>
      <c r="K63" s="545"/>
      <c r="L63" s="547"/>
      <c r="M63" s="442"/>
      <c r="N63" s="442"/>
      <c r="O63" s="568"/>
      <c r="P63" s="568"/>
      <c r="Q63" s="571"/>
    </row>
    <row r="64" spans="1:17" ht="13.5" customHeight="1">
      <c r="A64" s="483"/>
      <c r="B64" s="442"/>
      <c r="C64" s="423"/>
      <c r="D64" s="423"/>
      <c r="E64" s="186">
        <f>'5- Identificación de Riesgos'!D64</f>
        <v>0</v>
      </c>
      <c r="F64" s="426"/>
      <c r="G64" s="552"/>
      <c r="H64" s="423"/>
      <c r="I64" s="91"/>
      <c r="J64" s="545"/>
      <c r="K64" s="545"/>
      <c r="L64" s="547"/>
      <c r="M64" s="442"/>
      <c r="N64" s="442"/>
      <c r="O64" s="568"/>
      <c r="P64" s="568"/>
      <c r="Q64" s="571"/>
    </row>
    <row r="65" spans="1:17" ht="13.5" customHeight="1">
      <c r="A65" s="483"/>
      <c r="B65" s="442"/>
      <c r="C65" s="423"/>
      <c r="D65" s="423"/>
      <c r="E65" s="186">
        <f>'5- Identificación de Riesgos'!D65</f>
        <v>0</v>
      </c>
      <c r="F65" s="426"/>
      <c r="G65" s="552"/>
      <c r="H65" s="423"/>
      <c r="I65" s="91"/>
      <c r="J65" s="545"/>
      <c r="K65" s="545"/>
      <c r="L65" s="547"/>
      <c r="M65" s="442"/>
      <c r="N65" s="442"/>
      <c r="O65" s="568"/>
      <c r="P65" s="568"/>
      <c r="Q65" s="571"/>
    </row>
    <row r="66" spans="1:17" ht="13.5" customHeight="1">
      <c r="A66" s="483"/>
      <c r="B66" s="442"/>
      <c r="C66" s="423"/>
      <c r="D66" s="423"/>
      <c r="E66" s="186">
        <f>'5- Identificación de Riesgos'!D66</f>
        <v>0</v>
      </c>
      <c r="F66" s="426"/>
      <c r="G66" s="552"/>
      <c r="H66" s="423"/>
      <c r="I66" s="91"/>
      <c r="J66" s="545"/>
      <c r="K66" s="545"/>
      <c r="L66" s="547"/>
      <c r="M66" s="442"/>
      <c r="N66" s="442"/>
      <c r="O66" s="568"/>
      <c r="P66" s="568"/>
      <c r="Q66" s="571"/>
    </row>
    <row r="67" spans="1:17" ht="13.5" customHeight="1">
      <c r="A67" s="483"/>
      <c r="B67" s="442"/>
      <c r="C67" s="423"/>
      <c r="D67" s="423"/>
      <c r="E67" s="186">
        <f>'5- Identificación de Riesgos'!D67</f>
        <v>0</v>
      </c>
      <c r="F67" s="426"/>
      <c r="G67" s="552"/>
      <c r="H67" s="423"/>
      <c r="I67" s="91"/>
      <c r="J67" s="545"/>
      <c r="K67" s="545"/>
      <c r="L67" s="547"/>
      <c r="M67" s="442"/>
      <c r="N67" s="442"/>
      <c r="O67" s="568"/>
      <c r="P67" s="568"/>
      <c r="Q67" s="571"/>
    </row>
    <row r="68" spans="1:17" ht="13.5" customHeight="1">
      <c r="A68" s="483"/>
      <c r="B68" s="442"/>
      <c r="C68" s="423"/>
      <c r="D68" s="423"/>
      <c r="E68" s="186">
        <f>'5- Identificación de Riesgos'!D68</f>
        <v>0</v>
      </c>
      <c r="F68" s="426"/>
      <c r="G68" s="552"/>
      <c r="H68" s="423"/>
      <c r="I68" s="91"/>
      <c r="J68" s="545"/>
      <c r="K68" s="545"/>
      <c r="L68" s="547"/>
      <c r="M68" s="442"/>
      <c r="N68" s="442"/>
      <c r="O68" s="568"/>
      <c r="P68" s="568"/>
      <c r="Q68" s="571"/>
    </row>
    <row r="69" spans="1:17" ht="13.5" customHeight="1" thickBot="1">
      <c r="A69" s="484"/>
      <c r="B69" s="443"/>
      <c r="C69" s="424"/>
      <c r="D69" s="424"/>
      <c r="E69" s="187">
        <f>'5- Identificación de Riesgos'!D69</f>
        <v>0</v>
      </c>
      <c r="F69" s="427"/>
      <c r="G69" s="559"/>
      <c r="H69" s="424"/>
      <c r="I69" s="158"/>
      <c r="J69" s="546"/>
      <c r="K69" s="546"/>
      <c r="L69" s="548"/>
      <c r="M69" s="491"/>
      <c r="N69" s="443"/>
      <c r="O69" s="574"/>
      <c r="P69" s="574"/>
      <c r="Q69" s="572"/>
    </row>
    <row r="70" spans="1:17" ht="13.5" customHeight="1">
      <c r="A70" s="566">
        <v>7</v>
      </c>
      <c r="B70" s="442" t="str">
        <f>'5- Identificación de Riesgos'!B70</f>
        <v xml:space="preserve">Recibir, ofrecer, prometer, entregar o aceptar dadivas  o beneficios a nombre propio o de terceros para  demorar, retener, alterar o direccionar fallos judiciales </v>
      </c>
      <c r="C70" s="491" t="str">
        <f>'5- Identificación de Riesgos'!C70</f>
        <v xml:space="preserve">Proferir  sentencias judiciales incumplmiendo los principios de la administracion de justicia o sin la observancia de los Codigos  Procesales en la materia </v>
      </c>
      <c r="D70" s="491" t="s">
        <v>294</v>
      </c>
      <c r="E70" s="186" t="e">
        <f>'5- Identificación de Riesgos'!#REF!</f>
        <v>#REF!</v>
      </c>
      <c r="F70" s="550" t="str">
        <f>'5- Identificación de Riesgos'!H70</f>
        <v>Muy Baja - 1</v>
      </c>
      <c r="G70" s="491" t="str">
        <f>'5- Identificación de Riesgos'!M70</f>
        <v>Mayor - 4</v>
      </c>
      <c r="H70" s="491" t="str">
        <f>'5- Identificación de Riesgos'!N70</f>
        <v>Alto  - 4</v>
      </c>
      <c r="I70" s="91"/>
      <c r="J70" s="545" t="str">
        <f>'6- Valoración Controles'!T70</f>
        <v>Muy Baja - 1</v>
      </c>
      <c r="K70" s="545" t="str">
        <f>'6- Valoración Controles'!U70</f>
        <v>Mayor - 4</v>
      </c>
      <c r="L70" s="547" t="e">
        <f>AVERAGE(#REF!)</f>
        <v>#REF!</v>
      </c>
      <c r="M70" s="442" t="str">
        <f>'6- Valoración Controles'!V70</f>
        <v>Alto  - 4</v>
      </c>
      <c r="N70" s="442" t="s">
        <v>363</v>
      </c>
      <c r="O70" s="567" t="s">
        <v>542</v>
      </c>
      <c r="P70" s="567" t="s">
        <v>520</v>
      </c>
      <c r="Q70" s="570">
        <v>45292</v>
      </c>
    </row>
    <row r="71" spans="1:17" ht="13.5" customHeight="1">
      <c r="A71" s="483"/>
      <c r="B71" s="442"/>
      <c r="C71" s="423"/>
      <c r="D71" s="423"/>
      <c r="E71" s="186" t="e">
        <f>'5- Identificación de Riesgos'!#REF!</f>
        <v>#REF!</v>
      </c>
      <c r="F71" s="426"/>
      <c r="G71" s="552"/>
      <c r="H71" s="423"/>
      <c r="I71" s="91"/>
      <c r="J71" s="545"/>
      <c r="K71" s="545"/>
      <c r="L71" s="547"/>
      <c r="M71" s="442"/>
      <c r="N71" s="442"/>
      <c r="O71" s="568"/>
      <c r="P71" s="568"/>
      <c r="Q71" s="571"/>
    </row>
    <row r="72" spans="1:17" ht="13.5" customHeight="1">
      <c r="A72" s="483"/>
      <c r="B72" s="442"/>
      <c r="C72" s="423"/>
      <c r="D72" s="423"/>
      <c r="E72" s="186" t="e">
        <f>'5- Identificación de Riesgos'!#REF!</f>
        <v>#REF!</v>
      </c>
      <c r="F72" s="426"/>
      <c r="G72" s="552"/>
      <c r="H72" s="423"/>
      <c r="I72" s="91"/>
      <c r="J72" s="545"/>
      <c r="K72" s="545"/>
      <c r="L72" s="547"/>
      <c r="M72" s="442"/>
      <c r="N72" s="442"/>
      <c r="O72" s="568"/>
      <c r="P72" s="568"/>
      <c r="Q72" s="571"/>
    </row>
    <row r="73" spans="1:17" ht="13.5" customHeight="1">
      <c r="A73" s="483"/>
      <c r="B73" s="442"/>
      <c r="C73" s="423"/>
      <c r="D73" s="423"/>
      <c r="E73" s="186" t="e">
        <f>'5- Identificación de Riesgos'!#REF!</f>
        <v>#REF!</v>
      </c>
      <c r="F73" s="426"/>
      <c r="G73" s="552"/>
      <c r="H73" s="423"/>
      <c r="I73" s="91"/>
      <c r="J73" s="545"/>
      <c r="K73" s="545"/>
      <c r="L73" s="547"/>
      <c r="M73" s="442"/>
      <c r="N73" s="442"/>
      <c r="O73" s="568"/>
      <c r="P73" s="568"/>
      <c r="Q73" s="571"/>
    </row>
    <row r="74" spans="1:17" ht="13.5" customHeight="1">
      <c r="A74" s="483"/>
      <c r="B74" s="442"/>
      <c r="C74" s="423"/>
      <c r="D74" s="423"/>
      <c r="E74" s="186" t="e">
        <f>'5- Identificación de Riesgos'!#REF!</f>
        <v>#REF!</v>
      </c>
      <c r="F74" s="426"/>
      <c r="G74" s="552"/>
      <c r="H74" s="423"/>
      <c r="I74" s="91"/>
      <c r="J74" s="545"/>
      <c r="K74" s="545"/>
      <c r="L74" s="547"/>
      <c r="M74" s="442"/>
      <c r="N74" s="442"/>
      <c r="O74" s="568"/>
      <c r="P74" s="568"/>
      <c r="Q74" s="571"/>
    </row>
    <row r="75" spans="1:17" ht="13.5" customHeight="1">
      <c r="A75" s="483"/>
      <c r="B75" s="442"/>
      <c r="C75" s="423"/>
      <c r="D75" s="423"/>
      <c r="E75" s="186" t="e">
        <f>'5- Identificación de Riesgos'!#REF!</f>
        <v>#REF!</v>
      </c>
      <c r="F75" s="426"/>
      <c r="G75" s="552"/>
      <c r="H75" s="423"/>
      <c r="I75" s="91"/>
      <c r="J75" s="545"/>
      <c r="K75" s="545"/>
      <c r="L75" s="547"/>
      <c r="M75" s="442"/>
      <c r="N75" s="442"/>
      <c r="O75" s="568"/>
      <c r="P75" s="568"/>
      <c r="Q75" s="571"/>
    </row>
    <row r="76" spans="1:17" ht="13.5" customHeight="1">
      <c r="A76" s="483"/>
      <c r="B76" s="442"/>
      <c r="C76" s="423"/>
      <c r="D76" s="423"/>
      <c r="E76" s="186" t="e">
        <f>'5- Identificación de Riesgos'!#REF!</f>
        <v>#REF!</v>
      </c>
      <c r="F76" s="426"/>
      <c r="G76" s="552"/>
      <c r="H76" s="423"/>
      <c r="I76" s="91"/>
      <c r="J76" s="545"/>
      <c r="K76" s="545"/>
      <c r="L76" s="547"/>
      <c r="M76" s="442"/>
      <c r="N76" s="442"/>
      <c r="O76" s="568"/>
      <c r="P76" s="568"/>
      <c r="Q76" s="571"/>
    </row>
    <row r="77" spans="1:17" ht="13.5" customHeight="1">
      <c r="A77" s="483"/>
      <c r="B77" s="442"/>
      <c r="C77" s="423"/>
      <c r="D77" s="423"/>
      <c r="E77" s="186" t="e">
        <f>'5- Identificación de Riesgos'!#REF!</f>
        <v>#REF!</v>
      </c>
      <c r="F77" s="426"/>
      <c r="G77" s="552"/>
      <c r="H77" s="423"/>
      <c r="I77" s="91"/>
      <c r="J77" s="545"/>
      <c r="K77" s="545"/>
      <c r="L77" s="547"/>
      <c r="M77" s="442"/>
      <c r="N77" s="442"/>
      <c r="O77" s="568"/>
      <c r="P77" s="568"/>
      <c r="Q77" s="571"/>
    </row>
    <row r="78" spans="1:17" ht="13.5" customHeight="1">
      <c r="A78" s="483"/>
      <c r="B78" s="442"/>
      <c r="C78" s="423"/>
      <c r="D78" s="423"/>
      <c r="E78" s="186" t="e">
        <f>'5- Identificación de Riesgos'!#REF!</f>
        <v>#REF!</v>
      </c>
      <c r="F78" s="426"/>
      <c r="G78" s="552"/>
      <c r="H78" s="423"/>
      <c r="I78" s="91"/>
      <c r="J78" s="545"/>
      <c r="K78" s="545"/>
      <c r="L78" s="547"/>
      <c r="M78" s="442"/>
      <c r="N78" s="442"/>
      <c r="O78" s="568"/>
      <c r="P78" s="568"/>
      <c r="Q78" s="571"/>
    </row>
    <row r="79" spans="1:17" ht="13.5" customHeight="1" thickBot="1">
      <c r="A79" s="484"/>
      <c r="B79" s="443"/>
      <c r="C79" s="424"/>
      <c r="D79" s="424"/>
      <c r="E79" s="187" t="e">
        <f>'5- Identificación de Riesgos'!#REF!</f>
        <v>#REF!</v>
      </c>
      <c r="F79" s="427"/>
      <c r="G79" s="559"/>
      <c r="H79" s="424"/>
      <c r="I79" s="158"/>
      <c r="J79" s="546"/>
      <c r="K79" s="546"/>
      <c r="L79" s="548"/>
      <c r="M79" s="491"/>
      <c r="N79" s="443"/>
      <c r="O79" s="574"/>
      <c r="P79" s="574"/>
      <c r="Q79" s="572"/>
    </row>
  </sheetData>
  <mergeCells count="133">
    <mergeCell ref="O70:O79"/>
    <mergeCell ref="P70:P79"/>
    <mergeCell ref="Q70:Q79"/>
    <mergeCell ref="O40:O49"/>
    <mergeCell ref="P40:P49"/>
    <mergeCell ref="Q40:Q49"/>
    <mergeCell ref="O50:O59"/>
    <mergeCell ref="P50:P59"/>
    <mergeCell ref="Q50:Q59"/>
    <mergeCell ref="O60:O69"/>
    <mergeCell ref="P60:P69"/>
    <mergeCell ref="Q60:Q69"/>
    <mergeCell ref="O10:O19"/>
    <mergeCell ref="P10:P19"/>
    <mergeCell ref="Q10:Q19"/>
    <mergeCell ref="O20:O29"/>
    <mergeCell ref="P20:P29"/>
    <mergeCell ref="Q20:Q29"/>
    <mergeCell ref="O30:O39"/>
    <mergeCell ref="P30:P39"/>
    <mergeCell ref="Q30:Q39"/>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s>
  <conditionalFormatting sqref="F10 F20 F30 F40 F50">
    <cfRule type="containsText" dxfId="398" priority="598" operator="containsText" text="Muy Baja">
      <formula>NOT(ISERROR(SEARCH("Muy Baja",F10)))</formula>
    </cfRule>
    <cfRule type="containsText" dxfId="396" priority="605" operator="containsText" text="Muy baja">
      <formula>NOT(ISERROR(SEARCH("Muy baja",F10)))</formula>
    </cfRule>
    <cfRule type="containsText" dxfId="395" priority="604" operator="containsText" text="Baja">
      <formula>NOT(ISERROR(SEARCH("Baja",F10)))</formula>
    </cfRule>
    <cfRule type="containsText" dxfId="394" priority="603" operator="containsText" text="Media">
      <formula>NOT(ISERROR(SEARCH("Media",F10)))</formula>
    </cfRule>
    <cfRule type="containsText" dxfId="393" priority="602" operator="containsText" text="Alta">
      <formula>NOT(ISERROR(SEARCH("Alta",F10)))</formula>
    </cfRule>
    <cfRule type="containsText" dxfId="392" priority="601" operator="containsText" text="Muy bajo">
      <formula>NOT(ISERROR(SEARCH("Muy bajo",F10)))</formula>
    </cfRule>
    <cfRule type="containsText" dxfId="391" priority="600" operator="containsText" text="Muy Baja'Tabla probabilidad'!">
      <formula>NOT(ISERROR(SEARCH("Muy Baja'Tabla probabilidad'!",F10)))</formula>
    </cfRule>
    <cfRule type="containsText" dxfId="390" priority="599" operator="containsText" text="Muy Baja">
      <formula>NOT(ISERROR(SEARCH("Muy Baja",F10)))</formula>
    </cfRule>
    <cfRule type="cellIs" dxfId="389" priority="609" operator="between">
      <formula>0</formula>
      <formula>2</formula>
    </cfRule>
    <cfRule type="containsText" dxfId="388" priority="597" operator="containsText" text="Muy Baja">
      <formula>NOT(ISERROR(SEARCH("Muy Baja",F10)))</formula>
    </cfRule>
    <cfRule type="containsText" dxfId="387" priority="596" operator="containsText" text="Baja">
      <formula>NOT(ISERROR(SEARCH("Baja",F10)))</formula>
    </cfRule>
    <cfRule type="containsText" dxfId="386" priority="595" operator="containsText" text="Muy Baja">
      <formula>NOT(ISERROR(SEARCH("Muy Baja",F10)))</formula>
    </cfRule>
    <cfRule type="containsText" dxfId="385" priority="594" operator="containsText" text="Media">
      <formula>NOT(ISERROR(SEARCH("Media",F10)))</formula>
    </cfRule>
    <cfRule type="containsText" dxfId="384" priority="593" operator="containsText" text="Media">
      <formula>NOT(ISERROR(SEARCH("Media",F10)))</formula>
    </cfRule>
    <cfRule type="containsText" dxfId="383" priority="592" operator="containsText" text="Media">
      <formula>NOT(ISERROR(SEARCH("Media",F10)))</formula>
    </cfRule>
    <cfRule type="containsText" dxfId="382" priority="589" operator="containsText" text="Muy Alta">
      <formula>NOT(ISERROR(SEARCH("Muy Alta",F10)))</formula>
    </cfRule>
    <cfRule type="containsText" dxfId="381" priority="588" operator="containsText" text="Baja">
      <formula>NOT(ISERROR(SEARCH("Baja",F10)))</formula>
    </cfRule>
    <cfRule type="cellIs" dxfId="380" priority="608" operator="between">
      <formula>1</formula>
      <formula>2</formula>
    </cfRule>
    <cfRule type="containsText" dxfId="379" priority="587" operator="containsText" text="Muy Baja">
      <formula>NOT(ISERROR(SEARCH("Muy Baja",F10)))</formula>
    </cfRule>
    <cfRule type="containsText" dxfId="378" priority="591" operator="containsText" text="Alta">
      <formula>NOT(ISERROR(SEARCH("Alta",F10)))</formula>
    </cfRule>
  </conditionalFormatting>
  <conditionalFormatting sqref="F60">
    <cfRule type="containsText" dxfId="376" priority="197" operator="containsText" text="Baja">
      <formula>NOT(ISERROR(SEARCH("Baja",F60)))</formula>
    </cfRule>
    <cfRule type="containsText" dxfId="375" priority="202" operator="containsText" text="Muy bajo">
      <formula>NOT(ISERROR(SEARCH("Muy bajo",F60)))</formula>
    </cfRule>
    <cfRule type="containsText" dxfId="374" priority="198" operator="containsText" text="Muy Baja">
      <formula>NOT(ISERROR(SEARCH("Muy Baja",F60)))</formula>
    </cfRule>
    <cfRule type="containsText" dxfId="373" priority="199" operator="containsText" text="Muy Baja">
      <formula>NOT(ISERROR(SEARCH("Muy Baja",F60)))</formula>
    </cfRule>
    <cfRule type="containsText" dxfId="372" priority="200" operator="containsText" text="Muy Baja">
      <formula>NOT(ISERROR(SEARCH("Muy Baja",F60)))</formula>
    </cfRule>
    <cfRule type="containsText" dxfId="371" priority="201" operator="containsText" text="Muy Baja'Tabla probabilidad'!">
      <formula>NOT(ISERROR(SEARCH("Muy Baja'Tabla probabilidad'!",F60)))</formula>
    </cfRule>
    <cfRule type="containsText" dxfId="370" priority="190" operator="containsText" text="Baja">
      <formula>NOT(ISERROR(SEARCH("Baja",F60)))</formula>
    </cfRule>
    <cfRule type="containsText" dxfId="369" priority="191" operator="containsText" text="Muy Alta">
      <formula>NOT(ISERROR(SEARCH("Muy Alta",F60)))</formula>
    </cfRule>
    <cfRule type="containsText" dxfId="368" priority="192" operator="containsText" text="Alta">
      <formula>NOT(ISERROR(SEARCH("Alta",F60)))</formula>
    </cfRule>
    <cfRule type="containsText" dxfId="367" priority="193" operator="containsText" text="Media">
      <formula>NOT(ISERROR(SEARCH("Media",F60)))</formula>
    </cfRule>
    <cfRule type="containsText" dxfId="366" priority="194" operator="containsText" text="Media">
      <formula>NOT(ISERROR(SEARCH("Media",F60)))</formula>
    </cfRule>
    <cfRule type="containsText" dxfId="365" priority="195" operator="containsText" text="Media">
      <formula>NOT(ISERROR(SEARCH("Media",F60)))</formula>
    </cfRule>
    <cfRule type="containsText" dxfId="364" priority="196" operator="containsText" text="Muy Baja">
      <formula>NOT(ISERROR(SEARCH("Muy Baja",F60)))</formula>
    </cfRule>
    <cfRule type="containsText" dxfId="363" priority="189" operator="containsText" text="Muy Baja">
      <formula>NOT(ISERROR(SEARCH("Muy Baja",F60)))</formula>
    </cfRule>
    <cfRule type="containsText" dxfId="362" priority="205" operator="containsText" text="Baja">
      <formula>NOT(ISERROR(SEARCH("Baja",F60)))</formula>
    </cfRule>
    <cfRule type="cellIs" dxfId="361" priority="210" operator="between">
      <formula>0</formula>
      <formula>2</formula>
    </cfRule>
    <cfRule type="cellIs" dxfId="360" priority="209" operator="between">
      <formula>1</formula>
      <formula>2</formula>
    </cfRule>
    <cfRule type="containsText" dxfId="357" priority="206" operator="containsText" text="Muy baja">
      <formula>NOT(ISERROR(SEARCH("Muy baja",F60)))</formula>
    </cfRule>
    <cfRule type="containsText" dxfId="356" priority="204" operator="containsText" text="Media">
      <formula>NOT(ISERROR(SEARCH("Media",F60)))</formula>
    </cfRule>
    <cfRule type="containsText" dxfId="355" priority="203" operator="containsText" text="Alta">
      <formula>NOT(ISERROR(SEARCH("Alta",F60)))</formula>
    </cfRule>
  </conditionalFormatting>
  <conditionalFormatting sqref="F70">
    <cfRule type="containsText" dxfId="354" priority="79" operator="containsText" text="Baja">
      <formula>NOT(ISERROR(SEARCH("Baja",F70)))</formula>
    </cfRule>
    <cfRule type="containsText" dxfId="353" priority="63" operator="containsText" text="Muy Baja">
      <formula>NOT(ISERROR(SEARCH("Muy Baja",F70)))</formula>
    </cfRule>
    <cfRule type="containsText" dxfId="352" priority="64" operator="containsText" text="Baja">
      <formula>NOT(ISERROR(SEARCH("Baja",F70)))</formula>
    </cfRule>
    <cfRule type="containsText" dxfId="351" priority="65" operator="containsText" text="Muy Alta">
      <formula>NOT(ISERROR(SEARCH("Muy Alta",F70)))</formula>
    </cfRule>
    <cfRule type="containsText" dxfId="350" priority="66" operator="containsText" text="Alta">
      <formula>NOT(ISERROR(SEARCH("Alta",F70)))</formula>
    </cfRule>
    <cfRule type="containsText" dxfId="349" priority="67" operator="containsText" text="Media">
      <formula>NOT(ISERROR(SEARCH("Media",F70)))</formula>
    </cfRule>
    <cfRule type="containsText" dxfId="348" priority="68" operator="containsText" text="Media">
      <formula>NOT(ISERROR(SEARCH("Media",F70)))</formula>
    </cfRule>
    <cfRule type="containsText" dxfId="347" priority="69" operator="containsText" text="Media">
      <formula>NOT(ISERROR(SEARCH("Media",F70)))</formula>
    </cfRule>
    <cfRule type="containsText" dxfId="346" priority="70" operator="containsText" text="Muy Baja">
      <formula>NOT(ISERROR(SEARCH("Muy Baja",F70)))</formula>
    </cfRule>
    <cfRule type="containsText" dxfId="345" priority="71" operator="containsText" text="Baja">
      <formula>NOT(ISERROR(SEARCH("Baja",F70)))</formula>
    </cfRule>
    <cfRule type="containsText" dxfId="344" priority="72" operator="containsText" text="Muy Baja">
      <formula>NOT(ISERROR(SEARCH("Muy Baja",F70)))</formula>
    </cfRule>
    <cfRule type="containsText" dxfId="343" priority="73" operator="containsText" text="Muy Baja">
      <formula>NOT(ISERROR(SEARCH("Muy Baja",F70)))</formula>
    </cfRule>
    <cfRule type="containsText" dxfId="342" priority="74" operator="containsText" text="Muy Baja">
      <formula>NOT(ISERROR(SEARCH("Muy Baja",F70)))</formula>
    </cfRule>
    <cfRule type="containsText" dxfId="341" priority="75" operator="containsText" text="Muy Baja'Tabla probabilidad'!">
      <formula>NOT(ISERROR(SEARCH("Muy Baja'Tabla probabilidad'!",F70)))</formula>
    </cfRule>
    <cfRule type="containsText" dxfId="340" priority="78" operator="containsText" text="Media">
      <formula>NOT(ISERROR(SEARCH("Media",F70)))</formula>
    </cfRule>
    <cfRule type="containsText" dxfId="339" priority="80" operator="containsText" text="Muy baja">
      <formula>NOT(ISERROR(SEARCH("Muy baja",F70)))</formula>
    </cfRule>
    <cfRule type="cellIs" dxfId="336" priority="83" operator="between">
      <formula>1</formula>
      <formula>2</formula>
    </cfRule>
    <cfRule type="cellIs" dxfId="335" priority="84" operator="between">
      <formula>0</formula>
      <formula>2</formula>
    </cfRule>
    <cfRule type="containsText" dxfId="334" priority="77" operator="containsText" text="Alta">
      <formula>NOT(ISERROR(SEARCH("Alta",F70)))</formula>
    </cfRule>
    <cfRule type="containsText" dxfId="333" priority="76" operator="containsText" text="Muy bajo">
      <formula>NOT(ISERROR(SEARCH("Muy bajo",F70)))</formula>
    </cfRule>
  </conditionalFormatting>
  <conditionalFormatting sqref="G10 G20 G30 G40 G50">
    <cfRule type="containsText" dxfId="332" priority="581" operator="containsText" text="Catastrófico">
      <formula>NOT(ISERROR(SEARCH("Catastrófico",G10)))</formula>
    </cfRule>
    <cfRule type="containsText" dxfId="331" priority="586" operator="containsText" text="Leve">
      <formula>NOT(ISERROR(SEARCH("Leve",G10)))</formula>
    </cfRule>
    <cfRule type="containsText" dxfId="330" priority="585" operator="containsText" text="Menor">
      <formula>NOT(ISERROR(SEARCH("Menor",G10)))</formula>
    </cfRule>
    <cfRule type="containsText" dxfId="329" priority="584" operator="containsText" text="Moderado">
      <formula>NOT(ISERROR(SEARCH("Moderado",G10)))</formula>
    </cfRule>
    <cfRule type="containsText" dxfId="328" priority="583" operator="containsText" text="Alta">
      <formula>NOT(ISERROR(SEARCH("Alta",G10)))</formula>
    </cfRule>
    <cfRule type="containsText" dxfId="327" priority="582" operator="containsText" text="Mayor">
      <formula>NOT(ISERROR(SEARCH("Mayor",G10)))</formula>
    </cfRule>
  </conditionalFormatting>
  <conditionalFormatting sqref="G60">
    <cfRule type="containsText" dxfId="326" priority="186" operator="containsText" text="Moderado">
      <formula>NOT(ISERROR(SEARCH("Moderado",G60)))</formula>
    </cfRule>
    <cfRule type="containsText" dxfId="325" priority="187" operator="containsText" text="Menor">
      <formula>NOT(ISERROR(SEARCH("Menor",G60)))</formula>
    </cfRule>
    <cfRule type="containsText" dxfId="324" priority="188" operator="containsText" text="Leve">
      <formula>NOT(ISERROR(SEARCH("Leve",G60)))</formula>
    </cfRule>
    <cfRule type="containsText" dxfId="323" priority="184" operator="containsText" text="Mayor">
      <formula>NOT(ISERROR(SEARCH("Mayor",G60)))</formula>
    </cfRule>
    <cfRule type="containsText" dxfId="322" priority="183" operator="containsText" text="Catastrófico">
      <formula>NOT(ISERROR(SEARCH("Catastrófico",G60)))</formula>
    </cfRule>
    <cfRule type="containsText" dxfId="321" priority="185" operator="containsText" text="Alta">
      <formula>NOT(ISERROR(SEARCH("Alta",G60)))</formula>
    </cfRule>
  </conditionalFormatting>
  <conditionalFormatting sqref="G70">
    <cfRule type="containsText" dxfId="320" priority="59" operator="containsText" text="Alta">
      <formula>NOT(ISERROR(SEARCH("Alta",G70)))</formula>
    </cfRule>
    <cfRule type="containsText" dxfId="319" priority="57" operator="containsText" text="Catastrófico">
      <formula>NOT(ISERROR(SEARCH("Catastrófico",G70)))</formula>
    </cfRule>
    <cfRule type="containsText" dxfId="318" priority="58" operator="containsText" text="Mayor">
      <formula>NOT(ISERROR(SEARCH("Mayor",G70)))</formula>
    </cfRule>
    <cfRule type="containsText" dxfId="317" priority="62" operator="containsText" text="Leve">
      <formula>NOT(ISERROR(SEARCH("Leve",G70)))</formula>
    </cfRule>
    <cfRule type="containsText" dxfId="316" priority="60" operator="containsText" text="Moderado">
      <formula>NOT(ISERROR(SEARCH("Moderado",G70)))</formula>
    </cfRule>
    <cfRule type="containsText" dxfId="315" priority="61" operator="containsText" text="Menor">
      <formula>NOT(ISERROR(SEARCH("Menor",G70)))</formula>
    </cfRule>
  </conditionalFormatting>
  <conditionalFormatting sqref="H10:I10 H20:I20 H30:I30 H40:I40 H50:I50">
    <cfRule type="containsText" dxfId="314" priority="577" operator="containsText" text="Alto">
      <formula>NOT(ISERROR(SEARCH("Alto",H10)))</formula>
    </cfRule>
    <cfRule type="containsText" dxfId="313" priority="578" operator="containsText" text="Bajo">
      <formula>NOT(ISERROR(SEARCH("Bajo",H10)))</formula>
    </cfRule>
    <cfRule type="containsText" dxfId="312" priority="579" operator="containsText" text="Moderado">
      <formula>NOT(ISERROR(SEARCH("Moderado",H10)))</formula>
    </cfRule>
    <cfRule type="containsText" dxfId="311" priority="580" operator="containsText" text="Extremo">
      <formula>NOT(ISERROR(SEARCH("Extremo",H10)))</formula>
    </cfRule>
    <cfRule type="containsText" dxfId="310" priority="576" operator="containsText" text="Extremo">
      <formula>NOT(ISERROR(SEARCH("Extremo",H10)))</formula>
    </cfRule>
  </conditionalFormatting>
  <conditionalFormatting sqref="H60:I60">
    <cfRule type="containsText" dxfId="309" priority="179" operator="containsText" text="Alto">
      <formula>NOT(ISERROR(SEARCH("Alto",H60)))</formula>
    </cfRule>
    <cfRule type="containsText" dxfId="308" priority="178" operator="containsText" text="Extremo">
      <formula>NOT(ISERROR(SEARCH("Extremo",H60)))</formula>
    </cfRule>
    <cfRule type="containsText" dxfId="307" priority="182" operator="containsText" text="Extremo">
      <formula>NOT(ISERROR(SEARCH("Extremo",H60)))</formula>
    </cfRule>
    <cfRule type="containsText" dxfId="306" priority="181" operator="containsText" text="Moderado">
      <formula>NOT(ISERROR(SEARCH("Moderado",H60)))</formula>
    </cfRule>
    <cfRule type="containsText" dxfId="305" priority="180" operator="containsText" text="Bajo">
      <formula>NOT(ISERROR(SEARCH("Bajo",H60)))</formula>
    </cfRule>
  </conditionalFormatting>
  <conditionalFormatting sqref="H70:I70">
    <cfRule type="containsText" dxfId="304" priority="56" operator="containsText" text="Extremo">
      <formula>NOT(ISERROR(SEARCH("Extremo",H70)))</formula>
    </cfRule>
    <cfRule type="containsText" dxfId="303" priority="55" operator="containsText" text="Moderado">
      <formula>NOT(ISERROR(SEARCH("Moderado",H70)))</formula>
    </cfRule>
    <cfRule type="containsText" dxfId="302" priority="54" operator="containsText" text="Bajo">
      <formula>NOT(ISERROR(SEARCH("Bajo",H70)))</formula>
    </cfRule>
    <cfRule type="containsText" dxfId="301" priority="53" operator="containsText" text="Alto">
      <formula>NOT(ISERROR(SEARCH("Alto",H70)))</formula>
    </cfRule>
    <cfRule type="containsText" dxfId="300" priority="52" operator="containsText" text="Extremo">
      <formula>NOT(ISERROR(SEARCH("Extremo",H70)))</formula>
    </cfRule>
  </conditionalFormatting>
  <conditionalFormatting sqref="J10:J49">
    <cfRule type="containsText" dxfId="299" priority="545" operator="containsText" text="Muy Alta">
      <formula>NOT(ISERROR(SEARCH("Muy Alta",J10)))</formula>
    </cfRule>
    <cfRule type="containsText" dxfId="298" priority="546" operator="containsText" text="Alta">
      <formula>NOT(ISERROR(SEARCH("Alta",J10)))</formula>
    </cfRule>
    <cfRule type="containsText" dxfId="297" priority="547" operator="containsText" text="Media">
      <formula>NOT(ISERROR(SEARCH("Media",J10)))</formula>
    </cfRule>
    <cfRule type="containsText" dxfId="296" priority="548" operator="containsText" text="Baja">
      <formula>NOT(ISERROR(SEARCH("Baja",J10)))</formula>
    </cfRule>
    <cfRule type="containsText" dxfId="295" priority="549" operator="containsText" text="Muy Baja">
      <formula>NOT(ISERROR(SEARCH("Muy Baja",J10)))</formula>
    </cfRule>
  </conditionalFormatting>
  <conditionalFormatting sqref="J10:J79">
    <cfRule type="containsText" dxfId="294" priority="263" operator="containsText" text="Muy Baja">
      <formula>NOT(ISERROR(SEARCH("Muy Baja",J10)))</formula>
    </cfRule>
  </conditionalFormatting>
  <conditionalFormatting sqref="J50:J79">
    <cfRule type="containsText" dxfId="293" priority="253" operator="containsText" text="Muy Baja">
      <formula>NOT(ISERROR(SEARCH("Muy Baja",J50)))</formula>
    </cfRule>
    <cfRule type="containsText" dxfId="292" priority="261" operator="containsText" text="Media">
      <formula>NOT(ISERROR(SEARCH("Media",J50)))</formula>
    </cfRule>
    <cfRule type="containsText" dxfId="291" priority="260" operator="containsText" text="Alta">
      <formula>NOT(ISERROR(SEARCH("Alta",J50)))</formula>
    </cfRule>
    <cfRule type="containsText" dxfId="290" priority="259" operator="containsText" text="Muy Alta">
      <formula>NOT(ISERROR(SEARCH("Muy Alta",J50)))</formula>
    </cfRule>
    <cfRule type="containsText" dxfId="289" priority="262" operator="containsText" text="Baja">
      <formula>NOT(ISERROR(SEARCH("Baja",J50)))</formula>
    </cfRule>
  </conditionalFormatting>
  <conditionalFormatting sqref="K10:K79">
    <cfRule type="containsText" dxfId="288" priority="254" operator="containsText" text="Catastrófico">
      <formula>NOT(ISERROR(SEARCH("Catastrófico",K10)))</formula>
    </cfRule>
    <cfRule type="containsText" dxfId="287" priority="255" operator="containsText" text="Moderado">
      <formula>NOT(ISERROR(SEARCH("Moderado",K10)))</formula>
    </cfRule>
    <cfRule type="containsText" dxfId="286" priority="256" operator="containsText" text="Menor">
      <formula>NOT(ISERROR(SEARCH("Menor",K10)))</formula>
    </cfRule>
    <cfRule type="containsText" dxfId="285" priority="258" operator="containsText" text="Mayor">
      <formula>NOT(ISERROR(SEARCH("Mayor",K10)))</formula>
    </cfRule>
    <cfRule type="containsText" dxfId="284" priority="257" operator="containsText" text="Leve">
      <formula>NOT(ISERROR(SEARCH("Leve",K10)))</formula>
    </cfRule>
  </conditionalFormatting>
  <conditionalFormatting sqref="M10 M20 M30 M40">
    <cfRule type="containsText" dxfId="283" priority="556" operator="containsText" text="Extremo">
      <formula>NOT(ISERROR(SEARCH("Extremo",M10)))</formula>
    </cfRule>
    <cfRule type="containsText" dxfId="282" priority="557" operator="containsText" text="Baja">
      <formula>NOT(ISERROR(SEARCH("Baja",M10)))</formula>
    </cfRule>
    <cfRule type="containsText" dxfId="281" priority="558" operator="containsText" text="Alto">
      <formula>NOT(ISERROR(SEARCH("Alto",M10)))</formula>
    </cfRule>
    <cfRule type="containsText" dxfId="280" priority="550" operator="containsText" text="Extremo">
      <formula>NOT(ISERROR(SEARCH("Extremo",M10)))</formula>
    </cfRule>
    <cfRule type="containsText" dxfId="279" priority="551" operator="containsText" text="Alto">
      <formula>NOT(ISERROR(SEARCH("Alto",M10)))</formula>
    </cfRule>
    <cfRule type="containsText" dxfId="278" priority="552" operator="containsText" text="Moderado">
      <formula>NOT(ISERROR(SEARCH("Moderado",M10)))</formula>
    </cfRule>
    <cfRule type="containsText" dxfId="277" priority="553" operator="containsText" text="Menor">
      <formula>NOT(ISERROR(SEARCH("Menor",M10)))</formula>
    </cfRule>
    <cfRule type="containsText" dxfId="276" priority="554" operator="containsText" text="Bajo">
      <formula>NOT(ISERROR(SEARCH("Bajo",M10)))</formula>
    </cfRule>
    <cfRule type="containsText" dxfId="275" priority="555" operator="containsText" text="Moderado">
      <formula>NOT(ISERROR(SEARCH("Moderado",M10)))</formula>
    </cfRule>
  </conditionalFormatting>
  <conditionalFormatting sqref="M50">
    <cfRule type="containsText" dxfId="274" priority="267" operator="containsText" text="Menor">
      <formula>NOT(ISERROR(SEARCH("Menor",M50)))</formula>
    </cfRule>
    <cfRule type="containsText" dxfId="273" priority="266" operator="containsText" text="Moderado">
      <formula>NOT(ISERROR(SEARCH("Moderado",M50)))</formula>
    </cfRule>
    <cfRule type="containsText" dxfId="272" priority="265" operator="containsText" text="Alto">
      <formula>NOT(ISERROR(SEARCH("Alto",M50)))</formula>
    </cfRule>
    <cfRule type="containsText" dxfId="271" priority="264" operator="containsText" text="Extremo">
      <formula>NOT(ISERROR(SEARCH("Extremo",M50)))</formula>
    </cfRule>
    <cfRule type="containsText" dxfId="270" priority="272" operator="containsText" text="Alto">
      <formula>NOT(ISERROR(SEARCH("Alto",M50)))</formula>
    </cfRule>
    <cfRule type="containsText" dxfId="269" priority="271" operator="containsText" text="Baja">
      <formula>NOT(ISERROR(SEARCH("Baja",M50)))</formula>
    </cfRule>
    <cfRule type="containsText" dxfId="268" priority="270" operator="containsText" text="Extremo">
      <formula>NOT(ISERROR(SEARCH("Extremo",M50)))</formula>
    </cfRule>
    <cfRule type="containsText" dxfId="267" priority="269" operator="containsText" text="Moderado">
      <formula>NOT(ISERROR(SEARCH("Moderado",M50)))</formula>
    </cfRule>
    <cfRule type="containsText" dxfId="266" priority="268" operator="containsText" text="Bajo">
      <formula>NOT(ISERROR(SEARCH("Bajo",M50)))</formula>
    </cfRule>
  </conditionalFormatting>
  <conditionalFormatting sqref="M60">
    <cfRule type="containsText" dxfId="265" priority="172" operator="containsText" text="Menor">
      <formula>NOT(ISERROR(SEARCH("Menor",M60)))</formula>
    </cfRule>
    <cfRule type="containsText" dxfId="264" priority="171" operator="containsText" text="Moderado">
      <formula>NOT(ISERROR(SEARCH("Moderado",M60)))</formula>
    </cfRule>
    <cfRule type="containsText" dxfId="263" priority="170" operator="containsText" text="Alto">
      <formula>NOT(ISERROR(SEARCH("Alto",M60)))</formula>
    </cfRule>
    <cfRule type="containsText" dxfId="262" priority="169" operator="containsText" text="Extremo">
      <formula>NOT(ISERROR(SEARCH("Extremo",M60)))</formula>
    </cfRule>
    <cfRule type="containsText" dxfId="261" priority="175" operator="containsText" text="Extremo">
      <formula>NOT(ISERROR(SEARCH("Extremo",M60)))</formula>
    </cfRule>
    <cfRule type="containsText" dxfId="260" priority="176" operator="containsText" text="Baja">
      <formula>NOT(ISERROR(SEARCH("Baja",M60)))</formula>
    </cfRule>
    <cfRule type="containsText" dxfId="259" priority="177" operator="containsText" text="Alto">
      <formula>NOT(ISERROR(SEARCH("Alto",M60)))</formula>
    </cfRule>
    <cfRule type="containsText" dxfId="258" priority="174" operator="containsText" text="Moderado">
      <formula>NOT(ISERROR(SEARCH("Moderado",M60)))</formula>
    </cfRule>
    <cfRule type="containsText" dxfId="257" priority="173" operator="containsText" text="Bajo">
      <formula>NOT(ISERROR(SEARCH("Bajo",M60)))</formula>
    </cfRule>
  </conditionalFormatting>
  <conditionalFormatting sqref="M70">
    <cfRule type="containsText" dxfId="256" priority="43" operator="containsText" text="Extremo">
      <formula>NOT(ISERROR(SEARCH("Extremo",M70)))</formula>
    </cfRule>
    <cfRule type="containsText" dxfId="255" priority="51" operator="containsText" text="Alto">
      <formula>NOT(ISERROR(SEARCH("Alto",M70)))</formula>
    </cfRule>
    <cfRule type="containsText" dxfId="254" priority="49" operator="containsText" text="Extremo">
      <formula>NOT(ISERROR(SEARCH("Extremo",M70)))</formula>
    </cfRule>
    <cfRule type="containsText" dxfId="253" priority="48" operator="containsText" text="Moderado">
      <formula>NOT(ISERROR(SEARCH("Moderado",M70)))</formula>
    </cfRule>
    <cfRule type="containsText" dxfId="252" priority="47" operator="containsText" text="Bajo">
      <formula>NOT(ISERROR(SEARCH("Bajo",M70)))</formula>
    </cfRule>
    <cfRule type="containsText" dxfId="251" priority="46" operator="containsText" text="Menor">
      <formula>NOT(ISERROR(SEARCH("Menor",M70)))</formula>
    </cfRule>
    <cfRule type="containsText" dxfId="250" priority="45" operator="containsText" text="Moderado">
      <formula>NOT(ISERROR(SEARCH("Moderado",M70)))</formula>
    </cfRule>
    <cfRule type="containsText" dxfId="249" priority="44" operator="containsText" text="Alto">
      <formula>NOT(ISERROR(SEARCH("Alto",M70)))</formula>
    </cfRule>
    <cfRule type="containsText" dxfId="248" priority="50" operator="containsText" text="Baja">
      <formula>NOT(ISERROR(SEARCH("Baja",M70)))</formula>
    </cfRule>
  </conditionalFormatting>
  <dataValidations count="1">
    <dataValidation type="list" allowBlank="1" showInputMessage="1" showErrorMessage="1" sqref="D10:D7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33" customWidth="1"/>
    <col min="16" max="32" width="11.5703125" style="99"/>
    <col min="33" max="36" width="11.42578125" style="3"/>
    <col min="37" max="138" width="11.42578125" style="2"/>
  </cols>
  <sheetData>
    <row r="1" spans="1:138" s="2" customFormat="1">
      <c r="E1" s="47"/>
      <c r="N1" s="128"/>
      <c r="O1" s="228"/>
      <c r="P1" s="3"/>
      <c r="Q1" s="3"/>
      <c r="R1" s="3"/>
      <c r="S1" s="3"/>
      <c r="T1" s="3"/>
      <c r="U1" s="3"/>
      <c r="V1" s="3"/>
      <c r="W1" s="3"/>
      <c r="X1" s="3"/>
      <c r="Y1" s="3"/>
      <c r="Z1" s="3"/>
      <c r="AA1" s="3"/>
      <c r="AB1" s="3"/>
      <c r="AC1" s="3"/>
      <c r="AD1" s="3"/>
      <c r="AE1" s="3"/>
      <c r="AF1" s="3"/>
      <c r="AG1" s="3"/>
      <c r="AH1" s="3"/>
      <c r="AI1" s="3"/>
      <c r="AJ1" s="3"/>
    </row>
    <row r="2" spans="1:138" ht="24" thickBot="1">
      <c r="A2" s="2"/>
      <c r="B2" s="584" t="s">
        <v>365</v>
      </c>
      <c r="C2" s="584"/>
      <c r="D2" s="584"/>
      <c r="E2" s="584"/>
      <c r="F2" s="88"/>
      <c r="G2" s="2"/>
      <c r="H2" s="2"/>
      <c r="I2" s="2"/>
      <c r="J2" s="2"/>
      <c r="K2" s="2"/>
      <c r="L2" s="2"/>
      <c r="M2" s="2"/>
      <c r="N2" s="128"/>
      <c r="O2" s="228"/>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28"/>
      <c r="P3" s="3"/>
      <c r="Q3" s="3"/>
      <c r="R3" s="3"/>
      <c r="S3" s="3"/>
      <c r="T3" s="3"/>
      <c r="U3" s="3"/>
      <c r="V3" s="3"/>
      <c r="W3" s="3"/>
      <c r="X3" s="3"/>
      <c r="Y3" s="3"/>
      <c r="Z3" s="3"/>
      <c r="AA3" s="3"/>
      <c r="AB3" s="3"/>
      <c r="AC3" s="3"/>
      <c r="AD3" s="3"/>
      <c r="AE3" s="3"/>
      <c r="AF3" s="3"/>
    </row>
    <row r="4" spans="1:138" ht="21">
      <c r="A4" s="2"/>
      <c r="B4" s="63"/>
      <c r="C4" s="64" t="s">
        <v>366</v>
      </c>
      <c r="D4" s="64"/>
      <c r="E4" s="64" t="s">
        <v>367</v>
      </c>
      <c r="F4" s="65"/>
      <c r="G4" s="2"/>
      <c r="H4" s="2"/>
      <c r="I4" s="2"/>
      <c r="J4" s="2"/>
      <c r="K4" s="2"/>
      <c r="L4" s="2"/>
      <c r="M4" s="2"/>
      <c r="N4" s="128"/>
      <c r="O4" s="228"/>
      <c r="P4" s="3"/>
      <c r="Q4" s="3"/>
      <c r="R4" s="3"/>
      <c r="S4" s="3"/>
      <c r="T4" s="3"/>
      <c r="U4" s="3"/>
      <c r="V4" s="3"/>
      <c r="W4" s="3"/>
      <c r="X4" s="3"/>
      <c r="Y4" s="3"/>
      <c r="Z4" s="3"/>
      <c r="AA4" s="3"/>
      <c r="AB4" s="3"/>
      <c r="AC4" s="3"/>
      <c r="AD4" s="3"/>
      <c r="AE4" s="3"/>
      <c r="AF4" s="3"/>
    </row>
    <row r="5" spans="1:138" ht="40.5">
      <c r="A5" s="2"/>
      <c r="B5" s="63"/>
      <c r="C5" s="64" t="s">
        <v>368</v>
      </c>
      <c r="D5" s="64"/>
      <c r="E5" s="66" t="s">
        <v>369</v>
      </c>
      <c r="F5" s="64" t="s">
        <v>367</v>
      </c>
      <c r="G5" s="2"/>
      <c r="H5" s="2"/>
      <c r="I5" s="2"/>
      <c r="J5" s="2"/>
      <c r="K5" s="2"/>
      <c r="L5" s="2"/>
      <c r="M5" s="2"/>
      <c r="N5" s="128"/>
      <c r="O5" s="228"/>
      <c r="P5" s="3"/>
      <c r="Q5" s="3"/>
      <c r="R5" s="3"/>
      <c r="S5" s="3"/>
      <c r="T5" s="3"/>
      <c r="U5" s="3"/>
      <c r="V5" s="3"/>
      <c r="W5" s="3"/>
      <c r="X5" s="3"/>
      <c r="Y5" s="3"/>
      <c r="Z5" s="3"/>
      <c r="AA5" s="3"/>
      <c r="AB5" s="3"/>
      <c r="AC5" s="3"/>
      <c r="AD5" s="3"/>
      <c r="AE5" s="3"/>
      <c r="AF5" s="3"/>
    </row>
    <row r="6" spans="1:138" ht="20.25">
      <c r="A6" s="2"/>
      <c r="B6" s="67" t="s">
        <v>370</v>
      </c>
      <c r="C6" s="113" t="s">
        <v>371</v>
      </c>
      <c r="D6" s="68">
        <v>0.04</v>
      </c>
      <c r="E6" s="69" t="s">
        <v>372</v>
      </c>
      <c r="F6" s="70">
        <v>1</v>
      </c>
      <c r="G6" s="2"/>
      <c r="H6" s="52"/>
      <c r="I6" s="2"/>
      <c r="J6" s="2"/>
      <c r="K6" s="2"/>
      <c r="L6" s="2"/>
      <c r="M6" s="2"/>
      <c r="N6" s="128"/>
      <c r="O6" s="229"/>
      <c r="P6" s="3"/>
      <c r="Q6" s="3"/>
      <c r="R6" s="3"/>
      <c r="S6" s="3"/>
      <c r="T6" s="3"/>
      <c r="U6" s="3"/>
      <c r="V6" s="3"/>
      <c r="W6" s="3"/>
      <c r="X6" s="3"/>
      <c r="Y6" s="3"/>
      <c r="Z6" s="3"/>
      <c r="AA6" s="3"/>
      <c r="AB6" s="3"/>
      <c r="AC6" s="3"/>
      <c r="AD6" s="3"/>
      <c r="AE6" s="3"/>
      <c r="AF6" s="3"/>
    </row>
    <row r="7" spans="1:138" ht="20.25">
      <c r="A7" s="2"/>
      <c r="B7" s="71" t="s">
        <v>373</v>
      </c>
      <c r="C7" s="113" t="s">
        <v>374</v>
      </c>
      <c r="D7" s="68">
        <v>0.09</v>
      </c>
      <c r="E7" s="69" t="s">
        <v>375</v>
      </c>
      <c r="F7" s="70">
        <v>2</v>
      </c>
      <c r="G7" s="2"/>
      <c r="H7" s="2"/>
      <c r="I7" s="2"/>
      <c r="J7" s="2"/>
      <c r="K7" s="2"/>
      <c r="L7" s="2"/>
      <c r="M7" s="2"/>
      <c r="N7" s="128"/>
      <c r="O7" s="229"/>
      <c r="P7" s="3"/>
      <c r="Q7" s="3"/>
      <c r="R7" s="3"/>
      <c r="S7" s="3"/>
      <c r="T7" s="3"/>
      <c r="U7" s="3"/>
      <c r="V7" s="3"/>
      <c r="W7" s="3"/>
      <c r="X7" s="3"/>
      <c r="Y7" s="3"/>
      <c r="Z7" s="3"/>
      <c r="AA7" s="3"/>
      <c r="AB7" s="3"/>
      <c r="AC7" s="3"/>
      <c r="AD7" s="3"/>
      <c r="AE7" s="3"/>
      <c r="AF7" s="3"/>
    </row>
    <row r="8" spans="1:138" ht="20.25">
      <c r="A8" s="2"/>
      <c r="B8" s="72" t="s">
        <v>376</v>
      </c>
      <c r="C8" s="113" t="s">
        <v>377</v>
      </c>
      <c r="D8" s="68">
        <v>0.28999999999999998</v>
      </c>
      <c r="E8" s="69" t="s">
        <v>378</v>
      </c>
      <c r="F8" s="70">
        <v>3</v>
      </c>
      <c r="G8" s="2"/>
      <c r="H8" s="2"/>
      <c r="I8" s="2"/>
      <c r="J8" s="2"/>
      <c r="K8" s="2"/>
      <c r="L8" s="2"/>
      <c r="M8" s="2"/>
      <c r="N8" s="128"/>
      <c r="O8" s="229"/>
      <c r="P8" s="3"/>
      <c r="Q8" s="3"/>
      <c r="R8" s="3"/>
      <c r="S8" s="3"/>
      <c r="T8" s="3"/>
      <c r="U8" s="3"/>
      <c r="V8" s="3"/>
      <c r="W8" s="3"/>
      <c r="X8" s="3"/>
      <c r="Y8" s="3"/>
      <c r="Z8" s="3"/>
      <c r="AA8" s="3"/>
      <c r="AB8" s="3"/>
      <c r="AC8" s="3"/>
      <c r="AD8" s="3"/>
      <c r="AE8" s="3"/>
      <c r="AF8" s="3"/>
    </row>
    <row r="9" spans="1:138" ht="20.25">
      <c r="A9" s="2"/>
      <c r="B9" s="73" t="s">
        <v>379</v>
      </c>
      <c r="C9" s="113" t="s">
        <v>380</v>
      </c>
      <c r="D9" s="68">
        <v>0.49</v>
      </c>
      <c r="E9" s="69" t="s">
        <v>381</v>
      </c>
      <c r="F9" s="70">
        <v>4</v>
      </c>
      <c r="G9" s="2"/>
      <c r="H9" s="2"/>
      <c r="I9" s="2"/>
      <c r="J9" s="2"/>
      <c r="K9" s="2"/>
      <c r="L9" s="2"/>
      <c r="M9" s="2"/>
      <c r="N9" s="128"/>
      <c r="O9" s="229"/>
      <c r="P9" s="3"/>
      <c r="Q9" s="3"/>
      <c r="R9" s="3"/>
      <c r="S9" s="3"/>
      <c r="T9" s="3"/>
      <c r="U9" s="3"/>
      <c r="V9" s="3"/>
      <c r="W9" s="3"/>
      <c r="X9" s="3"/>
      <c r="Y9" s="3"/>
      <c r="Z9" s="3"/>
      <c r="AA9" s="3"/>
      <c r="AB9" s="3"/>
      <c r="AC9" s="3"/>
      <c r="AD9" s="3"/>
      <c r="AE9" s="3"/>
      <c r="AF9" s="3"/>
    </row>
    <row r="10" spans="1:138" ht="20.25">
      <c r="A10" s="2"/>
      <c r="B10" s="74" t="s">
        <v>382</v>
      </c>
      <c r="C10" s="113" t="s">
        <v>383</v>
      </c>
      <c r="D10" s="68">
        <v>1</v>
      </c>
      <c r="E10" s="69" t="s">
        <v>384</v>
      </c>
      <c r="F10" s="70">
        <v>5</v>
      </c>
      <c r="G10" s="2"/>
      <c r="H10" s="2"/>
      <c r="I10" s="93" t="s">
        <v>385</v>
      </c>
      <c r="J10" s="2"/>
      <c r="K10" s="2"/>
      <c r="L10" s="2"/>
      <c r="M10" s="2"/>
      <c r="N10" s="128"/>
      <c r="O10" s="229"/>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28"/>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28"/>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28"/>
      <c r="P13" s="3"/>
      <c r="Q13" s="3"/>
      <c r="R13" s="3"/>
      <c r="S13" s="3"/>
      <c r="T13" s="3"/>
      <c r="U13" s="3"/>
      <c r="V13" s="3"/>
      <c r="W13" s="3"/>
      <c r="X13" s="3"/>
      <c r="Y13" s="3"/>
      <c r="Z13" s="3"/>
      <c r="AA13" s="3"/>
      <c r="AB13" s="3"/>
      <c r="AC13" s="3"/>
      <c r="AD13" s="3"/>
      <c r="AE13" s="3"/>
      <c r="AF13" s="3"/>
    </row>
    <row r="14" spans="1:138" ht="23.25">
      <c r="A14" s="2"/>
      <c r="B14" s="585" t="s">
        <v>386</v>
      </c>
      <c r="C14" s="585"/>
      <c r="D14" s="585"/>
      <c r="E14" s="585"/>
      <c r="F14" s="101"/>
      <c r="G14" s="62"/>
      <c r="H14" s="2"/>
      <c r="I14" s="2"/>
      <c r="J14" s="2"/>
      <c r="K14" s="2"/>
      <c r="L14" s="2"/>
      <c r="M14" s="2"/>
      <c r="N14" s="128"/>
      <c r="O14" s="228"/>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28"/>
      <c r="P15" s="3"/>
      <c r="Q15" s="3"/>
      <c r="R15" s="3"/>
      <c r="S15" s="3"/>
      <c r="T15" s="3"/>
      <c r="U15" s="3"/>
      <c r="V15" s="3"/>
      <c r="W15" s="3"/>
      <c r="X15" s="3"/>
      <c r="Y15" s="3"/>
      <c r="Z15" s="3"/>
      <c r="AA15" s="3"/>
      <c r="AB15" s="3"/>
      <c r="AC15" s="3"/>
      <c r="AD15" s="3"/>
      <c r="AE15" s="3"/>
      <c r="AF15" s="3"/>
    </row>
    <row r="16" spans="1:138" s="78" customFormat="1" ht="20.25">
      <c r="A16" s="76"/>
      <c r="B16" s="103"/>
      <c r="C16" s="583" t="s">
        <v>285</v>
      </c>
      <c r="D16" s="583"/>
      <c r="E16" s="583"/>
      <c r="F16" s="104"/>
      <c r="G16" s="76"/>
      <c r="H16" s="76"/>
      <c r="I16" s="94" t="s">
        <v>280</v>
      </c>
      <c r="J16" s="76"/>
      <c r="K16" s="76"/>
      <c r="L16" s="76"/>
      <c r="M16" s="76"/>
      <c r="N16" s="129"/>
      <c r="O16" s="230"/>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387</v>
      </c>
      <c r="C17" s="581" t="s">
        <v>388</v>
      </c>
      <c r="D17" s="581"/>
      <c r="E17" s="581"/>
      <c r="F17" s="105">
        <v>1</v>
      </c>
      <c r="G17" s="76"/>
      <c r="H17" s="76"/>
      <c r="I17" s="93" t="s">
        <v>285</v>
      </c>
      <c r="J17" s="76"/>
      <c r="K17" s="76"/>
      <c r="L17" s="76"/>
      <c r="M17" s="76"/>
      <c r="N17" s="129"/>
      <c r="O17" s="231"/>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389</v>
      </c>
      <c r="C18" s="581" t="s">
        <v>286</v>
      </c>
      <c r="D18" s="581"/>
      <c r="E18" s="581"/>
      <c r="F18" s="105">
        <v>2</v>
      </c>
      <c r="G18" s="76"/>
      <c r="H18" s="76"/>
      <c r="I18" s="93" t="s">
        <v>288</v>
      </c>
      <c r="J18" s="76"/>
      <c r="K18" s="76"/>
      <c r="L18" s="76"/>
      <c r="M18" s="76"/>
      <c r="N18" s="129"/>
      <c r="O18" s="231"/>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390</v>
      </c>
      <c r="C19" s="581" t="s">
        <v>391</v>
      </c>
      <c r="D19" s="581"/>
      <c r="E19" s="581"/>
      <c r="F19" s="105">
        <v>3</v>
      </c>
      <c r="G19" s="76"/>
      <c r="H19" s="76"/>
      <c r="I19" s="93" t="s">
        <v>294</v>
      </c>
      <c r="J19" s="76"/>
      <c r="K19" s="76"/>
      <c r="L19" s="76"/>
      <c r="M19" s="76"/>
      <c r="N19" s="129"/>
      <c r="O19" s="231"/>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392</v>
      </c>
      <c r="C20" s="581" t="s">
        <v>328</v>
      </c>
      <c r="D20" s="581"/>
      <c r="E20" s="581"/>
      <c r="F20" s="105">
        <v>4</v>
      </c>
      <c r="G20" s="76"/>
      <c r="H20" s="76"/>
      <c r="I20" s="93" t="s">
        <v>291</v>
      </c>
      <c r="J20" s="76"/>
      <c r="K20" s="76"/>
      <c r="L20" s="76"/>
      <c r="M20" s="76"/>
      <c r="N20" s="129"/>
      <c r="O20" s="231"/>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393</v>
      </c>
      <c r="C21" s="581" t="s">
        <v>323</v>
      </c>
      <c r="D21" s="581"/>
      <c r="E21" s="581"/>
      <c r="F21" s="105">
        <v>5</v>
      </c>
      <c r="G21" s="76"/>
      <c r="H21" s="76"/>
      <c r="I21" s="93" t="str">
        <f>C48</f>
        <v>Interrupción o afectación en la prestación del servicio administrativo</v>
      </c>
      <c r="J21" s="76"/>
      <c r="K21" s="76"/>
      <c r="L21" s="76"/>
      <c r="M21" s="76"/>
      <c r="N21" s="129"/>
      <c r="O21" s="231"/>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30"/>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30"/>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582" t="s">
        <v>288</v>
      </c>
      <c r="D24" s="582"/>
      <c r="E24" s="582"/>
      <c r="F24" s="85"/>
      <c r="G24" s="76"/>
      <c r="H24" s="76"/>
      <c r="I24" s="76"/>
      <c r="J24" s="76"/>
      <c r="K24" s="76"/>
      <c r="L24" s="76"/>
      <c r="M24" s="76"/>
      <c r="N24" s="129"/>
      <c r="O24" s="230"/>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387</v>
      </c>
      <c r="C25" s="581" t="s">
        <v>394</v>
      </c>
      <c r="D25" s="581"/>
      <c r="E25" s="581"/>
      <c r="F25" s="105">
        <v>1</v>
      </c>
      <c r="G25" s="76"/>
      <c r="H25" s="76"/>
      <c r="I25" s="76"/>
      <c r="J25" s="76"/>
      <c r="K25" s="76"/>
      <c r="L25" s="76"/>
      <c r="M25" s="76"/>
      <c r="N25" s="129"/>
      <c r="O25" s="232"/>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389</v>
      </c>
      <c r="C26" s="581" t="s">
        <v>395</v>
      </c>
      <c r="D26" s="581"/>
      <c r="E26" s="581"/>
      <c r="F26" s="105">
        <v>2</v>
      </c>
      <c r="G26" s="76"/>
      <c r="H26" s="76"/>
      <c r="I26" s="84"/>
      <c r="J26" s="84"/>
      <c r="K26" s="84"/>
      <c r="L26" s="84"/>
      <c r="M26" s="84"/>
      <c r="N26" s="130"/>
      <c r="O26" s="232"/>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390</v>
      </c>
      <c r="C27" s="581" t="s">
        <v>324</v>
      </c>
      <c r="D27" s="581"/>
      <c r="E27" s="581"/>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32"/>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392</v>
      </c>
      <c r="C28" s="581" t="s">
        <v>329</v>
      </c>
      <c r="D28" s="581"/>
      <c r="E28" s="581"/>
      <c r="F28" s="105">
        <v>4</v>
      </c>
      <c r="G28" s="76"/>
      <c r="H28" s="76"/>
      <c r="I28" s="84" t="str">
        <v xml:space="preserve">Si el hecho llegara a presentarse, tendría bajo impacto o efecto sobre la entidad.
</v>
      </c>
      <c r="J28" s="84"/>
      <c r="K28" s="84"/>
      <c r="L28" s="84"/>
      <c r="M28" s="84"/>
      <c r="N28" s="130"/>
      <c r="O28" s="232"/>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393</v>
      </c>
      <c r="C29" s="581" t="s">
        <v>289</v>
      </c>
      <c r="D29" s="581"/>
      <c r="E29" s="581"/>
      <c r="F29" s="105">
        <v>5</v>
      </c>
      <c r="G29" s="76"/>
      <c r="H29" s="76"/>
      <c r="I29" s="84" t="str">
        <v xml:space="preserve">Si el hecho llegara a presentarse, tendría medianas consecuencias o efectos sobre la entidad.
</v>
      </c>
      <c r="J29" s="84"/>
      <c r="K29" s="84"/>
      <c r="L29" s="84"/>
      <c r="M29" s="84"/>
      <c r="N29" s="130"/>
      <c r="O29" s="232"/>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30"/>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30"/>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583" t="s">
        <v>294</v>
      </c>
      <c r="D32" s="583"/>
      <c r="E32" s="583"/>
      <c r="F32" s="85"/>
      <c r="I32" s="84"/>
      <c r="J32" s="84"/>
      <c r="K32" s="84"/>
      <c r="L32" s="84"/>
      <c r="M32" s="84"/>
      <c r="N32" s="130"/>
      <c r="O32" s="230"/>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387</v>
      </c>
      <c r="C33" s="581" t="s">
        <v>396</v>
      </c>
      <c r="D33" s="581"/>
      <c r="E33" s="581"/>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30"/>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389</v>
      </c>
      <c r="C34" s="581" t="s">
        <v>301</v>
      </c>
      <c r="D34" s="581"/>
      <c r="E34" s="581"/>
      <c r="F34" s="107">
        <v>2</v>
      </c>
      <c r="I34" s="84" t="str">
        <v xml:space="preserve">Si el hecho llegara a presentarse, tendría bajo impacto o efecto sobre la entidad.
</v>
      </c>
      <c r="J34" s="84"/>
      <c r="K34" s="84"/>
      <c r="L34" s="84"/>
      <c r="M34" s="84"/>
      <c r="N34" s="130"/>
      <c r="O34" s="230"/>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390</v>
      </c>
      <c r="C35" s="581" t="s">
        <v>295</v>
      </c>
      <c r="D35" s="581"/>
      <c r="E35" s="581"/>
      <c r="F35" s="107">
        <v>3</v>
      </c>
      <c r="I35" s="84" t="str">
        <v xml:space="preserve">Si el hecho llegara a presentarse, tendría medianas consecuencias o efectos sobre la entidad.
</v>
      </c>
      <c r="J35" s="84"/>
      <c r="K35" s="84"/>
      <c r="L35" s="84"/>
      <c r="M35" s="84"/>
      <c r="N35" s="130"/>
      <c r="O35" s="230"/>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392</v>
      </c>
      <c r="C36" s="581" t="s">
        <v>397</v>
      </c>
      <c r="D36" s="581"/>
      <c r="E36" s="581"/>
      <c r="F36" s="107">
        <v>4</v>
      </c>
      <c r="I36" s="84" t="str">
        <v xml:space="preserve">Si el hecho llegara a presentarse, tendría altas consecuencias o efectos sobre la entidad
</v>
      </c>
      <c r="J36" s="84"/>
      <c r="K36" s="84"/>
      <c r="L36" s="84"/>
      <c r="M36" s="84"/>
      <c r="N36" s="130"/>
      <c r="O36" s="230"/>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393</v>
      </c>
      <c r="C37" s="581" t="s">
        <v>398</v>
      </c>
      <c r="D37" s="581"/>
      <c r="E37" s="581"/>
      <c r="F37" s="107">
        <v>5</v>
      </c>
      <c r="I37" s="84" t="str">
        <v xml:space="preserve">Si el hecho llegara a presentarse, tendría desastrosas consecuencias o efectos sobre la entidad.
</v>
      </c>
      <c r="J37" s="84"/>
      <c r="K37" s="84"/>
      <c r="L37" s="84"/>
      <c r="M37" s="84"/>
      <c r="N37" s="130"/>
      <c r="O37" s="230"/>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30"/>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30"/>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583" t="s">
        <v>291</v>
      </c>
      <c r="D40" s="583"/>
      <c r="E40" s="583"/>
      <c r="F40" s="85"/>
      <c r="N40" s="129"/>
      <c r="O40" s="230"/>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387</v>
      </c>
      <c r="C41" s="581" t="s">
        <v>292</v>
      </c>
      <c r="D41" s="581"/>
      <c r="E41" s="581"/>
      <c r="F41" s="107">
        <v>1</v>
      </c>
      <c r="N41" s="129"/>
      <c r="O41" s="230"/>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389</v>
      </c>
      <c r="C42" s="581" t="s">
        <v>303</v>
      </c>
      <c r="D42" s="581"/>
      <c r="E42" s="581"/>
      <c r="F42" s="107">
        <v>2</v>
      </c>
      <c r="N42" s="129"/>
      <c r="O42" s="230"/>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390</v>
      </c>
      <c r="C43" s="581" t="s">
        <v>399</v>
      </c>
      <c r="D43" s="581"/>
      <c r="E43" s="581"/>
      <c r="F43" s="107">
        <v>3</v>
      </c>
      <c r="N43" s="129"/>
      <c r="O43" s="230"/>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392</v>
      </c>
      <c r="C44" s="581" t="s">
        <v>317</v>
      </c>
      <c r="D44" s="581"/>
      <c r="E44" s="581"/>
      <c r="F44" s="107">
        <v>4</v>
      </c>
      <c r="N44" s="129"/>
      <c r="O44" s="230"/>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393</v>
      </c>
      <c r="C45" s="581" t="s">
        <v>400</v>
      </c>
      <c r="D45" s="581"/>
      <c r="E45" s="581"/>
      <c r="F45" s="107">
        <v>5</v>
      </c>
      <c r="N45" s="129"/>
      <c r="O45" s="230"/>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401</v>
      </c>
      <c r="D46" s="84"/>
      <c r="F46" s="85"/>
      <c r="N46" s="129"/>
      <c r="O46" s="230"/>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30"/>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582" t="s">
        <v>313</v>
      </c>
      <c r="D48" s="582"/>
      <c r="E48" s="582"/>
      <c r="F48" s="85"/>
      <c r="N48" s="129"/>
      <c r="O48" s="230"/>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387</v>
      </c>
      <c r="C49" s="578" t="s">
        <v>402</v>
      </c>
      <c r="D49" s="579"/>
      <c r="E49" s="580"/>
      <c r="F49" s="70">
        <v>1</v>
      </c>
      <c r="N49" s="129"/>
      <c r="O49" s="230"/>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389</v>
      </c>
      <c r="C50" s="578" t="s">
        <v>306</v>
      </c>
      <c r="D50" s="579"/>
      <c r="E50" s="580"/>
      <c r="F50" s="70">
        <v>2</v>
      </c>
      <c r="N50" s="129"/>
      <c r="O50" s="230"/>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390</v>
      </c>
      <c r="C51" s="578" t="s">
        <v>403</v>
      </c>
      <c r="D51" s="579"/>
      <c r="E51" s="580"/>
      <c r="F51" s="70">
        <v>3</v>
      </c>
      <c r="N51" s="129"/>
      <c r="O51" s="230"/>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392</v>
      </c>
      <c r="C52" s="578" t="s">
        <v>404</v>
      </c>
      <c r="D52" s="579"/>
      <c r="E52" s="580"/>
      <c r="F52" s="70">
        <v>4</v>
      </c>
      <c r="N52" s="129"/>
      <c r="O52" s="230"/>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393</v>
      </c>
      <c r="C53" s="578" t="s">
        <v>405</v>
      </c>
      <c r="D53" s="579"/>
      <c r="E53" s="580"/>
      <c r="F53" s="70">
        <v>5</v>
      </c>
      <c r="N53" s="129"/>
      <c r="O53" s="230"/>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30"/>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30"/>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385</v>
      </c>
      <c r="D56" s="96"/>
      <c r="E56" s="96"/>
      <c r="F56" s="85"/>
      <c r="N56" s="129"/>
      <c r="O56" s="230"/>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387</v>
      </c>
      <c r="C57" s="575" t="s">
        <v>406</v>
      </c>
      <c r="D57" s="576"/>
      <c r="E57" s="577"/>
      <c r="F57" s="70">
        <v>1</v>
      </c>
      <c r="N57" s="129"/>
      <c r="O57" s="230"/>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389</v>
      </c>
      <c r="C58" s="575" t="s">
        <v>407</v>
      </c>
      <c r="D58" s="576"/>
      <c r="E58" s="577"/>
      <c r="F58" s="70">
        <v>2</v>
      </c>
      <c r="N58" s="129"/>
      <c r="O58" s="230"/>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390</v>
      </c>
      <c r="C59" s="575" t="s">
        <v>408</v>
      </c>
      <c r="D59" s="576"/>
      <c r="E59" s="577"/>
      <c r="F59" s="70">
        <v>3</v>
      </c>
      <c r="N59" s="129"/>
      <c r="O59" s="230"/>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392</v>
      </c>
      <c r="C60" s="575" t="s">
        <v>409</v>
      </c>
      <c r="D60" s="576"/>
      <c r="E60" s="577"/>
      <c r="F60" s="70">
        <v>4</v>
      </c>
      <c r="N60" s="129"/>
      <c r="O60" s="230"/>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393</v>
      </c>
      <c r="C61" s="575" t="s">
        <v>410</v>
      </c>
      <c r="D61" s="576"/>
      <c r="E61" s="577"/>
      <c r="F61" s="70">
        <v>5</v>
      </c>
      <c r="N61" s="129"/>
      <c r="O61" s="230"/>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30"/>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30"/>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30"/>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30"/>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30"/>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30"/>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30"/>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30"/>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30"/>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30"/>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30"/>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30"/>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30"/>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30"/>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30"/>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30"/>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30"/>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30"/>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30"/>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30"/>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30"/>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30"/>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30"/>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30"/>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30"/>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30"/>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30"/>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30"/>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30"/>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30"/>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30"/>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30"/>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30"/>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30"/>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30"/>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30"/>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30"/>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30"/>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30"/>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30"/>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30"/>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30"/>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30"/>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30"/>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30"/>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30"/>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30"/>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30"/>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30"/>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30"/>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30"/>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30"/>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30"/>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30"/>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30"/>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30"/>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30"/>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30"/>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30"/>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30"/>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30"/>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30"/>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30"/>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30"/>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30"/>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30"/>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30"/>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30"/>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30"/>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30"/>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30"/>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30"/>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30"/>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30"/>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30"/>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30"/>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30"/>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30"/>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30"/>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30"/>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30"/>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30"/>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30"/>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30"/>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30"/>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30"/>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30"/>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30"/>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30"/>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30"/>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30"/>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30"/>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30"/>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30"/>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30"/>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30"/>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30"/>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30"/>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30"/>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30"/>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30"/>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30"/>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30"/>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30"/>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30"/>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30"/>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30"/>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30"/>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30"/>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30"/>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30"/>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30"/>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30"/>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30"/>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30"/>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30"/>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30"/>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30"/>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30"/>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30"/>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30"/>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30"/>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30"/>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30"/>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30"/>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30"/>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30"/>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30"/>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30"/>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30"/>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30"/>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30"/>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30"/>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30"/>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30"/>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30"/>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30"/>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28"/>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28"/>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28"/>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28"/>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28"/>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28"/>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28"/>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28"/>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28"/>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28"/>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28"/>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28"/>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28"/>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28"/>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28"/>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28"/>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28"/>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28"/>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28"/>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28"/>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28"/>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28"/>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28"/>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28"/>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28"/>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28"/>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28"/>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28"/>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28"/>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28"/>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28"/>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28"/>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28"/>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28"/>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28"/>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28"/>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28"/>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28"/>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28"/>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28"/>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28"/>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28"/>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28"/>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28"/>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28"/>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28"/>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28"/>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28"/>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28"/>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28"/>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28"/>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28"/>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28"/>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28"/>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28"/>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28"/>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28"/>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28"/>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28"/>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28"/>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28"/>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28"/>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28"/>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28"/>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28"/>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28"/>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28"/>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28"/>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28"/>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28"/>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28"/>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28"/>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28"/>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28"/>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28"/>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28"/>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28"/>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28"/>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28"/>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28"/>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28"/>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28"/>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28"/>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28"/>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28"/>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28"/>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28"/>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28"/>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28"/>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28"/>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28"/>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28"/>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28"/>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28"/>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28"/>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28"/>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28"/>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28"/>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28"/>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28"/>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28"/>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28"/>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28"/>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28"/>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28"/>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28"/>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28"/>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28"/>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28"/>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28"/>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28"/>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28"/>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28"/>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28"/>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28"/>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28"/>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28"/>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28"/>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28"/>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28"/>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28"/>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28"/>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28"/>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28"/>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28"/>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28"/>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28"/>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28"/>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28"/>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28"/>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28"/>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28"/>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28"/>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28"/>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28"/>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28"/>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28"/>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28"/>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28"/>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28"/>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28"/>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28"/>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28"/>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28"/>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28"/>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28"/>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28"/>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28"/>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28"/>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28"/>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28"/>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28"/>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28"/>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28"/>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28"/>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28"/>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28"/>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28"/>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28"/>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28"/>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28"/>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28"/>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28"/>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28"/>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28"/>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28"/>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28"/>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28"/>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28"/>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28"/>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28"/>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28"/>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28"/>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28"/>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28"/>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28"/>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28"/>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28"/>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28"/>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28"/>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28"/>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28"/>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28"/>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28"/>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28"/>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28"/>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28"/>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28"/>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28"/>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28"/>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28"/>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28"/>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28"/>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28"/>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28"/>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28"/>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28"/>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28"/>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28"/>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28"/>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28"/>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28"/>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28"/>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28"/>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28"/>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28"/>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28"/>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28"/>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28"/>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28"/>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28"/>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28"/>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28"/>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28"/>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28"/>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28"/>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28"/>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28"/>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28"/>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28"/>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28"/>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28"/>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28"/>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28"/>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28"/>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28"/>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28"/>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28"/>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28"/>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28"/>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28"/>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28"/>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28"/>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28"/>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28"/>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28"/>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28"/>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28"/>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28"/>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28"/>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28"/>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28"/>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28"/>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28"/>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28"/>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28"/>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28"/>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28"/>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28"/>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28"/>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28"/>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28"/>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28"/>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28"/>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28"/>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28"/>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28"/>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28"/>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28"/>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28"/>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28"/>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28"/>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28"/>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28"/>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28"/>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28"/>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28"/>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28"/>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28"/>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28"/>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28"/>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28"/>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28"/>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28"/>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28"/>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28"/>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28"/>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28"/>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28"/>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28"/>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28"/>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28"/>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28"/>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28"/>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28"/>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28"/>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28"/>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28"/>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28"/>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28"/>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28"/>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28"/>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28"/>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28"/>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28"/>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28"/>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28"/>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28"/>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28"/>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28"/>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28"/>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28"/>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28"/>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28"/>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28"/>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28"/>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28"/>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28"/>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28"/>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28"/>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28"/>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28"/>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28"/>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28"/>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28"/>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28"/>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28"/>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28"/>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28"/>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28"/>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28"/>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28"/>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28"/>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28"/>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28"/>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28"/>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28"/>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28"/>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28"/>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28"/>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28"/>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28"/>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28"/>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28"/>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28"/>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28"/>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28"/>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28"/>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28"/>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28"/>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28"/>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28"/>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28"/>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28"/>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28"/>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28"/>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28"/>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28"/>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28"/>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28"/>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28"/>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28"/>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28"/>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28"/>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28"/>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28"/>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28"/>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28"/>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28"/>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28"/>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28"/>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28"/>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28"/>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28"/>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28"/>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28"/>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28"/>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28"/>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28"/>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28"/>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28"/>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28"/>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28"/>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28"/>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28"/>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28"/>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28"/>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28"/>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28"/>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28"/>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28"/>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28"/>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28"/>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28"/>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28"/>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28"/>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28"/>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28"/>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28"/>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28"/>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28"/>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28"/>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28"/>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28"/>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28"/>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28"/>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28"/>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28"/>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28"/>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28"/>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28"/>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28"/>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28"/>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28"/>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28"/>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28"/>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28"/>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28"/>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28"/>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28"/>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28"/>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28"/>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28"/>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28"/>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28"/>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28"/>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28"/>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28"/>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28"/>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28"/>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28"/>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28"/>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28"/>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28"/>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28"/>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28"/>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28"/>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28"/>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28"/>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28"/>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28"/>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28"/>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28"/>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28"/>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28"/>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28"/>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28"/>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28"/>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28"/>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28"/>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28"/>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28"/>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28"/>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28"/>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28"/>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28"/>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28"/>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28"/>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28"/>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28"/>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28"/>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28"/>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28"/>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28"/>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28"/>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28"/>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28"/>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28"/>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28"/>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28"/>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28"/>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28"/>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28"/>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28"/>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28"/>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28"/>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28"/>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28"/>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28"/>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28"/>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28"/>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28"/>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28"/>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28"/>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28"/>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28"/>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28"/>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28"/>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28"/>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28"/>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28"/>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28"/>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28"/>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28"/>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28"/>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28"/>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28"/>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28"/>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28"/>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28"/>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28"/>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28"/>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28"/>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28"/>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28"/>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28"/>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28"/>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28"/>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28"/>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28"/>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28"/>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28"/>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28"/>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28"/>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28"/>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28"/>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28"/>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28"/>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28"/>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28"/>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28"/>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28"/>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28"/>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28"/>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28"/>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28"/>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28"/>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28"/>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28"/>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28"/>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M40" sqref="M40:M4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588" t="s">
        <v>411</v>
      </c>
      <c r="C4" s="589"/>
      <c r="D4" s="589"/>
      <c r="E4" s="590" t="s">
        <v>412</v>
      </c>
      <c r="F4" s="590"/>
      <c r="G4" s="590"/>
      <c r="H4" s="590"/>
      <c r="I4" s="591"/>
      <c r="Q4" s="592" t="s">
        <v>413</v>
      </c>
      <c r="R4" s="592"/>
    </row>
    <row r="5" spans="2:19">
      <c r="B5" s="588"/>
      <c r="C5" s="589"/>
      <c r="D5" s="589"/>
      <c r="E5" s="590"/>
      <c r="F5" s="590"/>
      <c r="G5" s="590"/>
      <c r="H5" s="590"/>
      <c r="I5" s="591"/>
      <c r="Q5" s="592"/>
      <c r="R5" s="592"/>
    </row>
    <row r="6" spans="2:19">
      <c r="B6" s="588"/>
      <c r="C6" s="589"/>
      <c r="D6" s="589"/>
      <c r="E6" s="590"/>
      <c r="F6" s="590"/>
      <c r="G6" s="590"/>
      <c r="H6" s="590"/>
      <c r="I6" s="591"/>
      <c r="Q6" s="592"/>
      <c r="R6" s="592"/>
    </row>
    <row r="7" spans="2:19" ht="15.75" thickBot="1">
      <c r="B7" s="117"/>
      <c r="I7" s="118"/>
    </row>
    <row r="8" spans="2:19" ht="62.25" customHeight="1" thickBot="1">
      <c r="B8" s="593" t="s">
        <v>367</v>
      </c>
      <c r="C8" s="594"/>
      <c r="D8" s="56" t="s">
        <v>414</v>
      </c>
      <c r="E8" s="57">
        <v>5</v>
      </c>
      <c r="F8" s="57">
        <v>10</v>
      </c>
      <c r="G8" s="57">
        <v>15</v>
      </c>
      <c r="H8" s="57">
        <v>20</v>
      </c>
      <c r="I8" s="119">
        <v>25</v>
      </c>
      <c r="K8" s="595" t="s">
        <v>415</v>
      </c>
      <c r="L8" s="596"/>
      <c r="M8" s="596"/>
      <c r="N8" s="596"/>
      <c r="O8" s="596"/>
      <c r="P8" s="597"/>
      <c r="Q8" s="598" t="s">
        <v>416</v>
      </c>
      <c r="R8" s="598"/>
      <c r="S8" s="16" t="s">
        <v>417</v>
      </c>
    </row>
    <row r="9" spans="2:19" ht="62.25" customHeight="1" thickBot="1">
      <c r="B9" s="593"/>
      <c r="C9" s="594"/>
      <c r="D9" s="56" t="s">
        <v>418</v>
      </c>
      <c r="E9" s="58">
        <v>4</v>
      </c>
      <c r="F9" s="58">
        <v>8</v>
      </c>
      <c r="G9" s="57">
        <v>12</v>
      </c>
      <c r="H9" s="57">
        <v>16</v>
      </c>
      <c r="I9" s="119">
        <v>20</v>
      </c>
      <c r="K9" s="599" t="s">
        <v>419</v>
      </c>
      <c r="L9" s="600"/>
      <c r="M9" s="600"/>
      <c r="N9" s="600"/>
      <c r="O9" s="600"/>
      <c r="P9" s="600"/>
      <c r="Q9" s="601" t="s">
        <v>420</v>
      </c>
      <c r="R9" s="602"/>
      <c r="S9" s="16" t="s">
        <v>363</v>
      </c>
    </row>
    <row r="10" spans="2:19" ht="62.25" customHeight="1" thickBot="1">
      <c r="B10" s="593"/>
      <c r="C10" s="594"/>
      <c r="D10" s="56" t="s">
        <v>421</v>
      </c>
      <c r="E10" s="58">
        <v>3</v>
      </c>
      <c r="F10" s="58">
        <v>6</v>
      </c>
      <c r="G10" s="58">
        <v>9</v>
      </c>
      <c r="H10" s="57">
        <v>12</v>
      </c>
      <c r="I10" s="119">
        <v>15</v>
      </c>
      <c r="K10" s="603" t="s">
        <v>390</v>
      </c>
      <c r="L10" s="604"/>
      <c r="M10" s="604"/>
      <c r="N10" s="604"/>
      <c r="O10" s="604"/>
      <c r="P10" s="604"/>
      <c r="Q10" s="598" t="s">
        <v>422</v>
      </c>
      <c r="R10" s="598"/>
      <c r="S10" s="16" t="s">
        <v>423</v>
      </c>
    </row>
    <row r="11" spans="2:19" ht="62.25" customHeight="1">
      <c r="B11" s="593"/>
      <c r="C11" s="594"/>
      <c r="D11" s="56" t="s">
        <v>424</v>
      </c>
      <c r="E11" s="59">
        <v>2</v>
      </c>
      <c r="F11" s="58">
        <v>4</v>
      </c>
      <c r="G11" s="58">
        <v>6</v>
      </c>
      <c r="H11" s="57">
        <v>8</v>
      </c>
      <c r="I11" s="119">
        <v>10</v>
      </c>
      <c r="K11" s="605" t="s">
        <v>425</v>
      </c>
      <c r="L11" s="606"/>
      <c r="M11" s="606"/>
      <c r="N11" s="606"/>
      <c r="O11" s="606"/>
      <c r="P11" s="606"/>
      <c r="Q11" s="598" t="s">
        <v>364</v>
      </c>
      <c r="R11" s="607"/>
      <c r="S11" s="16" t="s">
        <v>364</v>
      </c>
    </row>
    <row r="12" spans="2:19" ht="62.25" customHeight="1">
      <c r="B12" s="593"/>
      <c r="C12" s="594"/>
      <c r="D12" s="56" t="s">
        <v>426</v>
      </c>
      <c r="E12" s="59">
        <v>1</v>
      </c>
      <c r="F12" s="59">
        <v>2</v>
      </c>
      <c r="G12" s="58">
        <v>3</v>
      </c>
      <c r="H12" s="57">
        <v>4</v>
      </c>
      <c r="I12" s="119">
        <v>5</v>
      </c>
    </row>
    <row r="13" spans="2:19" ht="62.25" customHeight="1" thickBot="1">
      <c r="B13" s="120"/>
      <c r="C13" s="586" t="s">
        <v>427</v>
      </c>
      <c r="D13" s="587"/>
      <c r="E13" s="121" t="s">
        <v>428</v>
      </c>
      <c r="F13" s="121" t="s">
        <v>429</v>
      </c>
      <c r="G13" s="121" t="s">
        <v>430</v>
      </c>
      <c r="H13" s="121" t="s">
        <v>431</v>
      </c>
      <c r="I13" s="122" t="s">
        <v>432</v>
      </c>
    </row>
    <row r="17" spans="4:6">
      <c r="D17" s="16"/>
      <c r="E17" s="16"/>
      <c r="F17" s="16"/>
    </row>
    <row r="18" spans="4:6" ht="15.75">
      <c r="D18" s="21" t="s">
        <v>433</v>
      </c>
      <c r="E18" s="123" t="s">
        <v>425</v>
      </c>
      <c r="F18" s="123">
        <v>1</v>
      </c>
    </row>
    <row r="19" spans="4:6">
      <c r="D19" s="21" t="s">
        <v>434</v>
      </c>
      <c r="E19" s="21" t="s">
        <v>425</v>
      </c>
      <c r="F19" s="21">
        <v>2</v>
      </c>
    </row>
    <row r="20" spans="4:6">
      <c r="D20" s="21" t="s">
        <v>435</v>
      </c>
      <c r="E20" s="21" t="s">
        <v>390</v>
      </c>
      <c r="F20" s="21">
        <v>2</v>
      </c>
    </row>
    <row r="21" spans="4:6">
      <c r="D21" s="21" t="s">
        <v>436</v>
      </c>
      <c r="E21" s="21" t="s">
        <v>437</v>
      </c>
      <c r="F21" s="21">
        <v>3</v>
      </c>
    </row>
    <row r="22" spans="4:6">
      <c r="D22" s="21" t="s">
        <v>438</v>
      </c>
      <c r="E22" s="21" t="s">
        <v>415</v>
      </c>
      <c r="F22" s="21">
        <v>4</v>
      </c>
    </row>
    <row r="23" spans="4:6">
      <c r="D23" s="21" t="s">
        <v>439</v>
      </c>
      <c r="E23" s="21" t="s">
        <v>425</v>
      </c>
      <c r="F23" s="21">
        <v>1</v>
      </c>
    </row>
    <row r="24" spans="4:6">
      <c r="D24" s="21" t="s">
        <v>440</v>
      </c>
      <c r="E24" s="21" t="s">
        <v>390</v>
      </c>
      <c r="F24" s="21">
        <v>2</v>
      </c>
    </row>
    <row r="25" spans="4:6">
      <c r="D25" s="21" t="s">
        <v>441</v>
      </c>
      <c r="E25" s="21" t="s">
        <v>390</v>
      </c>
      <c r="F25" s="21">
        <v>2</v>
      </c>
    </row>
    <row r="26" spans="4:6">
      <c r="D26" s="21" t="s">
        <v>442</v>
      </c>
      <c r="E26" s="21" t="s">
        <v>419</v>
      </c>
      <c r="F26" s="21">
        <v>3</v>
      </c>
    </row>
    <row r="27" spans="4:6">
      <c r="D27" s="21" t="s">
        <v>443</v>
      </c>
      <c r="E27" s="21" t="s">
        <v>415</v>
      </c>
      <c r="F27" s="21">
        <v>4</v>
      </c>
    </row>
    <row r="28" spans="4:6">
      <c r="D28" s="21" t="s">
        <v>444</v>
      </c>
      <c r="E28" s="21" t="s">
        <v>390</v>
      </c>
      <c r="F28" s="21">
        <v>2</v>
      </c>
    </row>
    <row r="29" spans="4:6">
      <c r="D29" s="21" t="s">
        <v>445</v>
      </c>
      <c r="E29" s="21" t="s">
        <v>390</v>
      </c>
      <c r="F29" s="21">
        <v>2</v>
      </c>
    </row>
    <row r="30" spans="4:6">
      <c r="D30" s="21" t="s">
        <v>446</v>
      </c>
      <c r="E30" s="21" t="s">
        <v>390</v>
      </c>
      <c r="F30" s="21">
        <v>2</v>
      </c>
    </row>
    <row r="31" spans="4:6">
      <c r="D31" s="21" t="s">
        <v>447</v>
      </c>
      <c r="E31" s="21" t="s">
        <v>419</v>
      </c>
      <c r="F31" s="21">
        <v>3</v>
      </c>
    </row>
    <row r="32" spans="4:6">
      <c r="D32" s="21" t="s">
        <v>448</v>
      </c>
      <c r="E32" s="21" t="s">
        <v>415</v>
      </c>
      <c r="F32" s="21">
        <v>4</v>
      </c>
    </row>
    <row r="33" spans="4:6">
      <c r="D33" s="21" t="s">
        <v>449</v>
      </c>
      <c r="E33" s="21" t="s">
        <v>390</v>
      </c>
      <c r="F33" s="21">
        <v>2</v>
      </c>
    </row>
    <row r="34" spans="4:6">
      <c r="D34" s="21" t="s">
        <v>450</v>
      </c>
      <c r="E34" s="21" t="s">
        <v>390</v>
      </c>
      <c r="F34" s="21">
        <v>2</v>
      </c>
    </row>
    <row r="35" spans="4:6">
      <c r="D35" s="21" t="s">
        <v>451</v>
      </c>
      <c r="E35" s="21" t="s">
        <v>419</v>
      </c>
      <c r="F35" s="21">
        <v>3</v>
      </c>
    </row>
    <row r="36" spans="4:6">
      <c r="D36" s="21" t="s">
        <v>452</v>
      </c>
      <c r="E36" s="21" t="s">
        <v>419</v>
      </c>
      <c r="F36" s="21">
        <v>3</v>
      </c>
    </row>
    <row r="37" spans="4:6">
      <c r="D37" s="21" t="s">
        <v>453</v>
      </c>
      <c r="E37" s="21" t="s">
        <v>415</v>
      </c>
      <c r="F37" s="21">
        <v>4</v>
      </c>
    </row>
    <row r="38" spans="4:6">
      <c r="D38" s="21" t="s">
        <v>454</v>
      </c>
      <c r="E38" s="21" t="s">
        <v>419</v>
      </c>
      <c r="F38" s="21">
        <v>3</v>
      </c>
    </row>
    <row r="39" spans="4:6">
      <c r="D39" s="21" t="s">
        <v>455</v>
      </c>
      <c r="E39" s="21" t="s">
        <v>419</v>
      </c>
      <c r="F39" s="21">
        <v>3</v>
      </c>
    </row>
    <row r="40" spans="4:6">
      <c r="D40" s="21" t="s">
        <v>456</v>
      </c>
      <c r="E40" s="21" t="s">
        <v>419</v>
      </c>
      <c r="F40" s="21">
        <v>3</v>
      </c>
    </row>
    <row r="41" spans="4:6">
      <c r="D41" s="21" t="s">
        <v>457</v>
      </c>
      <c r="E41" s="21" t="s">
        <v>419</v>
      </c>
      <c r="F41" s="21">
        <v>3</v>
      </c>
    </row>
    <row r="42" spans="4:6">
      <c r="D42" s="21" t="s">
        <v>458</v>
      </c>
      <c r="E42" s="21" t="s">
        <v>415</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79"/>
  <sheetViews>
    <sheetView showGridLines="0" topLeftCell="B1" zoomScale="90" zoomScaleNormal="90" workbookViewId="0">
      <selection activeCell="C4" sqref="C4:V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34"/>
      <c r="B1" s="635"/>
      <c r="C1" s="638"/>
      <c r="D1" s="638"/>
      <c r="E1" s="638"/>
      <c r="F1" s="638"/>
      <c r="G1" s="638"/>
      <c r="H1" s="638"/>
      <c r="I1" s="638"/>
      <c r="J1" s="639"/>
      <c r="K1" s="633"/>
      <c r="L1" s="633"/>
      <c r="M1" s="63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36"/>
      <c r="B2" s="637"/>
      <c r="C2" s="640"/>
      <c r="D2" s="640"/>
      <c r="E2" s="640"/>
      <c r="F2" s="640"/>
      <c r="G2" s="640"/>
      <c r="H2" s="640"/>
      <c r="I2" s="640"/>
      <c r="J2" s="641"/>
      <c r="K2" s="633"/>
      <c r="L2" s="633"/>
      <c r="M2" s="63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0"/>
      <c r="D3" s="640"/>
      <c r="E3" s="640"/>
      <c r="F3" s="640"/>
      <c r="G3" s="640"/>
      <c r="H3" s="640"/>
      <c r="I3" s="640"/>
      <c r="J3" s="641"/>
      <c r="K3" s="633"/>
      <c r="L3" s="633"/>
      <c r="M3" s="63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52" t="s">
        <v>260</v>
      </c>
      <c r="B4" s="452"/>
      <c r="C4" s="428" t="s">
        <v>551</v>
      </c>
      <c r="D4" s="428"/>
      <c r="E4" s="428"/>
      <c r="F4" s="428"/>
      <c r="G4" s="428"/>
      <c r="H4" s="428"/>
      <c r="I4" s="428"/>
      <c r="J4" s="428"/>
      <c r="K4" s="428"/>
      <c r="L4" s="428"/>
      <c r="M4" s="428"/>
      <c r="N4" s="428"/>
      <c r="O4" s="428"/>
      <c r="P4" s="428"/>
      <c r="Q4" s="428"/>
      <c r="R4" s="428"/>
      <c r="S4" s="428"/>
      <c r="T4" s="428"/>
      <c r="U4" s="428"/>
      <c r="V4" s="428"/>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52" t="s">
        <v>261</v>
      </c>
      <c r="B5" s="452"/>
      <c r="C5" s="429" t="s">
        <v>549</v>
      </c>
      <c r="D5" s="429"/>
      <c r="E5" s="429"/>
      <c r="F5" s="429"/>
      <c r="G5" s="429"/>
      <c r="H5" s="429"/>
      <c r="I5" s="429"/>
      <c r="J5" s="429"/>
      <c r="K5" s="429"/>
      <c r="L5" s="429"/>
      <c r="M5" s="429"/>
      <c r="N5" s="429"/>
      <c r="O5" s="429"/>
      <c r="P5" s="429"/>
      <c r="Q5" s="429"/>
      <c r="R5" s="429"/>
      <c r="S5" s="429"/>
      <c r="T5" s="429"/>
      <c r="U5" s="429"/>
      <c r="V5" s="429"/>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61.5" customHeight="1" thickBot="1">
      <c r="A6" s="452" t="s">
        <v>262</v>
      </c>
      <c r="B6" s="452"/>
      <c r="C6" s="430" t="s">
        <v>550</v>
      </c>
      <c r="D6" s="428"/>
      <c r="E6" s="428"/>
      <c r="F6" s="428"/>
      <c r="G6" s="428"/>
      <c r="H6" s="428"/>
      <c r="I6" s="428"/>
      <c r="J6" s="428"/>
      <c r="K6" s="428"/>
      <c r="L6" s="428"/>
      <c r="M6" s="428"/>
      <c r="N6" s="428"/>
      <c r="O6" s="428"/>
      <c r="P6" s="428"/>
      <c r="Q6" s="428"/>
      <c r="R6" s="428"/>
      <c r="S6" s="428"/>
      <c r="T6" s="428"/>
      <c r="U6" s="428"/>
      <c r="V6" s="428"/>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4" t="s">
        <v>459</v>
      </c>
      <c r="B7" s="655"/>
      <c r="C7" s="656"/>
      <c r="D7" s="657" t="s">
        <v>460</v>
      </c>
      <c r="E7" s="657"/>
      <c r="F7" s="657"/>
      <c r="G7" s="658" t="s">
        <v>461</v>
      </c>
      <c r="H7" s="649" t="s">
        <v>462</v>
      </c>
      <c r="I7" s="651" t="s">
        <v>463</v>
      </c>
      <c r="J7" s="652"/>
      <c r="K7" s="651" t="s">
        <v>464</v>
      </c>
      <c r="L7" s="652"/>
      <c r="M7" s="653" t="s">
        <v>465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33</v>
      </c>
      <c r="B8" s="34" t="s">
        <v>202</v>
      </c>
      <c r="C8" s="34" t="s">
        <v>204</v>
      </c>
      <c r="D8" s="27" t="s">
        <v>214</v>
      </c>
      <c r="E8" s="27" t="s">
        <v>466</v>
      </c>
      <c r="F8" s="27" t="s">
        <v>467</v>
      </c>
      <c r="G8" s="658"/>
      <c r="H8" s="650"/>
      <c r="I8" s="28" t="s">
        <v>468</v>
      </c>
      <c r="J8" s="28" t="s">
        <v>469</v>
      </c>
      <c r="K8" s="28" t="s">
        <v>470</v>
      </c>
      <c r="L8" s="28" t="s">
        <v>471</v>
      </c>
      <c r="M8" s="65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42"/>
      <c r="B9" s="643"/>
      <c r="C9" s="643"/>
      <c r="D9" s="643"/>
      <c r="E9" s="643"/>
      <c r="F9" s="643"/>
      <c r="G9" s="64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44">
        <f>'7- Mapa Final'!A10</f>
        <v>1</v>
      </c>
      <c r="B10" s="645" t="str">
        <f>'7- Mapa Final'!B10</f>
        <v>Vencimiento de Términos</v>
      </c>
      <c r="C10" s="645" t="str">
        <f>'7- Mapa Final'!C10</f>
        <v>Se realizan  actuaciones procesales o se da  respuesta a las solicitudes de los usuarios de la administración de justicia en materia penal, después del  término legal establecido para decidir sobre los conflictos presentados a los jueces.</v>
      </c>
      <c r="D10" s="661" t="str">
        <f>'7- Mapa Final'!J10</f>
        <v>Muy Baja - 1</v>
      </c>
      <c r="E10" s="662" t="str">
        <f>'7- Mapa Final'!K10</f>
        <v>Menor - 2</v>
      </c>
      <c r="F10" s="647" t="str">
        <f>'7- Mapa Final'!M10</f>
        <v>Bajo - 2</v>
      </c>
      <c r="G10" s="441" t="s">
        <v>364</v>
      </c>
      <c r="H10" s="648" t="s">
        <v>517</v>
      </c>
      <c r="I10" s="648"/>
      <c r="J10" s="648" t="s">
        <v>518</v>
      </c>
      <c r="K10" s="614">
        <v>45292</v>
      </c>
      <c r="L10" s="614">
        <v>45382</v>
      </c>
      <c r="M10" s="646" t="s">
        <v>544</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08"/>
      <c r="B11" s="609"/>
      <c r="C11" s="609"/>
      <c r="D11" s="611"/>
      <c r="E11" s="613"/>
      <c r="F11" s="625"/>
      <c r="G11" s="442"/>
      <c r="H11" s="628"/>
      <c r="I11" s="628"/>
      <c r="J11" s="628"/>
      <c r="K11" s="615"/>
      <c r="L11" s="615"/>
      <c r="M11" s="61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08"/>
      <c r="B12" s="609"/>
      <c r="C12" s="609"/>
      <c r="D12" s="611"/>
      <c r="E12" s="613"/>
      <c r="F12" s="625"/>
      <c r="G12" s="442"/>
      <c r="H12" s="628"/>
      <c r="I12" s="628"/>
      <c r="J12" s="628"/>
      <c r="K12" s="615"/>
      <c r="L12" s="615"/>
      <c r="M12" s="61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08"/>
      <c r="B13" s="609"/>
      <c r="C13" s="609"/>
      <c r="D13" s="611"/>
      <c r="E13" s="613"/>
      <c r="F13" s="625"/>
      <c r="G13" s="442"/>
      <c r="H13" s="628"/>
      <c r="I13" s="628"/>
      <c r="J13" s="628"/>
      <c r="K13" s="615"/>
      <c r="L13" s="615"/>
      <c r="M13" s="61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08"/>
      <c r="B14" s="609"/>
      <c r="C14" s="609"/>
      <c r="D14" s="611"/>
      <c r="E14" s="613"/>
      <c r="F14" s="625"/>
      <c r="G14" s="442"/>
      <c r="H14" s="628"/>
      <c r="I14" s="628"/>
      <c r="J14" s="628"/>
      <c r="K14" s="615"/>
      <c r="L14" s="615"/>
      <c r="M14" s="61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08"/>
      <c r="B15" s="609"/>
      <c r="C15" s="609"/>
      <c r="D15" s="611"/>
      <c r="E15" s="613"/>
      <c r="F15" s="625"/>
      <c r="G15" s="442"/>
      <c r="H15" s="628"/>
      <c r="I15" s="628"/>
      <c r="J15" s="628"/>
      <c r="K15" s="615"/>
      <c r="L15" s="615"/>
      <c r="M15" s="61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08"/>
      <c r="B16" s="609"/>
      <c r="C16" s="609"/>
      <c r="D16" s="611"/>
      <c r="E16" s="613"/>
      <c r="F16" s="625"/>
      <c r="G16" s="442"/>
      <c r="H16" s="628"/>
      <c r="I16" s="628"/>
      <c r="J16" s="628"/>
      <c r="K16" s="615"/>
      <c r="L16" s="615"/>
      <c r="M16" s="61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08"/>
      <c r="B17" s="609"/>
      <c r="C17" s="609"/>
      <c r="D17" s="611"/>
      <c r="E17" s="613"/>
      <c r="F17" s="625"/>
      <c r="G17" s="442"/>
      <c r="H17" s="628"/>
      <c r="I17" s="628"/>
      <c r="J17" s="628"/>
      <c r="K17" s="615"/>
      <c r="L17" s="615"/>
      <c r="M17" s="61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08"/>
      <c r="B18" s="609"/>
      <c r="C18" s="609"/>
      <c r="D18" s="611"/>
      <c r="E18" s="613"/>
      <c r="F18" s="625"/>
      <c r="G18" s="442"/>
      <c r="H18" s="628"/>
      <c r="I18" s="628"/>
      <c r="J18" s="628"/>
      <c r="K18" s="615"/>
      <c r="L18" s="615"/>
      <c r="M18" s="61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08"/>
      <c r="B19" s="609"/>
      <c r="C19" s="609"/>
      <c r="D19" s="611"/>
      <c r="E19" s="613"/>
      <c r="F19" s="625"/>
      <c r="G19" s="491"/>
      <c r="H19" s="630"/>
      <c r="I19" s="630"/>
      <c r="J19" s="630"/>
      <c r="K19" s="616"/>
      <c r="L19" s="616"/>
      <c r="M19" s="619"/>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08">
        <f>'7- Mapa Final'!A20</f>
        <v>2</v>
      </c>
      <c r="B20" s="609" t="str">
        <f>'7- Mapa Final'!B20</f>
        <v xml:space="preserve">Incumplimientos en la realizacion de audiencias </v>
      </c>
      <c r="C20" s="609" t="str">
        <f>'7- Mapa Final'!C20</f>
        <v xml:space="preserve">No se atiende la  solicitud  de un fiscal o parte interesada para la realización de una audiencia preliminar o no se cumple  la programción de audiencias de Conocimiento. </v>
      </c>
      <c r="D20" s="610" t="str">
        <f>'7- Mapa Final'!J20</f>
        <v>Muy Baja - 1</v>
      </c>
      <c r="E20" s="612" t="str">
        <f>'7- Mapa Final'!K20</f>
        <v>Menor - 2</v>
      </c>
      <c r="F20" s="625" t="str">
        <f>'7- Mapa Final'!M20</f>
        <v>Bajo - 2</v>
      </c>
      <c r="G20" s="441" t="s">
        <v>364</v>
      </c>
      <c r="H20" s="631" t="str">
        <f>'[4]7- Mapa Final'!O20:O29</f>
        <v>- Analisis del informe de estadistico y de gestión trimestralmente,
- Realizar Comités del SIGCMA para el seguimiento, implementación y mejora continua,</v>
      </c>
      <c r="I20" s="632"/>
      <c r="J20" s="631" t="str">
        <f>'[4]7- Mapa Final'!P20:P29</f>
        <v>- Comité General,
- Comité operativo SIGCMA del SRPA de Quindio,</v>
      </c>
      <c r="K20" s="614">
        <v>45292</v>
      </c>
      <c r="L20" s="614">
        <v>45382</v>
      </c>
      <c r="M20" s="659" t="s">
        <v>543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08"/>
      <c r="B21" s="609"/>
      <c r="C21" s="609"/>
      <c r="D21" s="611"/>
      <c r="E21" s="613"/>
      <c r="F21" s="625"/>
      <c r="G21" s="442"/>
      <c r="H21" s="632"/>
      <c r="I21" s="632"/>
      <c r="J21" s="632"/>
      <c r="K21" s="615"/>
      <c r="L21" s="615"/>
      <c r="M21" s="66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08"/>
      <c r="B22" s="609"/>
      <c r="C22" s="609"/>
      <c r="D22" s="611"/>
      <c r="E22" s="613"/>
      <c r="F22" s="625"/>
      <c r="G22" s="442"/>
      <c r="H22" s="632"/>
      <c r="I22" s="632"/>
      <c r="J22" s="632"/>
      <c r="K22" s="615"/>
      <c r="L22" s="615"/>
      <c r="M22" s="66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08"/>
      <c r="B23" s="609"/>
      <c r="C23" s="609"/>
      <c r="D23" s="611"/>
      <c r="E23" s="613"/>
      <c r="F23" s="625"/>
      <c r="G23" s="442"/>
      <c r="H23" s="632"/>
      <c r="I23" s="632"/>
      <c r="J23" s="632"/>
      <c r="K23" s="615"/>
      <c r="L23" s="615"/>
      <c r="M23" s="66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08"/>
      <c r="B24" s="609"/>
      <c r="C24" s="609"/>
      <c r="D24" s="611"/>
      <c r="E24" s="613"/>
      <c r="F24" s="625"/>
      <c r="G24" s="442"/>
      <c r="H24" s="632"/>
      <c r="I24" s="632"/>
      <c r="J24" s="632"/>
      <c r="K24" s="615"/>
      <c r="L24" s="615"/>
      <c r="M24" s="66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08"/>
      <c r="B25" s="609"/>
      <c r="C25" s="609"/>
      <c r="D25" s="611"/>
      <c r="E25" s="613"/>
      <c r="F25" s="625"/>
      <c r="G25" s="442"/>
      <c r="H25" s="632"/>
      <c r="I25" s="632"/>
      <c r="J25" s="632"/>
      <c r="K25" s="615"/>
      <c r="L25" s="615"/>
      <c r="M25" s="660"/>
      <c r="N25" s="33"/>
      <c r="O25" s="33"/>
    </row>
    <row r="26" spans="1:169">
      <c r="A26" s="608"/>
      <c r="B26" s="609"/>
      <c r="C26" s="609"/>
      <c r="D26" s="611"/>
      <c r="E26" s="613"/>
      <c r="F26" s="625"/>
      <c r="G26" s="442"/>
      <c r="H26" s="632"/>
      <c r="I26" s="632"/>
      <c r="J26" s="632"/>
      <c r="K26" s="615"/>
      <c r="L26" s="615"/>
      <c r="M26" s="660"/>
      <c r="N26" s="33"/>
      <c r="O26" s="33"/>
    </row>
    <row r="27" spans="1:169">
      <c r="A27" s="608"/>
      <c r="B27" s="609"/>
      <c r="C27" s="609"/>
      <c r="D27" s="611"/>
      <c r="E27" s="613"/>
      <c r="F27" s="625"/>
      <c r="G27" s="442"/>
      <c r="H27" s="632"/>
      <c r="I27" s="632"/>
      <c r="J27" s="632"/>
      <c r="K27" s="615"/>
      <c r="L27" s="615"/>
      <c r="M27" s="660"/>
      <c r="N27" s="33"/>
      <c r="O27" s="33"/>
    </row>
    <row r="28" spans="1:169">
      <c r="A28" s="608"/>
      <c r="B28" s="609"/>
      <c r="C28" s="609"/>
      <c r="D28" s="611"/>
      <c r="E28" s="613"/>
      <c r="F28" s="625"/>
      <c r="G28" s="442"/>
      <c r="H28" s="632"/>
      <c r="I28" s="632"/>
      <c r="J28" s="632"/>
      <c r="K28" s="615"/>
      <c r="L28" s="615"/>
      <c r="M28" s="660"/>
      <c r="N28" s="33"/>
      <c r="O28" s="33"/>
    </row>
    <row r="29" spans="1:169" ht="15.75" thickBot="1">
      <c r="A29" s="608"/>
      <c r="B29" s="609"/>
      <c r="C29" s="609"/>
      <c r="D29" s="611"/>
      <c r="E29" s="613"/>
      <c r="F29" s="625"/>
      <c r="G29" s="491"/>
      <c r="H29" s="632"/>
      <c r="I29" s="632"/>
      <c r="J29" s="632"/>
      <c r="K29" s="616"/>
      <c r="L29" s="616"/>
      <c r="M29" s="660"/>
      <c r="N29" s="33"/>
      <c r="O29" s="33"/>
    </row>
    <row r="30" spans="1:169" s="25" customFormat="1" ht="12.75" customHeight="1">
      <c r="A30" s="608">
        <f>'7- Mapa Final'!A30</f>
        <v>3</v>
      </c>
      <c r="B30" s="609" t="str">
        <f>'7- Mapa Final'!B30</f>
        <v xml:space="preserve"> Efectuar notificaciones que no cumplan con los requistos</v>
      </c>
      <c r="C30" s="609" t="str">
        <f>'7- Mapa Final'!C30</f>
        <v>No se realizan las  notificaciones , no se erfectuan  oportunamente o no se aplica aplicar la normatividad,</v>
      </c>
      <c r="D30" s="610" t="str">
        <f>'7- Mapa Final'!J30</f>
        <v>Muy Baja - 1</v>
      </c>
      <c r="E30" s="612" t="str">
        <f>'7- Mapa Final'!K30</f>
        <v>Menor - 2</v>
      </c>
      <c r="F30" s="625" t="str">
        <f>'7- Mapa Final'!M30</f>
        <v>Bajo - 2</v>
      </c>
      <c r="G30" s="492" t="s">
        <v>364</v>
      </c>
      <c r="H30" s="627" t="s">
        <v>517</v>
      </c>
      <c r="I30" s="627"/>
      <c r="J30" s="627" t="s">
        <v>518</v>
      </c>
      <c r="K30" s="614">
        <v>45292</v>
      </c>
      <c r="L30" s="614">
        <v>45382</v>
      </c>
      <c r="M30" s="617" t="s">
        <v>545</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08"/>
      <c r="B31" s="609"/>
      <c r="C31" s="609"/>
      <c r="D31" s="611"/>
      <c r="E31" s="613"/>
      <c r="F31" s="625"/>
      <c r="G31" s="442"/>
      <c r="H31" s="628"/>
      <c r="I31" s="628"/>
      <c r="J31" s="628"/>
      <c r="K31" s="615"/>
      <c r="L31" s="615"/>
      <c r="M31" s="61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08"/>
      <c r="B32" s="609"/>
      <c r="C32" s="609"/>
      <c r="D32" s="611"/>
      <c r="E32" s="613"/>
      <c r="F32" s="625"/>
      <c r="G32" s="442"/>
      <c r="H32" s="628"/>
      <c r="I32" s="628"/>
      <c r="J32" s="628"/>
      <c r="K32" s="615"/>
      <c r="L32" s="615"/>
      <c r="M32" s="61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08"/>
      <c r="B33" s="609"/>
      <c r="C33" s="609"/>
      <c r="D33" s="611"/>
      <c r="E33" s="613"/>
      <c r="F33" s="625"/>
      <c r="G33" s="442"/>
      <c r="H33" s="628"/>
      <c r="I33" s="628"/>
      <c r="J33" s="628"/>
      <c r="K33" s="615"/>
      <c r="L33" s="615"/>
      <c r="M33" s="61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08"/>
      <c r="B34" s="609"/>
      <c r="C34" s="609"/>
      <c r="D34" s="611"/>
      <c r="E34" s="613"/>
      <c r="F34" s="625"/>
      <c r="G34" s="442"/>
      <c r="H34" s="628"/>
      <c r="I34" s="628"/>
      <c r="J34" s="628"/>
      <c r="K34" s="615"/>
      <c r="L34" s="615"/>
      <c r="M34" s="61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08"/>
      <c r="B35" s="609"/>
      <c r="C35" s="609"/>
      <c r="D35" s="611"/>
      <c r="E35" s="613"/>
      <c r="F35" s="625"/>
      <c r="G35" s="442"/>
      <c r="H35" s="628"/>
      <c r="I35" s="628"/>
      <c r="J35" s="628"/>
      <c r="K35" s="615"/>
      <c r="L35" s="615"/>
      <c r="M35" s="618"/>
      <c r="N35" s="33"/>
      <c r="O35" s="33"/>
    </row>
    <row r="36" spans="1:169">
      <c r="A36" s="608"/>
      <c r="B36" s="609"/>
      <c r="C36" s="609"/>
      <c r="D36" s="611"/>
      <c r="E36" s="613"/>
      <c r="F36" s="625"/>
      <c r="G36" s="442"/>
      <c r="H36" s="628"/>
      <c r="I36" s="628"/>
      <c r="J36" s="628"/>
      <c r="K36" s="615"/>
      <c r="L36" s="615"/>
      <c r="M36" s="618"/>
      <c r="N36" s="33"/>
      <c r="O36" s="33"/>
    </row>
    <row r="37" spans="1:169">
      <c r="A37" s="608"/>
      <c r="B37" s="609"/>
      <c r="C37" s="609"/>
      <c r="D37" s="611"/>
      <c r="E37" s="613"/>
      <c r="F37" s="625"/>
      <c r="G37" s="442"/>
      <c r="H37" s="628"/>
      <c r="I37" s="628"/>
      <c r="J37" s="628"/>
      <c r="K37" s="615"/>
      <c r="L37" s="615"/>
      <c r="M37" s="618"/>
      <c r="N37" s="33"/>
      <c r="O37" s="33"/>
    </row>
    <row r="38" spans="1:169">
      <c r="A38" s="608"/>
      <c r="B38" s="609"/>
      <c r="C38" s="609"/>
      <c r="D38" s="611"/>
      <c r="E38" s="613"/>
      <c r="F38" s="625"/>
      <c r="G38" s="442"/>
      <c r="H38" s="628"/>
      <c r="I38" s="628"/>
      <c r="J38" s="628"/>
      <c r="K38" s="615"/>
      <c r="L38" s="615"/>
      <c r="M38" s="618"/>
      <c r="N38" s="33"/>
      <c r="O38" s="33"/>
    </row>
    <row r="39" spans="1:169" ht="15.75" thickBot="1">
      <c r="A39" s="608"/>
      <c r="B39" s="609"/>
      <c r="C39" s="609"/>
      <c r="D39" s="611"/>
      <c r="E39" s="613"/>
      <c r="F39" s="625"/>
      <c r="G39" s="491"/>
      <c r="H39" s="630"/>
      <c r="I39" s="630"/>
      <c r="J39" s="630"/>
      <c r="K39" s="616"/>
      <c r="L39" s="616"/>
      <c r="M39" s="619"/>
      <c r="N39" s="33"/>
      <c r="O39" s="33"/>
    </row>
    <row r="40" spans="1:169" s="25" customFormat="1" ht="12.75" customHeight="1">
      <c r="A40" s="608">
        <f>'7- Mapa Final'!A40</f>
        <v>4</v>
      </c>
      <c r="B40" s="609" t="str">
        <f>'7- Mapa Final'!B40</f>
        <v>Efectuar el reparto judicial incumpliendo requisitos</v>
      </c>
      <c r="C40" s="609" t="str">
        <f>'7- Mapa Final'!C40</f>
        <v>Realizar el reparto incumplimiento los principios  y condiciones establecidas para su realización</v>
      </c>
      <c r="D40" s="610" t="str">
        <f>'7- Mapa Final'!J40</f>
        <v>Muy Baja - 1</v>
      </c>
      <c r="E40" s="612" t="str">
        <f>'7- Mapa Final'!K40</f>
        <v>Menor - 2</v>
      </c>
      <c r="F40" s="625" t="str">
        <f>'7- Mapa Final'!M40</f>
        <v>Bajo - 2</v>
      </c>
      <c r="G40" s="492" t="s">
        <v>364</v>
      </c>
      <c r="H40" s="627" t="s">
        <v>517</v>
      </c>
      <c r="I40" s="627"/>
      <c r="J40" s="627" t="s">
        <v>518</v>
      </c>
      <c r="K40" s="614">
        <v>45292</v>
      </c>
      <c r="L40" s="614">
        <v>45382</v>
      </c>
      <c r="M40" s="617" t="s">
        <v>546</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08"/>
      <c r="B41" s="609"/>
      <c r="C41" s="609"/>
      <c r="D41" s="611"/>
      <c r="E41" s="613"/>
      <c r="F41" s="625"/>
      <c r="G41" s="442"/>
      <c r="H41" s="628"/>
      <c r="I41" s="628"/>
      <c r="J41" s="628"/>
      <c r="K41" s="615"/>
      <c r="L41" s="615"/>
      <c r="M41" s="61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08"/>
      <c r="B42" s="609"/>
      <c r="C42" s="609"/>
      <c r="D42" s="611"/>
      <c r="E42" s="613"/>
      <c r="F42" s="625"/>
      <c r="G42" s="442"/>
      <c r="H42" s="628"/>
      <c r="I42" s="628"/>
      <c r="J42" s="628"/>
      <c r="K42" s="615"/>
      <c r="L42" s="615"/>
      <c r="M42" s="618"/>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08"/>
      <c r="B43" s="609"/>
      <c r="C43" s="609"/>
      <c r="D43" s="611"/>
      <c r="E43" s="613"/>
      <c r="F43" s="625"/>
      <c r="G43" s="442"/>
      <c r="H43" s="628"/>
      <c r="I43" s="628"/>
      <c r="J43" s="628"/>
      <c r="K43" s="615"/>
      <c r="L43" s="615"/>
      <c r="M43" s="618"/>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08"/>
      <c r="B44" s="609"/>
      <c r="C44" s="609"/>
      <c r="D44" s="611"/>
      <c r="E44" s="613"/>
      <c r="F44" s="625"/>
      <c r="G44" s="442"/>
      <c r="H44" s="628"/>
      <c r="I44" s="628"/>
      <c r="J44" s="628"/>
      <c r="K44" s="615"/>
      <c r="L44" s="615"/>
      <c r="M44" s="618"/>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08"/>
      <c r="B45" s="609"/>
      <c r="C45" s="609"/>
      <c r="D45" s="611"/>
      <c r="E45" s="613"/>
      <c r="F45" s="625"/>
      <c r="G45" s="442"/>
      <c r="H45" s="628"/>
      <c r="I45" s="628"/>
      <c r="J45" s="628"/>
      <c r="K45" s="615"/>
      <c r="L45" s="615"/>
      <c r="M45" s="618"/>
      <c r="N45" s="33"/>
      <c r="O45" s="33"/>
    </row>
    <row r="46" spans="1:169">
      <c r="A46" s="608"/>
      <c r="B46" s="609"/>
      <c r="C46" s="609"/>
      <c r="D46" s="611"/>
      <c r="E46" s="613"/>
      <c r="F46" s="625"/>
      <c r="G46" s="442"/>
      <c r="H46" s="628"/>
      <c r="I46" s="628"/>
      <c r="J46" s="628"/>
      <c r="K46" s="615"/>
      <c r="L46" s="615"/>
      <c r="M46" s="618"/>
      <c r="N46" s="33"/>
      <c r="O46" s="33"/>
    </row>
    <row r="47" spans="1:169">
      <c r="A47" s="608"/>
      <c r="B47" s="609"/>
      <c r="C47" s="609"/>
      <c r="D47" s="611"/>
      <c r="E47" s="613"/>
      <c r="F47" s="625"/>
      <c r="G47" s="442"/>
      <c r="H47" s="628"/>
      <c r="I47" s="628"/>
      <c r="J47" s="628"/>
      <c r="K47" s="615"/>
      <c r="L47" s="615"/>
      <c r="M47" s="618"/>
      <c r="N47" s="33"/>
      <c r="O47" s="33"/>
    </row>
    <row r="48" spans="1:169">
      <c r="A48" s="608"/>
      <c r="B48" s="609"/>
      <c r="C48" s="609"/>
      <c r="D48" s="611"/>
      <c r="E48" s="613"/>
      <c r="F48" s="625"/>
      <c r="G48" s="442"/>
      <c r="H48" s="628"/>
      <c r="I48" s="628"/>
      <c r="J48" s="628"/>
      <c r="K48" s="615"/>
      <c r="L48" s="615"/>
      <c r="M48" s="618"/>
      <c r="N48" s="33"/>
      <c r="O48" s="33"/>
    </row>
    <row r="49" spans="1:169" ht="15.75" thickBot="1">
      <c r="A49" s="608"/>
      <c r="B49" s="609"/>
      <c r="C49" s="609"/>
      <c r="D49" s="611"/>
      <c r="E49" s="613"/>
      <c r="F49" s="625"/>
      <c r="G49" s="491"/>
      <c r="H49" s="630"/>
      <c r="I49" s="630"/>
      <c r="J49" s="630"/>
      <c r="K49" s="616"/>
      <c r="L49" s="616"/>
      <c r="M49" s="619"/>
      <c r="N49" s="33"/>
      <c r="O49" s="33"/>
    </row>
    <row r="50" spans="1:169" s="25" customFormat="1" ht="12.75" customHeight="1">
      <c r="A50" s="608">
        <v>5</v>
      </c>
      <c r="B50" s="609" t="str">
        <f>'7- Mapa Final'!B50</f>
        <v>Pérdida de documentos</v>
      </c>
      <c r="C50" s="609" t="str">
        <f>'7- Mapa Final'!C50</f>
        <v>Extravío temporal o definitivo de los  documentos de los procesos judiciales</v>
      </c>
      <c r="D50" s="610" t="str">
        <f>'7- Mapa Final'!J50</f>
        <v>Muy Baja - 1</v>
      </c>
      <c r="E50" s="612" t="str">
        <f>'7- Mapa Final'!K50</f>
        <v>Menor - 2</v>
      </c>
      <c r="F50" s="625" t="str">
        <f>'7- Mapa Final'!M50</f>
        <v>Bajo - 2</v>
      </c>
      <c r="G50" s="492" t="s">
        <v>364</v>
      </c>
      <c r="H50" s="627" t="s">
        <v>519</v>
      </c>
      <c r="I50" s="627"/>
      <c r="J50" s="627" t="s">
        <v>520</v>
      </c>
      <c r="K50" s="614">
        <v>45292</v>
      </c>
      <c r="L50" s="614">
        <v>45382</v>
      </c>
      <c r="M50" s="617" t="s">
        <v>547</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08"/>
      <c r="B51" s="609"/>
      <c r="C51" s="609"/>
      <c r="D51" s="611"/>
      <c r="E51" s="613"/>
      <c r="F51" s="625"/>
      <c r="G51" s="442"/>
      <c r="H51" s="628"/>
      <c r="I51" s="628"/>
      <c r="J51" s="628"/>
      <c r="K51" s="615"/>
      <c r="L51" s="615"/>
      <c r="M51" s="61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08"/>
      <c r="B52" s="609"/>
      <c r="C52" s="609"/>
      <c r="D52" s="611"/>
      <c r="E52" s="613"/>
      <c r="F52" s="625"/>
      <c r="G52" s="442"/>
      <c r="H52" s="628"/>
      <c r="I52" s="628"/>
      <c r="J52" s="628"/>
      <c r="K52" s="615"/>
      <c r="L52" s="615"/>
      <c r="M52" s="61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08"/>
      <c r="B53" s="609"/>
      <c r="C53" s="609"/>
      <c r="D53" s="611"/>
      <c r="E53" s="613"/>
      <c r="F53" s="625"/>
      <c r="G53" s="442"/>
      <c r="H53" s="628"/>
      <c r="I53" s="628"/>
      <c r="J53" s="628"/>
      <c r="K53" s="615"/>
      <c r="L53" s="615"/>
      <c r="M53" s="61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08"/>
      <c r="B54" s="609"/>
      <c r="C54" s="609"/>
      <c r="D54" s="611"/>
      <c r="E54" s="613"/>
      <c r="F54" s="625"/>
      <c r="G54" s="442"/>
      <c r="H54" s="628"/>
      <c r="I54" s="628"/>
      <c r="J54" s="628"/>
      <c r="K54" s="615"/>
      <c r="L54" s="615"/>
      <c r="M54" s="61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08"/>
      <c r="B55" s="609"/>
      <c r="C55" s="609"/>
      <c r="D55" s="611"/>
      <c r="E55" s="613"/>
      <c r="F55" s="625"/>
      <c r="G55" s="442"/>
      <c r="H55" s="628"/>
      <c r="I55" s="628"/>
      <c r="J55" s="628"/>
      <c r="K55" s="615"/>
      <c r="L55" s="615"/>
      <c r="M55" s="618"/>
      <c r="N55" s="33"/>
      <c r="O55" s="33"/>
    </row>
    <row r="56" spans="1:169">
      <c r="A56" s="608"/>
      <c r="B56" s="609"/>
      <c r="C56" s="609"/>
      <c r="D56" s="611"/>
      <c r="E56" s="613"/>
      <c r="F56" s="625"/>
      <c r="G56" s="442"/>
      <c r="H56" s="628"/>
      <c r="I56" s="628"/>
      <c r="J56" s="628"/>
      <c r="K56" s="615"/>
      <c r="L56" s="615"/>
      <c r="M56" s="618"/>
      <c r="N56" s="33"/>
      <c r="O56" s="33"/>
    </row>
    <row r="57" spans="1:169">
      <c r="A57" s="608"/>
      <c r="B57" s="609"/>
      <c r="C57" s="609"/>
      <c r="D57" s="611"/>
      <c r="E57" s="613"/>
      <c r="F57" s="625"/>
      <c r="G57" s="442"/>
      <c r="H57" s="628"/>
      <c r="I57" s="628"/>
      <c r="J57" s="628"/>
      <c r="K57" s="615"/>
      <c r="L57" s="615"/>
      <c r="M57" s="618"/>
      <c r="N57" s="33"/>
      <c r="O57" s="33"/>
    </row>
    <row r="58" spans="1:169">
      <c r="A58" s="608"/>
      <c r="B58" s="609"/>
      <c r="C58" s="609"/>
      <c r="D58" s="611"/>
      <c r="E58" s="613"/>
      <c r="F58" s="625"/>
      <c r="G58" s="442"/>
      <c r="H58" s="628"/>
      <c r="I58" s="628"/>
      <c r="J58" s="628"/>
      <c r="K58" s="615"/>
      <c r="L58" s="615"/>
      <c r="M58" s="618"/>
      <c r="N58" s="33"/>
      <c r="O58" s="33"/>
    </row>
    <row r="59" spans="1:169" ht="15.75" thickBot="1">
      <c r="A59" s="620"/>
      <c r="B59" s="621"/>
      <c r="C59" s="621"/>
      <c r="D59" s="622"/>
      <c r="E59" s="623"/>
      <c r="F59" s="626"/>
      <c r="G59" s="443"/>
      <c r="H59" s="629"/>
      <c r="I59" s="629"/>
      <c r="J59" s="629"/>
      <c r="K59" s="616"/>
      <c r="L59" s="616"/>
      <c r="M59" s="624"/>
      <c r="N59" s="33"/>
      <c r="O59" s="33"/>
    </row>
    <row r="60" spans="1:169" s="25" customFormat="1" ht="12.75" customHeight="1">
      <c r="A60" s="608">
        <v>6</v>
      </c>
      <c r="B60" s="609" t="str">
        <f>'7- Mapa Final'!B60</f>
        <v xml:space="preserve">Recibir , ofrecer, prometer , entregar o aceptar dádivas o beneficios a nombre propio o de terceros para  expedir, alterar,retener , extraviar o entregar  documentos  sin el lleno de requisitos legales </v>
      </c>
      <c r="C60" s="609" t="str">
        <f>'7- Mapa Final'!C60</f>
        <v xml:space="preserve"> Realizar trámites sin el cumplimiento de los requisitos legales  o  con informacionfalsa</v>
      </c>
      <c r="D60" s="610" t="str">
        <f>'7- Mapa Final'!J60</f>
        <v>Muy Baja - 1</v>
      </c>
      <c r="E60" s="612" t="str">
        <f>'7- Mapa Final'!K60</f>
        <v>Mayor - 4</v>
      </c>
      <c r="F60" s="625" t="str">
        <f>'7- Mapa Final'!M60</f>
        <v>Alto  - 4</v>
      </c>
      <c r="G60" s="441" t="s">
        <v>363</v>
      </c>
      <c r="H60" s="648" t="s">
        <v>542</v>
      </c>
      <c r="I60" s="648"/>
      <c r="J60" s="648" t="s">
        <v>520</v>
      </c>
      <c r="K60" s="614">
        <v>45292</v>
      </c>
      <c r="L60" s="614">
        <v>45382</v>
      </c>
      <c r="M60" s="646" t="s">
        <v>548</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08"/>
      <c r="B61" s="609"/>
      <c r="C61" s="609"/>
      <c r="D61" s="611"/>
      <c r="E61" s="613"/>
      <c r="F61" s="625"/>
      <c r="G61" s="442"/>
      <c r="H61" s="628"/>
      <c r="I61" s="628"/>
      <c r="J61" s="628"/>
      <c r="K61" s="615"/>
      <c r="L61" s="615"/>
      <c r="M61" s="618"/>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08"/>
      <c r="B62" s="609"/>
      <c r="C62" s="609"/>
      <c r="D62" s="611"/>
      <c r="E62" s="613"/>
      <c r="F62" s="625"/>
      <c r="G62" s="442"/>
      <c r="H62" s="628"/>
      <c r="I62" s="628"/>
      <c r="J62" s="628"/>
      <c r="K62" s="615"/>
      <c r="L62" s="615"/>
      <c r="M62" s="618"/>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08"/>
      <c r="B63" s="609"/>
      <c r="C63" s="609"/>
      <c r="D63" s="611"/>
      <c r="E63" s="613"/>
      <c r="F63" s="625"/>
      <c r="G63" s="442"/>
      <c r="H63" s="628"/>
      <c r="I63" s="628"/>
      <c r="J63" s="628"/>
      <c r="K63" s="615"/>
      <c r="L63" s="615"/>
      <c r="M63" s="618"/>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08"/>
      <c r="B64" s="609"/>
      <c r="C64" s="609"/>
      <c r="D64" s="611"/>
      <c r="E64" s="613"/>
      <c r="F64" s="625"/>
      <c r="G64" s="442"/>
      <c r="H64" s="628"/>
      <c r="I64" s="628"/>
      <c r="J64" s="628"/>
      <c r="K64" s="615"/>
      <c r="L64" s="615"/>
      <c r="M64" s="618"/>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08"/>
      <c r="B65" s="609"/>
      <c r="C65" s="609"/>
      <c r="D65" s="611"/>
      <c r="E65" s="613"/>
      <c r="F65" s="625"/>
      <c r="G65" s="442"/>
      <c r="H65" s="628"/>
      <c r="I65" s="628"/>
      <c r="J65" s="628"/>
      <c r="K65" s="615"/>
      <c r="L65" s="615"/>
      <c r="M65" s="618"/>
      <c r="N65" s="33"/>
      <c r="O65" s="33"/>
    </row>
    <row r="66" spans="1:169">
      <c r="A66" s="608"/>
      <c r="B66" s="609"/>
      <c r="C66" s="609"/>
      <c r="D66" s="611"/>
      <c r="E66" s="613"/>
      <c r="F66" s="625"/>
      <c r="G66" s="442"/>
      <c r="H66" s="628"/>
      <c r="I66" s="628"/>
      <c r="J66" s="628"/>
      <c r="K66" s="615"/>
      <c r="L66" s="615"/>
      <c r="M66" s="618"/>
      <c r="N66" s="33"/>
      <c r="O66" s="33"/>
    </row>
    <row r="67" spans="1:169">
      <c r="A67" s="608"/>
      <c r="B67" s="609"/>
      <c r="C67" s="609"/>
      <c r="D67" s="611"/>
      <c r="E67" s="613"/>
      <c r="F67" s="625"/>
      <c r="G67" s="442"/>
      <c r="H67" s="628"/>
      <c r="I67" s="628"/>
      <c r="J67" s="628"/>
      <c r="K67" s="615"/>
      <c r="L67" s="615"/>
      <c r="M67" s="618"/>
      <c r="N67" s="33"/>
      <c r="O67" s="33"/>
    </row>
    <row r="68" spans="1:169">
      <c r="A68" s="608"/>
      <c r="B68" s="609"/>
      <c r="C68" s="609"/>
      <c r="D68" s="611"/>
      <c r="E68" s="613"/>
      <c r="F68" s="625"/>
      <c r="G68" s="442"/>
      <c r="H68" s="628"/>
      <c r="I68" s="628"/>
      <c r="J68" s="628"/>
      <c r="K68" s="615"/>
      <c r="L68" s="615"/>
      <c r="M68" s="618"/>
      <c r="N68" s="33"/>
      <c r="O68" s="33"/>
    </row>
    <row r="69" spans="1:169" ht="15.75" thickBot="1">
      <c r="A69" s="620"/>
      <c r="B69" s="621"/>
      <c r="C69" s="621"/>
      <c r="D69" s="622"/>
      <c r="E69" s="623"/>
      <c r="F69" s="626"/>
      <c r="G69" s="443"/>
      <c r="H69" s="629"/>
      <c r="I69" s="629"/>
      <c r="J69" s="629"/>
      <c r="K69" s="616"/>
      <c r="L69" s="616"/>
      <c r="M69" s="624"/>
      <c r="N69" s="33"/>
      <c r="O69" s="33"/>
    </row>
    <row r="70" spans="1:169" s="25" customFormat="1" ht="12.75" customHeight="1">
      <c r="A70" s="608">
        <v>7</v>
      </c>
      <c r="B70" s="609" t="str">
        <f>'7- Mapa Final'!B70</f>
        <v xml:space="preserve">Recibir, ofrecer, prometer, entregar o aceptar dadivas  o beneficios a nombre propio o de terceros para  demorar, retener, alterar o direccionar fallos judiciales </v>
      </c>
      <c r="C70" s="609" t="str">
        <f>'7- Mapa Final'!C70</f>
        <v xml:space="preserve">Proferir  sentencias judiciales incumplmiendo los principios de la administracion de justicia o sin la observancia de los Codigos  Procesales en la materia </v>
      </c>
      <c r="D70" s="610" t="str">
        <f>'7- Mapa Final'!J70</f>
        <v>Muy Baja - 1</v>
      </c>
      <c r="E70" s="612" t="str">
        <f>'7- Mapa Final'!K70</f>
        <v>Mayor - 4</v>
      </c>
      <c r="F70" s="625" t="str">
        <f>'7- Mapa Final'!M70</f>
        <v>Alto  - 4</v>
      </c>
      <c r="G70" s="423" t="s">
        <v>363</v>
      </c>
      <c r="H70" s="648" t="s">
        <v>542</v>
      </c>
      <c r="I70" s="632"/>
      <c r="J70" s="632" t="s">
        <v>520</v>
      </c>
      <c r="K70" s="614">
        <v>45292</v>
      </c>
      <c r="L70" s="614">
        <v>45382</v>
      </c>
      <c r="M70" s="646" t="s">
        <v>548</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08"/>
      <c r="B71" s="609"/>
      <c r="C71" s="609"/>
      <c r="D71" s="611"/>
      <c r="E71" s="613"/>
      <c r="F71" s="625"/>
      <c r="G71" s="423"/>
      <c r="H71" s="628"/>
      <c r="I71" s="632"/>
      <c r="J71" s="632"/>
      <c r="K71" s="615"/>
      <c r="L71" s="615"/>
      <c r="M71" s="618"/>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08"/>
      <c r="B72" s="609"/>
      <c r="C72" s="609"/>
      <c r="D72" s="611"/>
      <c r="E72" s="613"/>
      <c r="F72" s="625"/>
      <c r="G72" s="423"/>
      <c r="H72" s="628"/>
      <c r="I72" s="632"/>
      <c r="J72" s="632"/>
      <c r="K72" s="615"/>
      <c r="L72" s="615"/>
      <c r="M72" s="618"/>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08"/>
      <c r="B73" s="609"/>
      <c r="C73" s="609"/>
      <c r="D73" s="611"/>
      <c r="E73" s="613"/>
      <c r="F73" s="625"/>
      <c r="G73" s="423"/>
      <c r="H73" s="628"/>
      <c r="I73" s="632"/>
      <c r="J73" s="632"/>
      <c r="K73" s="615"/>
      <c r="L73" s="615"/>
      <c r="M73" s="618"/>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08"/>
      <c r="B74" s="609"/>
      <c r="C74" s="609"/>
      <c r="D74" s="611"/>
      <c r="E74" s="613"/>
      <c r="F74" s="625"/>
      <c r="G74" s="423"/>
      <c r="H74" s="628"/>
      <c r="I74" s="632"/>
      <c r="J74" s="632"/>
      <c r="K74" s="615"/>
      <c r="L74" s="615"/>
      <c r="M74" s="618"/>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08"/>
      <c r="B75" s="609"/>
      <c r="C75" s="609"/>
      <c r="D75" s="611"/>
      <c r="E75" s="613"/>
      <c r="F75" s="625"/>
      <c r="G75" s="423"/>
      <c r="H75" s="628"/>
      <c r="I75" s="632"/>
      <c r="J75" s="632"/>
      <c r="K75" s="615"/>
      <c r="L75" s="615"/>
      <c r="M75" s="618"/>
      <c r="N75" s="33"/>
      <c r="O75" s="33"/>
    </row>
    <row r="76" spans="1:169">
      <c r="A76" s="608"/>
      <c r="B76" s="609"/>
      <c r="C76" s="609"/>
      <c r="D76" s="611"/>
      <c r="E76" s="613"/>
      <c r="F76" s="625"/>
      <c r="G76" s="423"/>
      <c r="H76" s="628"/>
      <c r="I76" s="632"/>
      <c r="J76" s="632"/>
      <c r="K76" s="615"/>
      <c r="L76" s="615"/>
      <c r="M76" s="618"/>
      <c r="N76" s="33"/>
      <c r="O76" s="33"/>
    </row>
    <row r="77" spans="1:169">
      <c r="A77" s="608"/>
      <c r="B77" s="609"/>
      <c r="C77" s="609"/>
      <c r="D77" s="611"/>
      <c r="E77" s="613"/>
      <c r="F77" s="625"/>
      <c r="G77" s="423"/>
      <c r="H77" s="628"/>
      <c r="I77" s="632"/>
      <c r="J77" s="632"/>
      <c r="K77" s="615"/>
      <c r="L77" s="615"/>
      <c r="M77" s="618"/>
      <c r="N77" s="33"/>
      <c r="O77" s="33"/>
    </row>
    <row r="78" spans="1:169">
      <c r="A78" s="608"/>
      <c r="B78" s="609"/>
      <c r="C78" s="609"/>
      <c r="D78" s="611"/>
      <c r="E78" s="613"/>
      <c r="F78" s="625"/>
      <c r="G78" s="423"/>
      <c r="H78" s="628"/>
      <c r="I78" s="632"/>
      <c r="J78" s="632"/>
      <c r="K78" s="615"/>
      <c r="L78" s="615"/>
      <c r="M78" s="618"/>
      <c r="N78" s="33"/>
      <c r="O78" s="33"/>
    </row>
    <row r="79" spans="1:169" ht="15.75" thickBot="1">
      <c r="A79" s="620"/>
      <c r="B79" s="621"/>
      <c r="C79" s="621"/>
      <c r="D79" s="622"/>
      <c r="E79" s="623"/>
      <c r="F79" s="626"/>
      <c r="G79" s="424"/>
      <c r="H79" s="629"/>
      <c r="I79" s="663"/>
      <c r="J79" s="663"/>
      <c r="K79" s="616"/>
      <c r="L79" s="616"/>
      <c r="M79" s="624"/>
      <c r="N79" s="33"/>
      <c r="O79" s="33"/>
    </row>
  </sheetData>
  <mergeCells count="108">
    <mergeCell ref="L70:L79"/>
    <mergeCell ref="M70:M79"/>
    <mergeCell ref="F70:F79"/>
    <mergeCell ref="G70:G79"/>
    <mergeCell ref="H70:H79"/>
    <mergeCell ref="I70:I79"/>
    <mergeCell ref="J70:J79"/>
    <mergeCell ref="A70:A79"/>
    <mergeCell ref="B70:B79"/>
    <mergeCell ref="C70:C79"/>
    <mergeCell ref="D70:D79"/>
    <mergeCell ref="E70:E79"/>
    <mergeCell ref="B60:B69"/>
    <mergeCell ref="C60:C69"/>
    <mergeCell ref="D60:D69"/>
    <mergeCell ref="E60:E69"/>
    <mergeCell ref="F60:F69"/>
    <mergeCell ref="G60:G69"/>
    <mergeCell ref="H60:H69"/>
    <mergeCell ref="I60:I69"/>
    <mergeCell ref="K70:K79"/>
    <mergeCell ref="J60:J69"/>
    <mergeCell ref="K60:K69"/>
    <mergeCell ref="L60:L69"/>
    <mergeCell ref="M60:M69"/>
    <mergeCell ref="H7:H8"/>
    <mergeCell ref="I7:J7"/>
    <mergeCell ref="K7:L7"/>
    <mergeCell ref="M7:M8"/>
    <mergeCell ref="A6:B6"/>
    <mergeCell ref="A7:C7"/>
    <mergeCell ref="D7:F7"/>
    <mergeCell ref="G7:G8"/>
    <mergeCell ref="L20:L29"/>
    <mergeCell ref="M20:M29"/>
    <mergeCell ref="B10:B19"/>
    <mergeCell ref="B20:B29"/>
    <mergeCell ref="F20:F29"/>
    <mergeCell ref="A30:A39"/>
    <mergeCell ref="A20:A29"/>
    <mergeCell ref="C20:C29"/>
    <mergeCell ref="D10:D19"/>
    <mergeCell ref="E10:E19"/>
    <mergeCell ref="B30:B39"/>
    <mergeCell ref="A60:A69"/>
    <mergeCell ref="C30:C39"/>
    <mergeCell ref="D20:D29"/>
    <mergeCell ref="K1:M3"/>
    <mergeCell ref="A4:B4"/>
    <mergeCell ref="A5:B5"/>
    <mergeCell ref="A1:B2"/>
    <mergeCell ref="C1:J3"/>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C4:V4"/>
    <mergeCell ref="C5:V5"/>
    <mergeCell ref="C6:V6"/>
    <mergeCell ref="I40:I49"/>
    <mergeCell ref="J40:J49"/>
    <mergeCell ref="J20:J29"/>
    <mergeCell ref="K20:K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A50:A59"/>
    <mergeCell ref="B50:B59"/>
    <mergeCell ref="C50:C59"/>
    <mergeCell ref="D50:D59"/>
    <mergeCell ref="E50:E59"/>
    <mergeCell ref="K50:K59"/>
    <mergeCell ref="L50:L59"/>
    <mergeCell ref="M50:M59"/>
    <mergeCell ref="F50:F59"/>
    <mergeCell ref="G50:G59"/>
    <mergeCell ref="H50:H59"/>
    <mergeCell ref="I50:I59"/>
    <mergeCell ref="J50:J59"/>
    <mergeCell ref="F40:F49"/>
    <mergeCell ref="G40:G49"/>
    <mergeCell ref="H40:H49"/>
  </mergeCells>
  <conditionalFormatting sqref="A7:B7">
    <cfRule type="containsText" dxfId="247" priority="820" operator="containsText" text="1- Bajo">
      <formula>NOT(ISERROR(SEARCH("1- Bajo",A7)))</formula>
    </cfRule>
    <cfRule type="containsText" dxfId="246" priority="819" operator="containsText" text="4- Bajo">
      <formula>NOT(ISERROR(SEARCH("4- Bajo",A7)))</formula>
    </cfRule>
    <cfRule type="containsText" dxfId="245" priority="818" operator="containsText" text="3- Bajo">
      <formula>NOT(ISERROR(SEARCH("3- Bajo",A7)))</formula>
    </cfRule>
    <cfRule type="containsText" dxfId="244" priority="817" operator="containsText" text="4- Moderado">
      <formula>NOT(ISERROR(SEARCH("4- Moderado",A7)))</formula>
    </cfRule>
    <cfRule type="containsText" dxfId="243" priority="816" operator="containsText" text="6- Moderado">
      <formula>NOT(ISERROR(SEARCH("6- Moderado",A7)))</formula>
    </cfRule>
    <cfRule type="containsText" dxfId="242" priority="815" operator="containsText" text="3- Moderado">
      <formula>NOT(ISERROR(SEARCH("3- Moderado",A7)))</formula>
    </cfRule>
  </conditionalFormatting>
  <conditionalFormatting sqref="A10:E10 A20:E20">
    <cfRule type="containsText" dxfId="241" priority="793" operator="containsText" text="4- Moderado">
      <formula>NOT(ISERROR(SEARCH("4- Moderado",A10)))</formula>
    </cfRule>
    <cfRule type="containsText" dxfId="240" priority="792" operator="containsText" text="6- Moderado">
      <formula>NOT(ISERROR(SEARCH("6- Moderado",A10)))</formula>
    </cfRule>
    <cfRule type="containsText" dxfId="239" priority="791" operator="containsText" text="3- Moderado">
      <formula>NOT(ISERROR(SEARCH("3- Moderado",A10)))</formula>
    </cfRule>
    <cfRule type="containsText" dxfId="238" priority="796" operator="containsText" text="1- Bajo">
      <formula>NOT(ISERROR(SEARCH("1- Bajo",A10)))</formula>
    </cfRule>
    <cfRule type="containsText" dxfId="237" priority="795" operator="containsText" text="4- Bajo">
      <formula>NOT(ISERROR(SEARCH("4- Bajo",A10)))</formula>
    </cfRule>
    <cfRule type="containsText" dxfId="236" priority="794" operator="containsText" text="3- Bajo">
      <formula>NOT(ISERROR(SEARCH("3- Bajo",A10)))</formula>
    </cfRule>
  </conditionalFormatting>
  <conditionalFormatting sqref="A30:E30">
    <cfRule type="containsText" dxfId="235" priority="132" operator="containsText" text="3- Bajo">
      <formula>NOT(ISERROR(SEARCH("3- Bajo",A30)))</formula>
    </cfRule>
    <cfRule type="containsText" dxfId="234" priority="130" operator="containsText" text="6- Moderado">
      <formula>NOT(ISERROR(SEARCH("6- Moderado",A30)))</formula>
    </cfRule>
    <cfRule type="containsText" dxfId="233" priority="129" operator="containsText" text="3- Moderado">
      <formula>NOT(ISERROR(SEARCH("3- Moderado",A30)))</formula>
    </cfRule>
    <cfRule type="containsText" dxfId="232" priority="131" operator="containsText" text="4- Moderado">
      <formula>NOT(ISERROR(SEARCH("4- Moderado",A30)))</formula>
    </cfRule>
    <cfRule type="containsText" dxfId="231" priority="134" operator="containsText" text="1- Bajo">
      <formula>NOT(ISERROR(SEARCH("1- Bajo",A30)))</formula>
    </cfRule>
    <cfRule type="containsText" dxfId="230" priority="133" operator="containsText" text="4- Bajo">
      <formula>NOT(ISERROR(SEARCH("4- Bajo",A30)))</formula>
    </cfRule>
  </conditionalFormatting>
  <conditionalFormatting sqref="A40:E40">
    <cfRule type="containsText" dxfId="229" priority="106" operator="containsText" text="1- Bajo">
      <formula>NOT(ISERROR(SEARCH("1- Bajo",A40)))</formula>
    </cfRule>
    <cfRule type="containsText" dxfId="228" priority="105" operator="containsText" text="4- Bajo">
      <formula>NOT(ISERROR(SEARCH("4- Bajo",A40)))</formula>
    </cfRule>
    <cfRule type="containsText" dxfId="227" priority="104" operator="containsText" text="3- Bajo">
      <formula>NOT(ISERROR(SEARCH("3- Bajo",A40)))</formula>
    </cfRule>
    <cfRule type="containsText" dxfId="226" priority="103" operator="containsText" text="4- Moderado">
      <formula>NOT(ISERROR(SEARCH("4- Moderado",A40)))</formula>
    </cfRule>
    <cfRule type="containsText" dxfId="225" priority="102" operator="containsText" text="6- Moderado">
      <formula>NOT(ISERROR(SEARCH("6- Moderado",A40)))</formula>
    </cfRule>
    <cfRule type="containsText" dxfId="224" priority="101" operator="containsText" text="3- Moderado">
      <formula>NOT(ISERROR(SEARCH("3- Moderado",A40)))</formula>
    </cfRule>
  </conditionalFormatting>
  <conditionalFormatting sqref="A50:E50">
    <cfRule type="containsText" dxfId="223" priority="45" operator="containsText" text="3- Moderado">
      <formula>NOT(ISERROR(SEARCH("3- Moderado",A50)))</formula>
    </cfRule>
    <cfRule type="containsText" dxfId="222" priority="46" operator="containsText" text="6- Moderado">
      <formula>NOT(ISERROR(SEARCH("6- Moderado",A50)))</formula>
    </cfRule>
    <cfRule type="containsText" dxfId="221" priority="47" operator="containsText" text="4- Moderado">
      <formula>NOT(ISERROR(SEARCH("4- Moderado",A50)))</formula>
    </cfRule>
    <cfRule type="containsText" dxfId="220" priority="48" operator="containsText" text="3- Bajo">
      <formula>NOT(ISERROR(SEARCH("3- Bajo",A50)))</formula>
    </cfRule>
    <cfRule type="containsText" dxfId="219" priority="49" operator="containsText" text="4- Bajo">
      <formula>NOT(ISERROR(SEARCH("4- Bajo",A50)))</formula>
    </cfRule>
    <cfRule type="containsText" dxfId="218" priority="50" operator="containsText" text="1- Bajo">
      <formula>NOT(ISERROR(SEARCH("1- Bajo",A50)))</formula>
    </cfRule>
  </conditionalFormatting>
  <conditionalFormatting sqref="A60:E60">
    <cfRule type="containsText" dxfId="217" priority="27" operator="containsText" text="1- Bajo">
      <formula>NOT(ISERROR(SEARCH("1- Bajo",A60)))</formula>
    </cfRule>
    <cfRule type="containsText" dxfId="216" priority="26" operator="containsText" text="4- Bajo">
      <formula>NOT(ISERROR(SEARCH("4- Bajo",A60)))</formula>
    </cfRule>
    <cfRule type="containsText" dxfId="215" priority="25" operator="containsText" text="3- Bajo">
      <formula>NOT(ISERROR(SEARCH("3- Bajo",A60)))</formula>
    </cfRule>
    <cfRule type="containsText" dxfId="214" priority="23" operator="containsText" text="6- Moderado">
      <formula>NOT(ISERROR(SEARCH("6- Moderado",A60)))</formula>
    </cfRule>
    <cfRule type="containsText" dxfId="213" priority="22" operator="containsText" text="3- Moderado">
      <formula>NOT(ISERROR(SEARCH("3- Moderado",A60)))</formula>
    </cfRule>
    <cfRule type="containsText" dxfId="212" priority="24" operator="containsText" text="4- Moderado">
      <formula>NOT(ISERROR(SEARCH("4- Moderado",A60)))</formula>
    </cfRule>
  </conditionalFormatting>
  <conditionalFormatting sqref="A70:E70">
    <cfRule type="containsText" dxfId="211" priority="11" operator="containsText" text="3- Bajo">
      <formula>NOT(ISERROR(SEARCH("3- Bajo",A70)))</formula>
    </cfRule>
    <cfRule type="containsText" dxfId="210" priority="12" operator="containsText" text="4- Bajo">
      <formula>NOT(ISERROR(SEARCH("4- Bajo",A70)))</formula>
    </cfRule>
    <cfRule type="containsText" dxfId="209" priority="13" operator="containsText" text="1- Bajo">
      <formula>NOT(ISERROR(SEARCH("1- Bajo",A70)))</formula>
    </cfRule>
    <cfRule type="containsText" dxfId="208" priority="8" operator="containsText" text="3- Moderado">
      <formula>NOT(ISERROR(SEARCH("3- Moderado",A70)))</formula>
    </cfRule>
    <cfRule type="containsText" dxfId="207" priority="9" operator="containsText" text="6- Moderado">
      <formula>NOT(ISERROR(SEARCH("6- Moderado",A70)))</formula>
    </cfRule>
    <cfRule type="containsText" dxfId="206" priority="10" operator="containsText" text="4- Moderado">
      <formula>NOT(ISERROR(SEARCH("4- Moderado",A70)))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1" operator="containsText" text="4- Bajo">
      <formula>NOT(ISERROR(SEARCH("4- Bajo",C8)))</formula>
    </cfRule>
    <cfRule type="containsText" dxfId="201" priority="152" operator="containsText" text="1- Bajo">
      <formula>NOT(ISERROR(SEARCH("1- Bajo",C8)))</formula>
    </cfRule>
    <cfRule type="containsText" dxfId="200" priority="150" operator="containsText" text="3- Bajo">
      <formula>NOT(ISERROR(SEARCH("3- Bajo",C8)))</formula>
    </cfRule>
  </conditionalFormatting>
  <conditionalFormatting sqref="D10:D79">
    <cfRule type="containsText" dxfId="199" priority="41" operator="containsText" text="Baja">
      <formula>NOT(ISERROR(SEARCH("Baja",D10)))</formula>
    </cfRule>
    <cfRule type="containsText" dxfId="198" priority="40" operator="containsText" text="Alta">
      <formula>NOT(ISERROR(SEARCH("Alta",D10)))</formula>
    </cfRule>
    <cfRule type="containsText" dxfId="197" priority="39" operator="containsText" text="Muy Alta">
      <formula>NOT(ISERROR(SEARCH("Muy Alta",D10)))</formula>
    </cfRule>
    <cfRule type="containsText" dxfId="196" priority="44" operator="containsText" text="Media">
      <formula>NOT(ISERROR(SEARCH("Media",D10)))</formula>
    </cfRule>
    <cfRule type="containsText" dxfId="195" priority="42" operator="containsText" text="Muy Baja">
      <formula>NOT(ISERROR(SEARCH("Muy Baja",D10)))</formula>
    </cfRule>
  </conditionalFormatting>
  <conditionalFormatting sqref="E10:E79">
    <cfRule type="containsText" dxfId="194" priority="38" operator="containsText" text="Leve">
      <formula>NOT(ISERROR(SEARCH("Leve",E10)))</formula>
    </cfRule>
    <cfRule type="containsText" dxfId="193" priority="37" operator="containsText" text="Menor">
      <formula>NOT(ISERROR(SEARCH("Menor",E10)))</formula>
    </cfRule>
    <cfRule type="containsText" dxfId="192" priority="36" operator="containsText" text="Mayor">
      <formula>NOT(ISERROR(SEARCH("Mayor",E10)))</formula>
    </cfRule>
    <cfRule type="containsText" dxfId="191" priority="35" operator="containsText" text="Catastrófico">
      <formula>NOT(ISERROR(SEARCH("Catastrófico",E10)))</formula>
    </cfRule>
  </conditionalFormatting>
  <conditionalFormatting sqref="E10:F7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89" priority="61" operator="containsText" text="Extremo">
      <formula>NOT(ISERROR(SEARCH("Extremo",F10)))</formula>
    </cfRule>
    <cfRule type="containsText" dxfId="188" priority="60" operator="containsText" text="Alto">
      <formula>NOT(ISERROR(SEARCH("Alto",F10)))</formula>
    </cfRule>
    <cfRule type="containsText" dxfId="187" priority="59" operator="containsText" text="Moderado">
      <formula>NOT(ISERROR(SEARCH("Moderado",F10)))</formula>
    </cfRule>
    <cfRule type="containsText" dxfId="186" priority="58" operator="containsText" text="Bajo">
      <formula>NOT(ISERROR(SEARCH("Bajo",F10)))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9"/>
  <sheetViews>
    <sheetView showGridLines="0" topLeftCell="D3" zoomScale="90" zoomScaleNormal="90" workbookViewId="0">
      <selection activeCell="G10" sqref="G10:M7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34"/>
      <c r="B1" s="635"/>
      <c r="C1" s="638"/>
      <c r="D1" s="638"/>
      <c r="E1" s="638"/>
      <c r="F1" s="638"/>
      <c r="G1" s="638"/>
      <c r="H1" s="638"/>
      <c r="I1" s="638"/>
      <c r="J1" s="639"/>
      <c r="K1" s="633"/>
      <c r="L1" s="633"/>
      <c r="M1" s="63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636"/>
      <c r="B2" s="637"/>
      <c r="C2" s="640"/>
      <c r="D2" s="640"/>
      <c r="E2" s="640"/>
      <c r="F2" s="640"/>
      <c r="G2" s="640"/>
      <c r="H2" s="640"/>
      <c r="I2" s="640"/>
      <c r="J2" s="641"/>
      <c r="K2" s="633"/>
      <c r="L2" s="633"/>
      <c r="M2" s="63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0"/>
      <c r="D3" s="640"/>
      <c r="E3" s="640"/>
      <c r="F3" s="640"/>
      <c r="G3" s="640"/>
      <c r="H3" s="640"/>
      <c r="I3" s="640"/>
      <c r="J3" s="641"/>
      <c r="K3" s="633"/>
      <c r="L3" s="633"/>
      <c r="M3" s="63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52" t="s">
        <v>260</v>
      </c>
      <c r="B4" s="452"/>
      <c r="C4" s="428" t="s">
        <v>551</v>
      </c>
      <c r="D4" s="428"/>
      <c r="E4" s="428"/>
      <c r="F4" s="428"/>
      <c r="G4" s="428"/>
      <c r="H4" s="428"/>
      <c r="I4" s="428"/>
      <c r="J4" s="428"/>
      <c r="K4" s="428"/>
      <c r="L4" s="428"/>
      <c r="M4" s="428"/>
      <c r="N4" s="428"/>
      <c r="O4" s="428"/>
      <c r="P4" s="428"/>
      <c r="Q4" s="428"/>
      <c r="R4" s="428"/>
      <c r="S4" s="428"/>
      <c r="T4" s="428"/>
      <c r="U4" s="428"/>
      <c r="V4" s="428"/>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52" t="s">
        <v>261</v>
      </c>
      <c r="B5" s="452"/>
      <c r="C5" s="429" t="s">
        <v>549</v>
      </c>
      <c r="D5" s="429"/>
      <c r="E5" s="429"/>
      <c r="F5" s="429"/>
      <c r="G5" s="429"/>
      <c r="H5" s="429"/>
      <c r="I5" s="429"/>
      <c r="J5" s="429"/>
      <c r="K5" s="429"/>
      <c r="L5" s="429"/>
      <c r="M5" s="429"/>
      <c r="N5" s="429"/>
      <c r="O5" s="429"/>
      <c r="P5" s="429"/>
      <c r="Q5" s="429"/>
      <c r="R5" s="429"/>
      <c r="S5" s="429"/>
      <c r="T5" s="429"/>
      <c r="U5" s="429"/>
      <c r="V5" s="429"/>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52" t="s">
        <v>262</v>
      </c>
      <c r="B6" s="452"/>
      <c r="C6" s="430" t="s">
        <v>550</v>
      </c>
      <c r="D6" s="428"/>
      <c r="E6" s="428"/>
      <c r="F6" s="428"/>
      <c r="G6" s="428"/>
      <c r="H6" s="428"/>
      <c r="I6" s="428"/>
      <c r="J6" s="428"/>
      <c r="K6" s="428"/>
      <c r="L6" s="428"/>
      <c r="M6" s="428"/>
      <c r="N6" s="428"/>
      <c r="O6" s="428"/>
      <c r="P6" s="428"/>
      <c r="Q6" s="428"/>
      <c r="R6" s="428"/>
      <c r="S6" s="428"/>
      <c r="T6" s="428"/>
      <c r="U6" s="428"/>
      <c r="V6" s="428"/>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4" t="s">
        <v>459</v>
      </c>
      <c r="B7" s="655"/>
      <c r="C7" s="656"/>
      <c r="D7" s="657" t="s">
        <v>460</v>
      </c>
      <c r="E7" s="657"/>
      <c r="F7" s="657"/>
      <c r="G7" s="658" t="s">
        <v>461</v>
      </c>
      <c r="H7" s="649" t="s">
        <v>462</v>
      </c>
      <c r="I7" s="651" t="s">
        <v>463</v>
      </c>
      <c r="J7" s="652"/>
      <c r="K7" s="651" t="s">
        <v>464</v>
      </c>
      <c r="L7" s="652"/>
      <c r="M7" s="653" t="s">
        <v>472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33</v>
      </c>
      <c r="B8" s="34" t="s">
        <v>202</v>
      </c>
      <c r="C8" s="34" t="s">
        <v>204</v>
      </c>
      <c r="D8" s="27" t="s">
        <v>214</v>
      </c>
      <c r="E8" s="27" t="s">
        <v>466</v>
      </c>
      <c r="F8" s="27" t="s">
        <v>467</v>
      </c>
      <c r="G8" s="658"/>
      <c r="H8" s="650"/>
      <c r="I8" s="28" t="s">
        <v>468</v>
      </c>
      <c r="J8" s="28" t="s">
        <v>469</v>
      </c>
      <c r="K8" s="28" t="s">
        <v>470</v>
      </c>
      <c r="L8" s="28" t="s">
        <v>471</v>
      </c>
      <c r="M8" s="65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42"/>
      <c r="B9" s="643"/>
      <c r="C9" s="643"/>
      <c r="D9" s="643"/>
      <c r="E9" s="643"/>
      <c r="F9" s="643"/>
      <c r="G9" s="64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44">
        <f>'7- Mapa Final'!A10</f>
        <v>1</v>
      </c>
      <c r="B10" s="645" t="str">
        <f>'7- Mapa Final'!B10</f>
        <v>Vencimiento de Términos</v>
      </c>
      <c r="C10" s="645" t="str">
        <f>'7- Mapa Final'!C10</f>
        <v>Se realizan  actuaciones procesales o se da  respuesta a las solicitudes de los usuarios de la administración de justicia en materia penal, después del  término legal establecido para decidir sobre los conflictos presentados a los jueces.</v>
      </c>
      <c r="D10" s="661" t="str">
        <f>'7- Mapa Final'!J10</f>
        <v>Muy Baja - 1</v>
      </c>
      <c r="E10" s="662" t="str">
        <f>'7- Mapa Final'!K10</f>
        <v>Menor - 2</v>
      </c>
      <c r="F10" s="647" t="str">
        <f>'7- Mapa Final'!M10</f>
        <v>Bajo - 2</v>
      </c>
      <c r="G10" s="441" t="s">
        <v>364</v>
      </c>
      <c r="H10" s="648" t="s">
        <v>517</v>
      </c>
      <c r="I10" s="648"/>
      <c r="J10" s="648" t="s">
        <v>518</v>
      </c>
      <c r="K10" s="614">
        <v>45383</v>
      </c>
      <c r="L10" s="614">
        <v>45473</v>
      </c>
      <c r="M10" s="646" t="s">
        <v>553</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08"/>
      <c r="B11" s="609"/>
      <c r="C11" s="609"/>
      <c r="D11" s="611"/>
      <c r="E11" s="613"/>
      <c r="F11" s="625"/>
      <c r="G11" s="442"/>
      <c r="H11" s="628"/>
      <c r="I11" s="628"/>
      <c r="J11" s="628"/>
      <c r="K11" s="615"/>
      <c r="L11" s="615"/>
      <c r="M11" s="61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08"/>
      <c r="B12" s="609"/>
      <c r="C12" s="609"/>
      <c r="D12" s="611"/>
      <c r="E12" s="613"/>
      <c r="F12" s="625"/>
      <c r="G12" s="442"/>
      <c r="H12" s="628"/>
      <c r="I12" s="628"/>
      <c r="J12" s="628"/>
      <c r="K12" s="615"/>
      <c r="L12" s="615"/>
      <c r="M12" s="61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08"/>
      <c r="B13" s="609"/>
      <c r="C13" s="609"/>
      <c r="D13" s="611"/>
      <c r="E13" s="613"/>
      <c r="F13" s="625"/>
      <c r="G13" s="442"/>
      <c r="H13" s="628"/>
      <c r="I13" s="628"/>
      <c r="J13" s="628"/>
      <c r="K13" s="615"/>
      <c r="L13" s="615"/>
      <c r="M13" s="61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08"/>
      <c r="B14" s="609"/>
      <c r="C14" s="609"/>
      <c r="D14" s="611"/>
      <c r="E14" s="613"/>
      <c r="F14" s="625"/>
      <c r="G14" s="442"/>
      <c r="H14" s="628"/>
      <c r="I14" s="628"/>
      <c r="J14" s="628"/>
      <c r="K14" s="615"/>
      <c r="L14" s="615"/>
      <c r="M14" s="61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08"/>
      <c r="B15" s="609"/>
      <c r="C15" s="609"/>
      <c r="D15" s="611"/>
      <c r="E15" s="613"/>
      <c r="F15" s="625"/>
      <c r="G15" s="442"/>
      <c r="H15" s="628"/>
      <c r="I15" s="628"/>
      <c r="J15" s="628"/>
      <c r="K15" s="615"/>
      <c r="L15" s="615"/>
      <c r="M15" s="61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08"/>
      <c r="B16" s="609"/>
      <c r="C16" s="609"/>
      <c r="D16" s="611"/>
      <c r="E16" s="613"/>
      <c r="F16" s="625"/>
      <c r="G16" s="442"/>
      <c r="H16" s="628"/>
      <c r="I16" s="628"/>
      <c r="J16" s="628"/>
      <c r="K16" s="615"/>
      <c r="L16" s="615"/>
      <c r="M16" s="61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08"/>
      <c r="B17" s="609"/>
      <c r="C17" s="609"/>
      <c r="D17" s="611"/>
      <c r="E17" s="613"/>
      <c r="F17" s="625"/>
      <c r="G17" s="442"/>
      <c r="H17" s="628"/>
      <c r="I17" s="628"/>
      <c r="J17" s="628"/>
      <c r="K17" s="615"/>
      <c r="L17" s="615"/>
      <c r="M17" s="61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08"/>
      <c r="B18" s="609"/>
      <c r="C18" s="609"/>
      <c r="D18" s="611"/>
      <c r="E18" s="613"/>
      <c r="F18" s="625"/>
      <c r="G18" s="442"/>
      <c r="H18" s="628"/>
      <c r="I18" s="628"/>
      <c r="J18" s="628"/>
      <c r="K18" s="615"/>
      <c r="L18" s="615"/>
      <c r="M18" s="61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08"/>
      <c r="B19" s="609"/>
      <c r="C19" s="609"/>
      <c r="D19" s="611"/>
      <c r="E19" s="613"/>
      <c r="F19" s="625"/>
      <c r="G19" s="491"/>
      <c r="H19" s="630"/>
      <c r="I19" s="630"/>
      <c r="J19" s="630"/>
      <c r="K19" s="616"/>
      <c r="L19" s="616"/>
      <c r="M19" s="619"/>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08">
        <f>'7- Mapa Final'!A20</f>
        <v>2</v>
      </c>
      <c r="B20" s="609" t="str">
        <f>'7- Mapa Final'!B20</f>
        <v xml:space="preserve">Incumplimientos en la realizacion de audiencias </v>
      </c>
      <c r="C20" s="609" t="str">
        <f>'7- Mapa Final'!C20</f>
        <v xml:space="preserve">No se atiende la  solicitud  de un fiscal o parte interesada para la realización de una audiencia preliminar o no se cumple  la programción de audiencias de Conocimiento. </v>
      </c>
      <c r="D20" s="610" t="str">
        <f>'7- Mapa Final'!J20</f>
        <v>Muy Baja - 1</v>
      </c>
      <c r="E20" s="612" t="str">
        <f>'7- Mapa Final'!K20</f>
        <v>Menor - 2</v>
      </c>
      <c r="F20" s="625" t="str">
        <f>'7- Mapa Final'!M20</f>
        <v>Bajo - 2</v>
      </c>
      <c r="G20" s="441" t="s">
        <v>364</v>
      </c>
      <c r="H20" s="631" t="str">
        <f>'[4]7- Mapa Final'!O20:O29</f>
        <v>- Analisis del informe de estadistico y de gestión trimestralmente,
- Realizar Comités del SIGCMA para el seguimiento, implementación y mejora continua,</v>
      </c>
      <c r="I20" s="632"/>
      <c r="J20" s="631" t="str">
        <f>'[4]7- Mapa Final'!P20:P29</f>
        <v>- Comité General,
- Comité operativo SIGCMA del SRPA de Quindio,</v>
      </c>
      <c r="K20" s="614">
        <v>45383</v>
      </c>
      <c r="L20" s="614">
        <v>45473</v>
      </c>
      <c r="M20" s="659" t="s">
        <v>552</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08"/>
      <c r="B21" s="609"/>
      <c r="C21" s="609"/>
      <c r="D21" s="611"/>
      <c r="E21" s="613"/>
      <c r="F21" s="625"/>
      <c r="G21" s="442"/>
      <c r="H21" s="632"/>
      <c r="I21" s="632"/>
      <c r="J21" s="632"/>
      <c r="K21" s="615"/>
      <c r="L21" s="615"/>
      <c r="M21" s="66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08"/>
      <c r="B22" s="609"/>
      <c r="C22" s="609"/>
      <c r="D22" s="611"/>
      <c r="E22" s="613"/>
      <c r="F22" s="625"/>
      <c r="G22" s="442"/>
      <c r="H22" s="632"/>
      <c r="I22" s="632"/>
      <c r="J22" s="632"/>
      <c r="K22" s="615"/>
      <c r="L22" s="615"/>
      <c r="M22" s="66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08"/>
      <c r="B23" s="609"/>
      <c r="C23" s="609"/>
      <c r="D23" s="611"/>
      <c r="E23" s="613"/>
      <c r="F23" s="625"/>
      <c r="G23" s="442"/>
      <c r="H23" s="632"/>
      <c r="I23" s="632"/>
      <c r="J23" s="632"/>
      <c r="K23" s="615"/>
      <c r="L23" s="615"/>
      <c r="M23" s="66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08"/>
      <c r="B24" s="609"/>
      <c r="C24" s="609"/>
      <c r="D24" s="611"/>
      <c r="E24" s="613"/>
      <c r="F24" s="625"/>
      <c r="G24" s="442"/>
      <c r="H24" s="632"/>
      <c r="I24" s="632"/>
      <c r="J24" s="632"/>
      <c r="K24" s="615"/>
      <c r="L24" s="615"/>
      <c r="M24" s="66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08"/>
      <c r="B25" s="609"/>
      <c r="C25" s="609"/>
      <c r="D25" s="611"/>
      <c r="E25" s="613"/>
      <c r="F25" s="625"/>
      <c r="G25" s="442"/>
      <c r="H25" s="632"/>
      <c r="I25" s="632"/>
      <c r="J25" s="632"/>
      <c r="K25" s="615"/>
      <c r="L25" s="615"/>
      <c r="M25" s="660"/>
      <c r="N25" s="33"/>
      <c r="O25" s="33"/>
    </row>
    <row r="26" spans="1:169">
      <c r="A26" s="608"/>
      <c r="B26" s="609"/>
      <c r="C26" s="609"/>
      <c r="D26" s="611"/>
      <c r="E26" s="613"/>
      <c r="F26" s="625"/>
      <c r="G26" s="442"/>
      <c r="H26" s="632"/>
      <c r="I26" s="632"/>
      <c r="J26" s="632"/>
      <c r="K26" s="615"/>
      <c r="L26" s="615"/>
      <c r="M26" s="660"/>
      <c r="N26" s="33"/>
      <c r="O26" s="33"/>
    </row>
    <row r="27" spans="1:169">
      <c r="A27" s="608"/>
      <c r="B27" s="609"/>
      <c r="C27" s="609"/>
      <c r="D27" s="611"/>
      <c r="E27" s="613"/>
      <c r="F27" s="625"/>
      <c r="G27" s="442"/>
      <c r="H27" s="632"/>
      <c r="I27" s="632"/>
      <c r="J27" s="632"/>
      <c r="K27" s="615"/>
      <c r="L27" s="615"/>
      <c r="M27" s="660"/>
      <c r="N27" s="33"/>
      <c r="O27" s="33"/>
    </row>
    <row r="28" spans="1:169">
      <c r="A28" s="608"/>
      <c r="B28" s="609"/>
      <c r="C28" s="609"/>
      <c r="D28" s="611"/>
      <c r="E28" s="613"/>
      <c r="F28" s="625"/>
      <c r="G28" s="442"/>
      <c r="H28" s="632"/>
      <c r="I28" s="632"/>
      <c r="J28" s="632"/>
      <c r="K28" s="615"/>
      <c r="L28" s="615"/>
      <c r="M28" s="660"/>
      <c r="N28" s="33"/>
      <c r="O28" s="33"/>
    </row>
    <row r="29" spans="1:169" ht="32.25" customHeight="1" thickBot="1">
      <c r="A29" s="608"/>
      <c r="B29" s="609"/>
      <c r="C29" s="609"/>
      <c r="D29" s="611"/>
      <c r="E29" s="613"/>
      <c r="F29" s="625"/>
      <c r="G29" s="491"/>
      <c r="H29" s="632"/>
      <c r="I29" s="632"/>
      <c r="J29" s="632"/>
      <c r="K29" s="616"/>
      <c r="L29" s="616"/>
      <c r="M29" s="660"/>
      <c r="N29" s="33"/>
      <c r="O29" s="33"/>
    </row>
    <row r="30" spans="1:169" s="25" customFormat="1" ht="12.75" customHeight="1">
      <c r="A30" s="608">
        <f>'7- Mapa Final'!A30</f>
        <v>3</v>
      </c>
      <c r="B30" s="609" t="str">
        <f>'7- Mapa Final'!B30</f>
        <v xml:space="preserve"> Efectuar notificaciones que no cumplan con los requistos</v>
      </c>
      <c r="C30" s="609" t="str">
        <f>'7- Mapa Final'!C30</f>
        <v>No se realizan las  notificaciones , no se erfectuan  oportunamente o no se aplica aplicar la normatividad,</v>
      </c>
      <c r="D30" s="610" t="str">
        <f>'7- Mapa Final'!J30</f>
        <v>Muy Baja - 1</v>
      </c>
      <c r="E30" s="612" t="str">
        <f>'7- Mapa Final'!K30</f>
        <v>Menor - 2</v>
      </c>
      <c r="F30" s="625" t="str">
        <f>'7- Mapa Final'!M30</f>
        <v>Bajo - 2</v>
      </c>
      <c r="G30" s="492" t="s">
        <v>364</v>
      </c>
      <c r="H30" s="627" t="s">
        <v>517</v>
      </c>
      <c r="I30" s="627"/>
      <c r="J30" s="627" t="s">
        <v>518</v>
      </c>
      <c r="K30" s="614">
        <v>45383</v>
      </c>
      <c r="L30" s="614">
        <v>45473</v>
      </c>
      <c r="M30" s="617" t="s">
        <v>554</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08"/>
      <c r="B31" s="609"/>
      <c r="C31" s="609"/>
      <c r="D31" s="611"/>
      <c r="E31" s="613"/>
      <c r="F31" s="625"/>
      <c r="G31" s="442"/>
      <c r="H31" s="628"/>
      <c r="I31" s="628"/>
      <c r="J31" s="628"/>
      <c r="K31" s="615"/>
      <c r="L31" s="615"/>
      <c r="M31" s="61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08"/>
      <c r="B32" s="609"/>
      <c r="C32" s="609"/>
      <c r="D32" s="611"/>
      <c r="E32" s="613"/>
      <c r="F32" s="625"/>
      <c r="G32" s="442"/>
      <c r="H32" s="628"/>
      <c r="I32" s="628"/>
      <c r="J32" s="628"/>
      <c r="K32" s="615"/>
      <c r="L32" s="615"/>
      <c r="M32" s="61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08"/>
      <c r="B33" s="609"/>
      <c r="C33" s="609"/>
      <c r="D33" s="611"/>
      <c r="E33" s="613"/>
      <c r="F33" s="625"/>
      <c r="G33" s="442"/>
      <c r="H33" s="628"/>
      <c r="I33" s="628"/>
      <c r="J33" s="628"/>
      <c r="K33" s="615"/>
      <c r="L33" s="615"/>
      <c r="M33" s="61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08"/>
      <c r="B34" s="609"/>
      <c r="C34" s="609"/>
      <c r="D34" s="611"/>
      <c r="E34" s="613"/>
      <c r="F34" s="625"/>
      <c r="G34" s="442"/>
      <c r="H34" s="628"/>
      <c r="I34" s="628"/>
      <c r="J34" s="628"/>
      <c r="K34" s="615"/>
      <c r="L34" s="615"/>
      <c r="M34" s="61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08"/>
      <c r="B35" s="609"/>
      <c r="C35" s="609"/>
      <c r="D35" s="611"/>
      <c r="E35" s="613"/>
      <c r="F35" s="625"/>
      <c r="G35" s="442"/>
      <c r="H35" s="628"/>
      <c r="I35" s="628"/>
      <c r="J35" s="628"/>
      <c r="K35" s="615"/>
      <c r="L35" s="615"/>
      <c r="M35" s="618"/>
      <c r="N35" s="33"/>
      <c r="O35" s="33"/>
    </row>
    <row r="36" spans="1:169">
      <c r="A36" s="608"/>
      <c r="B36" s="609"/>
      <c r="C36" s="609"/>
      <c r="D36" s="611"/>
      <c r="E36" s="613"/>
      <c r="F36" s="625"/>
      <c r="G36" s="442"/>
      <c r="H36" s="628"/>
      <c r="I36" s="628"/>
      <c r="J36" s="628"/>
      <c r="K36" s="615"/>
      <c r="L36" s="615"/>
      <c r="M36" s="618"/>
      <c r="N36" s="33"/>
      <c r="O36" s="33"/>
    </row>
    <row r="37" spans="1:169">
      <c r="A37" s="608"/>
      <c r="B37" s="609"/>
      <c r="C37" s="609"/>
      <c r="D37" s="611"/>
      <c r="E37" s="613"/>
      <c r="F37" s="625"/>
      <c r="G37" s="442"/>
      <c r="H37" s="628"/>
      <c r="I37" s="628"/>
      <c r="J37" s="628"/>
      <c r="K37" s="615"/>
      <c r="L37" s="615"/>
      <c r="M37" s="618"/>
      <c r="N37" s="33"/>
      <c r="O37" s="33"/>
    </row>
    <row r="38" spans="1:169">
      <c r="A38" s="608"/>
      <c r="B38" s="609"/>
      <c r="C38" s="609"/>
      <c r="D38" s="611"/>
      <c r="E38" s="613"/>
      <c r="F38" s="625"/>
      <c r="G38" s="442"/>
      <c r="H38" s="628"/>
      <c r="I38" s="628"/>
      <c r="J38" s="628"/>
      <c r="K38" s="615"/>
      <c r="L38" s="615"/>
      <c r="M38" s="618"/>
      <c r="N38" s="33"/>
      <c r="O38" s="33"/>
    </row>
    <row r="39" spans="1:169" ht="15.75" thickBot="1">
      <c r="A39" s="608"/>
      <c r="B39" s="609"/>
      <c r="C39" s="609"/>
      <c r="D39" s="611"/>
      <c r="E39" s="613"/>
      <c r="F39" s="625"/>
      <c r="G39" s="491"/>
      <c r="H39" s="630"/>
      <c r="I39" s="630"/>
      <c r="J39" s="630"/>
      <c r="K39" s="616"/>
      <c r="L39" s="616"/>
      <c r="M39" s="619"/>
      <c r="N39" s="33"/>
      <c r="O39" s="33"/>
    </row>
    <row r="40" spans="1:169" s="25" customFormat="1" ht="12.75" customHeight="1">
      <c r="A40" s="608">
        <f>'7- Mapa Final'!A40</f>
        <v>4</v>
      </c>
      <c r="B40" s="609" t="str">
        <f>'7- Mapa Final'!B40</f>
        <v>Efectuar el reparto judicial incumpliendo requisitos</v>
      </c>
      <c r="C40" s="609" t="str">
        <f>'7- Mapa Final'!C40</f>
        <v>Realizar el reparto incumplimiento los principios  y condiciones establecidas para su realización</v>
      </c>
      <c r="D40" s="610" t="str">
        <f>'7- Mapa Final'!J40</f>
        <v>Muy Baja - 1</v>
      </c>
      <c r="E40" s="612" t="str">
        <f>'7- Mapa Final'!K40</f>
        <v>Menor - 2</v>
      </c>
      <c r="F40" s="625" t="str">
        <f>'7- Mapa Final'!M40</f>
        <v>Bajo - 2</v>
      </c>
      <c r="G40" s="492" t="s">
        <v>364</v>
      </c>
      <c r="H40" s="627" t="s">
        <v>517</v>
      </c>
      <c r="I40" s="627"/>
      <c r="J40" s="627" t="s">
        <v>518</v>
      </c>
      <c r="K40" s="614">
        <v>45383</v>
      </c>
      <c r="L40" s="614">
        <v>45473</v>
      </c>
      <c r="M40" s="617" t="s">
        <v>555</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08"/>
      <c r="B41" s="609"/>
      <c r="C41" s="609"/>
      <c r="D41" s="611"/>
      <c r="E41" s="613"/>
      <c r="F41" s="625"/>
      <c r="G41" s="442"/>
      <c r="H41" s="628"/>
      <c r="I41" s="628"/>
      <c r="J41" s="628"/>
      <c r="K41" s="615"/>
      <c r="L41" s="615"/>
      <c r="M41" s="61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08"/>
      <c r="B42" s="609"/>
      <c r="C42" s="609"/>
      <c r="D42" s="611"/>
      <c r="E42" s="613"/>
      <c r="F42" s="625"/>
      <c r="G42" s="442"/>
      <c r="H42" s="628"/>
      <c r="I42" s="628"/>
      <c r="J42" s="628"/>
      <c r="K42" s="615"/>
      <c r="L42" s="615"/>
      <c r="M42" s="618"/>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08"/>
      <c r="B43" s="609"/>
      <c r="C43" s="609"/>
      <c r="D43" s="611"/>
      <c r="E43" s="613"/>
      <c r="F43" s="625"/>
      <c r="G43" s="442"/>
      <c r="H43" s="628"/>
      <c r="I43" s="628"/>
      <c r="J43" s="628"/>
      <c r="K43" s="615"/>
      <c r="L43" s="615"/>
      <c r="M43" s="618"/>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08"/>
      <c r="B44" s="609"/>
      <c r="C44" s="609"/>
      <c r="D44" s="611"/>
      <c r="E44" s="613"/>
      <c r="F44" s="625"/>
      <c r="G44" s="442"/>
      <c r="H44" s="628"/>
      <c r="I44" s="628"/>
      <c r="J44" s="628"/>
      <c r="K44" s="615"/>
      <c r="L44" s="615"/>
      <c r="M44" s="618"/>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08"/>
      <c r="B45" s="609"/>
      <c r="C45" s="609"/>
      <c r="D45" s="611"/>
      <c r="E45" s="613"/>
      <c r="F45" s="625"/>
      <c r="G45" s="442"/>
      <c r="H45" s="628"/>
      <c r="I45" s="628"/>
      <c r="J45" s="628"/>
      <c r="K45" s="615"/>
      <c r="L45" s="615"/>
      <c r="M45" s="618"/>
      <c r="N45" s="33"/>
      <c r="O45" s="33"/>
    </row>
    <row r="46" spans="1:169">
      <c r="A46" s="608"/>
      <c r="B46" s="609"/>
      <c r="C46" s="609"/>
      <c r="D46" s="611"/>
      <c r="E46" s="613"/>
      <c r="F46" s="625"/>
      <c r="G46" s="442"/>
      <c r="H46" s="628"/>
      <c r="I46" s="628"/>
      <c r="J46" s="628"/>
      <c r="K46" s="615"/>
      <c r="L46" s="615"/>
      <c r="M46" s="618"/>
      <c r="N46" s="33"/>
      <c r="O46" s="33"/>
    </row>
    <row r="47" spans="1:169">
      <c r="A47" s="608"/>
      <c r="B47" s="609"/>
      <c r="C47" s="609"/>
      <c r="D47" s="611"/>
      <c r="E47" s="613"/>
      <c r="F47" s="625"/>
      <c r="G47" s="442"/>
      <c r="H47" s="628"/>
      <c r="I47" s="628"/>
      <c r="J47" s="628"/>
      <c r="K47" s="615"/>
      <c r="L47" s="615"/>
      <c r="M47" s="618"/>
      <c r="N47" s="33"/>
      <c r="O47" s="33"/>
    </row>
    <row r="48" spans="1:169">
      <c r="A48" s="608"/>
      <c r="B48" s="609"/>
      <c r="C48" s="609"/>
      <c r="D48" s="611"/>
      <c r="E48" s="613"/>
      <c r="F48" s="625"/>
      <c r="G48" s="442"/>
      <c r="H48" s="628"/>
      <c r="I48" s="628"/>
      <c r="J48" s="628"/>
      <c r="K48" s="615"/>
      <c r="L48" s="615"/>
      <c r="M48" s="618"/>
      <c r="N48" s="33"/>
      <c r="O48" s="33"/>
    </row>
    <row r="49" spans="1:169" ht="15.75" thickBot="1">
      <c r="A49" s="608"/>
      <c r="B49" s="609"/>
      <c r="C49" s="609"/>
      <c r="D49" s="611"/>
      <c r="E49" s="613"/>
      <c r="F49" s="625"/>
      <c r="G49" s="491"/>
      <c r="H49" s="630"/>
      <c r="I49" s="630"/>
      <c r="J49" s="630"/>
      <c r="K49" s="616"/>
      <c r="L49" s="616"/>
      <c r="M49" s="619"/>
      <c r="N49" s="33"/>
      <c r="O49" s="33"/>
    </row>
    <row r="50" spans="1:169" s="25" customFormat="1" ht="12.75" customHeight="1">
      <c r="A50" s="608">
        <v>5</v>
      </c>
      <c r="B50" s="609" t="str">
        <f>'7- Mapa Final'!B50</f>
        <v>Pérdida de documentos</v>
      </c>
      <c r="C50" s="609" t="str">
        <f>'7- Mapa Final'!C50</f>
        <v>Extravío temporal o definitivo de los  documentos de los procesos judiciales</v>
      </c>
      <c r="D50" s="610" t="str">
        <f>'7- Mapa Final'!J50</f>
        <v>Muy Baja - 1</v>
      </c>
      <c r="E50" s="612" t="str">
        <f>'7- Mapa Final'!K50</f>
        <v>Menor - 2</v>
      </c>
      <c r="F50" s="625" t="str">
        <f>'7- Mapa Final'!M50</f>
        <v>Bajo - 2</v>
      </c>
      <c r="G50" s="492" t="s">
        <v>364</v>
      </c>
      <c r="H50" s="627" t="s">
        <v>519</v>
      </c>
      <c r="I50" s="627"/>
      <c r="J50" s="627" t="s">
        <v>520</v>
      </c>
      <c r="K50" s="614">
        <v>45383</v>
      </c>
      <c r="L50" s="614">
        <v>45473</v>
      </c>
      <c r="M50" s="617" t="s">
        <v>556</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08"/>
      <c r="B51" s="609"/>
      <c r="C51" s="609"/>
      <c r="D51" s="611"/>
      <c r="E51" s="613"/>
      <c r="F51" s="625"/>
      <c r="G51" s="442"/>
      <c r="H51" s="628"/>
      <c r="I51" s="628"/>
      <c r="J51" s="628"/>
      <c r="K51" s="615"/>
      <c r="L51" s="615"/>
      <c r="M51" s="61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08"/>
      <c r="B52" s="609"/>
      <c r="C52" s="609"/>
      <c r="D52" s="611"/>
      <c r="E52" s="613"/>
      <c r="F52" s="625"/>
      <c r="G52" s="442"/>
      <c r="H52" s="628"/>
      <c r="I52" s="628"/>
      <c r="J52" s="628"/>
      <c r="K52" s="615"/>
      <c r="L52" s="615"/>
      <c r="M52" s="61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08"/>
      <c r="B53" s="609"/>
      <c r="C53" s="609"/>
      <c r="D53" s="611"/>
      <c r="E53" s="613"/>
      <c r="F53" s="625"/>
      <c r="G53" s="442"/>
      <c r="H53" s="628"/>
      <c r="I53" s="628"/>
      <c r="J53" s="628"/>
      <c r="K53" s="615"/>
      <c r="L53" s="615"/>
      <c r="M53" s="61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08"/>
      <c r="B54" s="609"/>
      <c r="C54" s="609"/>
      <c r="D54" s="611"/>
      <c r="E54" s="613"/>
      <c r="F54" s="625"/>
      <c r="G54" s="442"/>
      <c r="H54" s="628"/>
      <c r="I54" s="628"/>
      <c r="J54" s="628"/>
      <c r="K54" s="615"/>
      <c r="L54" s="615"/>
      <c r="M54" s="61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08"/>
      <c r="B55" s="609"/>
      <c r="C55" s="609"/>
      <c r="D55" s="611"/>
      <c r="E55" s="613"/>
      <c r="F55" s="625"/>
      <c r="G55" s="442"/>
      <c r="H55" s="628"/>
      <c r="I55" s="628"/>
      <c r="J55" s="628"/>
      <c r="K55" s="615"/>
      <c r="L55" s="615"/>
      <c r="M55" s="618"/>
      <c r="N55" s="33"/>
      <c r="O55" s="33"/>
    </row>
    <row r="56" spans="1:169">
      <c r="A56" s="608"/>
      <c r="B56" s="609"/>
      <c r="C56" s="609"/>
      <c r="D56" s="611"/>
      <c r="E56" s="613"/>
      <c r="F56" s="625"/>
      <c r="G56" s="442"/>
      <c r="H56" s="628"/>
      <c r="I56" s="628"/>
      <c r="J56" s="628"/>
      <c r="K56" s="615"/>
      <c r="L56" s="615"/>
      <c r="M56" s="618"/>
      <c r="N56" s="33"/>
      <c r="O56" s="33"/>
    </row>
    <row r="57" spans="1:169">
      <c r="A57" s="608"/>
      <c r="B57" s="609"/>
      <c r="C57" s="609"/>
      <c r="D57" s="611"/>
      <c r="E57" s="613"/>
      <c r="F57" s="625"/>
      <c r="G57" s="442"/>
      <c r="H57" s="628"/>
      <c r="I57" s="628"/>
      <c r="J57" s="628"/>
      <c r="K57" s="615"/>
      <c r="L57" s="615"/>
      <c r="M57" s="618"/>
      <c r="N57" s="33"/>
      <c r="O57" s="33"/>
    </row>
    <row r="58" spans="1:169">
      <c r="A58" s="608"/>
      <c r="B58" s="609"/>
      <c r="C58" s="609"/>
      <c r="D58" s="611"/>
      <c r="E58" s="613"/>
      <c r="F58" s="625"/>
      <c r="G58" s="442"/>
      <c r="H58" s="628"/>
      <c r="I58" s="628"/>
      <c r="J58" s="628"/>
      <c r="K58" s="615"/>
      <c r="L58" s="615"/>
      <c r="M58" s="618"/>
      <c r="N58" s="33"/>
      <c r="O58" s="33"/>
    </row>
    <row r="59" spans="1:169" ht="15.75" thickBot="1">
      <c r="A59" s="620"/>
      <c r="B59" s="621"/>
      <c r="C59" s="621"/>
      <c r="D59" s="622"/>
      <c r="E59" s="623"/>
      <c r="F59" s="626"/>
      <c r="G59" s="443"/>
      <c r="H59" s="629"/>
      <c r="I59" s="629"/>
      <c r="J59" s="629"/>
      <c r="K59" s="616"/>
      <c r="L59" s="616"/>
      <c r="M59" s="624"/>
      <c r="N59" s="33"/>
      <c r="O59" s="33"/>
    </row>
    <row r="60" spans="1:169" s="25" customFormat="1" ht="15.75" customHeight="1">
      <c r="A60" s="608">
        <v>6</v>
      </c>
      <c r="B60" s="609" t="str">
        <f>'7- Mapa Final'!B60</f>
        <v xml:space="preserve">Recibir , ofrecer, prometer , entregar o aceptar dádivas o beneficios a nombre propio o de terceros para  expedir, alterar,retener , extraviar o entregar  documentos  sin el lleno de requisitos legales </v>
      </c>
      <c r="C60" s="609" t="str">
        <f>'7- Mapa Final'!C60</f>
        <v xml:space="preserve"> Realizar trámites sin el cumplimiento de los requisitos legales  o  con informacionfalsa</v>
      </c>
      <c r="D60" s="610" t="str">
        <f>'7- Mapa Final'!J60</f>
        <v>Muy Baja - 1</v>
      </c>
      <c r="E60" s="612" t="str">
        <f>'7- Mapa Final'!K60</f>
        <v>Mayor - 4</v>
      </c>
      <c r="F60" s="625" t="str">
        <f>'7- Mapa Final'!M60</f>
        <v>Alto  - 4</v>
      </c>
      <c r="G60" s="441" t="s">
        <v>363</v>
      </c>
      <c r="H60" s="648" t="s">
        <v>542</v>
      </c>
      <c r="I60" s="648"/>
      <c r="J60" s="648" t="s">
        <v>520</v>
      </c>
      <c r="K60" s="614">
        <v>45383</v>
      </c>
      <c r="L60" s="614">
        <v>45473</v>
      </c>
      <c r="M60" s="646" t="s">
        <v>548</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08"/>
      <c r="B61" s="609"/>
      <c r="C61" s="609"/>
      <c r="D61" s="611"/>
      <c r="E61" s="613"/>
      <c r="F61" s="625"/>
      <c r="G61" s="442"/>
      <c r="H61" s="628"/>
      <c r="I61" s="628"/>
      <c r="J61" s="628"/>
      <c r="K61" s="615"/>
      <c r="L61" s="615"/>
      <c r="M61" s="618"/>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08"/>
      <c r="B62" s="609"/>
      <c r="C62" s="609"/>
      <c r="D62" s="611"/>
      <c r="E62" s="613"/>
      <c r="F62" s="625"/>
      <c r="G62" s="442"/>
      <c r="H62" s="628"/>
      <c r="I62" s="628"/>
      <c r="J62" s="628"/>
      <c r="K62" s="615"/>
      <c r="L62" s="615"/>
      <c r="M62" s="618"/>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08"/>
      <c r="B63" s="609"/>
      <c r="C63" s="609"/>
      <c r="D63" s="611"/>
      <c r="E63" s="613"/>
      <c r="F63" s="625"/>
      <c r="G63" s="442"/>
      <c r="H63" s="628"/>
      <c r="I63" s="628"/>
      <c r="J63" s="628"/>
      <c r="K63" s="615"/>
      <c r="L63" s="615"/>
      <c r="M63" s="618"/>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08"/>
      <c r="B64" s="609"/>
      <c r="C64" s="609"/>
      <c r="D64" s="611"/>
      <c r="E64" s="613"/>
      <c r="F64" s="625"/>
      <c r="G64" s="442"/>
      <c r="H64" s="628"/>
      <c r="I64" s="628"/>
      <c r="J64" s="628"/>
      <c r="K64" s="615"/>
      <c r="L64" s="615"/>
      <c r="M64" s="618"/>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08"/>
      <c r="B65" s="609"/>
      <c r="C65" s="609"/>
      <c r="D65" s="611"/>
      <c r="E65" s="613"/>
      <c r="F65" s="625"/>
      <c r="G65" s="442"/>
      <c r="H65" s="628"/>
      <c r="I65" s="628"/>
      <c r="J65" s="628"/>
      <c r="K65" s="615"/>
      <c r="L65" s="615"/>
      <c r="M65" s="618"/>
      <c r="N65" s="33"/>
      <c r="O65" s="33"/>
    </row>
    <row r="66" spans="1:169">
      <c r="A66" s="608"/>
      <c r="B66" s="609"/>
      <c r="C66" s="609"/>
      <c r="D66" s="611"/>
      <c r="E66" s="613"/>
      <c r="F66" s="625"/>
      <c r="G66" s="442"/>
      <c r="H66" s="628"/>
      <c r="I66" s="628"/>
      <c r="J66" s="628"/>
      <c r="K66" s="615"/>
      <c r="L66" s="615"/>
      <c r="M66" s="618"/>
      <c r="N66" s="33"/>
      <c r="O66" s="33"/>
    </row>
    <row r="67" spans="1:169">
      <c r="A67" s="608"/>
      <c r="B67" s="609"/>
      <c r="C67" s="609"/>
      <c r="D67" s="611"/>
      <c r="E67" s="613"/>
      <c r="F67" s="625"/>
      <c r="G67" s="442"/>
      <c r="H67" s="628"/>
      <c r="I67" s="628"/>
      <c r="J67" s="628"/>
      <c r="K67" s="615"/>
      <c r="L67" s="615"/>
      <c r="M67" s="618"/>
      <c r="N67" s="33"/>
      <c r="O67" s="33"/>
    </row>
    <row r="68" spans="1:169">
      <c r="A68" s="608"/>
      <c r="B68" s="609"/>
      <c r="C68" s="609"/>
      <c r="D68" s="611"/>
      <c r="E68" s="613"/>
      <c r="F68" s="625"/>
      <c r="G68" s="442"/>
      <c r="H68" s="628"/>
      <c r="I68" s="628"/>
      <c r="J68" s="628"/>
      <c r="K68" s="615"/>
      <c r="L68" s="615"/>
      <c r="M68" s="618"/>
      <c r="N68" s="33"/>
      <c r="O68" s="33"/>
    </row>
    <row r="69" spans="1:169" ht="15.75" thickBot="1">
      <c r="A69" s="620"/>
      <c r="B69" s="621"/>
      <c r="C69" s="621"/>
      <c r="D69" s="622"/>
      <c r="E69" s="623"/>
      <c r="F69" s="626"/>
      <c r="G69" s="443"/>
      <c r="H69" s="629"/>
      <c r="I69" s="629"/>
      <c r="J69" s="629"/>
      <c r="K69" s="616"/>
      <c r="L69" s="616"/>
      <c r="M69" s="624"/>
      <c r="N69" s="33"/>
      <c r="O69" s="33"/>
    </row>
    <row r="70" spans="1:169" s="25" customFormat="1" ht="15.75" customHeight="1">
      <c r="A70" s="608">
        <v>7</v>
      </c>
      <c r="B70" s="609" t="str">
        <f>'7- Mapa Final'!B70</f>
        <v xml:space="preserve">Recibir, ofrecer, prometer, entregar o aceptar dadivas  o beneficios a nombre propio o de terceros para  demorar, retener, alterar o direccionar fallos judiciales </v>
      </c>
      <c r="C70" s="609" t="str">
        <f>'7- Mapa Final'!C70</f>
        <v xml:space="preserve">Proferir  sentencias judiciales incumplmiendo los principios de la administracion de justicia o sin la observancia de los Codigos  Procesales en la materia </v>
      </c>
      <c r="D70" s="610" t="str">
        <f>'7- Mapa Final'!J70</f>
        <v>Muy Baja - 1</v>
      </c>
      <c r="E70" s="612" t="str">
        <f>'7- Mapa Final'!K70</f>
        <v>Mayor - 4</v>
      </c>
      <c r="F70" s="625" t="str">
        <f>'7- Mapa Final'!M70</f>
        <v>Alto  - 4</v>
      </c>
      <c r="G70" s="423" t="s">
        <v>363</v>
      </c>
      <c r="H70" s="648" t="s">
        <v>542</v>
      </c>
      <c r="I70" s="632"/>
      <c r="J70" s="632" t="s">
        <v>520</v>
      </c>
      <c r="K70" s="614">
        <v>45383</v>
      </c>
      <c r="L70" s="614">
        <v>45473</v>
      </c>
      <c r="M70" s="646" t="s">
        <v>548</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08"/>
      <c r="B71" s="609"/>
      <c r="C71" s="609"/>
      <c r="D71" s="611"/>
      <c r="E71" s="613"/>
      <c r="F71" s="625"/>
      <c r="G71" s="423"/>
      <c r="H71" s="628"/>
      <c r="I71" s="632"/>
      <c r="J71" s="632"/>
      <c r="K71" s="615"/>
      <c r="L71" s="615"/>
      <c r="M71" s="618"/>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08"/>
      <c r="B72" s="609"/>
      <c r="C72" s="609"/>
      <c r="D72" s="611"/>
      <c r="E72" s="613"/>
      <c r="F72" s="625"/>
      <c r="G72" s="423"/>
      <c r="H72" s="628"/>
      <c r="I72" s="632"/>
      <c r="J72" s="632"/>
      <c r="K72" s="615"/>
      <c r="L72" s="615"/>
      <c r="M72" s="618"/>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08"/>
      <c r="B73" s="609"/>
      <c r="C73" s="609"/>
      <c r="D73" s="611"/>
      <c r="E73" s="613"/>
      <c r="F73" s="625"/>
      <c r="G73" s="423"/>
      <c r="H73" s="628"/>
      <c r="I73" s="632"/>
      <c r="J73" s="632"/>
      <c r="K73" s="615"/>
      <c r="L73" s="615"/>
      <c r="M73" s="618"/>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08"/>
      <c r="B74" s="609"/>
      <c r="C74" s="609"/>
      <c r="D74" s="611"/>
      <c r="E74" s="613"/>
      <c r="F74" s="625"/>
      <c r="G74" s="423"/>
      <c r="H74" s="628"/>
      <c r="I74" s="632"/>
      <c r="J74" s="632"/>
      <c r="K74" s="615"/>
      <c r="L74" s="615"/>
      <c r="M74" s="618"/>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08"/>
      <c r="B75" s="609"/>
      <c r="C75" s="609"/>
      <c r="D75" s="611"/>
      <c r="E75" s="613"/>
      <c r="F75" s="625"/>
      <c r="G75" s="423"/>
      <c r="H75" s="628"/>
      <c r="I75" s="632"/>
      <c r="J75" s="632"/>
      <c r="K75" s="615"/>
      <c r="L75" s="615"/>
      <c r="M75" s="618"/>
      <c r="N75" s="33"/>
      <c r="O75" s="33"/>
    </row>
    <row r="76" spans="1:169">
      <c r="A76" s="608"/>
      <c r="B76" s="609"/>
      <c r="C76" s="609"/>
      <c r="D76" s="611"/>
      <c r="E76" s="613"/>
      <c r="F76" s="625"/>
      <c r="G76" s="423"/>
      <c r="H76" s="628"/>
      <c r="I76" s="632"/>
      <c r="J76" s="632"/>
      <c r="K76" s="615"/>
      <c r="L76" s="615"/>
      <c r="M76" s="618"/>
      <c r="N76" s="33"/>
      <c r="O76" s="33"/>
    </row>
    <row r="77" spans="1:169">
      <c r="A77" s="608"/>
      <c r="B77" s="609"/>
      <c r="C77" s="609"/>
      <c r="D77" s="611"/>
      <c r="E77" s="613"/>
      <c r="F77" s="625"/>
      <c r="G77" s="423"/>
      <c r="H77" s="628"/>
      <c r="I77" s="632"/>
      <c r="J77" s="632"/>
      <c r="K77" s="615"/>
      <c r="L77" s="615"/>
      <c r="M77" s="618"/>
      <c r="N77" s="33"/>
      <c r="O77" s="33"/>
    </row>
    <row r="78" spans="1:169">
      <c r="A78" s="608"/>
      <c r="B78" s="609"/>
      <c r="C78" s="609"/>
      <c r="D78" s="611"/>
      <c r="E78" s="613"/>
      <c r="F78" s="625"/>
      <c r="G78" s="423"/>
      <c r="H78" s="628"/>
      <c r="I78" s="632"/>
      <c r="J78" s="632"/>
      <c r="K78" s="615"/>
      <c r="L78" s="615"/>
      <c r="M78" s="618"/>
      <c r="N78" s="33"/>
      <c r="O78" s="33"/>
    </row>
    <row r="79" spans="1:169" ht="27.75" customHeight="1" thickBot="1">
      <c r="A79" s="620"/>
      <c r="B79" s="621"/>
      <c r="C79" s="621"/>
      <c r="D79" s="622"/>
      <c r="E79" s="623"/>
      <c r="F79" s="626"/>
      <c r="G79" s="424"/>
      <c r="H79" s="629"/>
      <c r="I79" s="663"/>
      <c r="J79" s="663"/>
      <c r="K79" s="616"/>
      <c r="L79" s="616"/>
      <c r="M79" s="624"/>
      <c r="N79" s="33"/>
      <c r="O79" s="33"/>
    </row>
  </sheetData>
  <mergeCells count="108">
    <mergeCell ref="J70:J79"/>
    <mergeCell ref="K70:K79"/>
    <mergeCell ref="L70:L79"/>
    <mergeCell ref="M70:M79"/>
    <mergeCell ref="A70:A79"/>
    <mergeCell ref="B70:B79"/>
    <mergeCell ref="C70:C79"/>
    <mergeCell ref="D70:D79"/>
    <mergeCell ref="E70:E79"/>
    <mergeCell ref="F70:F79"/>
    <mergeCell ref="G70:G79"/>
    <mergeCell ref="H70:H79"/>
    <mergeCell ref="I70:I79"/>
    <mergeCell ref="K60:K69"/>
    <mergeCell ref="L60:L69"/>
    <mergeCell ref="M60:M69"/>
    <mergeCell ref="F60:F69"/>
    <mergeCell ref="G60:G69"/>
    <mergeCell ref="H60:H69"/>
    <mergeCell ref="I60:I69"/>
    <mergeCell ref="J60:J69"/>
    <mergeCell ref="A60:A69"/>
    <mergeCell ref="B60:B69"/>
    <mergeCell ref="C60:C69"/>
    <mergeCell ref="D60:D69"/>
    <mergeCell ref="E60:E69"/>
    <mergeCell ref="A5:B5"/>
    <mergeCell ref="A1:B2"/>
    <mergeCell ref="C1:J3"/>
    <mergeCell ref="K1:M3"/>
    <mergeCell ref="A4:B4"/>
    <mergeCell ref="A6:B6"/>
    <mergeCell ref="C4:V4"/>
    <mergeCell ref="C5:V5"/>
    <mergeCell ref="C6:V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185" priority="80" operator="containsText" text="1- Bajo">
      <formula>NOT(ISERROR(SEARCH("1- Bajo",A7)))</formula>
    </cfRule>
    <cfRule type="containsText" dxfId="184" priority="79" operator="containsText" text="4- Bajo">
      <formula>NOT(ISERROR(SEARCH("4- Bajo",A7)))</formula>
    </cfRule>
    <cfRule type="containsText" dxfId="183" priority="78" operator="containsText" text="3- Bajo">
      <formula>NOT(ISERROR(SEARCH("3- Bajo",A7)))</formula>
    </cfRule>
    <cfRule type="containsText" dxfId="182" priority="77" operator="containsText" text="4- Moderado">
      <formula>NOT(ISERROR(SEARCH("4- Moderado",A7)))</formula>
    </cfRule>
    <cfRule type="containsText" dxfId="181" priority="76" operator="containsText" text="6- Moderado">
      <formula>NOT(ISERROR(SEARCH("6- Moderado",A7)))</formula>
    </cfRule>
    <cfRule type="containsText" dxfId="180" priority="75" operator="containsText" text="3- Moderado">
      <formula>NOT(ISERROR(SEARCH("3- Moderado",A7)))</formula>
    </cfRule>
  </conditionalFormatting>
  <conditionalFormatting sqref="A10:E10 A20:E20">
    <cfRule type="containsText" dxfId="179" priority="71" operator="containsText" text="4- Moderado">
      <formula>NOT(ISERROR(SEARCH("4- Moderado",A10)))</formula>
    </cfRule>
    <cfRule type="containsText" dxfId="178" priority="70" operator="containsText" text="6- Moderado">
      <formula>NOT(ISERROR(SEARCH("6- Moderado",A10)))</formula>
    </cfRule>
    <cfRule type="containsText" dxfId="177" priority="69" operator="containsText" text="3- Moderado">
      <formula>NOT(ISERROR(SEARCH("3- Moderado",A10)))</formula>
    </cfRule>
    <cfRule type="containsText" dxfId="176" priority="74" operator="containsText" text="1- Bajo">
      <formula>NOT(ISERROR(SEARCH("1- Bajo",A10)))</formula>
    </cfRule>
    <cfRule type="containsText" dxfId="175" priority="73" operator="containsText" text="4- Bajo">
      <formula>NOT(ISERROR(SEARCH("4- Bajo",A10)))</formula>
    </cfRule>
    <cfRule type="containsText" dxfId="174" priority="72" operator="containsText" text="3- Bajo">
      <formula>NOT(ISERROR(SEARCH("3- Bajo",A10)))</formula>
    </cfRule>
  </conditionalFormatting>
  <conditionalFormatting sqref="A30:E30">
    <cfRule type="containsText" dxfId="173" priority="59" operator="containsText" text="3- Bajo">
      <formula>NOT(ISERROR(SEARCH("3- Bajo",A30)))</formula>
    </cfRule>
    <cfRule type="containsText" dxfId="172" priority="57" operator="containsText" text="6- Moderado">
      <formula>NOT(ISERROR(SEARCH("6- Moderado",A30)))</formula>
    </cfRule>
    <cfRule type="containsText" dxfId="171" priority="56" operator="containsText" text="3- Moderado">
      <formula>NOT(ISERROR(SEARCH("3- Moderado",A30)))</formula>
    </cfRule>
    <cfRule type="containsText" dxfId="170" priority="58" operator="containsText" text="4- Moderado">
      <formula>NOT(ISERROR(SEARCH("4- Moderado",A30)))</formula>
    </cfRule>
    <cfRule type="containsText" dxfId="169" priority="61" operator="containsText" text="1- Bajo">
      <formula>NOT(ISERROR(SEARCH("1- Bajo",A30)))</formula>
    </cfRule>
    <cfRule type="containsText" dxfId="168" priority="60" operator="containsText" text="4- Bajo">
      <formula>NOT(ISERROR(SEARCH("4- Bajo",A30)))</formula>
    </cfRule>
  </conditionalFormatting>
  <conditionalFormatting sqref="A40:E40">
    <cfRule type="containsText" dxfId="167" priority="54" operator="containsText" text="1- Bajo">
      <formula>NOT(ISERROR(SEARCH("1- Bajo",A40)))</formula>
    </cfRule>
    <cfRule type="containsText" dxfId="166" priority="53" operator="containsText" text="4- Bajo">
      <formula>NOT(ISERROR(SEARCH("4- Bajo",A40)))</formula>
    </cfRule>
    <cfRule type="containsText" dxfId="165" priority="52" operator="containsText" text="3- Bajo">
      <formula>NOT(ISERROR(SEARCH("3- Bajo",A40)))</formula>
    </cfRule>
    <cfRule type="containsText" dxfId="164" priority="51" operator="containsText" text="4- Moderado">
      <formula>NOT(ISERROR(SEARCH("4- Moderado",A40)))</formula>
    </cfRule>
    <cfRule type="containsText" dxfId="163" priority="50" operator="containsText" text="6- Moderado">
      <formula>NOT(ISERROR(SEARCH("6- Moderado",A40)))</formula>
    </cfRule>
    <cfRule type="containsText" dxfId="162" priority="49" operator="containsText" text="3- Moderado">
      <formula>NOT(ISERROR(SEARCH("3- Moderado",A40)))</formula>
    </cfRule>
  </conditionalFormatting>
  <conditionalFormatting sqref="A50:E50">
    <cfRule type="containsText" dxfId="161" priority="38" operator="containsText" text="3- Moderado">
      <formula>NOT(ISERROR(SEARCH("3- Moderado",A50)))</formula>
    </cfRule>
    <cfRule type="containsText" dxfId="160" priority="39" operator="containsText" text="6- Moderado">
      <formula>NOT(ISERROR(SEARCH("6- Moderado",A50)))</formula>
    </cfRule>
    <cfRule type="containsText" dxfId="159" priority="40" operator="containsText" text="4- Moderado">
      <formula>NOT(ISERROR(SEARCH("4- Moderado",A50)))</formula>
    </cfRule>
    <cfRule type="containsText" dxfId="158" priority="41" operator="containsText" text="3- Bajo">
      <formula>NOT(ISERROR(SEARCH("3- Bajo",A50)))</formula>
    </cfRule>
    <cfRule type="containsText" dxfId="157" priority="42" operator="containsText" text="4- Bajo">
      <formula>NOT(ISERROR(SEARCH("4- Bajo",A50)))</formula>
    </cfRule>
    <cfRule type="containsText" dxfId="156" priority="43" operator="containsText" text="1- Bajo">
      <formula>NOT(ISERROR(SEARCH("1- Bajo",A50)))</formula>
    </cfRule>
  </conditionalFormatting>
  <conditionalFormatting sqref="A60:E60">
    <cfRule type="containsText" dxfId="155" priority="20" operator="containsText" text="1- Bajo">
      <formula>NOT(ISERROR(SEARCH("1- Bajo",A60)))</formula>
    </cfRule>
    <cfRule type="containsText" dxfId="154" priority="19" operator="containsText" text="4- Bajo">
      <formula>NOT(ISERROR(SEARCH("4- Bajo",A60)))</formula>
    </cfRule>
    <cfRule type="containsText" dxfId="153" priority="18" operator="containsText" text="3- Bajo">
      <formula>NOT(ISERROR(SEARCH("3- Bajo",A60)))</formula>
    </cfRule>
    <cfRule type="containsText" dxfId="152" priority="16" operator="containsText" text="6- Moderado">
      <formula>NOT(ISERROR(SEARCH("6- Moderado",A60)))</formula>
    </cfRule>
    <cfRule type="containsText" dxfId="151" priority="15" operator="containsText" text="3- Moderado">
      <formula>NOT(ISERROR(SEARCH("3- Moderado",A60)))</formula>
    </cfRule>
    <cfRule type="containsText" dxfId="150" priority="17" operator="containsText" text="4- Moderado">
      <formula>NOT(ISERROR(SEARCH("4- Moderado",A60)))</formula>
    </cfRule>
  </conditionalFormatting>
  <conditionalFormatting sqref="A70:E70">
    <cfRule type="containsText" dxfId="149" priority="4" operator="containsText" text="3- Bajo">
      <formula>NOT(ISERROR(SEARCH("3- Bajo",A70)))</formula>
    </cfRule>
    <cfRule type="containsText" dxfId="148" priority="5" operator="containsText" text="4- Bajo">
      <formula>NOT(ISERROR(SEARCH("4- Bajo",A70)))</formula>
    </cfRule>
    <cfRule type="containsText" dxfId="147" priority="6" operator="containsText" text="1- Bajo">
      <formula>NOT(ISERROR(SEARCH("1- Bajo",A70)))</formula>
    </cfRule>
    <cfRule type="containsText" dxfId="146" priority="1" operator="containsText" text="3- Moderado">
      <formula>NOT(ISERROR(SEARCH("3- Moderado",A70)))</formula>
    </cfRule>
    <cfRule type="containsText" dxfId="145" priority="2" operator="containsText" text="6- Moderado">
      <formula>NOT(ISERROR(SEARCH("6- Moderado",A70)))</formula>
    </cfRule>
    <cfRule type="containsText" dxfId="144" priority="3" operator="containsText" text="4- Moderado">
      <formula>NOT(ISERROR(SEARCH("4- Moderado",A70)))</formula>
    </cfRule>
  </conditionalFormatting>
  <conditionalFormatting sqref="C8:F8">
    <cfRule type="containsText" dxfId="143" priority="63" operator="containsText" text="3- Moderado">
      <formula>NOT(ISERROR(SEARCH("3- Moderado",C8)))</formula>
    </cfRule>
    <cfRule type="containsText" dxfId="142" priority="64" operator="containsText" text="6- Moderado">
      <formula>NOT(ISERROR(SEARCH("6- Moderado",C8)))</formula>
    </cfRule>
    <cfRule type="containsText" dxfId="141" priority="65" operator="containsText" text="4- Moderado">
      <formula>NOT(ISERROR(SEARCH("4- Moderado",C8)))</formula>
    </cfRule>
    <cfRule type="containsText" dxfId="140" priority="67" operator="containsText" text="4- Bajo">
      <formula>NOT(ISERROR(SEARCH("4- Bajo",C8)))</formula>
    </cfRule>
    <cfRule type="containsText" dxfId="139" priority="68" operator="containsText" text="1- Bajo">
      <formula>NOT(ISERROR(SEARCH("1- Bajo",C8)))</formula>
    </cfRule>
    <cfRule type="containsText" dxfId="138" priority="66" operator="containsText" text="3- Bajo">
      <formula>NOT(ISERROR(SEARCH("3- Bajo",C8)))</formula>
    </cfRule>
  </conditionalFormatting>
  <conditionalFormatting sqref="D10:D79">
    <cfRule type="containsText" dxfId="137" priority="34" operator="containsText" text="Baja">
      <formula>NOT(ISERROR(SEARCH("Baja",D10)))</formula>
    </cfRule>
    <cfRule type="containsText" dxfId="136" priority="33" operator="containsText" text="Alta">
      <formula>NOT(ISERROR(SEARCH("Alta",D10)))</formula>
    </cfRule>
    <cfRule type="containsText" dxfId="135" priority="32" operator="containsText" text="Muy Alta">
      <formula>NOT(ISERROR(SEARCH("Muy Alta",D10)))</formula>
    </cfRule>
    <cfRule type="containsText" dxfId="134" priority="37" operator="containsText" text="Media">
      <formula>NOT(ISERROR(SEARCH("Media",D10)))</formula>
    </cfRule>
    <cfRule type="containsText" dxfId="133" priority="35" operator="containsText" text="Muy Baja">
      <formula>NOT(ISERROR(SEARCH("Muy Baja",D10)))</formula>
    </cfRule>
  </conditionalFormatting>
  <conditionalFormatting sqref="E10:E79">
    <cfRule type="containsText" dxfId="132" priority="31" operator="containsText" text="Leve">
      <formula>NOT(ISERROR(SEARCH("Leve",E10)))</formula>
    </cfRule>
    <cfRule type="containsText" dxfId="131" priority="30" operator="containsText" text="Menor">
      <formula>NOT(ISERROR(SEARCH("Menor",E10)))</formula>
    </cfRule>
    <cfRule type="containsText" dxfId="130" priority="29" operator="containsText" text="Mayor">
      <formula>NOT(ISERROR(SEARCH("Mayor",E10)))</formula>
    </cfRule>
    <cfRule type="containsText" dxfId="129" priority="28" operator="containsText" text="Catastrófico">
      <formula>NOT(ISERROR(SEARCH("Catastrófico",E10)))</formula>
    </cfRule>
  </conditionalFormatting>
  <conditionalFormatting sqref="E10:F79">
    <cfRule type="containsText" dxfId="128"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79">
    <cfRule type="containsText" dxfId="127" priority="47" operator="containsText" text="Extremo">
      <formula>NOT(ISERROR(SEARCH("Extremo",F10)))</formula>
    </cfRule>
    <cfRule type="containsText" dxfId="126" priority="46" operator="containsText" text="Alto">
      <formula>NOT(ISERROR(SEARCH("Alto",F10)))</formula>
    </cfRule>
    <cfRule type="containsText" dxfId="125" priority="45" operator="containsText" text="Moderado">
      <formula>NOT(ISERROR(SEARCH("Moderado",F10)))</formula>
    </cfRule>
    <cfRule type="containsText" dxfId="124" priority="44" operator="containsText" text="Bajo">
      <formula>NOT(ISERROR(SEARCH("Bajo",F10)))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7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A16A48E-3E98-49CD-941A-5527F515DF2C}"/>
    <dataValidation allowBlank="1" showInputMessage="1" showErrorMessage="1" prompt="Describir las actividades que se van a desarrollar para el proyecto" sqref="H7" xr:uid="{82858DF5-AEB1-4B7D-A65B-3F55700EE081}"/>
    <dataValidation allowBlank="1" showInputMessage="1" showErrorMessage="1" prompt="Seleccionar si el responsable es el responsable de las acciones es el nivel central" sqref="I7:I8" xr:uid="{77906918-B9F2-4D88-9706-4797C06B7EA2}"/>
    <dataValidation allowBlank="1" showInputMessage="1" showErrorMessage="1" prompt="seleccionar si el responsable de ejecutar las acciones es el nivel central" sqref="J8" xr:uid="{6351F888-334F-4880-A776-9A938AF2AFCF}"/>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FDE9A2-D4C5-46D7-BB3E-3D601777C70F}">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topLeftCell="D3" zoomScale="80" zoomScaleNormal="80" workbookViewId="0">
      <selection activeCell="G10" sqref="G10:M7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634"/>
      <c r="B1" s="635"/>
      <c r="C1" s="638"/>
      <c r="D1" s="638"/>
      <c r="E1" s="638"/>
      <c r="F1" s="638"/>
      <c r="G1" s="638"/>
      <c r="H1" s="638"/>
      <c r="I1" s="638"/>
      <c r="J1" s="639"/>
      <c r="K1" s="633"/>
      <c r="L1" s="633"/>
      <c r="M1" s="63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636"/>
      <c r="B2" s="637"/>
      <c r="C2" s="640"/>
      <c r="D2" s="640"/>
      <c r="E2" s="640"/>
      <c r="F2" s="640"/>
      <c r="G2" s="640"/>
      <c r="H2" s="640"/>
      <c r="I2" s="640"/>
      <c r="J2" s="641"/>
      <c r="K2" s="633"/>
      <c r="L2" s="633"/>
      <c r="M2" s="63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0"/>
      <c r="D3" s="640"/>
      <c r="E3" s="640"/>
      <c r="F3" s="640"/>
      <c r="G3" s="640"/>
      <c r="H3" s="640"/>
      <c r="I3" s="640"/>
      <c r="J3" s="641"/>
      <c r="K3" s="633"/>
      <c r="L3" s="633"/>
      <c r="M3" s="63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52" t="s">
        <v>260</v>
      </c>
      <c r="B4" s="452"/>
      <c r="C4" s="428"/>
      <c r="D4" s="428"/>
      <c r="E4" s="428"/>
      <c r="F4" s="428"/>
      <c r="G4" s="428"/>
      <c r="H4" s="428"/>
      <c r="I4" s="428"/>
      <c r="J4" s="428"/>
      <c r="K4" s="428"/>
      <c r="L4" s="428"/>
      <c r="M4" s="42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52" t="s">
        <v>261</v>
      </c>
      <c r="B5" s="452"/>
      <c r="C5" s="430"/>
      <c r="D5" s="430"/>
      <c r="E5" s="430"/>
      <c r="F5" s="430"/>
      <c r="G5" s="430"/>
      <c r="H5" s="430"/>
      <c r="I5" s="430"/>
      <c r="J5" s="430"/>
      <c r="K5" s="430"/>
      <c r="L5" s="430"/>
      <c r="M5" s="430"/>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52" t="s">
        <v>262</v>
      </c>
      <c r="B6" s="452"/>
      <c r="C6" s="670"/>
      <c r="D6" s="671"/>
      <c r="E6" s="671"/>
      <c r="F6" s="671"/>
      <c r="G6" s="671"/>
      <c r="H6" s="671"/>
      <c r="I6" s="671"/>
      <c r="J6" s="671"/>
      <c r="K6" s="671"/>
      <c r="L6" s="671"/>
      <c r="M6" s="672"/>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4" t="s">
        <v>459</v>
      </c>
      <c r="B7" s="655"/>
      <c r="C7" s="656"/>
      <c r="D7" s="657" t="s">
        <v>460</v>
      </c>
      <c r="E7" s="657"/>
      <c r="F7" s="657"/>
      <c r="G7" s="658" t="s">
        <v>461</v>
      </c>
      <c r="H7" s="649" t="s">
        <v>462</v>
      </c>
      <c r="I7" s="651" t="s">
        <v>463</v>
      </c>
      <c r="J7" s="652"/>
      <c r="K7" s="651" t="s">
        <v>464</v>
      </c>
      <c r="L7" s="652"/>
      <c r="M7" s="653" t="s">
        <v>473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33</v>
      </c>
      <c r="B8" s="34" t="s">
        <v>202</v>
      </c>
      <c r="C8" s="34" t="s">
        <v>204</v>
      </c>
      <c r="D8" s="27" t="s">
        <v>214</v>
      </c>
      <c r="E8" s="27" t="s">
        <v>466</v>
      </c>
      <c r="F8" s="27" t="s">
        <v>467</v>
      </c>
      <c r="G8" s="658"/>
      <c r="H8" s="650"/>
      <c r="I8" s="28" t="s">
        <v>468</v>
      </c>
      <c r="J8" s="28" t="s">
        <v>469</v>
      </c>
      <c r="K8" s="28" t="s">
        <v>470</v>
      </c>
      <c r="L8" s="28" t="s">
        <v>471</v>
      </c>
      <c r="M8" s="65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42"/>
      <c r="B9" s="643"/>
      <c r="C9" s="643"/>
      <c r="D9" s="643"/>
      <c r="E9" s="643"/>
      <c r="F9" s="643"/>
      <c r="G9" s="64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44">
        <f>'7- Mapa Final'!A10</f>
        <v>1</v>
      </c>
      <c r="B10" s="645" t="str">
        <f>'7- Mapa Final'!B10</f>
        <v>Vencimiento de Términos</v>
      </c>
      <c r="C10" s="645" t="str">
        <f>'7- Mapa Final'!C10</f>
        <v>Se realizan  actuaciones procesales o se da  respuesta a las solicitudes de los usuarios de la administración de justicia en materia penal, después del  término legal establecido para decidir sobre los conflictos presentados a los jueces.</v>
      </c>
      <c r="D10" s="661" t="str">
        <f>'7- Mapa Final'!J10</f>
        <v>Muy Baja - 1</v>
      </c>
      <c r="E10" s="662" t="str">
        <f>'7- Mapa Final'!K10</f>
        <v>Menor - 2</v>
      </c>
      <c r="F10" s="647" t="str">
        <f>'7- Mapa Final'!M10</f>
        <v>Bajo - 2</v>
      </c>
      <c r="G10" s="441" t="s">
        <v>364</v>
      </c>
      <c r="H10" s="648" t="s">
        <v>517</v>
      </c>
      <c r="I10" s="648"/>
      <c r="J10" s="648" t="s">
        <v>518</v>
      </c>
      <c r="K10" s="614">
        <v>45474</v>
      </c>
      <c r="L10" s="614">
        <v>45565</v>
      </c>
      <c r="M10" s="646" t="s">
        <v>553</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08"/>
      <c r="B11" s="609"/>
      <c r="C11" s="609"/>
      <c r="D11" s="611"/>
      <c r="E11" s="613"/>
      <c r="F11" s="625"/>
      <c r="G11" s="442"/>
      <c r="H11" s="628"/>
      <c r="I11" s="628"/>
      <c r="J11" s="628"/>
      <c r="K11" s="615"/>
      <c r="L11" s="615"/>
      <c r="M11" s="61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08"/>
      <c r="B12" s="609"/>
      <c r="C12" s="609"/>
      <c r="D12" s="611"/>
      <c r="E12" s="613"/>
      <c r="F12" s="625"/>
      <c r="G12" s="442"/>
      <c r="H12" s="628"/>
      <c r="I12" s="628"/>
      <c r="J12" s="628"/>
      <c r="K12" s="615"/>
      <c r="L12" s="615"/>
      <c r="M12" s="61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08"/>
      <c r="B13" s="609"/>
      <c r="C13" s="609"/>
      <c r="D13" s="611"/>
      <c r="E13" s="613"/>
      <c r="F13" s="625"/>
      <c r="G13" s="442"/>
      <c r="H13" s="628"/>
      <c r="I13" s="628"/>
      <c r="J13" s="628"/>
      <c r="K13" s="615"/>
      <c r="L13" s="615"/>
      <c r="M13" s="61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08"/>
      <c r="B14" s="609"/>
      <c r="C14" s="609"/>
      <c r="D14" s="611"/>
      <c r="E14" s="613"/>
      <c r="F14" s="625"/>
      <c r="G14" s="442"/>
      <c r="H14" s="628"/>
      <c r="I14" s="628"/>
      <c r="J14" s="628"/>
      <c r="K14" s="615"/>
      <c r="L14" s="615"/>
      <c r="M14" s="61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08"/>
      <c r="B15" s="609"/>
      <c r="C15" s="609"/>
      <c r="D15" s="611"/>
      <c r="E15" s="613"/>
      <c r="F15" s="625"/>
      <c r="G15" s="442"/>
      <c r="H15" s="628"/>
      <c r="I15" s="628"/>
      <c r="J15" s="628"/>
      <c r="K15" s="615"/>
      <c r="L15" s="615"/>
      <c r="M15" s="61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08"/>
      <c r="B16" s="609"/>
      <c r="C16" s="609"/>
      <c r="D16" s="611"/>
      <c r="E16" s="613"/>
      <c r="F16" s="625"/>
      <c r="G16" s="442"/>
      <c r="H16" s="628"/>
      <c r="I16" s="628"/>
      <c r="J16" s="628"/>
      <c r="K16" s="615"/>
      <c r="L16" s="615"/>
      <c r="M16" s="61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08"/>
      <c r="B17" s="609"/>
      <c r="C17" s="609"/>
      <c r="D17" s="611"/>
      <c r="E17" s="613"/>
      <c r="F17" s="625"/>
      <c r="G17" s="442"/>
      <c r="H17" s="628"/>
      <c r="I17" s="628"/>
      <c r="J17" s="628"/>
      <c r="K17" s="615"/>
      <c r="L17" s="615"/>
      <c r="M17" s="61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08"/>
      <c r="B18" s="609"/>
      <c r="C18" s="609"/>
      <c r="D18" s="611"/>
      <c r="E18" s="613"/>
      <c r="F18" s="625"/>
      <c r="G18" s="442"/>
      <c r="H18" s="628"/>
      <c r="I18" s="628"/>
      <c r="J18" s="628"/>
      <c r="K18" s="615"/>
      <c r="L18" s="615"/>
      <c r="M18" s="61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08"/>
      <c r="B19" s="609"/>
      <c r="C19" s="609"/>
      <c r="D19" s="611"/>
      <c r="E19" s="613"/>
      <c r="F19" s="625"/>
      <c r="G19" s="491"/>
      <c r="H19" s="630"/>
      <c r="I19" s="630"/>
      <c r="J19" s="630"/>
      <c r="K19" s="616"/>
      <c r="L19" s="616"/>
      <c r="M19" s="619"/>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08">
        <f>'7- Mapa Final'!A20</f>
        <v>2</v>
      </c>
      <c r="B20" s="609" t="str">
        <f>'7- Mapa Final'!B20</f>
        <v xml:space="preserve">Incumplimientos en la realizacion de audiencias </v>
      </c>
      <c r="C20" s="609" t="str">
        <f>'7- Mapa Final'!C20</f>
        <v xml:space="preserve">No se atiende la  solicitud  de un fiscal o parte interesada para la realización de una audiencia preliminar o no se cumple  la programción de audiencias de Conocimiento. </v>
      </c>
      <c r="D20" s="610" t="str">
        <f>'7- Mapa Final'!J20</f>
        <v>Muy Baja - 1</v>
      </c>
      <c r="E20" s="612" t="str">
        <f>'7- Mapa Final'!K20</f>
        <v>Menor - 2</v>
      </c>
      <c r="F20" s="625" t="str">
        <f>'7- Mapa Final'!M20</f>
        <v>Bajo - 2</v>
      </c>
      <c r="G20" s="441" t="s">
        <v>364</v>
      </c>
      <c r="H20" s="631" t="str">
        <f>'[4]7- Mapa Final'!O20:O29</f>
        <v>- Analisis del informe de estadistico y de gestión trimestralmente,
- Realizar Comités del SIGCMA para el seguimiento, implementación y mejora continua,</v>
      </c>
      <c r="I20" s="632"/>
      <c r="J20" s="631" t="str">
        <f>'[4]7- Mapa Final'!P20:P29</f>
        <v>- Comité General,
- Comité operativo SIGCMA del SRPA de Quindio,</v>
      </c>
      <c r="K20" s="614">
        <v>45474</v>
      </c>
      <c r="L20" s="614">
        <v>45565</v>
      </c>
      <c r="M20" s="659" t="s">
        <v>557</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08"/>
      <c r="B21" s="609"/>
      <c r="C21" s="609"/>
      <c r="D21" s="611"/>
      <c r="E21" s="613"/>
      <c r="F21" s="625"/>
      <c r="G21" s="442"/>
      <c r="H21" s="632"/>
      <c r="I21" s="632"/>
      <c r="J21" s="632"/>
      <c r="K21" s="615"/>
      <c r="L21" s="615"/>
      <c r="M21" s="66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08"/>
      <c r="B22" s="609"/>
      <c r="C22" s="609"/>
      <c r="D22" s="611"/>
      <c r="E22" s="613"/>
      <c r="F22" s="625"/>
      <c r="G22" s="442"/>
      <c r="H22" s="632"/>
      <c r="I22" s="632"/>
      <c r="J22" s="632"/>
      <c r="K22" s="615"/>
      <c r="L22" s="615"/>
      <c r="M22" s="66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08"/>
      <c r="B23" s="609"/>
      <c r="C23" s="609"/>
      <c r="D23" s="611"/>
      <c r="E23" s="613"/>
      <c r="F23" s="625"/>
      <c r="G23" s="442"/>
      <c r="H23" s="632"/>
      <c r="I23" s="632"/>
      <c r="J23" s="632"/>
      <c r="K23" s="615"/>
      <c r="L23" s="615"/>
      <c r="M23" s="66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08"/>
      <c r="B24" s="609"/>
      <c r="C24" s="609"/>
      <c r="D24" s="611"/>
      <c r="E24" s="613"/>
      <c r="F24" s="625"/>
      <c r="G24" s="442"/>
      <c r="H24" s="632"/>
      <c r="I24" s="632"/>
      <c r="J24" s="632"/>
      <c r="K24" s="615"/>
      <c r="L24" s="615"/>
      <c r="M24" s="66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08"/>
      <c r="B25" s="609"/>
      <c r="C25" s="609"/>
      <c r="D25" s="611"/>
      <c r="E25" s="613"/>
      <c r="F25" s="625"/>
      <c r="G25" s="442"/>
      <c r="H25" s="632"/>
      <c r="I25" s="632"/>
      <c r="J25" s="632"/>
      <c r="K25" s="615"/>
      <c r="L25" s="615"/>
      <c r="M25" s="660"/>
      <c r="N25" s="33"/>
      <c r="O25" s="33"/>
    </row>
    <row r="26" spans="1:169">
      <c r="A26" s="608"/>
      <c r="B26" s="609"/>
      <c r="C26" s="609"/>
      <c r="D26" s="611"/>
      <c r="E26" s="613"/>
      <c r="F26" s="625"/>
      <c r="G26" s="442"/>
      <c r="H26" s="632"/>
      <c r="I26" s="632"/>
      <c r="J26" s="632"/>
      <c r="K26" s="615"/>
      <c r="L26" s="615"/>
      <c r="M26" s="660"/>
      <c r="N26" s="33"/>
      <c r="O26" s="33"/>
    </row>
    <row r="27" spans="1:169">
      <c r="A27" s="608"/>
      <c r="B27" s="609"/>
      <c r="C27" s="609"/>
      <c r="D27" s="611"/>
      <c r="E27" s="613"/>
      <c r="F27" s="625"/>
      <c r="G27" s="442"/>
      <c r="H27" s="632"/>
      <c r="I27" s="632"/>
      <c r="J27" s="632"/>
      <c r="K27" s="615"/>
      <c r="L27" s="615"/>
      <c r="M27" s="660"/>
      <c r="N27" s="33"/>
      <c r="O27" s="33"/>
    </row>
    <row r="28" spans="1:169">
      <c r="A28" s="608"/>
      <c r="B28" s="609"/>
      <c r="C28" s="609"/>
      <c r="D28" s="611"/>
      <c r="E28" s="613"/>
      <c r="F28" s="625"/>
      <c r="G28" s="442"/>
      <c r="H28" s="632"/>
      <c r="I28" s="632"/>
      <c r="J28" s="632"/>
      <c r="K28" s="615"/>
      <c r="L28" s="615"/>
      <c r="M28" s="660"/>
      <c r="N28" s="33"/>
      <c r="O28" s="33"/>
    </row>
    <row r="29" spans="1:169" ht="15.75" thickBot="1">
      <c r="A29" s="608"/>
      <c r="B29" s="609"/>
      <c r="C29" s="609"/>
      <c r="D29" s="611"/>
      <c r="E29" s="613"/>
      <c r="F29" s="625"/>
      <c r="G29" s="491"/>
      <c r="H29" s="632"/>
      <c r="I29" s="632"/>
      <c r="J29" s="632"/>
      <c r="K29" s="616"/>
      <c r="L29" s="616"/>
      <c r="M29" s="660"/>
      <c r="N29" s="33"/>
      <c r="O29" s="33"/>
    </row>
    <row r="30" spans="1:169" s="25" customFormat="1" ht="12.75" customHeight="1">
      <c r="A30" s="608">
        <f>'7- Mapa Final'!A30</f>
        <v>3</v>
      </c>
      <c r="B30" s="609" t="str">
        <f>'7- Mapa Final'!B30</f>
        <v xml:space="preserve"> Efectuar notificaciones que no cumplan con los requistos</v>
      </c>
      <c r="C30" s="609" t="str">
        <f>'7- Mapa Final'!C30</f>
        <v>No se realizan las  notificaciones , no se erfectuan  oportunamente o no se aplica aplicar la normatividad,</v>
      </c>
      <c r="D30" s="610" t="str">
        <f>'7- Mapa Final'!J30</f>
        <v>Muy Baja - 1</v>
      </c>
      <c r="E30" s="612" t="str">
        <f>'7- Mapa Final'!K30</f>
        <v>Menor - 2</v>
      </c>
      <c r="F30" s="625" t="str">
        <f>'7- Mapa Final'!M30</f>
        <v>Bajo - 2</v>
      </c>
      <c r="G30" s="492" t="s">
        <v>364</v>
      </c>
      <c r="H30" s="627" t="s">
        <v>517</v>
      </c>
      <c r="I30" s="627"/>
      <c r="J30" s="627" t="s">
        <v>518</v>
      </c>
      <c r="K30" s="614">
        <v>45474</v>
      </c>
      <c r="L30" s="614">
        <v>45565</v>
      </c>
      <c r="M30" s="617" t="s">
        <v>558</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08"/>
      <c r="B31" s="609"/>
      <c r="C31" s="609"/>
      <c r="D31" s="611"/>
      <c r="E31" s="613"/>
      <c r="F31" s="625"/>
      <c r="G31" s="442"/>
      <c r="H31" s="628"/>
      <c r="I31" s="628"/>
      <c r="J31" s="628"/>
      <c r="K31" s="615"/>
      <c r="L31" s="615"/>
      <c r="M31" s="61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08"/>
      <c r="B32" s="609"/>
      <c r="C32" s="609"/>
      <c r="D32" s="611"/>
      <c r="E32" s="613"/>
      <c r="F32" s="625"/>
      <c r="G32" s="442"/>
      <c r="H32" s="628"/>
      <c r="I32" s="628"/>
      <c r="J32" s="628"/>
      <c r="K32" s="615"/>
      <c r="L32" s="615"/>
      <c r="M32" s="61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08"/>
      <c r="B33" s="609"/>
      <c r="C33" s="609"/>
      <c r="D33" s="611"/>
      <c r="E33" s="613"/>
      <c r="F33" s="625"/>
      <c r="G33" s="442"/>
      <c r="H33" s="628"/>
      <c r="I33" s="628"/>
      <c r="J33" s="628"/>
      <c r="K33" s="615"/>
      <c r="L33" s="615"/>
      <c r="M33" s="61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08"/>
      <c r="B34" s="609"/>
      <c r="C34" s="609"/>
      <c r="D34" s="611"/>
      <c r="E34" s="613"/>
      <c r="F34" s="625"/>
      <c r="G34" s="442"/>
      <c r="H34" s="628"/>
      <c r="I34" s="628"/>
      <c r="J34" s="628"/>
      <c r="K34" s="615"/>
      <c r="L34" s="615"/>
      <c r="M34" s="61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08"/>
      <c r="B35" s="609"/>
      <c r="C35" s="609"/>
      <c r="D35" s="611"/>
      <c r="E35" s="613"/>
      <c r="F35" s="625"/>
      <c r="G35" s="442"/>
      <c r="H35" s="628"/>
      <c r="I35" s="628"/>
      <c r="J35" s="628"/>
      <c r="K35" s="615"/>
      <c r="L35" s="615"/>
      <c r="M35" s="618"/>
      <c r="N35" s="33"/>
      <c r="O35" s="33"/>
    </row>
    <row r="36" spans="1:169">
      <c r="A36" s="608"/>
      <c r="B36" s="609"/>
      <c r="C36" s="609"/>
      <c r="D36" s="611"/>
      <c r="E36" s="613"/>
      <c r="F36" s="625"/>
      <c r="G36" s="442"/>
      <c r="H36" s="628"/>
      <c r="I36" s="628"/>
      <c r="J36" s="628"/>
      <c r="K36" s="615"/>
      <c r="L36" s="615"/>
      <c r="M36" s="618"/>
      <c r="N36" s="33"/>
      <c r="O36" s="33"/>
    </row>
    <row r="37" spans="1:169">
      <c r="A37" s="608"/>
      <c r="B37" s="609"/>
      <c r="C37" s="609"/>
      <c r="D37" s="611"/>
      <c r="E37" s="613"/>
      <c r="F37" s="625"/>
      <c r="G37" s="442"/>
      <c r="H37" s="628"/>
      <c r="I37" s="628"/>
      <c r="J37" s="628"/>
      <c r="K37" s="615"/>
      <c r="L37" s="615"/>
      <c r="M37" s="618"/>
      <c r="N37" s="33"/>
      <c r="O37" s="33"/>
    </row>
    <row r="38" spans="1:169">
      <c r="A38" s="608"/>
      <c r="B38" s="609"/>
      <c r="C38" s="609"/>
      <c r="D38" s="611"/>
      <c r="E38" s="613"/>
      <c r="F38" s="625"/>
      <c r="G38" s="442"/>
      <c r="H38" s="628"/>
      <c r="I38" s="628"/>
      <c r="J38" s="628"/>
      <c r="K38" s="615"/>
      <c r="L38" s="615"/>
      <c r="M38" s="618"/>
      <c r="N38" s="33"/>
      <c r="O38" s="33"/>
    </row>
    <row r="39" spans="1:169" ht="15.75" thickBot="1">
      <c r="A39" s="608"/>
      <c r="B39" s="609"/>
      <c r="C39" s="609"/>
      <c r="D39" s="611"/>
      <c r="E39" s="613"/>
      <c r="F39" s="625"/>
      <c r="G39" s="491"/>
      <c r="H39" s="630"/>
      <c r="I39" s="630"/>
      <c r="J39" s="630"/>
      <c r="K39" s="616"/>
      <c r="L39" s="616"/>
      <c r="M39" s="619"/>
      <c r="N39" s="33"/>
      <c r="O39" s="33"/>
    </row>
    <row r="40" spans="1:169" s="25" customFormat="1" ht="12.75" customHeight="1">
      <c r="A40" s="608">
        <f>'7- Mapa Final'!A40</f>
        <v>4</v>
      </c>
      <c r="B40" s="609" t="str">
        <f>'7- Mapa Final'!B40</f>
        <v>Efectuar el reparto judicial incumpliendo requisitos</v>
      </c>
      <c r="C40" s="609" t="str">
        <f>'7- Mapa Final'!C40</f>
        <v>Realizar el reparto incumplimiento los principios  y condiciones establecidas para su realización</v>
      </c>
      <c r="D40" s="610" t="str">
        <f>'7- Mapa Final'!J40</f>
        <v>Muy Baja - 1</v>
      </c>
      <c r="E40" s="612" t="str">
        <f>'7- Mapa Final'!K40</f>
        <v>Menor - 2</v>
      </c>
      <c r="F40" s="625" t="str">
        <f>'7- Mapa Final'!M40</f>
        <v>Bajo - 2</v>
      </c>
      <c r="G40" s="492" t="s">
        <v>364</v>
      </c>
      <c r="H40" s="627" t="s">
        <v>517</v>
      </c>
      <c r="I40" s="627"/>
      <c r="J40" s="627" t="s">
        <v>518</v>
      </c>
      <c r="K40" s="614">
        <v>45474</v>
      </c>
      <c r="L40" s="614">
        <v>45565</v>
      </c>
      <c r="M40" s="617" t="s">
        <v>560</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08"/>
      <c r="B41" s="609"/>
      <c r="C41" s="609"/>
      <c r="D41" s="611"/>
      <c r="E41" s="613"/>
      <c r="F41" s="625"/>
      <c r="G41" s="442"/>
      <c r="H41" s="628"/>
      <c r="I41" s="628"/>
      <c r="J41" s="628"/>
      <c r="K41" s="615"/>
      <c r="L41" s="615"/>
      <c r="M41" s="61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08"/>
      <c r="B42" s="609"/>
      <c r="C42" s="609"/>
      <c r="D42" s="611"/>
      <c r="E42" s="613"/>
      <c r="F42" s="625"/>
      <c r="G42" s="442"/>
      <c r="H42" s="628"/>
      <c r="I42" s="628"/>
      <c r="J42" s="628"/>
      <c r="K42" s="615"/>
      <c r="L42" s="615"/>
      <c r="M42" s="618"/>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08"/>
      <c r="B43" s="609"/>
      <c r="C43" s="609"/>
      <c r="D43" s="611"/>
      <c r="E43" s="613"/>
      <c r="F43" s="625"/>
      <c r="G43" s="442"/>
      <c r="H43" s="628"/>
      <c r="I43" s="628"/>
      <c r="J43" s="628"/>
      <c r="K43" s="615"/>
      <c r="L43" s="615"/>
      <c r="M43" s="618"/>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08"/>
      <c r="B44" s="609"/>
      <c r="C44" s="609"/>
      <c r="D44" s="611"/>
      <c r="E44" s="613"/>
      <c r="F44" s="625"/>
      <c r="G44" s="442"/>
      <c r="H44" s="628"/>
      <c r="I44" s="628"/>
      <c r="J44" s="628"/>
      <c r="K44" s="615"/>
      <c r="L44" s="615"/>
      <c r="M44" s="618"/>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08"/>
      <c r="B45" s="609"/>
      <c r="C45" s="609"/>
      <c r="D45" s="611"/>
      <c r="E45" s="613"/>
      <c r="F45" s="625"/>
      <c r="G45" s="442"/>
      <c r="H45" s="628"/>
      <c r="I45" s="628"/>
      <c r="J45" s="628"/>
      <c r="K45" s="615"/>
      <c r="L45" s="615"/>
      <c r="M45" s="618"/>
      <c r="N45" s="33"/>
      <c r="O45" s="33"/>
    </row>
    <row r="46" spans="1:169">
      <c r="A46" s="608"/>
      <c r="B46" s="609"/>
      <c r="C46" s="609"/>
      <c r="D46" s="611"/>
      <c r="E46" s="613"/>
      <c r="F46" s="625"/>
      <c r="G46" s="442"/>
      <c r="H46" s="628"/>
      <c r="I46" s="628"/>
      <c r="J46" s="628"/>
      <c r="K46" s="615"/>
      <c r="L46" s="615"/>
      <c r="M46" s="618"/>
      <c r="N46" s="33"/>
      <c r="O46" s="33"/>
    </row>
    <row r="47" spans="1:169">
      <c r="A47" s="608"/>
      <c r="B47" s="609"/>
      <c r="C47" s="609"/>
      <c r="D47" s="611"/>
      <c r="E47" s="613"/>
      <c r="F47" s="625"/>
      <c r="G47" s="442"/>
      <c r="H47" s="628"/>
      <c r="I47" s="628"/>
      <c r="J47" s="628"/>
      <c r="K47" s="615"/>
      <c r="L47" s="615"/>
      <c r="M47" s="618"/>
      <c r="N47" s="33"/>
      <c r="O47" s="33"/>
    </row>
    <row r="48" spans="1:169">
      <c r="A48" s="608"/>
      <c r="B48" s="609"/>
      <c r="C48" s="609"/>
      <c r="D48" s="611"/>
      <c r="E48" s="613"/>
      <c r="F48" s="625"/>
      <c r="G48" s="442"/>
      <c r="H48" s="628"/>
      <c r="I48" s="628"/>
      <c r="J48" s="628"/>
      <c r="K48" s="615"/>
      <c r="L48" s="615"/>
      <c r="M48" s="618"/>
      <c r="N48" s="33"/>
      <c r="O48" s="33"/>
    </row>
    <row r="49" spans="1:169" ht="15.75" thickBot="1">
      <c r="A49" s="608"/>
      <c r="B49" s="609"/>
      <c r="C49" s="609"/>
      <c r="D49" s="611"/>
      <c r="E49" s="613"/>
      <c r="F49" s="625"/>
      <c r="G49" s="491"/>
      <c r="H49" s="630"/>
      <c r="I49" s="630"/>
      <c r="J49" s="630"/>
      <c r="K49" s="616"/>
      <c r="L49" s="616"/>
      <c r="M49" s="619"/>
      <c r="N49" s="33"/>
      <c r="O49" s="33"/>
    </row>
    <row r="50" spans="1:169" s="25" customFormat="1" ht="12.75" customHeight="1">
      <c r="A50" s="608">
        <v>5</v>
      </c>
      <c r="B50" s="609" t="str">
        <f>'7- Mapa Final'!B50</f>
        <v>Pérdida de documentos</v>
      </c>
      <c r="C50" s="609" t="str">
        <f>'7- Mapa Final'!C50</f>
        <v>Extravío temporal o definitivo de los  documentos de los procesos judiciales</v>
      </c>
      <c r="D50" s="610" t="str">
        <f>'7- Mapa Final'!J50</f>
        <v>Muy Baja - 1</v>
      </c>
      <c r="E50" s="612" t="str">
        <f>'7- Mapa Final'!K50</f>
        <v>Menor - 2</v>
      </c>
      <c r="F50" s="625" t="str">
        <f>'7- Mapa Final'!M50</f>
        <v>Bajo - 2</v>
      </c>
      <c r="G50" s="492" t="s">
        <v>364</v>
      </c>
      <c r="H50" s="627" t="s">
        <v>519</v>
      </c>
      <c r="I50" s="627"/>
      <c r="J50" s="627" t="s">
        <v>520</v>
      </c>
      <c r="K50" s="614">
        <v>45474</v>
      </c>
      <c r="L50" s="614">
        <v>45565</v>
      </c>
      <c r="M50" s="617" t="s">
        <v>559</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08"/>
      <c r="B51" s="609"/>
      <c r="C51" s="609"/>
      <c r="D51" s="611"/>
      <c r="E51" s="613"/>
      <c r="F51" s="625"/>
      <c r="G51" s="442"/>
      <c r="H51" s="628"/>
      <c r="I51" s="628"/>
      <c r="J51" s="628"/>
      <c r="K51" s="615"/>
      <c r="L51" s="615"/>
      <c r="M51" s="61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08"/>
      <c r="B52" s="609"/>
      <c r="C52" s="609"/>
      <c r="D52" s="611"/>
      <c r="E52" s="613"/>
      <c r="F52" s="625"/>
      <c r="G52" s="442"/>
      <c r="H52" s="628"/>
      <c r="I52" s="628"/>
      <c r="J52" s="628"/>
      <c r="K52" s="615"/>
      <c r="L52" s="615"/>
      <c r="M52" s="61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08"/>
      <c r="B53" s="609"/>
      <c r="C53" s="609"/>
      <c r="D53" s="611"/>
      <c r="E53" s="613"/>
      <c r="F53" s="625"/>
      <c r="G53" s="442"/>
      <c r="H53" s="628"/>
      <c r="I53" s="628"/>
      <c r="J53" s="628"/>
      <c r="K53" s="615"/>
      <c r="L53" s="615"/>
      <c r="M53" s="61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08"/>
      <c r="B54" s="609"/>
      <c r="C54" s="609"/>
      <c r="D54" s="611"/>
      <c r="E54" s="613"/>
      <c r="F54" s="625"/>
      <c r="G54" s="442"/>
      <c r="H54" s="628"/>
      <c r="I54" s="628"/>
      <c r="J54" s="628"/>
      <c r="K54" s="615"/>
      <c r="L54" s="615"/>
      <c r="M54" s="61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08"/>
      <c r="B55" s="609"/>
      <c r="C55" s="609"/>
      <c r="D55" s="611"/>
      <c r="E55" s="613"/>
      <c r="F55" s="625"/>
      <c r="G55" s="442"/>
      <c r="H55" s="628"/>
      <c r="I55" s="628"/>
      <c r="J55" s="628"/>
      <c r="K55" s="615"/>
      <c r="L55" s="615"/>
      <c r="M55" s="618"/>
      <c r="N55" s="33"/>
      <c r="O55" s="33"/>
    </row>
    <row r="56" spans="1:169">
      <c r="A56" s="608"/>
      <c r="B56" s="609"/>
      <c r="C56" s="609"/>
      <c r="D56" s="611"/>
      <c r="E56" s="613"/>
      <c r="F56" s="625"/>
      <c r="G56" s="442"/>
      <c r="H56" s="628"/>
      <c r="I56" s="628"/>
      <c r="J56" s="628"/>
      <c r="K56" s="615"/>
      <c r="L56" s="615"/>
      <c r="M56" s="618"/>
      <c r="N56" s="33"/>
      <c r="O56" s="33"/>
    </row>
    <row r="57" spans="1:169">
      <c r="A57" s="608"/>
      <c r="B57" s="609"/>
      <c r="C57" s="609"/>
      <c r="D57" s="611"/>
      <c r="E57" s="613"/>
      <c r="F57" s="625"/>
      <c r="G57" s="442"/>
      <c r="H57" s="628"/>
      <c r="I57" s="628"/>
      <c r="J57" s="628"/>
      <c r="K57" s="615"/>
      <c r="L57" s="615"/>
      <c r="M57" s="618"/>
      <c r="N57" s="33"/>
      <c r="O57" s="33"/>
    </row>
    <row r="58" spans="1:169">
      <c r="A58" s="608"/>
      <c r="B58" s="609"/>
      <c r="C58" s="609"/>
      <c r="D58" s="611"/>
      <c r="E58" s="613"/>
      <c r="F58" s="625"/>
      <c r="G58" s="442"/>
      <c r="H58" s="628"/>
      <c r="I58" s="628"/>
      <c r="J58" s="628"/>
      <c r="K58" s="615"/>
      <c r="L58" s="615"/>
      <c r="M58" s="618"/>
      <c r="N58" s="33"/>
      <c r="O58" s="33"/>
    </row>
    <row r="59" spans="1:169" ht="15.75" thickBot="1">
      <c r="A59" s="620"/>
      <c r="B59" s="621"/>
      <c r="C59" s="621"/>
      <c r="D59" s="622"/>
      <c r="E59" s="623"/>
      <c r="F59" s="626"/>
      <c r="G59" s="443"/>
      <c r="H59" s="629"/>
      <c r="I59" s="629"/>
      <c r="J59" s="629"/>
      <c r="K59" s="616"/>
      <c r="L59" s="616"/>
      <c r="M59" s="624"/>
      <c r="N59" s="33"/>
      <c r="O59" s="33"/>
    </row>
    <row r="60" spans="1:169" s="25" customFormat="1" ht="12.75" customHeight="1">
      <c r="A60" s="673">
        <v>7</v>
      </c>
      <c r="B60" s="679" t="str">
        <f>'7- Mapa Final'!B60</f>
        <v xml:space="preserve">Recibir , ofrecer, prometer , entregar o aceptar dádivas o beneficios a nombre propio o de terceros para  expedir, alterar,retener , extraviar o entregar  documentos  sin el lleno de requisitos legales </v>
      </c>
      <c r="C60" s="679" t="str">
        <f>'7- Mapa Final'!C60</f>
        <v xml:space="preserve"> Realizar trámites sin el cumplimiento de los requisitos legales  o  con informacionfalsa</v>
      </c>
      <c r="D60" s="664" t="str">
        <f>'7- Mapa Final'!J60</f>
        <v>Muy Baja - 1</v>
      </c>
      <c r="E60" s="667" t="str">
        <f>'7- Mapa Final'!K60</f>
        <v>Mayor - 4</v>
      </c>
      <c r="F60" s="676" t="str">
        <f>'7- Mapa Final'!M60</f>
        <v>Alto  - 4</v>
      </c>
      <c r="G60" s="441" t="s">
        <v>363</v>
      </c>
      <c r="H60" s="648" t="s">
        <v>542</v>
      </c>
      <c r="I60" s="648"/>
      <c r="J60" s="648" t="s">
        <v>520</v>
      </c>
      <c r="K60" s="614">
        <v>45474</v>
      </c>
      <c r="L60" s="614">
        <v>45565</v>
      </c>
      <c r="M60" s="646" t="s">
        <v>548</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74"/>
      <c r="B61" s="680"/>
      <c r="C61" s="680"/>
      <c r="D61" s="665"/>
      <c r="E61" s="668"/>
      <c r="F61" s="677"/>
      <c r="G61" s="442"/>
      <c r="H61" s="628"/>
      <c r="I61" s="628"/>
      <c r="J61" s="628"/>
      <c r="K61" s="615"/>
      <c r="L61" s="615"/>
      <c r="M61" s="618"/>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74"/>
      <c r="B62" s="680"/>
      <c r="C62" s="680"/>
      <c r="D62" s="665"/>
      <c r="E62" s="668"/>
      <c r="F62" s="677"/>
      <c r="G62" s="442"/>
      <c r="H62" s="628"/>
      <c r="I62" s="628"/>
      <c r="J62" s="628"/>
      <c r="K62" s="615"/>
      <c r="L62" s="615"/>
      <c r="M62" s="618"/>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74"/>
      <c r="B63" s="680"/>
      <c r="C63" s="680"/>
      <c r="D63" s="665"/>
      <c r="E63" s="668"/>
      <c r="F63" s="677"/>
      <c r="G63" s="442"/>
      <c r="H63" s="628"/>
      <c r="I63" s="628"/>
      <c r="J63" s="628"/>
      <c r="K63" s="615"/>
      <c r="L63" s="615"/>
      <c r="M63" s="618"/>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74"/>
      <c r="B64" s="680"/>
      <c r="C64" s="680"/>
      <c r="D64" s="665"/>
      <c r="E64" s="668"/>
      <c r="F64" s="677"/>
      <c r="G64" s="442"/>
      <c r="H64" s="628"/>
      <c r="I64" s="628"/>
      <c r="J64" s="628"/>
      <c r="K64" s="615"/>
      <c r="L64" s="615"/>
      <c r="M64" s="618"/>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74"/>
      <c r="B65" s="680"/>
      <c r="C65" s="680"/>
      <c r="D65" s="665"/>
      <c r="E65" s="668"/>
      <c r="F65" s="677"/>
      <c r="G65" s="442"/>
      <c r="H65" s="628"/>
      <c r="I65" s="628"/>
      <c r="J65" s="628"/>
      <c r="K65" s="615"/>
      <c r="L65" s="615"/>
      <c r="M65" s="618"/>
      <c r="N65" s="33"/>
      <c r="O65" s="33"/>
    </row>
    <row r="66" spans="1:169">
      <c r="A66" s="674"/>
      <c r="B66" s="680"/>
      <c r="C66" s="680"/>
      <c r="D66" s="665"/>
      <c r="E66" s="668"/>
      <c r="F66" s="677"/>
      <c r="G66" s="442"/>
      <c r="H66" s="628"/>
      <c r="I66" s="628"/>
      <c r="J66" s="628"/>
      <c r="K66" s="615"/>
      <c r="L66" s="615"/>
      <c r="M66" s="618"/>
      <c r="N66" s="33"/>
      <c r="O66" s="33"/>
    </row>
    <row r="67" spans="1:169">
      <c r="A67" s="674"/>
      <c r="B67" s="680"/>
      <c r="C67" s="680"/>
      <c r="D67" s="665"/>
      <c r="E67" s="668"/>
      <c r="F67" s="677"/>
      <c r="G67" s="442"/>
      <c r="H67" s="628"/>
      <c r="I67" s="628"/>
      <c r="J67" s="628"/>
      <c r="K67" s="615"/>
      <c r="L67" s="615"/>
      <c r="M67" s="618"/>
      <c r="N67" s="33"/>
      <c r="O67" s="33"/>
    </row>
    <row r="68" spans="1:169">
      <c r="A68" s="674"/>
      <c r="B68" s="680"/>
      <c r="C68" s="680"/>
      <c r="D68" s="665"/>
      <c r="E68" s="668"/>
      <c r="F68" s="677"/>
      <c r="G68" s="442"/>
      <c r="H68" s="628"/>
      <c r="I68" s="628"/>
      <c r="J68" s="628"/>
      <c r="K68" s="615"/>
      <c r="L68" s="615"/>
      <c r="M68" s="618"/>
      <c r="N68" s="33"/>
      <c r="O68" s="33"/>
    </row>
    <row r="69" spans="1:169" ht="15.75" thickBot="1">
      <c r="A69" s="675"/>
      <c r="B69" s="681"/>
      <c r="C69" s="681"/>
      <c r="D69" s="666"/>
      <c r="E69" s="669"/>
      <c r="F69" s="678"/>
      <c r="G69" s="443"/>
      <c r="H69" s="629"/>
      <c r="I69" s="629"/>
      <c r="J69" s="629"/>
      <c r="K69" s="616"/>
      <c r="L69" s="616"/>
      <c r="M69" s="624"/>
      <c r="N69" s="33"/>
      <c r="O69" s="33"/>
    </row>
    <row r="70" spans="1:169" s="25" customFormat="1" ht="12.75" customHeight="1">
      <c r="A70" s="673">
        <v>8</v>
      </c>
      <c r="B70" s="609" t="str">
        <f>'7- Mapa Final'!B70</f>
        <v xml:space="preserve">Recibir, ofrecer, prometer, entregar o aceptar dadivas  o beneficios a nombre propio o de terceros para  demorar, retener, alterar o direccionar fallos judiciales </v>
      </c>
      <c r="C70" s="609" t="str">
        <f>'7- Mapa Final'!C70</f>
        <v xml:space="preserve">Proferir  sentencias judiciales incumplmiendo los principios de la administracion de justicia o sin la observancia de los Codigos  Procesales en la materia </v>
      </c>
      <c r="D70" s="610" t="str">
        <f>'7- Mapa Final'!J70</f>
        <v>Muy Baja - 1</v>
      </c>
      <c r="E70" s="612" t="str">
        <f>'7- Mapa Final'!K70</f>
        <v>Mayor - 4</v>
      </c>
      <c r="F70" s="625" t="str">
        <f>'7- Mapa Final'!M70</f>
        <v>Alto  - 4</v>
      </c>
      <c r="G70" s="423" t="s">
        <v>363</v>
      </c>
      <c r="H70" s="648" t="s">
        <v>542</v>
      </c>
      <c r="I70" s="632"/>
      <c r="J70" s="632" t="s">
        <v>520</v>
      </c>
      <c r="K70" s="614">
        <v>45474</v>
      </c>
      <c r="L70" s="614">
        <v>45565</v>
      </c>
      <c r="M70" s="646" t="s">
        <v>548</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74"/>
      <c r="B71" s="609"/>
      <c r="C71" s="609"/>
      <c r="D71" s="611"/>
      <c r="E71" s="613"/>
      <c r="F71" s="625"/>
      <c r="G71" s="423"/>
      <c r="H71" s="628"/>
      <c r="I71" s="632"/>
      <c r="J71" s="632"/>
      <c r="K71" s="615"/>
      <c r="L71" s="615"/>
      <c r="M71" s="618"/>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74"/>
      <c r="B72" s="609"/>
      <c r="C72" s="609"/>
      <c r="D72" s="611"/>
      <c r="E72" s="613"/>
      <c r="F72" s="625"/>
      <c r="G72" s="423"/>
      <c r="H72" s="628"/>
      <c r="I72" s="632"/>
      <c r="J72" s="632"/>
      <c r="K72" s="615"/>
      <c r="L72" s="615"/>
      <c r="M72" s="618"/>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74"/>
      <c r="B73" s="609"/>
      <c r="C73" s="609"/>
      <c r="D73" s="611"/>
      <c r="E73" s="613"/>
      <c r="F73" s="625"/>
      <c r="G73" s="423"/>
      <c r="H73" s="628"/>
      <c r="I73" s="632"/>
      <c r="J73" s="632"/>
      <c r="K73" s="615"/>
      <c r="L73" s="615"/>
      <c r="M73" s="618"/>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74"/>
      <c r="B74" s="609"/>
      <c r="C74" s="609"/>
      <c r="D74" s="611"/>
      <c r="E74" s="613"/>
      <c r="F74" s="625"/>
      <c r="G74" s="423"/>
      <c r="H74" s="628"/>
      <c r="I74" s="632"/>
      <c r="J74" s="632"/>
      <c r="K74" s="615"/>
      <c r="L74" s="615"/>
      <c r="M74" s="618"/>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74"/>
      <c r="B75" s="609"/>
      <c r="C75" s="609"/>
      <c r="D75" s="611"/>
      <c r="E75" s="613"/>
      <c r="F75" s="625"/>
      <c r="G75" s="423"/>
      <c r="H75" s="628"/>
      <c r="I75" s="632"/>
      <c r="J75" s="632"/>
      <c r="K75" s="615"/>
      <c r="L75" s="615"/>
      <c r="M75" s="618"/>
      <c r="N75" s="33"/>
      <c r="O75" s="33"/>
    </row>
    <row r="76" spans="1:169">
      <c r="A76" s="674"/>
      <c r="B76" s="609"/>
      <c r="C76" s="609"/>
      <c r="D76" s="611"/>
      <c r="E76" s="613"/>
      <c r="F76" s="625"/>
      <c r="G76" s="423"/>
      <c r="H76" s="628"/>
      <c r="I76" s="632"/>
      <c r="J76" s="632"/>
      <c r="K76" s="615"/>
      <c r="L76" s="615"/>
      <c r="M76" s="618"/>
      <c r="N76" s="33"/>
      <c r="O76" s="33"/>
    </row>
    <row r="77" spans="1:169">
      <c r="A77" s="674"/>
      <c r="B77" s="609"/>
      <c r="C77" s="609"/>
      <c r="D77" s="611"/>
      <c r="E77" s="613"/>
      <c r="F77" s="625"/>
      <c r="G77" s="423"/>
      <c r="H77" s="628"/>
      <c r="I77" s="632"/>
      <c r="J77" s="632"/>
      <c r="K77" s="615"/>
      <c r="L77" s="615"/>
      <c r="M77" s="618"/>
      <c r="N77" s="33"/>
      <c r="O77" s="33"/>
    </row>
    <row r="78" spans="1:169">
      <c r="A78" s="674"/>
      <c r="B78" s="609"/>
      <c r="C78" s="609"/>
      <c r="D78" s="611"/>
      <c r="E78" s="613"/>
      <c r="F78" s="625"/>
      <c r="G78" s="423"/>
      <c r="H78" s="628"/>
      <c r="I78" s="632"/>
      <c r="J78" s="632"/>
      <c r="K78" s="615"/>
      <c r="L78" s="615"/>
      <c r="M78" s="618"/>
      <c r="N78" s="33"/>
      <c r="O78" s="33"/>
    </row>
    <row r="79" spans="1:169" ht="15.75" thickBot="1">
      <c r="A79" s="675"/>
      <c r="B79" s="621"/>
      <c r="C79" s="621"/>
      <c r="D79" s="622"/>
      <c r="E79" s="623"/>
      <c r="F79" s="626"/>
      <c r="G79" s="424"/>
      <c r="H79" s="629"/>
      <c r="I79" s="663"/>
      <c r="J79" s="663"/>
      <c r="K79" s="616"/>
      <c r="L79" s="616"/>
      <c r="M79" s="624"/>
      <c r="N79" s="33"/>
      <c r="O79" s="33"/>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123" priority="87" operator="containsText" text="1- Bajo">
      <formula>NOT(ISERROR(SEARCH("1- Bajo",A7)))</formula>
    </cfRule>
    <cfRule type="containsText" dxfId="122" priority="86" operator="containsText" text="4- Bajo">
      <formula>NOT(ISERROR(SEARCH("4- Bajo",A7)))</formula>
    </cfRule>
    <cfRule type="containsText" dxfId="121" priority="85" operator="containsText" text="3- Bajo">
      <formula>NOT(ISERROR(SEARCH("3- Bajo",A7)))</formula>
    </cfRule>
    <cfRule type="containsText" dxfId="120" priority="84" operator="containsText" text="4- Moderado">
      <formula>NOT(ISERROR(SEARCH("4- Moderado",A7)))</formula>
    </cfRule>
    <cfRule type="containsText" dxfId="119" priority="83" operator="containsText" text="6- Moderado">
      <formula>NOT(ISERROR(SEARCH("6- Moderado",A7)))</formula>
    </cfRule>
    <cfRule type="containsText" dxfId="118" priority="82" operator="containsText" text="3- Moderado">
      <formula>NOT(ISERROR(SEARCH("3- Moderado",A7)))</formula>
    </cfRule>
  </conditionalFormatting>
  <conditionalFormatting sqref="A10:E10 A20:E20">
    <cfRule type="containsText" dxfId="117" priority="78" operator="containsText" text="4- Moderado">
      <formula>NOT(ISERROR(SEARCH("4- Moderado",A10)))</formula>
    </cfRule>
    <cfRule type="containsText" dxfId="116" priority="77" operator="containsText" text="6- Moderado">
      <formula>NOT(ISERROR(SEARCH("6- Moderado",A10)))</formula>
    </cfRule>
    <cfRule type="containsText" dxfId="115" priority="76" operator="containsText" text="3- Moderado">
      <formula>NOT(ISERROR(SEARCH("3- Moderado",A10)))</formula>
    </cfRule>
    <cfRule type="containsText" dxfId="114" priority="81" operator="containsText" text="1- Bajo">
      <formula>NOT(ISERROR(SEARCH("1- Bajo",A10)))</formula>
    </cfRule>
    <cfRule type="containsText" dxfId="113" priority="80" operator="containsText" text="4- Bajo">
      <formula>NOT(ISERROR(SEARCH("4- Bajo",A10)))</formula>
    </cfRule>
    <cfRule type="containsText" dxfId="112" priority="79" operator="containsText" text="3- Bajo">
      <formula>NOT(ISERROR(SEARCH("3- Bajo",A10)))</formula>
    </cfRule>
  </conditionalFormatting>
  <conditionalFormatting sqref="A30:E30">
    <cfRule type="containsText" dxfId="111" priority="66" operator="containsText" text="3- Bajo">
      <formula>NOT(ISERROR(SEARCH("3- Bajo",A30)))</formula>
    </cfRule>
    <cfRule type="containsText" dxfId="110" priority="64" operator="containsText" text="6- Moderado">
      <formula>NOT(ISERROR(SEARCH("6- Moderado",A30)))</formula>
    </cfRule>
    <cfRule type="containsText" dxfId="109" priority="63" operator="containsText" text="3- Moderado">
      <formula>NOT(ISERROR(SEARCH("3- Moderado",A30)))</formula>
    </cfRule>
    <cfRule type="containsText" dxfId="108" priority="65" operator="containsText" text="4- Moderado">
      <formula>NOT(ISERROR(SEARCH("4- Moderado",A30)))</formula>
    </cfRule>
    <cfRule type="containsText" dxfId="107" priority="68" operator="containsText" text="1- Bajo">
      <formula>NOT(ISERROR(SEARCH("1- Bajo",A30)))</formula>
    </cfRule>
    <cfRule type="containsText" dxfId="106" priority="67" operator="containsText" text="4- Bajo">
      <formula>NOT(ISERROR(SEARCH("4- Bajo",A30)))</formula>
    </cfRule>
  </conditionalFormatting>
  <conditionalFormatting sqref="A40:E40">
    <cfRule type="containsText" dxfId="105" priority="61" operator="containsText" text="1- Bajo">
      <formula>NOT(ISERROR(SEARCH("1- Bajo",A40)))</formula>
    </cfRule>
    <cfRule type="containsText" dxfId="104" priority="60" operator="containsText" text="4- Bajo">
      <formula>NOT(ISERROR(SEARCH("4- Bajo",A40)))</formula>
    </cfRule>
    <cfRule type="containsText" dxfId="103" priority="59" operator="containsText" text="3- Bajo">
      <formula>NOT(ISERROR(SEARCH("3- Bajo",A40)))</formula>
    </cfRule>
    <cfRule type="containsText" dxfId="102" priority="58" operator="containsText" text="4- Moderado">
      <formula>NOT(ISERROR(SEARCH("4- Moderado",A40)))</formula>
    </cfRule>
    <cfRule type="containsText" dxfId="101" priority="57" operator="containsText" text="6- Moderado">
      <formula>NOT(ISERROR(SEARCH("6- Moderado",A40)))</formula>
    </cfRule>
    <cfRule type="containsText" dxfId="100" priority="56" operator="containsText" text="3- Moderado">
      <formula>NOT(ISERROR(SEARCH("3- Moderado",A40)))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7" operator="containsText" text="1- Bajo">
      <formula>NOT(ISERROR(SEARCH("1- Bajo",A60)))</formula>
    </cfRule>
    <cfRule type="containsText" dxfId="92" priority="26" operator="containsText" text="4- Bajo">
      <formula>NOT(ISERROR(SEARCH("4- Bajo",A60)))</formula>
    </cfRule>
    <cfRule type="containsText" dxfId="91" priority="25" operator="containsText" text="3- Bajo">
      <formula>NOT(ISERROR(SEARCH("3- Bajo",A60)))</formula>
    </cfRule>
    <cfRule type="containsText" dxfId="90" priority="23" operator="containsText" text="6- Moderado">
      <formula>NOT(ISERROR(SEARCH("6- Moderado",A60)))</formula>
    </cfRule>
    <cfRule type="containsText" dxfId="89" priority="22" operator="containsText" text="3- Moderado">
      <formula>NOT(ISERROR(SEARCH("3- Moderado",A60)))</formula>
    </cfRule>
    <cfRule type="containsText" dxfId="88" priority="24" operator="containsText" text="4- Moderado">
      <formula>NOT(ISERROR(SEARCH("4- Moderado",A60)))</formula>
    </cfRule>
  </conditionalFormatting>
  <conditionalFormatting sqref="A70:E70">
    <cfRule type="containsText" dxfId="87" priority="18" operator="containsText" text="3- Bajo">
      <formula>NOT(ISERROR(SEARCH("3- Bajo",A70)))</formula>
    </cfRule>
    <cfRule type="containsText" dxfId="86" priority="19" operator="containsText" text="4- Bajo">
      <formula>NOT(ISERROR(SEARCH("4- Bajo",A70)))</formula>
    </cfRule>
    <cfRule type="containsText" dxfId="85" priority="20" operator="containsText" text="1- Bajo">
      <formula>NOT(ISERROR(SEARCH("1- Bajo",A70)))</formula>
    </cfRule>
    <cfRule type="containsText" dxfId="84" priority="15" operator="containsText" text="3- Moderado">
      <formula>NOT(ISERROR(SEARCH("3- Moderado",A70)))</formula>
    </cfRule>
    <cfRule type="containsText" dxfId="83" priority="16" operator="containsText" text="6- Moderado">
      <formula>NOT(ISERROR(SEARCH("6- Moderado",A70)))</formula>
    </cfRule>
    <cfRule type="containsText" dxfId="82" priority="17" operator="containsText" text="4- Moderado">
      <formula>NOT(ISERROR(SEARCH("4- Moderado",A70)))</formula>
    </cfRule>
  </conditionalFormatting>
  <conditionalFormatting sqref="C8:F8">
    <cfRule type="containsText" dxfId="81" priority="70" operator="containsText" text="3- Moderado">
      <formula>NOT(ISERROR(SEARCH("3- Moderado",C8)))</formula>
    </cfRule>
    <cfRule type="containsText" dxfId="80" priority="71" operator="containsText" text="6- Moderado">
      <formula>NOT(ISERROR(SEARCH("6- Moderado",C8)))</formula>
    </cfRule>
    <cfRule type="containsText" dxfId="79" priority="72" operator="containsText" text="4- Moderado">
      <formula>NOT(ISERROR(SEARCH("4- Moderado",C8)))</formula>
    </cfRule>
    <cfRule type="containsText" dxfId="78" priority="74" operator="containsText" text="4- Bajo">
      <formula>NOT(ISERROR(SEARCH("4- Bajo",C8)))</formula>
    </cfRule>
    <cfRule type="containsText" dxfId="77" priority="75" operator="containsText" text="1- Bajo">
      <formula>NOT(ISERROR(SEARCH("1- Bajo",C8)))</formula>
    </cfRule>
    <cfRule type="containsText" dxfId="76" priority="73" operator="containsText" text="3- Bajo">
      <formula>NOT(ISERROR(SEARCH("3- Bajo",C8)))</formula>
    </cfRule>
  </conditionalFormatting>
  <conditionalFormatting sqref="D10:D79">
    <cfRule type="containsText" dxfId="75" priority="41" operator="containsText" text="Baja">
      <formula>NOT(ISERROR(SEARCH("Baja",D10)))</formula>
    </cfRule>
    <cfRule type="containsText" dxfId="74" priority="40" operator="containsText" text="Alta">
      <formula>NOT(ISERROR(SEARCH("Alta",D10)))</formula>
    </cfRule>
    <cfRule type="containsText" dxfId="73" priority="39" operator="containsText" text="Muy Alta">
      <formula>NOT(ISERROR(SEARCH("Muy Alta",D10)))</formula>
    </cfRule>
    <cfRule type="containsText" dxfId="72" priority="44" operator="containsText" text="Media">
      <formula>NOT(ISERROR(SEARCH("Media",D10)))</formula>
    </cfRule>
    <cfRule type="containsText" dxfId="71" priority="42" operator="containsText" text="Muy Baja">
      <formula>NOT(ISERROR(SEARCH("Muy Baja",D10)))</formula>
    </cfRule>
  </conditionalFormatting>
  <conditionalFormatting sqref="E10:E79">
    <cfRule type="containsText" dxfId="70" priority="38" operator="containsText" text="Leve">
      <formula>NOT(ISERROR(SEARCH("Leve",E10)))</formula>
    </cfRule>
    <cfRule type="containsText" dxfId="69" priority="37" operator="containsText" text="Menor">
      <formula>NOT(ISERROR(SEARCH("Menor",E10)))</formula>
    </cfRule>
    <cfRule type="containsText" dxfId="68" priority="36" operator="containsText" text="Mayor">
      <formula>NOT(ISERROR(SEARCH("Mayor",E10)))</formula>
    </cfRule>
    <cfRule type="containsText" dxfId="67" priority="35" operator="containsText" text="Catastrófico">
      <formula>NOT(ISERROR(SEARCH("Catastrófico",E10)))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79">
    <cfRule type="containsText" dxfId="65" priority="54" operator="containsText" text="Extremo">
      <formula>NOT(ISERROR(SEARCH("Extremo",F10)))</formula>
    </cfRule>
    <cfRule type="containsText" dxfId="64" priority="53" operator="containsText" text="Alto">
      <formula>NOT(ISERROR(SEARCH("Alto",F10)))</formula>
    </cfRule>
    <cfRule type="containsText" dxfId="63" priority="52" operator="containsText" text="Moderado">
      <formula>NOT(ISERROR(SEARCH("Moderado",F10)))</formula>
    </cfRule>
    <cfRule type="containsText" dxfId="62" priority="51" operator="containsText" text="Bajo">
      <formula>NOT(ISERROR(SEARCH("Bajo",F10)))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79">
    <cfRule type="colorScale" priority="142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ED63B302-B52E-40D7-9DD5-792F20E6857E}"/>
    <dataValidation allowBlank="1" showInputMessage="1" showErrorMessage="1" prompt="Seleccionar si el responsable es el responsable de las acciones es el nivel central" sqref="I7:I8" xr:uid="{2208D736-F4AD-4037-92D6-E7EC953608E1}"/>
    <dataValidation allowBlank="1" showInputMessage="1" showErrorMessage="1" prompt="Describir las actividades que se van a desarrollar para el proyecto" sqref="H7" xr:uid="{B300BCAD-F056-41FD-9E17-BAC1FEF9AB30}"/>
    <dataValidation allowBlank="1" showInputMessage="1" showErrorMessage="1" prompt="Registrar qué factor  que ocasina el riesgo: un facot identtficado el contexto._x000a_O  personas, recursos, estilo de direccion , factores externos, , codiciones ambientales" sqref="C8" xr:uid="{1183129E-115C-40D8-9EEF-D1D258143E73}"/>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CADD72-8211-496A-8C0E-BD9374E20BDF}">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tabSelected="1" topLeftCell="D39" zoomScale="80" zoomScaleNormal="80" workbookViewId="0">
      <selection activeCell="M60" sqref="M60:M6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34"/>
      <c r="B1" s="635"/>
      <c r="C1" s="638"/>
      <c r="D1" s="638"/>
      <c r="E1" s="638"/>
      <c r="F1" s="638"/>
      <c r="G1" s="638"/>
      <c r="H1" s="638"/>
      <c r="I1" s="638"/>
      <c r="J1" s="639"/>
      <c r="K1" s="633"/>
      <c r="L1" s="633"/>
      <c r="M1" s="63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36"/>
      <c r="B2" s="637"/>
      <c r="C2" s="640"/>
      <c r="D2" s="640"/>
      <c r="E2" s="640"/>
      <c r="F2" s="640"/>
      <c r="G2" s="640"/>
      <c r="H2" s="640"/>
      <c r="I2" s="640"/>
      <c r="J2" s="641"/>
      <c r="K2" s="633"/>
      <c r="L2" s="633"/>
      <c r="M2" s="63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0"/>
      <c r="D3" s="640"/>
      <c r="E3" s="640"/>
      <c r="F3" s="640"/>
      <c r="G3" s="640"/>
      <c r="H3" s="640"/>
      <c r="I3" s="640"/>
      <c r="J3" s="641"/>
      <c r="K3" s="633"/>
      <c r="L3" s="633"/>
      <c r="M3" s="63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52" t="s">
        <v>260</v>
      </c>
      <c r="B4" s="452"/>
      <c r="C4" s="428"/>
      <c r="D4" s="428"/>
      <c r="E4" s="428"/>
      <c r="F4" s="428"/>
      <c r="G4" s="428"/>
      <c r="H4" s="428"/>
      <c r="I4" s="428"/>
      <c r="J4" s="428"/>
      <c r="K4" s="428"/>
      <c r="L4" s="428"/>
      <c r="M4" s="42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52" t="s">
        <v>261</v>
      </c>
      <c r="B5" s="452"/>
      <c r="C5" s="430"/>
      <c r="D5" s="430"/>
      <c r="E5" s="430"/>
      <c r="F5" s="430"/>
      <c r="G5" s="430"/>
      <c r="H5" s="430"/>
      <c r="I5" s="430"/>
      <c r="J5" s="430"/>
      <c r="K5" s="430"/>
      <c r="L5" s="430"/>
      <c r="M5" s="430"/>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52" t="s">
        <v>262</v>
      </c>
      <c r="B6" s="452"/>
      <c r="C6" s="670"/>
      <c r="D6" s="671"/>
      <c r="E6" s="671"/>
      <c r="F6" s="671"/>
      <c r="G6" s="671"/>
      <c r="H6" s="671"/>
      <c r="I6" s="671"/>
      <c r="J6" s="671"/>
      <c r="K6" s="671"/>
      <c r="L6" s="671"/>
      <c r="M6" s="672"/>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4" t="s">
        <v>459</v>
      </c>
      <c r="B7" s="655"/>
      <c r="C7" s="656"/>
      <c r="D7" s="657" t="s">
        <v>460</v>
      </c>
      <c r="E7" s="657"/>
      <c r="F7" s="657"/>
      <c r="G7" s="658" t="s">
        <v>461</v>
      </c>
      <c r="H7" s="649" t="s">
        <v>462</v>
      </c>
      <c r="I7" s="651" t="s">
        <v>463</v>
      </c>
      <c r="J7" s="652"/>
      <c r="K7" s="651" t="s">
        <v>464</v>
      </c>
      <c r="L7" s="652"/>
      <c r="M7" s="653" t="s">
        <v>474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33</v>
      </c>
      <c r="B8" s="34" t="s">
        <v>202</v>
      </c>
      <c r="C8" s="34" t="s">
        <v>204</v>
      </c>
      <c r="D8" s="27" t="s">
        <v>214</v>
      </c>
      <c r="E8" s="27" t="s">
        <v>466</v>
      </c>
      <c r="F8" s="27" t="s">
        <v>467</v>
      </c>
      <c r="G8" s="658"/>
      <c r="H8" s="650"/>
      <c r="I8" s="28" t="s">
        <v>468</v>
      </c>
      <c r="J8" s="28" t="s">
        <v>469</v>
      </c>
      <c r="K8" s="28" t="s">
        <v>470</v>
      </c>
      <c r="L8" s="28" t="s">
        <v>471</v>
      </c>
      <c r="M8" s="65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42"/>
      <c r="B9" s="643"/>
      <c r="C9" s="643"/>
      <c r="D9" s="643"/>
      <c r="E9" s="643"/>
      <c r="F9" s="643"/>
      <c r="G9" s="64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44">
        <f>'7- Mapa Final'!A10</f>
        <v>1</v>
      </c>
      <c r="B10" s="645" t="str">
        <f>'7- Mapa Final'!B10</f>
        <v>Vencimiento de Términos</v>
      </c>
      <c r="C10" s="645" t="str">
        <f>'7- Mapa Final'!C10</f>
        <v>Se realizan  actuaciones procesales o se da  respuesta a las solicitudes de los usuarios de la administración de justicia en materia penal, después del  término legal establecido para decidir sobre los conflictos presentados a los jueces.</v>
      </c>
      <c r="D10" s="661" t="str">
        <f>'7- Mapa Final'!J10</f>
        <v>Muy Baja - 1</v>
      </c>
      <c r="E10" s="662" t="str">
        <f>'7- Mapa Final'!K10</f>
        <v>Menor - 2</v>
      </c>
      <c r="F10" s="647" t="str">
        <f>'7- Mapa Final'!M10</f>
        <v>Bajo - 2</v>
      </c>
      <c r="G10" s="441" t="s">
        <v>364</v>
      </c>
      <c r="H10" s="648" t="s">
        <v>517</v>
      </c>
      <c r="I10" s="648"/>
      <c r="J10" s="648" t="s">
        <v>518</v>
      </c>
      <c r="K10" s="614">
        <v>45566</v>
      </c>
      <c r="L10" s="614">
        <v>45657</v>
      </c>
      <c r="M10" s="646" t="s">
        <v>553</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08"/>
      <c r="B11" s="609"/>
      <c r="C11" s="609"/>
      <c r="D11" s="611"/>
      <c r="E11" s="613"/>
      <c r="F11" s="625"/>
      <c r="G11" s="442"/>
      <c r="H11" s="628"/>
      <c r="I11" s="628"/>
      <c r="J11" s="628"/>
      <c r="K11" s="615"/>
      <c r="L11" s="615"/>
      <c r="M11" s="61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08"/>
      <c r="B12" s="609"/>
      <c r="C12" s="609"/>
      <c r="D12" s="611"/>
      <c r="E12" s="613"/>
      <c r="F12" s="625"/>
      <c r="G12" s="442"/>
      <c r="H12" s="628"/>
      <c r="I12" s="628"/>
      <c r="J12" s="628"/>
      <c r="K12" s="615"/>
      <c r="L12" s="615"/>
      <c r="M12" s="61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08"/>
      <c r="B13" s="609"/>
      <c r="C13" s="609"/>
      <c r="D13" s="611"/>
      <c r="E13" s="613"/>
      <c r="F13" s="625"/>
      <c r="G13" s="442"/>
      <c r="H13" s="628"/>
      <c r="I13" s="628"/>
      <c r="J13" s="628"/>
      <c r="K13" s="615"/>
      <c r="L13" s="615"/>
      <c r="M13" s="61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08"/>
      <c r="B14" s="609"/>
      <c r="C14" s="609"/>
      <c r="D14" s="611"/>
      <c r="E14" s="613"/>
      <c r="F14" s="625"/>
      <c r="G14" s="442"/>
      <c r="H14" s="628"/>
      <c r="I14" s="628"/>
      <c r="J14" s="628"/>
      <c r="K14" s="615"/>
      <c r="L14" s="615"/>
      <c r="M14" s="61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08"/>
      <c r="B15" s="609"/>
      <c r="C15" s="609"/>
      <c r="D15" s="611"/>
      <c r="E15" s="613"/>
      <c r="F15" s="625"/>
      <c r="G15" s="442"/>
      <c r="H15" s="628"/>
      <c r="I15" s="628"/>
      <c r="J15" s="628"/>
      <c r="K15" s="615"/>
      <c r="L15" s="615"/>
      <c r="M15" s="61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08"/>
      <c r="B16" s="609"/>
      <c r="C16" s="609"/>
      <c r="D16" s="611"/>
      <c r="E16" s="613"/>
      <c r="F16" s="625"/>
      <c r="G16" s="442"/>
      <c r="H16" s="628"/>
      <c r="I16" s="628"/>
      <c r="J16" s="628"/>
      <c r="K16" s="615"/>
      <c r="L16" s="615"/>
      <c r="M16" s="61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08"/>
      <c r="B17" s="609"/>
      <c r="C17" s="609"/>
      <c r="D17" s="611"/>
      <c r="E17" s="613"/>
      <c r="F17" s="625"/>
      <c r="G17" s="442"/>
      <c r="H17" s="628"/>
      <c r="I17" s="628"/>
      <c r="J17" s="628"/>
      <c r="K17" s="615"/>
      <c r="L17" s="615"/>
      <c r="M17" s="61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08"/>
      <c r="B18" s="609"/>
      <c r="C18" s="609"/>
      <c r="D18" s="611"/>
      <c r="E18" s="613"/>
      <c r="F18" s="625"/>
      <c r="G18" s="442"/>
      <c r="H18" s="628"/>
      <c r="I18" s="628"/>
      <c r="J18" s="628"/>
      <c r="K18" s="615"/>
      <c r="L18" s="615"/>
      <c r="M18" s="61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08"/>
      <c r="B19" s="609"/>
      <c r="C19" s="609"/>
      <c r="D19" s="611"/>
      <c r="E19" s="613"/>
      <c r="F19" s="625"/>
      <c r="G19" s="491"/>
      <c r="H19" s="630"/>
      <c r="I19" s="630"/>
      <c r="J19" s="630"/>
      <c r="K19" s="616"/>
      <c r="L19" s="616"/>
      <c r="M19" s="619"/>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08">
        <f>'7- Mapa Final'!A20</f>
        <v>2</v>
      </c>
      <c r="B20" s="609" t="str">
        <f>'7- Mapa Final'!B20</f>
        <v xml:space="preserve">Incumplimientos en la realizacion de audiencias </v>
      </c>
      <c r="C20" s="609" t="str">
        <f>'7- Mapa Final'!C20</f>
        <v xml:space="preserve">No se atiende la  solicitud  de un fiscal o parte interesada para la realización de una audiencia preliminar o no se cumple  la programción de audiencias de Conocimiento. </v>
      </c>
      <c r="D20" s="610" t="str">
        <f>'7- Mapa Final'!J20</f>
        <v>Muy Baja - 1</v>
      </c>
      <c r="E20" s="612" t="str">
        <f>'7- Mapa Final'!K20</f>
        <v>Menor - 2</v>
      </c>
      <c r="F20" s="625" t="str">
        <f>'7- Mapa Final'!M20</f>
        <v>Bajo - 2</v>
      </c>
      <c r="G20" s="441" t="s">
        <v>364</v>
      </c>
      <c r="H20" s="631" t="str">
        <f>'[4]7- Mapa Final'!O20:O29</f>
        <v>- Analisis del informe de estadistico y de gestión trimestralmente,
- Realizar Comités del SIGCMA para el seguimiento, implementación y mejora continua,</v>
      </c>
      <c r="I20" s="632"/>
      <c r="J20" s="631" t="str">
        <f>'[4]7- Mapa Final'!P20:P29</f>
        <v>- Comité General,
- Comité operativo SIGCMA del SRPA de Quindio,</v>
      </c>
      <c r="K20" s="614">
        <v>45566</v>
      </c>
      <c r="L20" s="614">
        <v>45657</v>
      </c>
      <c r="M20" s="659" t="s">
        <v>563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08"/>
      <c r="B21" s="609"/>
      <c r="C21" s="609"/>
      <c r="D21" s="611"/>
      <c r="E21" s="613"/>
      <c r="F21" s="625"/>
      <c r="G21" s="442"/>
      <c r="H21" s="632"/>
      <c r="I21" s="632"/>
      <c r="J21" s="632"/>
      <c r="K21" s="615"/>
      <c r="L21" s="615"/>
      <c r="M21" s="66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08"/>
      <c r="B22" s="609"/>
      <c r="C22" s="609"/>
      <c r="D22" s="611"/>
      <c r="E22" s="613"/>
      <c r="F22" s="625"/>
      <c r="G22" s="442"/>
      <c r="H22" s="632"/>
      <c r="I22" s="632"/>
      <c r="J22" s="632"/>
      <c r="K22" s="615"/>
      <c r="L22" s="615"/>
      <c r="M22" s="66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08"/>
      <c r="B23" s="609"/>
      <c r="C23" s="609"/>
      <c r="D23" s="611"/>
      <c r="E23" s="613"/>
      <c r="F23" s="625"/>
      <c r="G23" s="442"/>
      <c r="H23" s="632"/>
      <c r="I23" s="632"/>
      <c r="J23" s="632"/>
      <c r="K23" s="615"/>
      <c r="L23" s="615"/>
      <c r="M23" s="66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08"/>
      <c r="B24" s="609"/>
      <c r="C24" s="609"/>
      <c r="D24" s="611"/>
      <c r="E24" s="613"/>
      <c r="F24" s="625"/>
      <c r="G24" s="442"/>
      <c r="H24" s="632"/>
      <c r="I24" s="632"/>
      <c r="J24" s="632"/>
      <c r="K24" s="615"/>
      <c r="L24" s="615"/>
      <c r="M24" s="66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08"/>
      <c r="B25" s="609"/>
      <c r="C25" s="609"/>
      <c r="D25" s="611"/>
      <c r="E25" s="613"/>
      <c r="F25" s="625"/>
      <c r="G25" s="442"/>
      <c r="H25" s="632"/>
      <c r="I25" s="632"/>
      <c r="J25" s="632"/>
      <c r="K25" s="615"/>
      <c r="L25" s="615"/>
      <c r="M25" s="660"/>
      <c r="N25" s="33"/>
      <c r="O25" s="33"/>
    </row>
    <row r="26" spans="1:169">
      <c r="A26" s="608"/>
      <c r="B26" s="609"/>
      <c r="C26" s="609"/>
      <c r="D26" s="611"/>
      <c r="E26" s="613"/>
      <c r="F26" s="625"/>
      <c r="G26" s="442"/>
      <c r="H26" s="632"/>
      <c r="I26" s="632"/>
      <c r="J26" s="632"/>
      <c r="K26" s="615"/>
      <c r="L26" s="615"/>
      <c r="M26" s="660"/>
      <c r="N26" s="33"/>
      <c r="O26" s="33"/>
    </row>
    <row r="27" spans="1:169">
      <c r="A27" s="608"/>
      <c r="B27" s="609"/>
      <c r="C27" s="609"/>
      <c r="D27" s="611"/>
      <c r="E27" s="613"/>
      <c r="F27" s="625"/>
      <c r="G27" s="442"/>
      <c r="H27" s="632"/>
      <c r="I27" s="632"/>
      <c r="J27" s="632"/>
      <c r="K27" s="615"/>
      <c r="L27" s="615"/>
      <c r="M27" s="660"/>
      <c r="N27" s="33"/>
      <c r="O27" s="33"/>
    </row>
    <row r="28" spans="1:169">
      <c r="A28" s="608"/>
      <c r="B28" s="609"/>
      <c r="C28" s="609"/>
      <c r="D28" s="611"/>
      <c r="E28" s="613"/>
      <c r="F28" s="625"/>
      <c r="G28" s="442"/>
      <c r="H28" s="632"/>
      <c r="I28" s="632"/>
      <c r="J28" s="632"/>
      <c r="K28" s="615"/>
      <c r="L28" s="615"/>
      <c r="M28" s="660"/>
      <c r="N28" s="33"/>
      <c r="O28" s="33"/>
    </row>
    <row r="29" spans="1:169" ht="143.25" customHeight="1" thickBot="1">
      <c r="A29" s="608"/>
      <c r="B29" s="609"/>
      <c r="C29" s="609"/>
      <c r="D29" s="611"/>
      <c r="E29" s="613"/>
      <c r="F29" s="625"/>
      <c r="G29" s="491"/>
      <c r="H29" s="632"/>
      <c r="I29" s="632"/>
      <c r="J29" s="632"/>
      <c r="K29" s="616"/>
      <c r="L29" s="616"/>
      <c r="M29" s="660"/>
      <c r="N29" s="33"/>
      <c r="O29" s="33"/>
    </row>
    <row r="30" spans="1:169" s="25" customFormat="1" ht="12.75" customHeight="1">
      <c r="A30" s="608">
        <f>'7- Mapa Final'!A30</f>
        <v>3</v>
      </c>
      <c r="B30" s="609" t="str">
        <f>'7- Mapa Final'!B30</f>
        <v xml:space="preserve"> Efectuar notificaciones que no cumplan con los requistos</v>
      </c>
      <c r="C30" s="609" t="str">
        <f>'7- Mapa Final'!C30</f>
        <v>No se realizan las  notificaciones , no se erfectuan  oportunamente o no se aplica aplicar la normatividad,</v>
      </c>
      <c r="D30" s="610" t="str">
        <f>'7- Mapa Final'!J30</f>
        <v>Muy Baja - 1</v>
      </c>
      <c r="E30" s="612" t="str">
        <f>'7- Mapa Final'!K30</f>
        <v>Menor - 2</v>
      </c>
      <c r="F30" s="625" t="str">
        <f>'7- Mapa Final'!M30</f>
        <v>Bajo - 2</v>
      </c>
      <c r="G30" s="492" t="s">
        <v>364</v>
      </c>
      <c r="H30" s="627" t="s">
        <v>517</v>
      </c>
      <c r="I30" s="627"/>
      <c r="J30" s="627" t="s">
        <v>518</v>
      </c>
      <c r="K30" s="614">
        <v>45566</v>
      </c>
      <c r="L30" s="614">
        <v>45657</v>
      </c>
      <c r="M30" s="617" t="s">
        <v>561</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08"/>
      <c r="B31" s="609"/>
      <c r="C31" s="609"/>
      <c r="D31" s="611"/>
      <c r="E31" s="613"/>
      <c r="F31" s="625"/>
      <c r="G31" s="442"/>
      <c r="H31" s="628"/>
      <c r="I31" s="628"/>
      <c r="J31" s="628"/>
      <c r="K31" s="615"/>
      <c r="L31" s="615"/>
      <c r="M31" s="61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08"/>
      <c r="B32" s="609"/>
      <c r="C32" s="609"/>
      <c r="D32" s="611"/>
      <c r="E32" s="613"/>
      <c r="F32" s="625"/>
      <c r="G32" s="442"/>
      <c r="H32" s="628"/>
      <c r="I32" s="628"/>
      <c r="J32" s="628"/>
      <c r="K32" s="615"/>
      <c r="L32" s="615"/>
      <c r="M32" s="61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08"/>
      <c r="B33" s="609"/>
      <c r="C33" s="609"/>
      <c r="D33" s="611"/>
      <c r="E33" s="613"/>
      <c r="F33" s="625"/>
      <c r="G33" s="442"/>
      <c r="H33" s="628"/>
      <c r="I33" s="628"/>
      <c r="J33" s="628"/>
      <c r="K33" s="615"/>
      <c r="L33" s="615"/>
      <c r="M33" s="61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08"/>
      <c r="B34" s="609"/>
      <c r="C34" s="609"/>
      <c r="D34" s="611"/>
      <c r="E34" s="613"/>
      <c r="F34" s="625"/>
      <c r="G34" s="442"/>
      <c r="H34" s="628"/>
      <c r="I34" s="628"/>
      <c r="J34" s="628"/>
      <c r="K34" s="615"/>
      <c r="L34" s="615"/>
      <c r="M34" s="61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08"/>
      <c r="B35" s="609"/>
      <c r="C35" s="609"/>
      <c r="D35" s="611"/>
      <c r="E35" s="613"/>
      <c r="F35" s="625"/>
      <c r="G35" s="442"/>
      <c r="H35" s="628"/>
      <c r="I35" s="628"/>
      <c r="J35" s="628"/>
      <c r="K35" s="615"/>
      <c r="L35" s="615"/>
      <c r="M35" s="618"/>
      <c r="N35" s="33"/>
      <c r="O35" s="33"/>
    </row>
    <row r="36" spans="1:169">
      <c r="A36" s="608"/>
      <c r="B36" s="609"/>
      <c r="C36" s="609"/>
      <c r="D36" s="611"/>
      <c r="E36" s="613"/>
      <c r="F36" s="625"/>
      <c r="G36" s="442"/>
      <c r="H36" s="628"/>
      <c r="I36" s="628"/>
      <c r="J36" s="628"/>
      <c r="K36" s="615"/>
      <c r="L36" s="615"/>
      <c r="M36" s="618"/>
      <c r="N36" s="33"/>
      <c r="O36" s="33"/>
    </row>
    <row r="37" spans="1:169">
      <c r="A37" s="608"/>
      <c r="B37" s="609"/>
      <c r="C37" s="609"/>
      <c r="D37" s="611"/>
      <c r="E37" s="613"/>
      <c r="F37" s="625"/>
      <c r="G37" s="442"/>
      <c r="H37" s="628"/>
      <c r="I37" s="628"/>
      <c r="J37" s="628"/>
      <c r="K37" s="615"/>
      <c r="L37" s="615"/>
      <c r="M37" s="618"/>
      <c r="N37" s="33"/>
      <c r="O37" s="33"/>
    </row>
    <row r="38" spans="1:169">
      <c r="A38" s="608"/>
      <c r="B38" s="609"/>
      <c r="C38" s="609"/>
      <c r="D38" s="611"/>
      <c r="E38" s="613"/>
      <c r="F38" s="625"/>
      <c r="G38" s="442"/>
      <c r="H38" s="628"/>
      <c r="I38" s="628"/>
      <c r="J38" s="628"/>
      <c r="K38" s="615"/>
      <c r="L38" s="615"/>
      <c r="M38" s="618"/>
      <c r="N38" s="33"/>
      <c r="O38" s="33"/>
    </row>
    <row r="39" spans="1:169" ht="121.5" customHeight="1" thickBot="1">
      <c r="A39" s="608"/>
      <c r="B39" s="609"/>
      <c r="C39" s="609"/>
      <c r="D39" s="611"/>
      <c r="E39" s="613"/>
      <c r="F39" s="625"/>
      <c r="G39" s="491"/>
      <c r="H39" s="630"/>
      <c r="I39" s="630"/>
      <c r="J39" s="630"/>
      <c r="K39" s="616"/>
      <c r="L39" s="616"/>
      <c r="M39" s="619"/>
      <c r="N39" s="33"/>
      <c r="O39" s="33"/>
    </row>
    <row r="40" spans="1:169" s="25" customFormat="1" ht="12.75" customHeight="1">
      <c r="A40" s="608">
        <f>'7- Mapa Final'!A40</f>
        <v>4</v>
      </c>
      <c r="B40" s="609" t="str">
        <f>'7- Mapa Final'!B40</f>
        <v>Efectuar el reparto judicial incumpliendo requisitos</v>
      </c>
      <c r="C40" s="609" t="str">
        <f>'7- Mapa Final'!C40</f>
        <v>Realizar el reparto incumplimiento los principios  y condiciones establecidas para su realización</v>
      </c>
      <c r="D40" s="610" t="str">
        <f>'7- Mapa Final'!J40</f>
        <v>Muy Baja - 1</v>
      </c>
      <c r="E40" s="612" t="str">
        <f>'7- Mapa Final'!K40</f>
        <v>Menor - 2</v>
      </c>
      <c r="F40" s="625" t="str">
        <f>'7- Mapa Final'!M40</f>
        <v>Bajo - 2</v>
      </c>
      <c r="G40" s="492" t="s">
        <v>364</v>
      </c>
      <c r="H40" s="627" t="s">
        <v>517</v>
      </c>
      <c r="I40" s="627"/>
      <c r="J40" s="627" t="s">
        <v>518</v>
      </c>
      <c r="K40" s="614">
        <v>45566</v>
      </c>
      <c r="L40" s="614">
        <v>45657</v>
      </c>
      <c r="M40" s="617" t="s">
        <v>564</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08"/>
      <c r="B41" s="609"/>
      <c r="C41" s="609"/>
      <c r="D41" s="611"/>
      <c r="E41" s="613"/>
      <c r="F41" s="625"/>
      <c r="G41" s="442"/>
      <c r="H41" s="628"/>
      <c r="I41" s="628"/>
      <c r="J41" s="628"/>
      <c r="K41" s="615"/>
      <c r="L41" s="615"/>
      <c r="M41" s="61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08"/>
      <c r="B42" s="609"/>
      <c r="C42" s="609"/>
      <c r="D42" s="611"/>
      <c r="E42" s="613"/>
      <c r="F42" s="625"/>
      <c r="G42" s="442"/>
      <c r="H42" s="628"/>
      <c r="I42" s="628"/>
      <c r="J42" s="628"/>
      <c r="K42" s="615"/>
      <c r="L42" s="615"/>
      <c r="M42" s="618"/>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08"/>
      <c r="B43" s="609"/>
      <c r="C43" s="609"/>
      <c r="D43" s="611"/>
      <c r="E43" s="613"/>
      <c r="F43" s="625"/>
      <c r="G43" s="442"/>
      <c r="H43" s="628"/>
      <c r="I43" s="628"/>
      <c r="J43" s="628"/>
      <c r="K43" s="615"/>
      <c r="L43" s="615"/>
      <c r="M43" s="618"/>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08"/>
      <c r="B44" s="609"/>
      <c r="C44" s="609"/>
      <c r="D44" s="611"/>
      <c r="E44" s="613"/>
      <c r="F44" s="625"/>
      <c r="G44" s="442"/>
      <c r="H44" s="628"/>
      <c r="I44" s="628"/>
      <c r="J44" s="628"/>
      <c r="K44" s="615"/>
      <c r="L44" s="615"/>
      <c r="M44" s="618"/>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08"/>
      <c r="B45" s="609"/>
      <c r="C45" s="609"/>
      <c r="D45" s="611"/>
      <c r="E45" s="613"/>
      <c r="F45" s="625"/>
      <c r="G45" s="442"/>
      <c r="H45" s="628"/>
      <c r="I45" s="628"/>
      <c r="J45" s="628"/>
      <c r="K45" s="615"/>
      <c r="L45" s="615"/>
      <c r="M45" s="618"/>
      <c r="N45" s="33"/>
      <c r="O45" s="33"/>
    </row>
    <row r="46" spans="1:169">
      <c r="A46" s="608"/>
      <c r="B46" s="609"/>
      <c r="C46" s="609"/>
      <c r="D46" s="611"/>
      <c r="E46" s="613"/>
      <c r="F46" s="625"/>
      <c r="G46" s="442"/>
      <c r="H46" s="628"/>
      <c r="I46" s="628"/>
      <c r="J46" s="628"/>
      <c r="K46" s="615"/>
      <c r="L46" s="615"/>
      <c r="M46" s="618"/>
      <c r="N46" s="33"/>
      <c r="O46" s="33"/>
    </row>
    <row r="47" spans="1:169">
      <c r="A47" s="608"/>
      <c r="B47" s="609"/>
      <c r="C47" s="609"/>
      <c r="D47" s="611"/>
      <c r="E47" s="613"/>
      <c r="F47" s="625"/>
      <c r="G47" s="442"/>
      <c r="H47" s="628"/>
      <c r="I47" s="628"/>
      <c r="J47" s="628"/>
      <c r="K47" s="615"/>
      <c r="L47" s="615"/>
      <c r="M47" s="618"/>
      <c r="N47" s="33"/>
      <c r="O47" s="33"/>
    </row>
    <row r="48" spans="1:169">
      <c r="A48" s="608"/>
      <c r="B48" s="609"/>
      <c r="C48" s="609"/>
      <c r="D48" s="611"/>
      <c r="E48" s="613"/>
      <c r="F48" s="625"/>
      <c r="G48" s="442"/>
      <c r="H48" s="628"/>
      <c r="I48" s="628"/>
      <c r="J48" s="628"/>
      <c r="K48" s="615"/>
      <c r="L48" s="615"/>
      <c r="M48" s="618"/>
      <c r="N48" s="33"/>
      <c r="O48" s="33"/>
    </row>
    <row r="49" spans="1:169" ht="15.75" thickBot="1">
      <c r="A49" s="608"/>
      <c r="B49" s="609"/>
      <c r="C49" s="609"/>
      <c r="D49" s="611"/>
      <c r="E49" s="613"/>
      <c r="F49" s="625"/>
      <c r="G49" s="491"/>
      <c r="H49" s="630"/>
      <c r="I49" s="630"/>
      <c r="J49" s="630"/>
      <c r="K49" s="616"/>
      <c r="L49" s="616"/>
      <c r="M49" s="619"/>
      <c r="N49" s="33"/>
      <c r="O49" s="33"/>
    </row>
    <row r="50" spans="1:169" s="25" customFormat="1" ht="12.75" customHeight="1">
      <c r="A50" s="608">
        <v>5</v>
      </c>
      <c r="B50" s="609" t="str">
        <f>'7- Mapa Final'!B50</f>
        <v>Pérdida de documentos</v>
      </c>
      <c r="C50" s="609" t="str">
        <f>'7- Mapa Final'!C50</f>
        <v>Extravío temporal o definitivo de los  documentos de los procesos judiciales</v>
      </c>
      <c r="D50" s="610" t="str">
        <f>'7- Mapa Final'!J50</f>
        <v>Muy Baja - 1</v>
      </c>
      <c r="E50" s="612" t="str">
        <f>'7- Mapa Final'!K50</f>
        <v>Menor - 2</v>
      </c>
      <c r="F50" s="625" t="str">
        <f>'7- Mapa Final'!M50</f>
        <v>Bajo - 2</v>
      </c>
      <c r="G50" s="492" t="s">
        <v>364</v>
      </c>
      <c r="H50" s="627" t="s">
        <v>519</v>
      </c>
      <c r="I50" s="627"/>
      <c r="J50" s="627" t="s">
        <v>520</v>
      </c>
      <c r="K50" s="614">
        <v>45566</v>
      </c>
      <c r="L50" s="614">
        <v>45657</v>
      </c>
      <c r="M50" s="617" t="s">
        <v>565</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08"/>
      <c r="B51" s="609"/>
      <c r="C51" s="609"/>
      <c r="D51" s="611"/>
      <c r="E51" s="613"/>
      <c r="F51" s="625"/>
      <c r="G51" s="442"/>
      <c r="H51" s="628"/>
      <c r="I51" s="628"/>
      <c r="J51" s="628"/>
      <c r="K51" s="615"/>
      <c r="L51" s="615"/>
      <c r="M51" s="61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08"/>
      <c r="B52" s="609"/>
      <c r="C52" s="609"/>
      <c r="D52" s="611"/>
      <c r="E52" s="613"/>
      <c r="F52" s="625"/>
      <c r="G52" s="442"/>
      <c r="H52" s="628"/>
      <c r="I52" s="628"/>
      <c r="J52" s="628"/>
      <c r="K52" s="615"/>
      <c r="L52" s="615"/>
      <c r="M52" s="61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08"/>
      <c r="B53" s="609"/>
      <c r="C53" s="609"/>
      <c r="D53" s="611"/>
      <c r="E53" s="613"/>
      <c r="F53" s="625"/>
      <c r="G53" s="442"/>
      <c r="H53" s="628"/>
      <c r="I53" s="628"/>
      <c r="J53" s="628"/>
      <c r="K53" s="615"/>
      <c r="L53" s="615"/>
      <c r="M53" s="61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08"/>
      <c r="B54" s="609"/>
      <c r="C54" s="609"/>
      <c r="D54" s="611"/>
      <c r="E54" s="613"/>
      <c r="F54" s="625"/>
      <c r="G54" s="442"/>
      <c r="H54" s="628"/>
      <c r="I54" s="628"/>
      <c r="J54" s="628"/>
      <c r="K54" s="615"/>
      <c r="L54" s="615"/>
      <c r="M54" s="61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08"/>
      <c r="B55" s="609"/>
      <c r="C55" s="609"/>
      <c r="D55" s="611"/>
      <c r="E55" s="613"/>
      <c r="F55" s="625"/>
      <c r="G55" s="442"/>
      <c r="H55" s="628"/>
      <c r="I55" s="628"/>
      <c r="J55" s="628"/>
      <c r="K55" s="615"/>
      <c r="L55" s="615"/>
      <c r="M55" s="618"/>
      <c r="N55" s="33"/>
      <c r="O55" s="33"/>
    </row>
    <row r="56" spans="1:169">
      <c r="A56" s="608"/>
      <c r="B56" s="609"/>
      <c r="C56" s="609"/>
      <c r="D56" s="611"/>
      <c r="E56" s="613"/>
      <c r="F56" s="625"/>
      <c r="G56" s="442"/>
      <c r="H56" s="628"/>
      <c r="I56" s="628"/>
      <c r="J56" s="628"/>
      <c r="K56" s="615"/>
      <c r="L56" s="615"/>
      <c r="M56" s="618"/>
      <c r="N56" s="33"/>
      <c r="O56" s="33"/>
    </row>
    <row r="57" spans="1:169">
      <c r="A57" s="608"/>
      <c r="B57" s="609"/>
      <c r="C57" s="609"/>
      <c r="D57" s="611"/>
      <c r="E57" s="613"/>
      <c r="F57" s="625"/>
      <c r="G57" s="442"/>
      <c r="H57" s="628"/>
      <c r="I57" s="628"/>
      <c r="J57" s="628"/>
      <c r="K57" s="615"/>
      <c r="L57" s="615"/>
      <c r="M57" s="618"/>
      <c r="N57" s="33"/>
      <c r="O57" s="33"/>
    </row>
    <row r="58" spans="1:169">
      <c r="A58" s="608"/>
      <c r="B58" s="609"/>
      <c r="C58" s="609"/>
      <c r="D58" s="611"/>
      <c r="E58" s="613"/>
      <c r="F58" s="625"/>
      <c r="G58" s="442"/>
      <c r="H58" s="628"/>
      <c r="I58" s="628"/>
      <c r="J58" s="628"/>
      <c r="K58" s="615"/>
      <c r="L58" s="615"/>
      <c r="M58" s="618"/>
      <c r="N58" s="33"/>
      <c r="O58" s="33"/>
    </row>
    <row r="59" spans="1:169" ht="15.75" thickBot="1">
      <c r="A59" s="620"/>
      <c r="B59" s="621"/>
      <c r="C59" s="621"/>
      <c r="D59" s="622"/>
      <c r="E59" s="623"/>
      <c r="F59" s="626"/>
      <c r="G59" s="443"/>
      <c r="H59" s="629"/>
      <c r="I59" s="629"/>
      <c r="J59" s="629"/>
      <c r="K59" s="616"/>
      <c r="L59" s="616"/>
      <c r="M59" s="624"/>
      <c r="N59" s="33"/>
      <c r="O59" s="33"/>
    </row>
    <row r="60" spans="1:169" s="25" customFormat="1" ht="12.75" customHeight="1">
      <c r="A60" s="608">
        <v>6</v>
      </c>
      <c r="B60" s="609" t="str">
        <f>'7- Mapa Final'!B60</f>
        <v xml:space="preserve">Recibir , ofrecer, prometer , entregar o aceptar dádivas o beneficios a nombre propio o de terceros para  expedir, alterar,retener , extraviar o entregar  documentos  sin el lleno de requisitos legales </v>
      </c>
      <c r="C60" s="609" t="str">
        <f>'7- Mapa Final'!C60</f>
        <v xml:space="preserve"> Realizar trámites sin el cumplimiento de los requisitos legales  o  con informacionfalsa</v>
      </c>
      <c r="D60" s="610" t="str">
        <f>'7- Mapa Final'!J60</f>
        <v>Muy Baja - 1</v>
      </c>
      <c r="E60" s="612" t="str">
        <f>'7- Mapa Final'!K60</f>
        <v>Mayor - 4</v>
      </c>
      <c r="F60" s="625" t="str">
        <f>'7- Mapa Final'!M60</f>
        <v>Alto  - 4</v>
      </c>
      <c r="G60" s="441" t="s">
        <v>363</v>
      </c>
      <c r="H60" s="648" t="s">
        <v>542</v>
      </c>
      <c r="I60" s="648"/>
      <c r="J60" s="648" t="s">
        <v>520</v>
      </c>
      <c r="K60" s="614">
        <v>45566</v>
      </c>
      <c r="L60" s="614">
        <v>45657</v>
      </c>
      <c r="M60" s="646" t="s">
        <v>562</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08"/>
      <c r="B61" s="609"/>
      <c r="C61" s="609"/>
      <c r="D61" s="611"/>
      <c r="E61" s="613"/>
      <c r="F61" s="625"/>
      <c r="G61" s="442"/>
      <c r="H61" s="628"/>
      <c r="I61" s="628"/>
      <c r="J61" s="628"/>
      <c r="K61" s="615"/>
      <c r="L61" s="615"/>
      <c r="M61" s="618"/>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08"/>
      <c r="B62" s="609"/>
      <c r="C62" s="609"/>
      <c r="D62" s="611"/>
      <c r="E62" s="613"/>
      <c r="F62" s="625"/>
      <c r="G62" s="442"/>
      <c r="H62" s="628"/>
      <c r="I62" s="628"/>
      <c r="J62" s="628"/>
      <c r="K62" s="615"/>
      <c r="L62" s="615"/>
      <c r="M62" s="618"/>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08"/>
      <c r="B63" s="609"/>
      <c r="C63" s="609"/>
      <c r="D63" s="611"/>
      <c r="E63" s="613"/>
      <c r="F63" s="625"/>
      <c r="G63" s="442"/>
      <c r="H63" s="628"/>
      <c r="I63" s="628"/>
      <c r="J63" s="628"/>
      <c r="K63" s="615"/>
      <c r="L63" s="615"/>
      <c r="M63" s="618"/>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08"/>
      <c r="B64" s="609"/>
      <c r="C64" s="609"/>
      <c r="D64" s="611"/>
      <c r="E64" s="613"/>
      <c r="F64" s="625"/>
      <c r="G64" s="442"/>
      <c r="H64" s="628"/>
      <c r="I64" s="628"/>
      <c r="J64" s="628"/>
      <c r="K64" s="615"/>
      <c r="L64" s="615"/>
      <c r="M64" s="618"/>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08"/>
      <c r="B65" s="609"/>
      <c r="C65" s="609"/>
      <c r="D65" s="611"/>
      <c r="E65" s="613"/>
      <c r="F65" s="625"/>
      <c r="G65" s="442"/>
      <c r="H65" s="628"/>
      <c r="I65" s="628"/>
      <c r="J65" s="628"/>
      <c r="K65" s="615"/>
      <c r="L65" s="615"/>
      <c r="M65" s="618"/>
      <c r="N65" s="33"/>
      <c r="O65" s="33"/>
    </row>
    <row r="66" spans="1:169">
      <c r="A66" s="608"/>
      <c r="B66" s="609"/>
      <c r="C66" s="609"/>
      <c r="D66" s="611"/>
      <c r="E66" s="613"/>
      <c r="F66" s="625"/>
      <c r="G66" s="442"/>
      <c r="H66" s="628"/>
      <c r="I66" s="628"/>
      <c r="J66" s="628"/>
      <c r="K66" s="615"/>
      <c r="L66" s="615"/>
      <c r="M66" s="618"/>
      <c r="N66" s="33"/>
      <c r="O66" s="33"/>
    </row>
    <row r="67" spans="1:169">
      <c r="A67" s="608"/>
      <c r="B67" s="609"/>
      <c r="C67" s="609"/>
      <c r="D67" s="611"/>
      <c r="E67" s="613"/>
      <c r="F67" s="625"/>
      <c r="G67" s="442"/>
      <c r="H67" s="628"/>
      <c r="I67" s="628"/>
      <c r="J67" s="628"/>
      <c r="K67" s="615"/>
      <c r="L67" s="615"/>
      <c r="M67" s="618"/>
      <c r="N67" s="33"/>
      <c r="O67" s="33"/>
    </row>
    <row r="68" spans="1:169">
      <c r="A68" s="608"/>
      <c r="B68" s="609"/>
      <c r="C68" s="609"/>
      <c r="D68" s="611"/>
      <c r="E68" s="613"/>
      <c r="F68" s="625"/>
      <c r="G68" s="442"/>
      <c r="H68" s="628"/>
      <c r="I68" s="628"/>
      <c r="J68" s="628"/>
      <c r="K68" s="615"/>
      <c r="L68" s="615"/>
      <c r="M68" s="618"/>
      <c r="N68" s="33"/>
      <c r="O68" s="33"/>
    </row>
    <row r="69" spans="1:169" ht="15.75" thickBot="1">
      <c r="A69" s="620"/>
      <c r="B69" s="621"/>
      <c r="C69" s="621"/>
      <c r="D69" s="622"/>
      <c r="E69" s="623"/>
      <c r="F69" s="626"/>
      <c r="G69" s="443"/>
      <c r="H69" s="629"/>
      <c r="I69" s="629"/>
      <c r="J69" s="629"/>
      <c r="K69" s="616"/>
      <c r="L69" s="616"/>
      <c r="M69" s="624"/>
      <c r="N69" s="33"/>
      <c r="O69" s="33"/>
    </row>
    <row r="70" spans="1:169" s="25" customFormat="1" ht="12.75" customHeight="1">
      <c r="A70" s="608">
        <v>7</v>
      </c>
      <c r="B70" s="609" t="str">
        <f>'7- Mapa Final'!B70</f>
        <v xml:space="preserve">Recibir, ofrecer, prometer, entregar o aceptar dadivas  o beneficios a nombre propio o de terceros para  demorar, retener, alterar o direccionar fallos judiciales </v>
      </c>
      <c r="C70" s="609" t="str">
        <f>'7- Mapa Final'!C70</f>
        <v xml:space="preserve">Proferir  sentencias judiciales incumplmiendo los principios de la administracion de justicia o sin la observancia de los Codigos  Procesales en la materia </v>
      </c>
      <c r="D70" s="610" t="str">
        <f>'7- Mapa Final'!J70</f>
        <v>Muy Baja - 1</v>
      </c>
      <c r="E70" s="612" t="str">
        <f>'7- Mapa Final'!K70</f>
        <v>Mayor - 4</v>
      </c>
      <c r="F70" s="625" t="str">
        <f>'7- Mapa Final'!M70</f>
        <v>Alto  - 4</v>
      </c>
      <c r="G70" s="423" t="s">
        <v>363</v>
      </c>
      <c r="H70" s="648" t="s">
        <v>542</v>
      </c>
      <c r="I70" s="632"/>
      <c r="J70" s="632" t="s">
        <v>520</v>
      </c>
      <c r="K70" s="614">
        <v>45566</v>
      </c>
      <c r="L70" s="614">
        <v>45657</v>
      </c>
      <c r="M70" s="646" t="s">
        <v>562</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08"/>
      <c r="B71" s="609"/>
      <c r="C71" s="609"/>
      <c r="D71" s="611"/>
      <c r="E71" s="613"/>
      <c r="F71" s="625"/>
      <c r="G71" s="423"/>
      <c r="H71" s="628"/>
      <c r="I71" s="632"/>
      <c r="J71" s="632"/>
      <c r="K71" s="615"/>
      <c r="L71" s="615"/>
      <c r="M71" s="618"/>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08"/>
      <c r="B72" s="609"/>
      <c r="C72" s="609"/>
      <c r="D72" s="611"/>
      <c r="E72" s="613"/>
      <c r="F72" s="625"/>
      <c r="G72" s="423"/>
      <c r="H72" s="628"/>
      <c r="I72" s="632"/>
      <c r="J72" s="632"/>
      <c r="K72" s="615"/>
      <c r="L72" s="615"/>
      <c r="M72" s="618"/>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08"/>
      <c r="B73" s="609"/>
      <c r="C73" s="609"/>
      <c r="D73" s="611"/>
      <c r="E73" s="613"/>
      <c r="F73" s="625"/>
      <c r="G73" s="423"/>
      <c r="H73" s="628"/>
      <c r="I73" s="632"/>
      <c r="J73" s="632"/>
      <c r="K73" s="615"/>
      <c r="L73" s="615"/>
      <c r="M73" s="618"/>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08"/>
      <c r="B74" s="609"/>
      <c r="C74" s="609"/>
      <c r="D74" s="611"/>
      <c r="E74" s="613"/>
      <c r="F74" s="625"/>
      <c r="G74" s="423"/>
      <c r="H74" s="628"/>
      <c r="I74" s="632"/>
      <c r="J74" s="632"/>
      <c r="K74" s="615"/>
      <c r="L74" s="615"/>
      <c r="M74" s="618"/>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08"/>
      <c r="B75" s="609"/>
      <c r="C75" s="609"/>
      <c r="D75" s="611"/>
      <c r="E75" s="613"/>
      <c r="F75" s="625"/>
      <c r="G75" s="423"/>
      <c r="H75" s="628"/>
      <c r="I75" s="632"/>
      <c r="J75" s="632"/>
      <c r="K75" s="615"/>
      <c r="L75" s="615"/>
      <c r="M75" s="618"/>
      <c r="N75" s="33"/>
      <c r="O75" s="33"/>
    </row>
    <row r="76" spans="1:169">
      <c r="A76" s="608"/>
      <c r="B76" s="609"/>
      <c r="C76" s="609"/>
      <c r="D76" s="611"/>
      <c r="E76" s="613"/>
      <c r="F76" s="625"/>
      <c r="G76" s="423"/>
      <c r="H76" s="628"/>
      <c r="I76" s="632"/>
      <c r="J76" s="632"/>
      <c r="K76" s="615"/>
      <c r="L76" s="615"/>
      <c r="M76" s="618"/>
      <c r="N76" s="33"/>
      <c r="O76" s="33"/>
    </row>
    <row r="77" spans="1:169">
      <c r="A77" s="608"/>
      <c r="B77" s="609"/>
      <c r="C77" s="609"/>
      <c r="D77" s="611"/>
      <c r="E77" s="613"/>
      <c r="F77" s="625"/>
      <c r="G77" s="423"/>
      <c r="H77" s="628"/>
      <c r="I77" s="632"/>
      <c r="J77" s="632"/>
      <c r="K77" s="615"/>
      <c r="L77" s="615"/>
      <c r="M77" s="618"/>
      <c r="N77" s="33"/>
      <c r="O77" s="33"/>
    </row>
    <row r="78" spans="1:169">
      <c r="A78" s="608"/>
      <c r="B78" s="609"/>
      <c r="C78" s="609"/>
      <c r="D78" s="611"/>
      <c r="E78" s="613"/>
      <c r="F78" s="625"/>
      <c r="G78" s="423"/>
      <c r="H78" s="628"/>
      <c r="I78" s="632"/>
      <c r="J78" s="632"/>
      <c r="K78" s="615"/>
      <c r="L78" s="615"/>
      <c r="M78" s="618"/>
      <c r="N78" s="33"/>
      <c r="O78" s="33"/>
    </row>
    <row r="79" spans="1:169" ht="15.75" thickBot="1">
      <c r="A79" s="620"/>
      <c r="B79" s="621"/>
      <c r="C79" s="621"/>
      <c r="D79" s="622"/>
      <c r="E79" s="623"/>
      <c r="F79" s="626"/>
      <c r="G79" s="424"/>
      <c r="H79" s="629"/>
      <c r="I79" s="663"/>
      <c r="J79" s="663"/>
      <c r="K79" s="616"/>
      <c r="L79" s="616"/>
      <c r="M79" s="624"/>
      <c r="N79" s="33"/>
      <c r="O79" s="33"/>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61" priority="81" operator="containsText" text="1- Bajo">
      <formula>NOT(ISERROR(SEARCH("1- Bajo",A7)))</formula>
    </cfRule>
    <cfRule type="containsText" dxfId="60" priority="80" operator="containsText" text="4- Bajo">
      <formula>NOT(ISERROR(SEARCH("4- Bajo",A7)))</formula>
    </cfRule>
    <cfRule type="containsText" dxfId="59" priority="79" operator="containsText" text="3- Bajo">
      <formula>NOT(ISERROR(SEARCH("3- Bajo",A7)))</formula>
    </cfRule>
    <cfRule type="containsText" dxfId="58" priority="78" operator="containsText" text="4- Moderado">
      <formula>NOT(ISERROR(SEARCH("4- Moderado",A7)))</formula>
    </cfRule>
    <cfRule type="containsText" dxfId="57" priority="77" operator="containsText" text="6- Moderado">
      <formula>NOT(ISERROR(SEARCH("6- Moderado",A7)))</formula>
    </cfRule>
    <cfRule type="containsText" dxfId="56" priority="76" operator="containsText" text="3- Moderado">
      <formula>NOT(ISERROR(SEARCH("3- Moderado",A7)))</formula>
    </cfRule>
  </conditionalFormatting>
  <conditionalFormatting sqref="A10:E10 A20:E20">
    <cfRule type="containsText" dxfId="55" priority="72" operator="containsText" text="4- Moderado">
      <formula>NOT(ISERROR(SEARCH("4- Moderado",A10)))</formula>
    </cfRule>
    <cfRule type="containsText" dxfId="54" priority="71" operator="containsText" text="6- Moderado">
      <formula>NOT(ISERROR(SEARCH("6- Moderado",A10)))</formula>
    </cfRule>
    <cfRule type="containsText" dxfId="53" priority="70" operator="containsText" text="3- Moderado">
      <formula>NOT(ISERROR(SEARCH("3- Moderado",A10)))</formula>
    </cfRule>
    <cfRule type="containsText" dxfId="52" priority="75" operator="containsText" text="1- Bajo">
      <formula>NOT(ISERROR(SEARCH("1- Bajo",A10)))</formula>
    </cfRule>
    <cfRule type="containsText" dxfId="51" priority="74" operator="containsText" text="4- Bajo">
      <formula>NOT(ISERROR(SEARCH("4- Bajo",A10)))</formula>
    </cfRule>
    <cfRule type="containsText" dxfId="50" priority="73" operator="containsText" text="3- Bajo">
      <formula>NOT(ISERROR(SEARCH("3- Bajo",A10)))</formula>
    </cfRule>
  </conditionalFormatting>
  <conditionalFormatting sqref="A30:E30">
    <cfRule type="containsText" dxfId="49" priority="60" operator="containsText" text="3- Bajo">
      <formula>NOT(ISERROR(SEARCH("3- Bajo",A30)))</formula>
    </cfRule>
    <cfRule type="containsText" dxfId="48" priority="58" operator="containsText" text="6- Moderado">
      <formula>NOT(ISERROR(SEARCH("6- Moderado",A30)))</formula>
    </cfRule>
    <cfRule type="containsText" dxfId="47" priority="57" operator="containsText" text="3- Moderado">
      <formula>NOT(ISERROR(SEARCH("3- Moderado",A30)))</formula>
    </cfRule>
    <cfRule type="containsText" dxfId="46" priority="59" operator="containsText" text="4- Moderado">
      <formula>NOT(ISERROR(SEARCH("4- Moderado",A30)))</formula>
    </cfRule>
    <cfRule type="containsText" dxfId="45" priority="62" operator="containsText" text="1- Bajo">
      <formula>NOT(ISERROR(SEARCH("1- Bajo",A30)))</formula>
    </cfRule>
    <cfRule type="containsText" dxfId="44" priority="61" operator="containsText" text="4- Bajo">
      <formula>NOT(ISERROR(SEARCH("4- Bajo",A30)))</formula>
    </cfRule>
  </conditionalFormatting>
  <conditionalFormatting sqref="A40:E40">
    <cfRule type="containsText" dxfId="43" priority="55" operator="containsText" text="1- Bajo">
      <formula>NOT(ISERROR(SEARCH("1- Bajo",A40)))</formula>
    </cfRule>
    <cfRule type="containsText" dxfId="42" priority="54" operator="containsText" text="4- Bajo">
      <formula>NOT(ISERROR(SEARCH("4- Bajo",A40)))</formula>
    </cfRule>
    <cfRule type="containsText" dxfId="41" priority="53" operator="containsText" text="3- Bajo">
      <formula>NOT(ISERROR(SEARCH("3- Bajo",A40)))</formula>
    </cfRule>
    <cfRule type="containsText" dxfId="40" priority="52" operator="containsText" text="4- Moderado">
      <formula>NOT(ISERROR(SEARCH("4- Moderado",A40)))</formula>
    </cfRule>
    <cfRule type="containsText" dxfId="39" priority="51" operator="containsText" text="6- Moderado">
      <formula>NOT(ISERROR(SEARCH("6- Moderado",A40)))</formula>
    </cfRule>
    <cfRule type="containsText" dxfId="38" priority="50" operator="containsText" text="3- Moderado">
      <formula>NOT(ISERROR(SEARCH("3- Moderado",A40)))</formula>
    </cfRule>
  </conditionalFormatting>
  <conditionalFormatting sqref="A50:E5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A60:E60">
    <cfRule type="containsText" dxfId="31" priority="21" operator="containsText" text="1- Bajo">
      <formula>NOT(ISERROR(SEARCH("1- Bajo",A60)))</formula>
    </cfRule>
    <cfRule type="containsText" dxfId="30" priority="20" operator="containsText" text="4- Bajo">
      <formula>NOT(ISERROR(SEARCH("4- Bajo",A60)))</formula>
    </cfRule>
    <cfRule type="containsText" dxfId="29" priority="19" operator="containsText" text="3- Bajo">
      <formula>NOT(ISERROR(SEARCH("3- Bajo",A60)))</formula>
    </cfRule>
    <cfRule type="containsText" dxfId="28" priority="17" operator="containsText" text="6- Moderado">
      <formula>NOT(ISERROR(SEARCH("6- Moderado",A60)))</formula>
    </cfRule>
    <cfRule type="containsText" dxfId="27" priority="16" operator="containsText" text="3- Moderado">
      <formula>NOT(ISERROR(SEARCH("3- Moderado",A60)))</formula>
    </cfRule>
    <cfRule type="containsText" dxfId="26" priority="18" operator="containsText" text="4- Moderado">
      <formula>NOT(ISERROR(SEARCH("4- Moderado",A60)))</formula>
    </cfRule>
  </conditionalFormatting>
  <conditionalFormatting sqref="A70:E70">
    <cfRule type="containsText" dxfId="25" priority="12" operator="containsText" text="3- Bajo">
      <formula>NOT(ISERROR(SEARCH("3- Bajo",A70)))</formula>
    </cfRule>
    <cfRule type="containsText" dxfId="24" priority="13" operator="containsText" text="4- Bajo">
      <formula>NOT(ISERROR(SEARCH("4- Bajo",A70)))</formula>
    </cfRule>
    <cfRule type="containsText" dxfId="23" priority="14" operator="containsText" text="1- Bajo">
      <formula>NOT(ISERROR(SEARCH("1- Bajo",A70)))</formula>
    </cfRule>
    <cfRule type="containsText" dxfId="22" priority="9" operator="containsText" text="3- Moderado">
      <formula>NOT(ISERROR(SEARCH("3- Moderado",A70)))</formula>
    </cfRule>
    <cfRule type="containsText" dxfId="21" priority="10" operator="containsText" text="6- Moderado">
      <formula>NOT(ISERROR(SEARCH("6- Moderado",A70)))</formula>
    </cfRule>
    <cfRule type="containsText" dxfId="20" priority="11" operator="containsText" text="4- Moderado">
      <formula>NOT(ISERROR(SEARCH("4- Moderado",A70)))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8" operator="containsText" text="4- Bajo">
      <formula>NOT(ISERROR(SEARCH("4- Bajo",C8)))</formula>
    </cfRule>
    <cfRule type="containsText" dxfId="15" priority="69" operator="containsText" text="1- Bajo">
      <formula>NOT(ISERROR(SEARCH("1- Bajo",C8)))</formula>
    </cfRule>
    <cfRule type="containsText" dxfId="14" priority="67" operator="containsText" text="3- Bajo">
      <formula>NOT(ISERROR(SEARCH("3- Bajo",C8)))</formula>
    </cfRule>
  </conditionalFormatting>
  <conditionalFormatting sqref="D10:D79">
    <cfRule type="containsText" dxfId="13" priority="35" operator="containsText" text="Baja">
      <formula>NOT(ISERROR(SEARCH("Baja",D10)))</formula>
    </cfRule>
    <cfRule type="containsText" dxfId="12" priority="34" operator="containsText" text="Alta">
      <formula>NOT(ISERROR(SEARCH("Alta",D10)))</formula>
    </cfRule>
    <cfRule type="containsText" dxfId="11" priority="33" operator="containsText" text="Muy Alta">
      <formula>NOT(ISERROR(SEARCH("Muy Alta",D10)))</formula>
    </cfRule>
    <cfRule type="containsText" dxfId="10" priority="38" operator="containsText" text="Media">
      <formula>NOT(ISERROR(SEARCH("Media",D10)))</formula>
    </cfRule>
    <cfRule type="containsText" dxfId="9" priority="36" operator="containsText" text="Muy Baja">
      <formula>NOT(ISERROR(SEARCH("Muy Baja",D10)))</formula>
    </cfRule>
  </conditionalFormatting>
  <conditionalFormatting sqref="E10:E79">
    <cfRule type="containsText" dxfId="8" priority="32" operator="containsText" text="Leve">
      <formula>NOT(ISERROR(SEARCH("Leve",E10)))</formula>
    </cfRule>
    <cfRule type="containsText" dxfId="7" priority="31" operator="containsText" text="Menor">
      <formula>NOT(ISERROR(SEARCH("Menor",E10)))</formula>
    </cfRule>
    <cfRule type="containsText" dxfId="6" priority="30" operator="containsText" text="Mayor">
      <formula>NOT(ISERROR(SEARCH("Mayor",E10)))</formula>
    </cfRule>
    <cfRule type="containsText" dxfId="5" priority="29" operator="containsText" text="Catastrófico">
      <formula>NOT(ISERROR(SEARCH("Catastrófico",E10)))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8" operator="containsText" text="Extremo">
      <formula>NOT(ISERROR(SEARCH("Extremo",F10)))</formula>
    </cfRule>
    <cfRule type="containsText" dxfId="2" priority="47" operator="containsText" text="Alto">
      <formula>NOT(ISERROR(SEARCH("Alto",F10)))</formula>
    </cfRule>
    <cfRule type="containsText" dxfId="1" priority="46" operator="containsText" text="Moderado">
      <formula>NOT(ISERROR(SEARCH("Moderado",F10)))</formula>
    </cfRule>
    <cfRule type="containsText" dxfId="0" priority="45" operator="containsText" text="Bajo">
      <formula>NOT(ISERROR(SEARCH("Bajo",F10)))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A4089481-337F-4732-8609-FAA74FD77B00}"/>
    <dataValidation allowBlank="1" showInputMessage="1" showErrorMessage="1" prompt="Describir las actividades que se van a desarrollar para el proyecto" sqref="H7" xr:uid="{78D61E49-5850-4DFA-AD16-6EA109F7717F}"/>
    <dataValidation allowBlank="1" showInputMessage="1" showErrorMessage="1" prompt="Seleccionar si el responsable es el responsable de las acciones es el nivel central" sqref="I7:I8" xr:uid="{1659F271-F847-4B3A-89AE-6DF77FDF6879}"/>
    <dataValidation allowBlank="1" showInputMessage="1" showErrorMessage="1" prompt="seleccionar si el responsable de ejecutar las acciones es el nivel central" sqref="J8" xr:uid="{94B91829-D497-4B9C-9973-35280B022D5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2C44330-FC28-4417-BED0-70959E494838}">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3.xml><?xml version="1.0" encoding="utf-8"?>
<ds:datastoreItem xmlns:ds="http://schemas.openxmlformats.org/officeDocument/2006/customXml" ds:itemID="{5936D5F8-CD52-4385-82D0-CF6F07C0EB4E}">
  <ds:schemaRefs>
    <ds:schemaRef ds:uri="http://purl.org/dc/terms/"/>
    <ds:schemaRef ds:uri="1f8d7d97-b52e-4e8e-add1-cddb6c7f9c6e"/>
    <ds:schemaRef ds:uri="http://purl.org/dc/elements/1.1/"/>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ebe62426-be44-4ac6-b4e7-c6e91301097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Centro Servicios Judiciales Penales Adolescentes - Qui</cp:lastModifiedBy>
  <cp:revision/>
  <dcterms:created xsi:type="dcterms:W3CDTF">2021-04-16T16:11:31Z</dcterms:created>
  <dcterms:modified xsi:type="dcterms:W3CDTF">2025-01-20T14:30:52Z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