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RsarabiF\Documents\Rama judicial\Transitorio\SIGCMA 2025\3. CONTENCIOSO (2025)\MATRIZ DE RIESGOS\"/>
    </mc:Choice>
  </mc:AlternateContent>
  <xr:revisionPtr revIDLastSave="0" documentId="13_ncr:1_{D381C594-9E3E-47DA-9EBD-1AEAF475FFFF}" xr6:coauthVersionLast="36" xr6:coauthVersionMax="47" xr10:uidLastSave="{00000000-0000-0000-0000-000000000000}"/>
  <bookViews>
    <workbookView xWindow="0" yWindow="0" windowWidth="28800" windowHeight="12225" tabRatio="898" xr2:uid="{00000000-000D-0000-FFFF-FFFF00000000}"/>
  </bookViews>
  <sheets>
    <sheet name="1- Presentación " sheetId="10" r:id="rId1"/>
    <sheet name="Conceptos 37001 " sheetId="37" r:id="rId2"/>
    <sheet name="2- Análisis de Contexto" sheetId="38" r:id="rId3"/>
    <sheet name="3- Estrategias" sheetId="40"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s>
  <externalReferences>
    <externalReference r:id="rId12"/>
    <externalReference r:id="rId13"/>
    <externalReference r:id="rId14"/>
    <externalReference r:id="rId15"/>
    <externalReference r:id="rId16"/>
    <externalReference r:id="rId17"/>
  </externalReferences>
  <definedNames>
    <definedName name="_xlnm.Print_Area" localSheetId="2">'2- Análisis de Contexto'!$A$1:$G$91</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 localSheetId="2">'[1]Tabla de Valoración'!$I$2:$L$5</definedName>
    <definedName name="Data" localSheetId="3">'[2]Tabla de Valoración'!$I$2:$L$5</definedName>
    <definedName name="Data">'[2]Tabla de Valoración'!$I$2:$L$5</definedName>
    <definedName name="Diseño" localSheetId="2">'[1]Tabla de Valoración'!$I$2:$I$5</definedName>
    <definedName name="Diseño" localSheetId="3">'[2]Tabla de Valoración'!$I$2:$I$5</definedName>
    <definedName name="Diseño">'[2]Tabla de Valoración'!$I$2:$I$5</definedName>
    <definedName name="Ejecución" localSheetId="2">'[1]Tabla de Valoración'!$I$2:$L$2</definedName>
    <definedName name="Ejecución" localSheetId="3">'[2]Tabla de Valoración'!$I$2:$L$2</definedName>
    <definedName name="Ejecución">'[2]Tabla de Valoración'!$I$2:$L$2</definedName>
    <definedName name="GEST" localSheetId="2">[3]GESTION!#REF!</definedName>
    <definedName name="GEST" localSheetId="3">[3]GESTION!#REF!</definedName>
    <definedName name="GEST">[4]GESTION!#REF!</definedName>
    <definedName name="INV" localSheetId="2">[3]INVERSION!#REF!</definedName>
    <definedName name="INV" localSheetId="3">[3]INVERSION!#REF!</definedName>
    <definedName name="INV">[4]INVERSION!#REF!</definedName>
    <definedName name="INV_GEST" localSheetId="2">#REF!</definedName>
    <definedName name="INV_GEST" localSheetId="3">#REF!</definedName>
    <definedName name="INV_GEST">#REF!</definedName>
    <definedName name="Posibilidad" localSheetId="2">[5]Hoja2!$H$3:$H$7</definedName>
    <definedName name="Posibilidad" localSheetId="3">[5]Hoja2!$H$3:$H$7</definedName>
    <definedName name="Posibilidad">[6]Hoja2!$H$3:$H$7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0" i="29" l="1"/>
  <c r="A60" i="29"/>
  <c r="B60" i="29"/>
  <c r="C60" i="29"/>
  <c r="E60" i="29"/>
  <c r="E61" i="29"/>
  <c r="E62" i="29"/>
  <c r="E63" i="29"/>
  <c r="E64" i="29"/>
  <c r="E65" i="29"/>
  <c r="E66" i="29"/>
  <c r="E67" i="29"/>
  <c r="E68" i="29"/>
  <c r="E69" i="29"/>
  <c r="S60" i="28"/>
  <c r="R51" i="28"/>
  <c r="L60" i="28"/>
  <c r="L61" i="28"/>
  <c r="L62" i="28"/>
  <c r="L63" i="28"/>
  <c r="L64" i="28"/>
  <c r="L65" i="28"/>
  <c r="L66" i="28"/>
  <c r="L67" i="28"/>
  <c r="L68" i="28"/>
  <c r="L69" i="28"/>
  <c r="K60" i="28"/>
  <c r="A60" i="28"/>
  <c r="B60" i="28"/>
  <c r="C60" i="28"/>
  <c r="C61" i="28"/>
  <c r="C62" i="28"/>
  <c r="C63" i="28"/>
  <c r="C64" i="28"/>
  <c r="C65" i="28"/>
  <c r="C66" i="28"/>
  <c r="C67" i="28"/>
  <c r="C68" i="28"/>
  <c r="C69" i="28"/>
  <c r="L52" i="27"/>
  <c r="L53" i="27"/>
  <c r="L54" i="27"/>
  <c r="L55" i="27"/>
  <c r="L56" i="27"/>
  <c r="L57" i="27"/>
  <c r="L58" i="27"/>
  <c r="L59" i="27"/>
  <c r="L60" i="27"/>
  <c r="K60" i="27" s="1"/>
  <c r="L61" i="27"/>
  <c r="L62" i="27"/>
  <c r="L63" i="27"/>
  <c r="K63" i="27" s="1"/>
  <c r="L64" i="27"/>
  <c r="K64" i="27" s="1"/>
  <c r="L65" i="27"/>
  <c r="K65" i="27" s="1"/>
  <c r="L66" i="27"/>
  <c r="K66" i="27" s="1"/>
  <c r="L67" i="27"/>
  <c r="L68" i="27"/>
  <c r="K68" i="27" s="1"/>
  <c r="L69" i="27"/>
  <c r="K61" i="27"/>
  <c r="K62" i="27"/>
  <c r="K67" i="27"/>
  <c r="K69" i="27"/>
  <c r="H60" i="27"/>
  <c r="F60" i="29" l="1"/>
  <c r="T60" i="28"/>
  <c r="C60" i="18"/>
  <c r="B60" i="18"/>
  <c r="A60" i="18"/>
  <c r="M60" i="27"/>
  <c r="N60" i="27" l="1"/>
  <c r="H60" i="29" s="1"/>
  <c r="G60" i="29"/>
  <c r="U60" i="28"/>
  <c r="K60" i="29" s="1"/>
  <c r="V60" i="28"/>
  <c r="M60" i="29" s="1"/>
  <c r="J60" i="29"/>
  <c r="L32" i="28"/>
  <c r="L81" i="28"/>
  <c r="L82" i="28"/>
  <c r="L83" i="28"/>
  <c r="L84" i="28"/>
  <c r="L85" i="28"/>
  <c r="R71" i="28"/>
  <c r="L71" i="28"/>
  <c r="R50" i="28"/>
  <c r="D60" i="18" l="1"/>
  <c r="F60" i="18"/>
  <c r="E60" i="18"/>
  <c r="C50" i="29"/>
  <c r="B50" i="29"/>
  <c r="A50" i="29"/>
  <c r="S50" i="28"/>
  <c r="L42" i="28"/>
  <c r="L43" i="28"/>
  <c r="L44" i="28"/>
  <c r="L45" i="28"/>
  <c r="L46" i="28"/>
  <c r="L47" i="28"/>
  <c r="L48" i="28"/>
  <c r="L49" i="28"/>
  <c r="L50" i="28"/>
  <c r="L51" i="28"/>
  <c r="L52" i="28"/>
  <c r="L53" i="28"/>
  <c r="L54" i="28"/>
  <c r="L55" i="28"/>
  <c r="L56" i="28"/>
  <c r="L57" i="28"/>
  <c r="L58" i="28"/>
  <c r="L59" i="28"/>
  <c r="A50" i="28"/>
  <c r="B50" i="28"/>
  <c r="C44" i="28"/>
  <c r="C45" i="28"/>
  <c r="C46" i="28"/>
  <c r="C47" i="28"/>
  <c r="C48" i="28"/>
  <c r="C49" i="28"/>
  <c r="C50" i="28"/>
  <c r="C51" i="28"/>
  <c r="C52" i="28"/>
  <c r="C53" i="28"/>
  <c r="C54" i="28"/>
  <c r="C55" i="28"/>
  <c r="C56" i="28"/>
  <c r="C57" i="28"/>
  <c r="C58" i="28"/>
  <c r="C59" i="28"/>
  <c r="B40" i="28"/>
  <c r="C39" i="28"/>
  <c r="C40" i="28"/>
  <c r="C41" i="28"/>
  <c r="C42" i="28"/>
  <c r="C43" i="28"/>
  <c r="K59" i="27"/>
  <c r="K58" i="27"/>
  <c r="K57" i="27"/>
  <c r="K56" i="27"/>
  <c r="K55" i="27"/>
  <c r="K54" i="27"/>
  <c r="K53" i="27"/>
  <c r="K52" i="27"/>
  <c r="L51" i="27"/>
  <c r="K51" i="27" s="1"/>
  <c r="L50" i="27"/>
  <c r="K50" i="27" s="1"/>
  <c r="G50" i="27"/>
  <c r="H50" i="27" s="1"/>
  <c r="F50" i="29" s="1"/>
  <c r="A50" i="18" l="1"/>
  <c r="M50" i="27"/>
  <c r="C72" i="28"/>
  <c r="O50" i="27" l="1"/>
  <c r="G50" i="29"/>
  <c r="N50" i="27"/>
  <c r="H50" i="29" s="1"/>
  <c r="U50" i="28"/>
  <c r="B50" i="18"/>
  <c r="C50" i="18"/>
  <c r="E50" i="29"/>
  <c r="L50" i="29"/>
  <c r="E51" i="29"/>
  <c r="E52" i="29"/>
  <c r="E53" i="29"/>
  <c r="E54" i="29"/>
  <c r="E55" i="29"/>
  <c r="E56" i="29"/>
  <c r="E57" i="29"/>
  <c r="E58" i="29"/>
  <c r="E59" i="29"/>
  <c r="J52" i="28"/>
  <c r="J51" i="28"/>
  <c r="J50" i="28"/>
  <c r="K50" i="28" s="1"/>
  <c r="T50" i="28" l="1"/>
  <c r="V50" i="28" s="1"/>
  <c r="K50" i="29"/>
  <c r="E50" i="18" l="1"/>
  <c r="J50" i="29"/>
  <c r="M50" i="29"/>
  <c r="A40" i="29"/>
  <c r="A70" i="29"/>
  <c r="A80" i="29"/>
  <c r="A80" i="18" l="1"/>
  <c r="A40" i="18"/>
  <c r="A70" i="18"/>
  <c r="F50" i="18"/>
  <c r="D50" i="18"/>
  <c r="C70" i="28"/>
  <c r="L41" i="28"/>
  <c r="L31" i="28"/>
  <c r="C32" i="28"/>
  <c r="C31" i="28"/>
  <c r="C21" i="28"/>
  <c r="L24" i="28"/>
  <c r="L21" i="28"/>
  <c r="L22" i="28"/>
  <c r="L23" i="28"/>
  <c r="A40" i="28"/>
  <c r="A70" i="28"/>
  <c r="A80" i="28"/>
  <c r="C80" i="29" l="1"/>
  <c r="B80" i="29"/>
  <c r="E80" i="29"/>
  <c r="L89" i="28"/>
  <c r="C89" i="28"/>
  <c r="L88" i="28"/>
  <c r="C88" i="28"/>
  <c r="L87" i="28"/>
  <c r="L86" i="28"/>
  <c r="C82" i="28"/>
  <c r="R81" i="28"/>
  <c r="J81" i="28"/>
  <c r="C81" i="28"/>
  <c r="R80" i="28"/>
  <c r="L80" i="28"/>
  <c r="J80" i="28"/>
  <c r="C80" i="28"/>
  <c r="B80" i="28"/>
  <c r="L89" i="27"/>
  <c r="K89" i="27" s="1"/>
  <c r="L88" i="27"/>
  <c r="K88" i="27" s="1"/>
  <c r="L87" i="27"/>
  <c r="K87" i="27" s="1"/>
  <c r="L86" i="27"/>
  <c r="K86" i="27" s="1"/>
  <c r="L85" i="27"/>
  <c r="K85" i="27" s="1"/>
  <c r="L84" i="27"/>
  <c r="K84" i="27" s="1"/>
  <c r="L83" i="27"/>
  <c r="K83" i="27" s="1"/>
  <c r="L82" i="27"/>
  <c r="K82" i="27" s="1"/>
  <c r="L81" i="27"/>
  <c r="K81" i="27" s="1"/>
  <c r="L80" i="27"/>
  <c r="K80" i="27" s="1"/>
  <c r="G80" i="27"/>
  <c r="H80" i="27" s="1"/>
  <c r="F80" i="29" s="1"/>
  <c r="C80" i="18" l="1"/>
  <c r="B80" i="18"/>
  <c r="K80" i="28"/>
  <c r="T80" i="28" s="1"/>
  <c r="J80" i="29" s="1"/>
  <c r="S80" i="28"/>
  <c r="M80" i="27"/>
  <c r="U80" i="28" l="1"/>
  <c r="K80" i="29" s="1"/>
  <c r="N80" i="27"/>
  <c r="H80" i="29" s="1"/>
  <c r="G80" i="29"/>
  <c r="D80" i="18"/>
  <c r="E80" i="18" l="1"/>
  <c r="V80" i="28"/>
  <c r="M80" i="29" s="1"/>
  <c r="E89" i="29"/>
  <c r="E88" i="29"/>
  <c r="E87" i="29"/>
  <c r="E86" i="29"/>
  <c r="E85" i="29"/>
  <c r="E84" i="29"/>
  <c r="E83" i="29"/>
  <c r="E82" i="29"/>
  <c r="E81" i="29"/>
  <c r="L80" i="29"/>
  <c r="L79" i="28"/>
  <c r="C79" i="28"/>
  <c r="L78" i="28"/>
  <c r="C78" i="28"/>
  <c r="E79" i="29"/>
  <c r="E78" i="29"/>
  <c r="E77" i="29"/>
  <c r="E76" i="29"/>
  <c r="E75" i="29"/>
  <c r="E74" i="29"/>
  <c r="E73" i="29"/>
  <c r="E72" i="29"/>
  <c r="E71" i="29"/>
  <c r="L70" i="29"/>
  <c r="E70" i="29"/>
  <c r="C70" i="29"/>
  <c r="B70" i="29"/>
  <c r="F80" i="18" l="1"/>
  <c r="B70" i="18"/>
  <c r="C70" i="18"/>
  <c r="S78" i="28" l="1"/>
  <c r="B70" i="28" l="1"/>
  <c r="J70" i="28"/>
  <c r="L70" i="28"/>
  <c r="R70" i="28"/>
  <c r="C71" i="28"/>
  <c r="J71" i="28"/>
  <c r="L72" i="28"/>
  <c r="L73" i="28"/>
  <c r="L74" i="28"/>
  <c r="L75" i="28"/>
  <c r="L76" i="28"/>
  <c r="L77" i="28"/>
  <c r="C24" i="28"/>
  <c r="L79" i="27"/>
  <c r="L78" i="27"/>
  <c r="L77" i="27"/>
  <c r="K77" i="27" s="1"/>
  <c r="L76" i="27"/>
  <c r="K76" i="27" s="1"/>
  <c r="L75" i="27"/>
  <c r="K75" i="27" s="1"/>
  <c r="L74" i="27"/>
  <c r="K74" i="27" s="1"/>
  <c r="L73" i="27"/>
  <c r="K73" i="27" s="1"/>
  <c r="L72" i="27"/>
  <c r="K72" i="27" s="1"/>
  <c r="L71" i="27"/>
  <c r="K71" i="27" s="1"/>
  <c r="L70" i="27"/>
  <c r="G70" i="27"/>
  <c r="H70" i="27" s="1"/>
  <c r="F70" i="29" s="1"/>
  <c r="L49" i="27"/>
  <c r="K49" i="27" s="1"/>
  <c r="L48" i="27"/>
  <c r="K48" i="27" s="1"/>
  <c r="L47" i="27"/>
  <c r="K47" i="27" s="1"/>
  <c r="L46" i="27"/>
  <c r="K46" i="27" s="1"/>
  <c r="L45" i="27"/>
  <c r="K45" i="27" s="1"/>
  <c r="L44" i="27"/>
  <c r="K44" i="27" s="1"/>
  <c r="L43" i="27"/>
  <c r="K43" i="27" s="1"/>
  <c r="L42" i="27"/>
  <c r="K42" i="27" s="1"/>
  <c r="L41" i="27"/>
  <c r="K41" i="27" s="1"/>
  <c r="L40" i="27"/>
  <c r="K40" i="27" s="1"/>
  <c r="L4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70" i="27" l="1"/>
  <c r="M70" i="27"/>
  <c r="G70" i="29" s="1"/>
  <c r="K79" i="27"/>
  <c r="S70" i="28"/>
  <c r="K70" i="28"/>
  <c r="T70" i="28" s="1"/>
  <c r="J70" i="29" s="1"/>
  <c r="K78" i="27"/>
  <c r="M40" i="27"/>
  <c r="A30" i="28"/>
  <c r="A20" i="28"/>
  <c r="N70" i="27" l="1"/>
  <c r="H70" i="29" s="1"/>
  <c r="D70" i="18"/>
  <c r="U70" i="28"/>
  <c r="L40" i="28"/>
  <c r="B20" i="28"/>
  <c r="B30" i="28"/>
  <c r="L30" i="28"/>
  <c r="L29" i="28"/>
  <c r="L20" i="28"/>
  <c r="L12" i="28"/>
  <c r="L13" i="28"/>
  <c r="L15" i="28"/>
  <c r="L16" i="28"/>
  <c r="L17" i="28"/>
  <c r="L18" i="28"/>
  <c r="L19" i="28"/>
  <c r="L30" i="29"/>
  <c r="C40" i="29"/>
  <c r="B40" i="29"/>
  <c r="C30" i="29"/>
  <c r="B30" i="29"/>
  <c r="A30" i="29"/>
  <c r="C30" i="28"/>
  <c r="C34" i="28"/>
  <c r="C35" i="28"/>
  <c r="C36" i="28"/>
  <c r="C37" i="28"/>
  <c r="C38" i="28"/>
  <c r="A30" i="18" l="1"/>
  <c r="V70" i="28"/>
  <c r="M70" i="29" s="1"/>
  <c r="K70" i="29"/>
  <c r="C40" i="18"/>
  <c r="C30" i="18"/>
  <c r="B40" i="18"/>
  <c r="B30" i="18"/>
  <c r="G40" i="29"/>
  <c r="E70" i="18" l="1"/>
  <c r="F70" i="18"/>
  <c r="G30" i="27" l="1"/>
  <c r="H30" i="27" s="1"/>
  <c r="C14" i="28"/>
  <c r="F30" i="29" l="1"/>
  <c r="M30" i="27"/>
  <c r="G10" i="27"/>
  <c r="G20" i="27"/>
  <c r="O30" i="27" l="1"/>
  <c r="G30" i="29"/>
  <c r="N30" i="27"/>
  <c r="H30" i="29" s="1"/>
  <c r="C23" i="28"/>
  <c r="C20" i="28" l="1"/>
  <c r="R20" i="28"/>
  <c r="C22" i="28"/>
  <c r="J22" i="28"/>
  <c r="J23" i="28"/>
  <c r="J24" i="28"/>
  <c r="R24" i="28"/>
  <c r="C25" i="28"/>
  <c r="C26" i="28"/>
  <c r="C27" i="28"/>
  <c r="C28" i="28"/>
  <c r="C29" i="28"/>
  <c r="J30" i="28"/>
  <c r="R30" i="28"/>
  <c r="J31" i="28"/>
  <c r="R31" i="28"/>
  <c r="J32" i="28"/>
  <c r="J43" i="28"/>
  <c r="J42" i="28"/>
  <c r="R41" i="28"/>
  <c r="J41" i="28"/>
  <c r="J40" i="28"/>
  <c r="K30" i="28" l="1"/>
  <c r="T30" i="28" s="1"/>
  <c r="S30" i="28"/>
  <c r="U30" i="28" s="1"/>
  <c r="K20" i="28"/>
  <c r="S20" i="28"/>
  <c r="S40" i="28"/>
  <c r="K40" i="28"/>
  <c r="G40" i="27" l="1"/>
  <c r="H40" i="27" s="1"/>
  <c r="N40" i="27" s="1"/>
  <c r="C13" i="28"/>
  <c r="H40" i="29" l="1"/>
  <c r="F40" i="29"/>
  <c r="J30" i="29"/>
  <c r="T40" i="28"/>
  <c r="J40" i="29" s="1"/>
  <c r="D30" i="18" l="1"/>
  <c r="D40" i="18"/>
  <c r="U40" i="28"/>
  <c r="K40" i="29" s="1"/>
  <c r="K30" i="29"/>
  <c r="O40" i="27"/>
  <c r="E40" i="18" l="1"/>
  <c r="E30" i="18"/>
  <c r="V40" i="28"/>
  <c r="M40" i="29" s="1"/>
  <c r="V30" i="28"/>
  <c r="M30" i="29" s="1"/>
  <c r="F40" i="18" l="1"/>
  <c r="F30" i="18"/>
  <c r="A10" i="28"/>
  <c r="B10" i="28"/>
  <c r="I33" i="5" a="1"/>
  <c r="I33" i="5" s="1"/>
  <c r="C20" i="29" l="1"/>
  <c r="C10" i="29"/>
  <c r="I27" i="5" a="1"/>
  <c r="I27" i="5" l="1"/>
  <c r="L10" i="28"/>
  <c r="C11" i="28"/>
  <c r="C12" i="28"/>
  <c r="C10" i="28"/>
  <c r="L10" i="27" l="1"/>
  <c r="K10" i="27" s="1"/>
  <c r="I21" i="5"/>
  <c r="I22" i="5"/>
  <c r="C20" i="18" l="1"/>
  <c r="C10" i="18"/>
  <c r="M20" i="27" l="1"/>
  <c r="M10" i="27"/>
  <c r="G20" i="29" l="1"/>
  <c r="U20" i="28"/>
  <c r="G10" i="29"/>
  <c r="L20" i="29"/>
  <c r="E11" i="29"/>
  <c r="E12" i="29"/>
  <c r="A20" i="29"/>
  <c r="B20" i="29"/>
  <c r="R11" i="28"/>
  <c r="R10" i="28"/>
  <c r="J11" i="28"/>
  <c r="J12" i="28"/>
  <c r="J13" i="28"/>
  <c r="J14" i="28"/>
  <c r="J10" i="28"/>
  <c r="A20" i="18" l="1"/>
  <c r="B20" i="18"/>
  <c r="K10" i="28"/>
  <c r="S10" i="28"/>
  <c r="U10" i="28" s="1"/>
  <c r="H10" i="27" l="1"/>
  <c r="H20" i="27"/>
  <c r="N20" i="27" l="1"/>
  <c r="H20" i="29" s="1"/>
  <c r="T20" i="28"/>
  <c r="V20" i="28" s="1"/>
  <c r="M20" i="29" s="1"/>
  <c r="O10" i="27"/>
  <c r="N10" i="27"/>
  <c r="H10" i="29" s="1"/>
  <c r="T10" i="28"/>
  <c r="V10" i="28" s="1"/>
  <c r="M10" i="29" s="1"/>
  <c r="O20" i="27"/>
  <c r="F20" i="29"/>
  <c r="E10" i="29"/>
  <c r="B10" i="29"/>
  <c r="A10" i="29"/>
  <c r="B10" i="18" l="1"/>
  <c r="F10" i="18"/>
  <c r="A10" i="18"/>
  <c r="F20" i="18"/>
  <c r="J20" i="29"/>
  <c r="D20" i="18" l="1"/>
  <c r="L10" i="29"/>
  <c r="K10" i="29" l="1"/>
  <c r="E10" i="18" l="1"/>
  <c r="K20" i="29"/>
  <c r="E20" i="18" l="1"/>
  <c r="F10" i="29"/>
  <c r="J10" i="29" l="1"/>
  <c r="D10" i="18" l="1"/>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<sst xmlns="http://schemas.openxmlformats.org/spreadsheetml/2006/main" count="971" uniqueCount="568">
  <si>
    <t xml:space="preserve"> MAPA DE RIESGOS SIGCMA</t>
  </si>
  <si>
    <t>DEPENDENCIA (Unidad misional del CSJ o Unidad de la DEAJ o Seccional o CSJ en caso de despachos judiciales certificados)</t>
  </si>
  <si>
    <t xml:space="preserve">TRIBUNAL ADMINISTRATIVO DEL CESAR - SECRETARÍA GENERAL DEL TRIBUNAL ADMINISTRATIVO -  JUZGADOS ADMINISTRATIVOS DEL CIRCUITO JUDICIAL ADMINISTRATIVO DE VALLEDUPAR </t>
  </si>
  <si>
    <t>PROCESO (indique el tipo de proceso si es Estratégico. Misional, Apoyo, Evaluación y Mejora y especifique el nombre del proceso)</t>
  </si>
  <si>
    <t>Misionales</t>
  </si>
  <si>
    <t>GESTIÓN DE ACCIONES CONSTITUCIONALES
GESTIÓN DE ACCIONES DE LO CONTENCIOSO ADMINISTRATIVO
GESTIÓN DE ACCIONES ESPECIALES DE LO CONTENCIOSO ADMINISTRATIVO</t>
  </si>
  <si>
    <t>Apoyo</t>
  </si>
  <si>
    <t>GESTIÓN DOCUMENTAL
GESTIÓN ADMINISTRATIVA</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</si>
  <si>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</si>
  <si>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</si>
  <si>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</si>
  <si>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</si>
  <si>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</si>
  <si>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</si>
  <si>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</si>
  <si>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</si>
  <si>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</si>
  <si>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</si>
  <si>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</si>
  <si>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</si>
  <si>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</si>
  <si>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</si>
  <si>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</si>
  <si>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</si>
  <si>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</si>
  <si>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</si>
  <si>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</si>
  <si>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</si>
  <si>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</si>
  <si>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DESPACHOS JUDICIALES CERTIFICADOS</t>
  </si>
  <si>
    <t xml:space="preserve">PROCESO </t>
  </si>
  <si>
    <t>ADMINISTRACIÓN DE JUSTICIA Y ACCIONES CONSTITUCIONALES</t>
  </si>
  <si>
    <t>OBJETIVO DEL PROCESO</t>
  </si>
  <si>
    <t>MAPA DE PROCESOS CONSEJO SUPERIOR DE LA JUDICATURA</t>
  </si>
  <si>
    <t>PROCESOS DEPENDENCIA JUDICIALES CERTIFICADAS</t>
  </si>
  <si>
    <t>N/A</t>
  </si>
  <si>
    <t>VER CARACTERIZACIÓN DE PROCESOS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</si>
  <si>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</si>
  <si>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</si>
  <si>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</si>
  <si>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</si>
  <si>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</si>
  <si>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</si>
  <si>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</si>
  <si>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</si>
  <si>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</si>
  <si>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</si>
  <si>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</si>
  <si>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</si>
  <si>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</si>
  <si>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</si>
  <si>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</si>
  <si>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</si>
  <si>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</si>
  <si>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</si>
  <si>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</si>
  <si>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</si>
  <si>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</si>
  <si>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</si>
  <si>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</si>
  <si>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</si>
  <si>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</si>
  <si>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</si>
  <si>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</si>
  <si>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</si>
  <si>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</si>
  <si>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</si>
  <si>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</si>
  <si>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</si>
  <si>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</si>
  <si>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</si>
  <si>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</si>
  <si>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</si>
  <si>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</si>
  <si>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</si>
  <si>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</si>
  <si>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</si>
  <si>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</si>
  <si>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</si>
  <si>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</si>
  <si>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</si>
  <si>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</si>
  <si>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</si>
  <si>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</si>
  <si>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</si>
  <si>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</si>
  <si>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</si>
  <si>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</si>
  <si>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</si>
  <si>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</si>
  <si>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</si>
  <si>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</si>
  <si>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</si>
  <si>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</si>
  <si>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</si>
  <si>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</si>
  <si>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</si>
  <si>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</si>
  <si>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</si>
  <si>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</si>
  <si>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</si>
  <si>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</si>
  <si>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</si>
  <si>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</si>
  <si>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</si>
  <si>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</si>
  <si>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</si>
  <si>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</si>
  <si>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</si>
  <si>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</si>
  <si>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</si>
  <si>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</si>
  <si>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</si>
  <si>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</si>
  <si>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</si>
  <si>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</si>
  <si>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</si>
  <si>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</si>
  <si>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</si>
  <si>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</si>
  <si>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</si>
  <si>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</si>
  <si>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</si>
  <si>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</si>
  <si>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</si>
  <si>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</si>
  <si>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</si>
  <si>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</si>
  <si>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</si>
  <si>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</si>
  <si>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</si>
  <si>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</si>
  <si>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</si>
  <si>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</si>
  <si>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</si>
  <si>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</si>
  <si>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</si>
  <si>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</si>
  <si>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</si>
  <si>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</si>
  <si>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</si>
  <si>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</si>
  <si>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</si>
  <si>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</si>
  <si>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</si>
  <si>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</si>
  <si>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</si>
  <si>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</si>
  <si>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</si>
  <si>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</si>
  <si>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</si>
  <si>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</si>
  <si>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</si>
  <si>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</si>
  <si>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</si>
  <si>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</si>
  <si>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</si>
  <si>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</si>
  <si>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</si>
  <si>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</si>
  <si>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</si>
  <si>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</si>
  <si>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</si>
  <si>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</si>
  <si>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</si>
  <si>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</si>
  <si>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</si>
  <si>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</si>
  <si>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</si>
  <si>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</si>
  <si>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</si>
  <si>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</si>
  <si>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</si>
  <si>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</si>
  <si>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</si>
  <si>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</si>
  <si>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</si>
  <si>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</si>
  <si>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</si>
  <si>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</si>
  <si>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</si>
  <si>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</si>
  <si>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</si>
  <si>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</si>
  <si>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</si>
  <si>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</si>
  <si>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</si>
  <si>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</si>
  <si>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</si>
  <si>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</si>
  <si>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</si>
  <si>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</si>
  <si>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</si>
  <si>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</si>
  <si>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</si>
  <si>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</si>
  <si>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</si>
  <si>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</si>
  <si>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</si>
  <si>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</si>
  <si>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</si>
  <si>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</si>
  <si>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</si>
  <si>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</si>
  <si>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</si>
  <si>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</si>
  <si>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</si>
  <si>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</si>
  <si>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</si>
  <si>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</si>
  <si>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</si>
  <si>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</si>
  <si>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</si>
  <si>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</si>
  <si>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</si>
  <si>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</si>
  <si>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</si>
  <si>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</si>
  <si>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</si>
  <si>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</si>
  <si>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</si>
  <si>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</si>
  <si>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</si>
  <si>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</si>
  <si>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</si>
  <si>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</si>
  <si>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</si>
  <si>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</si>
  <si>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</si>
  <si>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</si>
  <si>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</si>
  <si>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</si>
  <si>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</si>
  <si>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</si>
  <si>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</si>
  <si>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</si>
  <si>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VER CARACTERIZACION DE PROCESOS</t>
  </si>
  <si>
    <t>Alcance:</t>
  </si>
  <si>
    <t>VER CARACERIZACION DE PROCESO</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</si>
  <si>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</si>
  <si>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</si>
  <si>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</si>
  <si>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</si>
  <si>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</si>
  <si>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</si>
  <si>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</si>
  <si>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</si>
  <si>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</si>
  <si>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</si>
  <si>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</si>
  <si>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</si>
  <si>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</si>
  <si>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</si>
  <si>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</si>
  <si>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</si>
  <si>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</si>
  <si>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</si>
  <si>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</si>
  <si>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</si>
  <si>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</si>
  <si>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ose da  respuesta a las solicitudes de los usuarios de la administración de justicia en materia penal, después del  término legal establecido para decidir sobre los conflictos presentados a los jueces.</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</si>
  <si>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</si>
  <si>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</si>
  <si>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</si>
  <si>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 y centro de servicios</t>
  </si>
  <si>
    <t>3. Complejidad de los procesos judiciales y solicitudes, lo cual incrementa los tiempos para su resolución.</t>
  </si>
  <si>
    <t>4.Fallas en la planeación  para el desarrollo de las tareas propias del despacho.</t>
  </si>
  <si>
    <t>5.  Fallas e insuficiencia de las herramientas tecnológicas.</t>
  </si>
  <si>
    <t xml:space="preserve">Incumplimientos en la realizacion de audiencias </t>
  </si>
  <si>
    <t xml:space="preserve">No se atiende la  solicitud  de un fiscal o parte interesada para la realización de una audiencia preliminar o no se cumple  la programción de audiencias de Conocimiento. </t>
  </si>
  <si>
    <t xml:space="preserve">1. Inasistencia del Juez </t>
  </si>
  <si>
    <t xml:space="preserve">2. Falta de tiempo para  la realización.
</t>
  </si>
  <si>
    <t>3. Programación de audiencias sin tener en cuenta tiempos de duración para su realización.</t>
  </si>
  <si>
    <t xml:space="preserve">4 .Notificaciones judiciales erradas o inoportunas </t>
  </si>
  <si>
    <t>5.Fallas en el servicio de internet,  conectividad  irregular.</t>
  </si>
  <si>
    <t>Incumplimiento de las metas establecidas</t>
  </si>
  <si>
    <t>Incumplimiento del 40% de los indicadores del proceso</t>
  </si>
  <si>
    <t xml:space="preserve"> Efectuar notificaciones que no cumplan con los requistos</t>
  </si>
  <si>
    <t>No se realizan las  notificaciones , no se erfectuan  oportunamente o no se aplica aplicar la normatividad</t>
  </si>
  <si>
    <t>1. Errores en la digitación</t>
  </si>
  <si>
    <t xml:space="preserve">2. Falta de personal para atender el  volúmen de solicitudes recibidas. </t>
  </si>
  <si>
    <t>3. Falta de comunicación y de oportunidad en la  actualización de las novedades de los juzgados.</t>
  </si>
  <si>
    <t>Pérdida de documentos</t>
  </si>
  <si>
    <t>Extravío temporal o definitivo de los  documentos de los procesos judiciales</t>
  </si>
  <si>
    <t xml:space="preserve">1. Falta de implementación del expediente electrónico en todas las dependencias y juzgados.
</t>
  </si>
  <si>
    <t>2.Falta de software institucional estandarizado para la especialidad para el control del archivo de documentos tanto físicos como virtuales.</t>
  </si>
  <si>
    <t>3.Desconocimiento e inaplicabilidad de las Tablas de Retención Documental (TRD)</t>
  </si>
  <si>
    <t>4.Volumen excesivo de ingreso de expedientes para el personal asignado,  generando demoras en la organización de los expedientes.</t>
  </si>
  <si>
    <t>Incumplimiento en el proceso de Prescripción de depósitos judiciales en los tiempos requeridos</t>
  </si>
  <si>
    <t>No se haga efectiva la prescripción de títulos judiciales que cumplan con los requisitos de ley 1743 de 2014 y su Decreto 272 de 2015.</t>
  </si>
  <si>
    <t>1. Incumplimiento de los artículos 4 y 5 de la Ley 1743 de 2014</t>
  </si>
  <si>
    <t>Afectación Económica</t>
  </si>
  <si>
    <t>Afectación al presupuesto en un valor ≥0,5%.</t>
  </si>
  <si>
    <t>2. No realización de las conciliaciones.</t>
  </si>
  <si>
    <t>Incumplimiento del 20% de los indicadores del proceso</t>
  </si>
  <si>
    <t>3. Desconocimiento de cuáles son los títulos judiciales que están para preescribir</t>
  </si>
  <si>
    <t>Corrupción</t>
  </si>
  <si>
    <t>Posibilidad de actos indebidos de  los servidores judiciales debido a  la carencia en transparencia, ética y valores</t>
  </si>
  <si>
    <t>1.Insuficientes programas de capacitación para la toma de conciencia debido al desconocimiento de la ley anti soborno (ISO 37001:2016), Plan Anticorrupción y  de los  valores y principios propios de la entidad.</t>
  </si>
  <si>
    <t xml:space="preserve">De la entidad y sector justicia a nivel nacional </t>
  </si>
  <si>
    <t xml:space="preserve">2. Desconocimiento del Código de Ética y Buen Gobierno.    </t>
  </si>
  <si>
    <t>3.Carencia de compromiso  y transparencia de los servidores judiciales con la Entidad.</t>
  </si>
  <si>
    <t>4.Deficiencia del control y seguimiento de la gestión ejercida por los servidores judiciales.</t>
  </si>
  <si>
    <t xml:space="preserve">5.Obtención de beneficios propios </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</si>
  <si>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</si>
  <si>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</si>
  <si>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1.Falta de ética  de los servidores judiciales 
</t>
  </si>
  <si>
    <t xml:space="preserve">De la entidad y sector justicia a nivel internacional </t>
  </si>
  <si>
    <t xml:space="preserve">2. Fallas en los controles de los procesos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</si>
  <si>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</si>
  <si>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</si>
  <si>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</si>
  <si>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1. Falta de ética  de los servidores judiciales </t>
  </si>
  <si>
    <t xml:space="preserve">2. Desconocimiento del Código de Etica y Buen Gobierno.   </t>
  </si>
  <si>
    <t xml:space="preserve">MATRIZ DE RIESGOS </t>
  </si>
  <si>
    <t>VER CARACTERIZACION DE PROCESO</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</si>
  <si>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</si>
  <si>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</si>
  <si>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</si>
  <si>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</si>
  <si>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</si>
  <si>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</si>
  <si>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</si>
  <si>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</si>
  <si>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</si>
  <si>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</si>
  <si>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</si>
  <si>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</si>
  <si>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</si>
  <si>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</si>
  <si>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</si>
  <si>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</si>
  <si>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El Consejo Seccional, anualmente revisa Estadísticas en SIERJU analizando las cargas de trabajo y  la productividad de los juzgados. Si los resultados superan los estandares establecidos tramita la creación de juzgados de descongestión. Como registro del control quedan actas de visistas del Consejo y acuerdos de creación de juzgados. </t>
  </si>
  <si>
    <t>SI</t>
  </si>
  <si>
    <t>Acciones de comunicación institucional.</t>
  </si>
  <si>
    <t>NO</t>
  </si>
  <si>
    <r>
      <t>El  Juez director del despacho, semanalmente, revisa los registros de control o planificadores y los ingresos del reparto</t>
    </r>
    <r>
      <rPr>
        <sz val="10"/>
        <color rgb="FFFF0000"/>
        <rFont val="Calibri"/>
        <family val="2"/>
        <scheme val="minor"/>
      </rPr>
      <t xml:space="preserve"> </t>
    </r>
    <r>
      <rPr>
        <sz val="10"/>
        <rFont val="Calibri"/>
        <family val="2"/>
        <scheme val="minor"/>
      </rPr>
      <t>para actualizar la planificación y verificar fechas de las actuaciones.
Si evidencia actividades no realizadas reprograma las actuaciones según la prioridad. 
Como registro del control queda el planificador y las actuaciones documentadas</t>
    </r>
    <r>
      <rPr>
        <sz val="10"/>
        <color rgb="FFFF0000"/>
        <rFont val="Calibri"/>
        <family val="2"/>
        <scheme val="minor"/>
      </rPr>
      <t xml:space="preserve">. </t>
    </r>
  </si>
  <si>
    <r>
      <t>El  Juez director del despacho, semanalmente, revisa los registros de control o planificadores y los ingresos del reparto,</t>
    </r>
    <r>
      <rPr>
        <sz val="10"/>
        <color rgb="FFFF0000"/>
        <rFont val="Calibri"/>
        <family val="2"/>
        <scheme val="minor"/>
      </rPr>
      <t xml:space="preserve"> </t>
    </r>
    <r>
      <rPr>
        <sz val="10"/>
        <rFont val="Calibri"/>
        <family val="2"/>
        <scheme val="minor"/>
      </rPr>
      <t>para actualizar la planificación y verificar fechas de las actuaciones. Si evidencia actividades y actuaciones no incluidas se integran al planificador.</t>
    </r>
    <r>
      <rPr>
        <sz val="10"/>
        <color rgb="FFFF0000"/>
        <rFont val="Calibri"/>
        <family val="2"/>
        <scheme val="minor"/>
      </rPr>
      <t xml:space="preserve"> </t>
    </r>
    <r>
      <rPr>
        <sz val="10"/>
        <rFont val="Calibri"/>
        <family val="2"/>
        <scheme val="minor"/>
      </rPr>
      <t xml:space="preserve"> Como registro del control queda el planificador y las actuaciones documentadas</t>
    </r>
    <r>
      <rPr>
        <sz val="10"/>
        <color rgb="FFFF0000"/>
        <rFont val="Calibri"/>
        <family val="2"/>
        <scheme val="minor"/>
      </rPr>
      <t xml:space="preserve">. </t>
    </r>
  </si>
  <si>
    <t>El area de sistemas de la Rama judicial implementará los controles correspondientes</t>
  </si>
  <si>
    <t>No hay control preventivo para esta causa</t>
  </si>
  <si>
    <t>EL funcionario cada vez que suceda, reprograma audiencia mediante un auto. 
Como registro del control quedan el auto respectivo en el expediente electrónico y en el reporte de la estadística</t>
  </si>
  <si>
    <t>No hay una control preventivo para el alto volumen o carga laboral que desborda la capacidad de respuesta del despacho</t>
  </si>
  <si>
    <r>
      <t>El Juez director del despacho, diariamente, hace seguimiento a la  planificación de audiencias</t>
    </r>
    <r>
      <rPr>
        <sz val="10"/>
        <color rgb="FFFF0000"/>
        <rFont val="Calibri"/>
        <family val="2"/>
        <scheme val="minor"/>
      </rPr>
      <t xml:space="preserve"> </t>
    </r>
    <r>
      <rPr>
        <sz val="10"/>
        <rFont val="Calibri"/>
        <family val="2"/>
        <scheme val="minor"/>
      </rPr>
      <t>revisando el tipo de audiencias a realizar  y los tiempos programados para cada una. Ajusta la programación si requiere incluir o hacer cambios imprevistos.</t>
    </r>
    <r>
      <rPr>
        <sz val="10"/>
        <color rgb="FFFF0000"/>
        <rFont val="Calibri"/>
        <family val="2"/>
        <scheme val="minor"/>
      </rPr>
      <t xml:space="preserve"> </t>
    </r>
    <r>
      <rPr>
        <sz val="10"/>
        <rFont val="Calibri"/>
        <family val="2"/>
        <scheme val="minor"/>
      </rPr>
      <t>Como registro del control queda el planificador y las actuaciones documentadas</t>
    </r>
    <r>
      <rPr>
        <sz val="10"/>
        <color rgb="FFFF0000"/>
        <rFont val="Calibri"/>
        <family val="2"/>
        <scheme val="minor"/>
      </rPr>
      <t xml:space="preserve">. </t>
    </r>
  </si>
  <si>
    <r>
      <t>EL secretario o el citador  del despacho,</t>
    </r>
    <r>
      <rPr>
        <sz val="10"/>
        <color rgb="FFFF0000"/>
        <rFont val="Calibri"/>
        <family val="2"/>
        <scheme val="minor"/>
      </rPr>
      <t xml:space="preserve"> </t>
    </r>
    <r>
      <rPr>
        <sz val="10"/>
        <rFont val="Calibri"/>
        <family val="2"/>
        <scheme val="minor"/>
      </rPr>
      <t>semanalmente, ingresa los datos para la realización de citaciones y notificaciones</t>
    </r>
    <r>
      <rPr>
        <sz val="10"/>
        <color rgb="FFFF0000"/>
        <rFont val="Calibri"/>
        <family val="2"/>
        <scheme val="minor"/>
      </rPr>
      <t xml:space="preserve"> </t>
    </r>
    <r>
      <rPr>
        <sz val="10"/>
        <rFont val="Calibri"/>
        <family val="2"/>
        <scheme val="minor"/>
      </rPr>
      <t>registrando en la plataforma tecnológica correspondiente, los datos de la audencia y los de los intervinientes. Revisa antes de confirmar la elaboración que los datos sean correctos.</t>
    </r>
    <r>
      <rPr>
        <sz val="10"/>
        <color rgb="FFFF0000"/>
        <rFont val="Calibri"/>
        <family val="2"/>
        <scheme val="minor"/>
      </rPr>
      <t xml:space="preserve"> </t>
    </r>
    <r>
      <rPr>
        <sz val="10"/>
        <rFont val="Calibri"/>
        <family val="2"/>
        <scheme val="minor"/>
      </rPr>
      <t>Como registro del control quedan los datos en la plataforma correspondiente ingresados por el secretario o citador.</t>
    </r>
  </si>
  <si>
    <r>
      <t>Los secretarios de los despachos o quien asigne el Juez, cuando lo requiera el juzgado, solicita apoyo para las conexiones de las audiencias virtuales y físicas</t>
    </r>
    <r>
      <rPr>
        <sz val="10"/>
        <color rgb="FFFF0000"/>
        <rFont val="Calibri"/>
        <family val="2"/>
        <scheme val="minor"/>
      </rPr>
      <t xml:space="preserve"> </t>
    </r>
    <r>
      <rPr>
        <sz val="10"/>
        <rFont val="Calibri"/>
        <family val="2"/>
        <scheme val="minor"/>
      </rPr>
      <t>contactando</t>
    </r>
    <r>
      <rPr>
        <sz val="10"/>
        <color rgb="FFFF0000"/>
        <rFont val="Calibri"/>
        <family val="2"/>
        <scheme val="minor"/>
      </rPr>
      <t xml:space="preserve"> </t>
    </r>
    <r>
      <rPr>
        <sz val="10"/>
        <rFont val="Calibri"/>
        <family val="2"/>
        <scheme val="minor"/>
      </rPr>
      <t>a los administradores de salas cuando se presentan inconvenientes tecnológicos en desarrollo de las audiencias.</t>
    </r>
    <r>
      <rPr>
        <sz val="10"/>
        <color rgb="FFFF0000"/>
        <rFont val="Calibri"/>
        <family val="2"/>
        <scheme val="minor"/>
      </rPr>
      <t xml:space="preserve"> </t>
    </r>
    <r>
      <rPr>
        <sz val="10"/>
        <rFont val="Calibri"/>
        <family val="2"/>
        <scheme val="minor"/>
      </rPr>
      <t>Como registro del control quedan las grabaciones, los correos y mensajes solicitando el apoyo.</t>
    </r>
  </si>
  <si>
    <r>
      <t>El empleado encargado de hacer la notificación, al momento de realizarla, verifica que los datos aportados por las partes sean los que ingresa al aplicativo confrontando la información aportada por las partes y confirmando que lo digitado o seleccionado en el aplicativo es correcto. Si encuentra que ingresó datos errados hace la corrección  antes de realizar cada notificación.</t>
    </r>
    <r>
      <rPr>
        <sz val="10"/>
        <color rgb="FFFF0000"/>
        <rFont val="Calibri"/>
        <family val="2"/>
        <scheme val="minor"/>
      </rPr>
      <t xml:space="preserve"> </t>
    </r>
    <r>
      <rPr>
        <sz val="10"/>
        <rFont val="Calibri"/>
        <family val="2"/>
        <scheme val="minor"/>
      </rPr>
      <t>Como registro  queda la información en el expediente.</t>
    </r>
  </si>
  <si>
    <r>
      <t xml:space="preserve">El empleado encargado de </t>
    </r>
    <r>
      <rPr>
        <sz val="11"/>
        <rFont val="Calibri"/>
        <family val="2"/>
        <scheme val="minor"/>
      </rPr>
      <t>hacer la notificación,</t>
    </r>
    <r>
      <rPr>
        <sz val="11"/>
        <color theme="1"/>
        <rFont val="Calibri"/>
        <family val="2"/>
        <scheme val="minor"/>
      </rPr>
      <t xml:space="preserve"> al momento de identificar una notificación errada,</t>
    </r>
    <r>
      <rPr>
        <sz val="11"/>
        <color rgb="FFFF0000"/>
        <rFont val="Calibri"/>
        <family val="2"/>
        <scheme val="minor"/>
      </rPr>
      <t xml:space="preserve"> </t>
    </r>
    <r>
      <rPr>
        <sz val="11"/>
        <color theme="1"/>
        <rFont val="Calibri"/>
        <family val="2"/>
        <scheme val="minor"/>
      </rPr>
      <t>corrige y efectua la notificación en debida forma confrontando el expediente con la notificación errada. Si encuentra que hay información desactualizada la corrige. Como registro  queda la información en el expediente.</t>
    </r>
  </si>
  <si>
    <t xml:space="preserve">No hay una control preventivo para la falta de personal necesario para atender el alto volumen o carga laboral. El Nivel Central es quién establece las prioridades de personal y crea acuerdos de creación de cargos </t>
  </si>
  <si>
    <t>El empleado encargado de hacer la notificación, al momento de realizarla, verifica que los datos ingresados en la notificación estén actualizados revisando el expediente para detectar novedades.Si encuentra que hay información desactualizada la corrige. Como registro  queda la información en el expediente.</t>
  </si>
  <si>
    <r>
      <t>La secretaría de cada juzgado y Tribunal, una vez por trimestre,</t>
    </r>
    <r>
      <rPr>
        <sz val="10"/>
        <color rgb="FFFF0000"/>
        <rFont val="Calibri"/>
        <family val="2"/>
        <scheme val="minor"/>
      </rPr>
      <t xml:space="preserve"> </t>
    </r>
    <r>
      <rPr>
        <sz val="10"/>
        <rFont val="Calibri"/>
        <family val="2"/>
        <scheme val="minor"/>
      </rPr>
      <t>solicita a la oficina judicial capacitación para la implementación de las TRD a través de oficios.</t>
    </r>
    <r>
      <rPr>
        <sz val="10"/>
        <color rgb="FFFF0000"/>
        <rFont val="Calibri"/>
        <family val="2"/>
        <scheme val="minor"/>
      </rPr>
      <t xml:space="preserve"> </t>
    </r>
    <r>
      <rPr>
        <sz val="10"/>
        <rFont val="Calibri"/>
        <family val="2"/>
        <scheme val="minor"/>
      </rPr>
      <t>Si se solicita y no se tiene respuesta, se reiteran las solicitudes.</t>
    </r>
    <r>
      <rPr>
        <sz val="10"/>
        <color rgb="FFFF0000"/>
        <rFont val="Calibri"/>
        <family val="2"/>
        <scheme val="minor"/>
      </rPr>
      <t xml:space="preserve"> </t>
    </r>
    <r>
      <rPr>
        <sz val="10"/>
        <rFont val="Calibri"/>
        <family val="2"/>
        <scheme val="minor"/>
      </rPr>
      <t>Como registro  queda correos, oficios y actas de reunión y listas de asistencia.</t>
    </r>
  </si>
  <si>
    <t>Revisión de indicadores y acciones de corrección</t>
  </si>
  <si>
    <t>La secretaría de cada juzgado y Tribunal, una vez por trimestre, solicita a la oficina judicial capacitación para la implementación de las TRD a través de oficios. Si se solicita y no se tiene respuesta, se reiteran las solicitudes. Como registro  queda correos, oficios y actas de reunión y listas de asistencia.</t>
  </si>
  <si>
    <t>Revisión de los instructivos para realizar el proceso contemplado en llos artículos 4 y 5 de la Ley 1743 de 2014.</t>
  </si>
  <si>
    <t>Nivel Central implementará los conttroles correctivos para este efecto.</t>
  </si>
  <si>
    <t>A partir de la revisión del extracto de las cuentas de depósitos judiciales, se realiza conciliación de manera mensual de los depósitos judiciales manteniendo actualizado el inventario de títulos judiciales de cada despacho que contiene toda la información requerida para determinar una posible prescripción realizada por profesional correspondiente de cada despacho.</t>
  </si>
  <si>
    <t>Revisión de la relación enviada por la Dirección Seccional con los títulos judiciales que están para preescribir</t>
  </si>
  <si>
    <t xml:space="preserve">Divulgación de la norma ISO 37001:2016, Plan de Anticorrupción  formación en valores y principios propios de la entidad </t>
  </si>
  <si>
    <t>Acciones de respuesta ante noticias que afectan la imagen de la entidad</t>
  </si>
  <si>
    <t>Divulgación del Código de Etica de Buen Gobierno a traves de la  página web de la Rama Judicial</t>
  </si>
  <si>
    <t xml:space="preserve">Socialización constante  del SGAS del CSJ </t>
  </si>
  <si>
    <t>Informes de Gestión seguimiento a la contratación, rendición de cuentas, Auditorias Internas, Externas de Control Interno y de entes de control.</t>
  </si>
  <si>
    <t>Asistir a capacitaciones promovidas por el nivel central en antisoborno.</t>
  </si>
  <si>
    <t>Las entidades competentes ejecutará los correctivos correspondientes.</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</si>
  <si>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</si>
  <si>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</si>
  <si>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</si>
  <si>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</si>
  <si>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</si>
  <si>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</si>
  <si>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</si>
  <si>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</si>
  <si>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</si>
  <si>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</si>
  <si>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</si>
  <si>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</si>
  <si>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</si>
  <si>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</si>
  <si>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</si>
  <si>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</si>
  <si>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Recalcar durante los nombramientos o nuevas vinculaciones a la entidad, el compromiso por mantener una buena ética laboral</t>
  </si>
  <si>
    <t>Recordar periódicamente de manera verbal, las implicaciones y consecuencias de participar en hechos de soborno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</si>
  <si>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</si>
  <si>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</si>
  <si>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</si>
  <si>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</si>
  <si>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</si>
  <si>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</si>
  <si>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</si>
  <si>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</si>
  <si>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</si>
  <si>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</si>
  <si>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</si>
  <si>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</si>
  <si>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</si>
  <si>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</si>
  <si>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</si>
  <si>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</si>
  <si>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</si>
  <si>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</si>
  <si>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</si>
  <si>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</si>
  <si>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</si>
  <si>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</si>
  <si>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</si>
  <si>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</si>
  <si>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</si>
  <si>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</si>
  <si>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</si>
  <si>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</si>
  <si>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Interrupción o afectación en la prestación del servicio judicial</t>
  </si>
  <si>
    <t>Catastrófico</t>
  </si>
  <si>
    <t>Afectación al presupuesto en un valor &lt;0,5% y ≥1%.</t>
  </si>
  <si>
    <t>Afectación al  presupuesto en un valor  &lt;5% y  ≥20%.</t>
  </si>
  <si>
    <t>Afectación al presupuesto en un valor ≥50%.</t>
  </si>
  <si>
    <t>Incumplimiento del 60% de los indicadores del proceso</t>
  </si>
  <si>
    <t>Incumplimiento del 80% de los indicadores del proceso</t>
  </si>
  <si>
    <t>Incumplimiento del 100% de los indicadores del proceso</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</si>
  <si>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</si>
  <si>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</si>
  <si>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</si>
  <si>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</si>
  <si>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</si>
  <si>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</si>
  <si>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</si>
  <si>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</si>
  <si>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</si>
  <si>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</si>
  <si>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</si>
  <si>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</si>
  <si>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</si>
  <si>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</si>
  <si>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</si>
  <si>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</si>
  <si>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</si>
  <si>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</si>
  <si>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</si>
  <si>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</si>
  <si>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</si>
  <si>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</si>
  <si>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</si>
  <si>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</si>
  <si>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</si>
  <si>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</si>
  <si>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</si>
  <si>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</si>
  <si>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</si>
  <si>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</si>
  <si>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</si>
  <si>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</si>
  <si>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</si>
  <si>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</si>
  <si>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</si>
  <si>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</si>
  <si>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</si>
  <si>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</si>
  <si>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</si>
  <si>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</si>
  <si>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</si>
  <si>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</si>
  <si>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</si>
  <si>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</si>
  <si>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</si>
  <si>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</si>
  <si>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</si>
  <si>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</si>
  <si>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</si>
  <si>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</si>
  <si>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</si>
  <si>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</si>
  <si>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</si>
  <si>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</si>
  <si>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</si>
  <si>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</si>
  <si>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</si>
  <si>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</si>
  <si>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</si>
  <si>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</si>
  <si>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</si>
  <si>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</si>
  <si>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</si>
  <si>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</si>
  <si>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</si>
  <si>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</si>
  <si>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</si>
  <si>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</si>
  <si>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</si>
  <si>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</si>
  <si>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</si>
  <si>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</si>
  <si>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</si>
  <si>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</si>
  <si>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</si>
  <si>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</si>
  <si>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</si>
  <si>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</si>
  <si>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</si>
  <si>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Los procesos prioritarios se ejecutan en los tiempos de ley. Sin embargo, la gran congestión judicial y la falta de personal, no permite resolver de manera pronta los procesos que van ingresando. Sin embargo, las metas propias de los despachos se cumplieron durante el trimestre.</t>
  </si>
  <si>
    <t>Para este trimestre no se materializó el riesgo. Los despachos realizaron las audiencias en las fechas estipuladas y/o reprogramaron las que presentaban inconvenientes para las partes, lo que se puede comprobar en el registro de las estadísticas.</t>
  </si>
  <si>
    <t>Para este trimestre no se ha materializado este riesgo. Se hicieron solo los controles establecidos. No se consideró realizar actividades adicionales. Los controles han sido pertinentes y este riesgo no se ha materializado en los diferentes despachos.</t>
  </si>
  <si>
    <t>Para este trimestre no se ha materializado este riesgo.  Los controles realizados en cada uno de los despachos han sido pertinentes con lo cual no se han extraviado documentos en el periodo</t>
  </si>
  <si>
    <t xml:space="preserve"> - Asistir a capacitaciones promovidas por el Nivel Central en antisoborno
- Recalcar durante los nombramientos o nuevas vinculaciones a la entidad, el compromiso por mantener una buena ética laboral
- Recordar periódicamente de manera verbal, las implicaciones y consecuencias de participar en hechos de soborno</t>
  </si>
  <si>
    <t>Para este trimestre no se materializó el riesgo. Los controles que se han venido implementando han sido efectivos. No hay denuncias asociadas a presuntos comportamientos de corrupción</t>
  </si>
  <si>
    <t>Para este trimestre no se materializó el riesgo. Los controles que se han venido implementando han sido efectivos. No hay denuncias asociadas a presuntos comportamientos de soborno.</t>
  </si>
  <si>
    <t>X</t>
  </si>
  <si>
    <t>TRIBUNAL ADMINISTRATIVO DEL CESAR - SECRETARÍA GENERAL DEL TRIBUNAL ADMINISTRATIVO -  JUZGADOS ADMINISTRATIVOS DEL CIRCUITO JUDICIAL ADMINISTRATIVO DE VALLEDUPAR Y AGUACHICA</t>
  </si>
  <si>
    <t>DEPENDENCIA ADMINISTRATIVA O JUDICIAL</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</si>
  <si>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</si>
  <si>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</si>
  <si>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Presupuesto insuficiente asignado para  la vigencia 2025 de la Rama Judicial</t>
  </si>
  <si>
    <t>Interrupción del servicio público de Administrar Justicia en algunos municipios del departamento del Cesar a causa de fluctuaciones en el servicio de energía.</t>
  </si>
  <si>
    <t>Articulación interjurisdiccional entre el sistema de justicia seccional y la jurisdicción especial indígena de la región promoviendo el acceso igualitario al servicio de justicia.</t>
  </si>
  <si>
    <t>Informalidad en la región para todo lo asociado a recicladores de oficio</t>
  </si>
  <si>
    <t>Baja oferta de gestores ambientales para el tratamiento de RESPEL y RAEE's en la región.</t>
  </si>
  <si>
    <t>Buena articulación y trabajo en equipo entre el Consejo Seccional y la Dirección Seccional</t>
  </si>
  <si>
    <t>Priorización en materia de gestión documental en la seccional</t>
  </si>
  <si>
    <t>Mantenimiento, reparación y adecuación de la infraestructura física en sedes propias y en comodato en los municipios (Curumaní, Chiriguaná, La Jagua de Ibirico, Chimichagua, Valledupar, Aguachica, La Gloria, Codazzi, Tamalameque y Manaure) para cumplir las condiciones mínimas de seguridad de los servidores judiciales</t>
  </si>
  <si>
    <t>Ampliación del Palacio de Justicia de Valledupar mediante la construcción de una segunda torre con la que se busca agrupar en una misma sede, el mayor número de despachos judiciales para facilitar el acceso al servicio de justicia de los usuarios.</t>
  </si>
  <si>
    <t>Publicación mensuales de boletines judiciales a través de los cuales se difunden información administrativa y judicial para los usuarios de la seccional.</t>
  </si>
  <si>
    <t>No contar con un profesional que tenga un perfil ambiental en la planta del personal permanente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</si>
  <si>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</si>
  <si>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</si>
  <si>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</si>
  <si>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</si>
  <si>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</si>
  <si>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</si>
  <si>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</si>
  <si>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</si>
  <si>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</si>
  <si>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</si>
  <si>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</si>
  <si>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</si>
  <si>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</si>
  <si>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</si>
  <si>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</si>
  <si>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</si>
  <si>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</si>
  <si>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</si>
  <si>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</si>
  <si>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</si>
  <si>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Realizar seguimiento al plan de acción y realizar el reporte oportuno</t>
  </si>
  <si>
    <t>Implementar mecanismos para la retroalimentación de las  partes interesadas</t>
  </si>
  <si>
    <t>1, 12, 34</t>
  </si>
  <si>
    <t>Mantener, actualizar y documentar  el Sistema Integrado de Gestión SIGCMA, en el contexto especifico</t>
  </si>
  <si>
    <t>1,10,13,16,17,19</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</si>
  <si>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</si>
  <si>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</si>
  <si>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</si>
  <si>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</si>
  <si>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</si>
  <si>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Realizar identificación y cumplimiento de los requisitos legales y reglamentarios</t>
  </si>
  <si>
    <t>Matriz de riesgos</t>
  </si>
  <si>
    <t>Los despachos judiciales realizaron los procesos de prescripción de títulos judiciales que cumplían los requisitos a partir de la información suministrada por la Dirección Seccional de Administración Judicial de Valledupar. Los controles han sido efectivos toda vez que se está cumpliendo con cada una de las etapas de las actividades asociadas a este riesgo.</t>
  </si>
  <si>
    <t>DILIGENCIAMIENTO: 03 ABRIL DE 2025
ACTUALIZACIÓN: 13 MAYO 2025</t>
  </si>
  <si>
    <t>6,17, 41</t>
  </si>
  <si>
    <t>6, 13, 24</t>
  </si>
  <si>
    <t>31,32,33,38</t>
  </si>
  <si>
    <t>14,15,16</t>
  </si>
  <si>
    <t>4,5,6,7,9,11,18,19,21,23,24,42</t>
  </si>
  <si>
    <t>Realización de capacitaciones en tablas de retención documental (TRD)</t>
  </si>
  <si>
    <t>40,41,43,44</t>
  </si>
  <si>
    <t>3,10,18</t>
  </si>
  <si>
    <t>Asistir a capacitaciones  con temáticas asociadas al antisoborno</t>
  </si>
  <si>
    <t>División de calidad y medio ambiente</t>
  </si>
  <si>
    <t>Cuando sean convocadas</t>
  </si>
  <si>
    <t>Nominadores</t>
  </si>
  <si>
    <t>En cada nombramiento o vinculación laboral</t>
  </si>
  <si>
    <t>Líderes de dependencias administrativas y judiciales</t>
  </si>
  <si>
    <t>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</si>
</sst>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240A]d&quot; de &quot;mmmm&quot; de &quot;yyyy;@"/>
  </numFmts>
  <fonts count="105">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8"/>
      <color theme="0"/>
      <name val="Arial Narrow"/>
      <family val="2"/>
    </font>
    <font>
      <sz val="8"/>
      <color theme="1"/>
      <name val="Arial Narrow"/>
      <family val="2"/>
    </font>
    <font>
      <sz val="8"/>
      <color theme="1"/>
      <name val="Calibri"/>
      <family val="2"/>
      <scheme val="minor"/>
    </font>
    <font>
      <sz val="8"/>
      <color rgb="FFC00000"/>
      <name val="Calibri"/>
      <family val="2"/>
      <scheme val="minor"/>
    </font>
    <font>
      <sz val="8"/>
      <color theme="1"/>
      <name val="Roboto"/>
    </font>
    <font>
      <sz val="8"/>
      <name val="Calibri"/>
      <family val="2"/>
      <scheme val="minor"/>
    </font>
    <font>
      <sz val="8"/>
      <color theme="1" tint="4.9989318521683403E-2"/>
      <name val="Calibri"/>
      <family val="2"/>
      <scheme val="minor"/>
    </font>
    <font>
      <sz val="8"/>
      <color rgb="FF000000"/>
      <name val="Calibri"/>
      <family val="2"/>
      <scheme val="minor"/>
    </font>
    <font>
      <sz val="8"/>
      <color rgb="FFFFFFFF"/>
      <name val="Calibri"/>
      <family val="2"/>
      <scheme val="minor"/>
    </font>
    <font>
      <sz val="11"/>
      <color rgb="FFFF0000"/>
      <name val="Calibri"/>
      <family val="2"/>
      <scheme val="minor"/>
    </font>
    <font>
      <b/>
      <sz val="12"/>
      <name val="Azo Sans Medium"/>
    </font>
    <font>
      <sz val="11"/>
      <color rgb="FF000000"/>
      <name val="Calibri"/>
      <family val="2"/>
      <scheme val="minor"/>
    </font>
    <font>
      <sz val="11"/>
      <color rgb="FFC00000"/>
      <name val="Calibri"/>
      <family val="2"/>
      <scheme val="minor"/>
    </font>
    <font>
      <sz val="10"/>
      <color rgb="FF000000"/>
      <name val="Calibri"/>
      <family val="2"/>
      <scheme val="minor"/>
    </font>
    <font>
      <sz val="11"/>
      <color theme="1"/>
      <name val="Belyr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4"/>
      <color rgb="FF004D6D"/>
      <name val="Azo Sans Medium"/>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rgb="FFFFFFFF"/>
        <bgColor rgb="FF000000"/>
      </patternFill>
    </fill>
    <fill>
      <patternFill patternType="solid">
        <fgColor theme="9"/>
        <bgColor indexed="64"/>
      </patternFill>
    </fill>
  </fills>
  <borders count="15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style="medium">
        <color indexed="64"/>
      </bottom>
      <diagonal/>
    </border>
    <border>
      <left/>
      <right/>
      <top/>
      <bottom style="hair">
        <color rgb="FF4DC0E3"/>
      </bottom>
      <diagonal/>
    </border>
    <border>
      <left style="dotted">
        <color rgb="FF4DC0E3"/>
      </left>
      <right style="dotted">
        <color rgb="FF4DC0E3"/>
      </right>
      <top/>
      <bottom style="thin">
        <color rgb="FF4DC0E3"/>
      </bottom>
      <diagonal/>
    </border>
    <border>
      <left style="dotted">
        <color rgb="FF4DC0E3"/>
      </left>
      <right/>
      <top style="dotted">
        <color rgb="FF4DC0E3"/>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95">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5" fillId="3" borderId="0" xfId="0" applyFont="1" applyFill="1"/>
    <xf numFmtId="0" fontId="10" fillId="0" borderId="0" xfId="0" applyFont="1"/>
    <xf numFmtId="0" fontId="4" fillId="4" borderId="50" xfId="0" applyFont="1" applyFill="1" applyBorder="1" applyAlignment="1">
      <alignment horizontal="center" vertical="center"/>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0" fillId="0" borderId="21" xfId="0" applyBorder="1" applyAlignment="1">
      <alignment horizontal="justify"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4" fontId="0" fillId="0" borderId="6" xfId="0" applyNumberFormat="1" applyBorder="1" applyAlignment="1">
      <alignment horizontal="center"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67"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2" fontId="67" fillId="0" borderId="21" xfId="3" applyNumberFormat="1" applyFont="1" applyBorder="1" applyAlignment="1">
      <alignment horizontal="justify" vertical="center"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74" fillId="3" borderId="121" xfId="0" applyFont="1" applyFill="1" applyBorder="1" applyAlignment="1">
      <alignment horizontal="center" vertical="center" wrapText="1"/>
    </xf>
    <xf numFmtId="0" fontId="74" fillId="3" borderId="77" xfId="0" applyFont="1" applyFill="1" applyBorder="1" applyAlignment="1">
      <alignment horizontal="center" vertical="center" wrapText="1"/>
    </xf>
    <xf numFmtId="0" fontId="75" fillId="3" borderId="75" xfId="0" applyFont="1" applyFill="1" applyBorder="1" applyAlignment="1">
      <alignment horizontal="center" vertical="center" wrapText="1"/>
    </xf>
    <xf numFmtId="0" fontId="75" fillId="3" borderId="17" xfId="0" applyFont="1" applyFill="1" applyBorder="1" applyAlignment="1">
      <alignment horizontal="center" vertical="center" wrapText="1"/>
    </xf>
    <xf numFmtId="0" fontId="74" fillId="3" borderId="122" xfId="0" applyFont="1" applyFill="1" applyBorder="1" applyAlignment="1">
      <alignment horizontal="center" vertical="center" wrapText="1"/>
    </xf>
    <xf numFmtId="0" fontId="74" fillId="3" borderId="12" xfId="0" applyFont="1" applyFill="1" applyBorder="1" applyAlignment="1">
      <alignment horizontal="center" vertical="center" wrapText="1"/>
    </xf>
    <xf numFmtId="14" fontId="75" fillId="3" borderId="17" xfId="0" applyNumberFormat="1" applyFont="1" applyFill="1" applyBorder="1" applyAlignment="1">
      <alignment horizontal="center" vertical="center" wrapText="1"/>
    </xf>
    <xf numFmtId="0" fontId="76" fillId="0" borderId="0" xfId="0" applyFont="1" applyAlignment="1" applyProtection="1">
      <alignment vertical="center"/>
      <protection locked="0"/>
    </xf>
    <xf numFmtId="0" fontId="76" fillId="0" borderId="0" xfId="0" applyFont="1" applyProtection="1">
      <protection locked="0"/>
    </xf>
    <xf numFmtId="0" fontId="76" fillId="0" borderId="0" xfId="0" applyFont="1"/>
    <xf numFmtId="0" fontId="78" fillId="19" borderId="123" xfId="0" applyFont="1" applyFill="1" applyBorder="1" applyAlignment="1" applyProtection="1">
      <alignment horizontal="center" vertical="center"/>
      <protection locked="0"/>
    </xf>
    <xf numFmtId="0" fontId="76" fillId="0" borderId="0" xfId="0" applyFont="1" applyAlignment="1" applyProtection="1">
      <alignment horizontal="left" vertical="center"/>
      <protection locked="0"/>
    </xf>
    <xf numFmtId="0" fontId="78"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0" xfId="0" applyFont="1" applyAlignment="1" applyProtection="1">
      <alignment horizontal="left"/>
      <protection locked="0"/>
    </xf>
    <xf numFmtId="0" fontId="76" fillId="0" borderId="0" xfId="0" applyFont="1" applyAlignment="1" applyProtection="1">
      <alignment horizontal="center"/>
      <protection locked="0"/>
    </xf>
    <xf numFmtId="0" fontId="80" fillId="20" borderId="126" xfId="0" applyFont="1" applyFill="1" applyBorder="1" applyAlignment="1">
      <alignment horizontal="center" vertical="center" wrapText="1" readingOrder="1"/>
    </xf>
    <xf numFmtId="0" fontId="82" fillId="3" borderId="126" xfId="0" applyFont="1" applyFill="1" applyBorder="1" applyAlignment="1">
      <alignment horizontal="center" vertical="center" wrapText="1" readingOrder="1"/>
    </xf>
    <xf numFmtId="0" fontId="82" fillId="3" borderId="126" xfId="0" applyFont="1" applyFill="1" applyBorder="1" applyAlignment="1">
      <alignment horizontal="left" vertical="center" wrapText="1"/>
    </xf>
    <xf numFmtId="0" fontId="82" fillId="3" borderId="126" xfId="0" applyFont="1" applyFill="1" applyBorder="1" applyAlignment="1">
      <alignment horizontal="center" vertical="center" wrapText="1"/>
    </xf>
    <xf numFmtId="0" fontId="76" fillId="3" borderId="0" xfId="0" applyFont="1" applyFill="1"/>
    <xf numFmtId="0" fontId="82" fillId="0" borderId="126" xfId="0" applyFont="1" applyBorder="1" applyAlignment="1">
      <alignment horizontal="center" vertical="center" wrapText="1" readingOrder="1"/>
    </xf>
    <xf numFmtId="0" fontId="82" fillId="0" borderId="126" xfId="0" applyFont="1" applyBorder="1" applyAlignment="1">
      <alignment horizontal="left" vertical="center" wrapText="1"/>
    </xf>
    <xf numFmtId="0" fontId="82" fillId="21" borderId="126" xfId="0" applyFont="1" applyFill="1" applyBorder="1" applyAlignment="1">
      <alignment horizontal="left" vertical="center" wrapText="1"/>
    </xf>
    <xf numFmtId="0" fontId="79" fillId="0" borderId="0" xfId="0" applyFont="1" applyAlignment="1">
      <alignment vertical="center" wrapText="1"/>
    </xf>
    <xf numFmtId="0" fontId="80" fillId="0" borderId="126" xfId="0" applyFont="1" applyBorder="1" applyAlignment="1">
      <alignment vertical="center" wrapText="1" readingOrder="1"/>
    </xf>
    <xf numFmtId="0" fontId="82" fillId="3" borderId="126" xfId="0" applyFont="1" applyFill="1" applyBorder="1" applyAlignment="1">
      <alignment horizontal="left" vertical="center" wrapText="1" readingOrder="1"/>
    </xf>
    <xf numFmtId="0" fontId="78" fillId="0" borderId="0" xfId="0" applyFont="1"/>
    <xf numFmtId="0" fontId="82" fillId="3" borderId="126" xfId="0" applyFont="1" applyFill="1" applyBorder="1" applyAlignment="1">
      <alignment horizontal="left" vertical="center"/>
    </xf>
    <xf numFmtId="0" fontId="82" fillId="3" borderId="126" xfId="0" applyFont="1" applyFill="1" applyBorder="1" applyAlignment="1">
      <alignment vertical="center" wrapText="1"/>
    </xf>
    <xf numFmtId="0" fontId="82" fillId="3" borderId="126" xfId="0" applyFont="1" applyFill="1" applyBorder="1" applyAlignment="1">
      <alignment vertical="center" wrapText="1" readingOrder="1"/>
    </xf>
    <xf numFmtId="0" fontId="82" fillId="3" borderId="126" xfId="0" applyFont="1" applyFill="1" applyBorder="1" applyAlignment="1">
      <alignment vertical="center"/>
    </xf>
    <xf numFmtId="0" fontId="82" fillId="3" borderId="126" xfId="0" applyFont="1" applyFill="1" applyBorder="1" applyAlignment="1">
      <alignment horizontal="center" vertical="center"/>
    </xf>
    <xf numFmtId="0" fontId="82" fillId="3" borderId="127" xfId="0" applyFont="1" applyFill="1" applyBorder="1" applyAlignment="1">
      <alignment horizontal="left" vertical="center" wrapText="1"/>
    </xf>
    <xf numFmtId="0" fontId="82" fillId="3" borderId="127" xfId="0" applyFont="1" applyFill="1" applyBorder="1" applyAlignment="1">
      <alignment horizontal="center" vertical="center"/>
    </xf>
    <xf numFmtId="0" fontId="76" fillId="0" borderId="0" xfId="0" applyFont="1" applyAlignment="1">
      <alignment horizontal="left"/>
    </xf>
    <xf numFmtId="0" fontId="76"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5" fillId="3" borderId="6" xfId="0" applyFont="1" applyFill="1" applyBorder="1" applyAlignment="1" applyProtection="1">
      <alignment horizontal="left" vertical="center"/>
      <protection locked="0"/>
    </xf>
    <xf numFmtId="0" fontId="85" fillId="3" borderId="6" xfId="0" applyFont="1" applyFill="1" applyBorder="1" applyAlignment="1" applyProtection="1">
      <alignment horizontal="left" vertical="center" wrapText="1"/>
      <protection locked="0"/>
    </xf>
    <xf numFmtId="0" fontId="85" fillId="3" borderId="6" xfId="0" applyFont="1" applyFill="1" applyBorder="1" applyAlignment="1" applyProtection="1">
      <alignment vertical="center" wrapText="1"/>
      <protection locked="0"/>
    </xf>
    <xf numFmtId="0" fontId="84" fillId="4" borderId="60" xfId="0" applyFont="1" applyFill="1" applyBorder="1" applyAlignment="1">
      <alignment vertical="center"/>
    </xf>
    <xf numFmtId="0" fontId="84" fillId="4" borderId="0" xfId="0" applyFont="1" applyFill="1" applyAlignment="1">
      <alignment vertical="center"/>
    </xf>
    <xf numFmtId="0" fontId="84" fillId="4" borderId="53" xfId="0" applyFont="1" applyFill="1" applyBorder="1" applyAlignment="1">
      <alignment horizontal="center" vertical="center"/>
    </xf>
    <xf numFmtId="0" fontId="84" fillId="4" borderId="36" xfId="0" applyFont="1" applyFill="1" applyBorder="1" applyAlignment="1">
      <alignment horizontal="center" vertical="center" wrapText="1"/>
    </xf>
    <xf numFmtId="0" fontId="84" fillId="4" borderId="70" xfId="0" applyFont="1" applyFill="1" applyBorder="1" applyAlignment="1">
      <alignment horizontal="center" vertical="center"/>
    </xf>
    <xf numFmtId="0" fontId="84" fillId="4" borderId="62" xfId="0" applyFont="1" applyFill="1" applyBorder="1" applyAlignment="1">
      <alignment horizontal="center" vertical="center" wrapText="1"/>
    </xf>
    <xf numFmtId="0" fontId="86" fillId="0" borderId="20" xfId="0" applyFont="1" applyBorder="1" applyAlignment="1">
      <alignment horizontal="justify" vertical="center" wrapText="1"/>
    </xf>
    <xf numFmtId="0" fontId="86" fillId="0" borderId="32" xfId="0" applyFont="1" applyBorder="1" applyAlignment="1">
      <alignment horizontal="center" vertical="center" wrapText="1"/>
    </xf>
    <xf numFmtId="0" fontId="89" fillId="3" borderId="32" xfId="0" applyFont="1" applyFill="1" applyBorder="1" applyAlignment="1">
      <alignment horizontal="center" vertical="center" wrapText="1"/>
    </xf>
    <xf numFmtId="1" fontId="86" fillId="0" borderId="32" xfId="4" applyNumberFormat="1" applyFont="1" applyBorder="1" applyAlignment="1">
      <alignment horizontal="center" vertical="center" wrapText="1"/>
    </xf>
    <xf numFmtId="0" fontId="86" fillId="0" borderId="6" xfId="0" applyFont="1" applyBorder="1" applyAlignment="1">
      <alignment horizontal="justify" vertical="center" wrapText="1"/>
    </xf>
    <xf numFmtId="0" fontId="86" fillId="0" borderId="6" xfId="0" applyFont="1" applyBorder="1" applyAlignment="1">
      <alignment horizontal="center" vertical="center" wrapText="1"/>
    </xf>
    <xf numFmtId="0" fontId="89" fillId="3" borderId="6" xfId="0" applyFont="1" applyFill="1" applyBorder="1" applyAlignment="1">
      <alignment horizontal="center" vertical="center" wrapText="1"/>
    </xf>
    <xf numFmtId="1" fontId="86" fillId="0" borderId="6" xfId="4" applyNumberFormat="1" applyFont="1" applyBorder="1" applyAlignment="1">
      <alignment horizontal="center" vertical="center" wrapText="1"/>
    </xf>
    <xf numFmtId="0" fontId="89" fillId="0" borderId="6" xfId="0" applyFont="1" applyBorder="1" applyAlignment="1">
      <alignment horizontal="justify" vertical="center" wrapText="1"/>
    </xf>
    <xf numFmtId="0" fontId="86" fillId="0" borderId="21" xfId="0" applyFont="1" applyBorder="1" applyAlignment="1">
      <alignment horizontal="justify" vertical="center" wrapText="1"/>
    </xf>
    <xf numFmtId="0" fontId="86" fillId="0" borderId="21" xfId="0" applyFont="1" applyBorder="1" applyAlignment="1">
      <alignment horizontal="center" vertical="center" wrapText="1"/>
    </xf>
    <xf numFmtId="0" fontId="89" fillId="3" borderId="21" xfId="0" applyFont="1" applyFill="1" applyBorder="1" applyAlignment="1">
      <alignment horizontal="center" vertical="center" wrapText="1"/>
    </xf>
    <xf numFmtId="1" fontId="86" fillId="0" borderId="21" xfId="4" applyNumberFormat="1" applyFont="1" applyBorder="1" applyAlignment="1">
      <alignment horizontal="center" vertical="center" wrapText="1"/>
    </xf>
    <xf numFmtId="0" fontId="86" fillId="0" borderId="87" xfId="0" applyFont="1" applyBorder="1" applyAlignment="1">
      <alignment horizontal="justify" vertical="center" wrapText="1"/>
    </xf>
    <xf numFmtId="0" fontId="89" fillId="0" borderId="87" xfId="0" applyFont="1" applyBorder="1" applyAlignment="1">
      <alignment horizontal="justify" vertical="center" wrapText="1"/>
    </xf>
    <xf numFmtId="0" fontId="86" fillId="0" borderId="11" xfId="0" applyFont="1" applyBorder="1" applyAlignment="1">
      <alignment horizontal="left"/>
    </xf>
    <xf numFmtId="0" fontId="86" fillId="0" borderId="88" xfId="0" applyFont="1" applyBorder="1" applyAlignment="1">
      <alignment horizontal="justify" vertical="center" wrapText="1"/>
    </xf>
    <xf numFmtId="0" fontId="86" fillId="0" borderId="32" xfId="0" applyFont="1" applyBorder="1" applyAlignment="1">
      <alignment horizontal="left" vertical="center" wrapText="1"/>
    </xf>
    <xf numFmtId="0" fontId="86" fillId="0" borderId="20" xfId="0" applyFont="1" applyBorder="1" applyAlignment="1">
      <alignment horizontal="left" vertical="center" wrapText="1"/>
    </xf>
    <xf numFmtId="0" fontId="86" fillId="0" borderId="20" xfId="0" applyFont="1" applyBorder="1" applyAlignment="1">
      <alignment horizontal="center" vertical="center" wrapText="1"/>
    </xf>
    <xf numFmtId="0" fontId="86" fillId="0" borderId="25" xfId="0" applyFont="1" applyBorder="1" applyAlignment="1">
      <alignment horizontal="center" vertical="center" wrapText="1"/>
    </xf>
    <xf numFmtId="0" fontId="86" fillId="0" borderId="43" xfId="0" applyFont="1" applyBorder="1" applyAlignment="1">
      <alignment horizontal="center" vertical="center" wrapText="1"/>
    </xf>
    <xf numFmtId="0" fontId="86" fillId="0" borderId="29" xfId="0" applyFont="1" applyBorder="1" applyAlignment="1">
      <alignment vertical="center" wrapText="1"/>
    </xf>
    <xf numFmtId="0" fontId="86" fillId="0" borderId="6" xfId="0" applyFont="1" applyBorder="1" applyAlignment="1">
      <alignment vertical="center" wrapText="1"/>
    </xf>
    <xf numFmtId="0" fontId="86" fillId="0" borderId="20" xfId="0" applyFont="1" applyBorder="1" applyAlignment="1">
      <alignment vertical="center" wrapText="1"/>
    </xf>
    <xf numFmtId="0" fontId="86" fillId="0" borderId="32" xfId="0" applyFont="1" applyBorder="1" applyAlignment="1">
      <alignment horizontal="justify" vertical="center" wrapText="1"/>
    </xf>
    <xf numFmtId="0" fontId="86" fillId="0" borderId="0" xfId="0" applyFont="1"/>
    <xf numFmtId="0" fontId="90" fillId="0" borderId="6" xfId="0" applyFont="1" applyBorder="1" applyAlignment="1">
      <alignment horizontal="justify" vertical="center" wrapText="1"/>
    </xf>
    <xf numFmtId="1" fontId="86" fillId="0" borderId="20" xfId="4" applyNumberFormat="1" applyFont="1" applyBorder="1" applyAlignment="1">
      <alignment horizontal="center" vertical="center" wrapText="1"/>
    </xf>
    <xf numFmtId="0" fontId="86" fillId="0" borderId="21" xfId="0" applyFont="1" applyBorder="1" applyAlignment="1">
      <alignment horizontal="left" vertical="top" wrapText="1"/>
    </xf>
    <xf numFmtId="0" fontId="89" fillId="3" borderId="20" xfId="0" applyFont="1" applyFill="1" applyBorder="1" applyAlignment="1">
      <alignment horizontal="center" vertical="center" wrapText="1"/>
    </xf>
    <xf numFmtId="0" fontId="86" fillId="0" borderId="29" xfId="0" applyFont="1" applyBorder="1" applyAlignment="1">
      <alignment horizontal="center" vertical="center" wrapText="1"/>
    </xf>
    <xf numFmtId="0" fontId="89" fillId="3" borderId="29" xfId="0" applyFont="1" applyFill="1" applyBorder="1" applyAlignment="1">
      <alignment horizontal="center" vertical="center" wrapText="1"/>
    </xf>
    <xf numFmtId="1" fontId="86" fillId="0" borderId="29" xfId="4" applyNumberFormat="1" applyFont="1" applyBorder="1" applyAlignment="1">
      <alignment horizontal="center" vertical="center" wrapText="1"/>
    </xf>
    <xf numFmtId="0" fontId="86" fillId="0" borderId="130" xfId="0" applyFont="1" applyBorder="1" applyAlignment="1">
      <alignment horizontal="justify" vertical="center" wrapText="1"/>
    </xf>
    <xf numFmtId="0" fontId="91" fillId="0" borderId="26" xfId="0" applyFont="1" applyBorder="1" applyAlignment="1">
      <alignment horizontal="justify" vertical="center" wrapText="1"/>
    </xf>
    <xf numFmtId="0" fontId="91" fillId="0" borderId="26" xfId="0" applyFont="1" applyBorder="1" applyAlignment="1">
      <alignment horizontal="left" vertical="top" wrapText="1"/>
    </xf>
    <xf numFmtId="0" fontId="92" fillId="0" borderId="26" xfId="0" applyFont="1" applyBorder="1" applyAlignment="1">
      <alignment horizontal="justify" vertical="center" wrapText="1"/>
    </xf>
    <xf numFmtId="0" fontId="91" fillId="0" borderId="131" xfId="0" applyFont="1" applyBorder="1" applyAlignment="1">
      <alignment horizontal="justify" vertical="center" wrapText="1"/>
    </xf>
    <xf numFmtId="0" fontId="86" fillId="0" borderId="82" xfId="0" applyFont="1" applyBorder="1" applyAlignment="1">
      <alignment horizontal="center" vertical="center" wrapText="1"/>
    </xf>
    <xf numFmtId="0" fontId="86" fillId="0" borderId="28" xfId="0" applyFont="1" applyBorder="1" applyAlignment="1">
      <alignment horizontal="center" vertical="center" wrapText="1"/>
    </xf>
    <xf numFmtId="0" fontId="86" fillId="0" borderId="34" xfId="0" applyFont="1" applyBorder="1" applyAlignment="1">
      <alignment horizontal="center" vertical="center" wrapText="1"/>
    </xf>
    <xf numFmtId="2" fontId="12" fillId="0" borderId="32" xfId="3" applyNumberFormat="1" applyFont="1" applyBorder="1" applyAlignment="1">
      <alignment horizontal="justify" vertical="center" wrapText="1"/>
    </xf>
    <xf numFmtId="2" fontId="0" fillId="0" borderId="32" xfId="3" applyNumberFormat="1" applyFont="1" applyBorder="1" applyAlignment="1">
      <alignment horizontal="justify" vertical="center" wrapText="1"/>
    </xf>
    <xf numFmtId="0" fontId="24" fillId="0" borderId="41" xfId="0" applyFont="1" applyBorder="1" applyAlignment="1" applyProtection="1">
      <alignment horizontal="justify" vertical="center" wrapText="1"/>
      <protection locked="0"/>
    </xf>
    <xf numFmtId="0" fontId="24" fillId="0" borderId="6" xfId="0" applyFont="1" applyBorder="1" applyAlignment="1" applyProtection="1">
      <alignment horizontal="center" vertical="center" wrapText="1"/>
      <protection locked="0"/>
    </xf>
    <xf numFmtId="0" fontId="12" fillId="0" borderId="6" xfId="0" applyFont="1" applyBorder="1" applyAlignment="1" applyProtection="1">
      <alignment horizontal="justify" vertical="center" wrapText="1"/>
      <protection locked="0"/>
    </xf>
    <xf numFmtId="0" fontId="12" fillId="0" borderId="6" xfId="0" applyFont="1" applyBorder="1" applyAlignment="1">
      <alignment horizontal="justify" vertical="center" wrapText="1"/>
    </xf>
    <xf numFmtId="0" fontId="0" fillId="0" borderId="6" xfId="0" applyBorder="1" applyAlignment="1">
      <alignment horizontal="justify" vertical="center"/>
    </xf>
    <xf numFmtId="0" fontId="86" fillId="0" borderId="0" xfId="0" applyFont="1" applyAlignment="1">
      <alignment horizontal="center" vertical="center" wrapText="1"/>
    </xf>
    <xf numFmtId="0" fontId="12" fillId="0" borderId="0" xfId="0" applyFont="1" applyAlignment="1">
      <alignment horizontal="left" vertical="center" wrapText="1"/>
    </xf>
    <xf numFmtId="0" fontId="0" fillId="0" borderId="25" xfId="0" applyBorder="1" applyAlignment="1">
      <alignment horizontal="justify" vertical="center" wrapText="1"/>
    </xf>
    <xf numFmtId="0" fontId="95" fillId="0" borderId="133" xfId="0" applyFont="1" applyBorder="1" applyAlignment="1">
      <alignment horizontal="justify" vertical="center" wrapText="1"/>
    </xf>
    <xf numFmtId="0" fontId="95" fillId="0" borderId="32" xfId="0" applyFont="1" applyBorder="1" applyAlignment="1">
      <alignment horizontal="center" vertical="center" wrapText="1"/>
    </xf>
    <xf numFmtId="0" fontId="12" fillId="22" borderId="32" xfId="0" applyFont="1" applyFill="1" applyBorder="1" applyAlignment="1">
      <alignment horizontal="center" vertical="center" wrapText="1"/>
    </xf>
    <xf numFmtId="0" fontId="24" fillId="0" borderId="6" xfId="0" applyFont="1" applyBorder="1" applyAlignment="1">
      <alignment horizontal="center" vertical="center" wrapText="1"/>
    </xf>
    <xf numFmtId="0" fontId="95" fillId="0" borderId="6" xfId="0" applyFont="1" applyBorder="1" applyAlignment="1">
      <alignment horizontal="center" vertical="center" wrapText="1"/>
    </xf>
    <xf numFmtId="0" fontId="24"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95" fillId="0" borderId="21" xfId="0" applyFont="1" applyBorder="1" applyAlignment="1">
      <alignment horizontal="center" vertical="center" wrapText="1"/>
    </xf>
    <xf numFmtId="2" fontId="95" fillId="0" borderId="32" xfId="0" applyNumberFormat="1" applyFont="1" applyBorder="1" applyAlignment="1">
      <alignment horizontal="center" vertical="center" wrapText="1"/>
    </xf>
    <xf numFmtId="2" fontId="95" fillId="0" borderId="6" xfId="0" applyNumberFormat="1" applyFont="1" applyBorder="1" applyAlignment="1">
      <alignment horizontal="center" vertical="center" wrapText="1"/>
    </xf>
    <xf numFmtId="0" fontId="95" fillId="0" borderId="6" xfId="0" applyFont="1" applyBorder="1" applyAlignment="1">
      <alignment horizontal="left" vertical="center" wrapText="1"/>
    </xf>
    <xf numFmtId="0" fontId="79" fillId="5" borderId="123" xfId="0" applyFont="1" applyFill="1" applyBorder="1" applyAlignment="1" applyProtection="1">
      <alignment horizontal="center" vertical="center" wrapText="1"/>
      <protection locked="0"/>
    </xf>
    <xf numFmtId="0" fontId="78" fillId="19" borderId="123" xfId="0" applyFont="1" applyFill="1" applyBorder="1" applyAlignment="1" applyProtection="1">
      <alignment horizontal="left" vertical="center" wrapText="1" indent="1"/>
      <protection locked="0"/>
    </xf>
    <xf numFmtId="0" fontId="82" fillId="23" borderId="126" xfId="0" applyFont="1" applyFill="1" applyBorder="1" applyAlignment="1">
      <alignment horizontal="center" vertical="center" wrapText="1" readingOrder="1"/>
    </xf>
    <xf numFmtId="0" fontId="82" fillId="23" borderId="126" xfId="0" applyFont="1" applyFill="1" applyBorder="1" applyAlignment="1">
      <alignment horizontal="left" vertical="center" wrapText="1"/>
    </xf>
    <xf numFmtId="0" fontId="82" fillId="23" borderId="126" xfId="0" applyFont="1" applyFill="1" applyBorder="1" applyAlignment="1">
      <alignment horizontal="left" vertical="center" wrapText="1" readingOrder="1"/>
    </xf>
    <xf numFmtId="0" fontId="82" fillId="23" borderId="126" xfId="0" applyFont="1" applyFill="1" applyBorder="1" applyAlignment="1">
      <alignment horizontal="center" vertical="center" wrapText="1"/>
    </xf>
    <xf numFmtId="0" fontId="82" fillId="23" borderId="126" xfId="0" applyFont="1" applyFill="1" applyBorder="1" applyAlignment="1">
      <alignment vertical="center" wrapText="1"/>
    </xf>
    <xf numFmtId="0" fontId="82" fillId="0" borderId="126" xfId="0" applyFont="1" applyBorder="1" applyAlignment="1">
      <alignment horizontal="center" vertical="center" wrapText="1"/>
    </xf>
    <xf numFmtId="0" fontId="76" fillId="23" borderId="143" xfId="0" applyFont="1" applyFill="1" applyBorder="1" applyAlignment="1">
      <alignment horizontal="center" vertical="center"/>
    </xf>
    <xf numFmtId="0" fontId="82" fillId="23" borderId="127" xfId="0" applyFont="1" applyFill="1" applyBorder="1" applyAlignment="1">
      <alignment horizontal="left" vertical="center" wrapText="1"/>
    </xf>
    <xf numFmtId="0" fontId="76" fillId="0" borderId="144" xfId="0" applyFont="1" applyBorder="1" applyAlignment="1">
      <alignment horizontal="center"/>
    </xf>
    <xf numFmtId="0" fontId="76" fillId="0" borderId="143" xfId="0" applyFont="1" applyBorder="1"/>
    <xf numFmtId="0" fontId="76" fillId="0" borderId="145" xfId="0" applyFont="1" applyBorder="1"/>
    <xf numFmtId="0" fontId="98" fillId="0" borderId="146" xfId="0" applyFont="1" applyBorder="1" applyAlignment="1">
      <alignment horizontal="center" vertical="center" wrapText="1"/>
    </xf>
    <xf numFmtId="0" fontId="98" fillId="0" borderId="149" xfId="0" applyFont="1" applyBorder="1" applyAlignment="1">
      <alignment horizontal="center" vertical="center" wrapText="1"/>
    </xf>
    <xf numFmtId="0" fontId="98" fillId="0" borderId="150" xfId="0" applyFont="1" applyBorder="1" applyAlignment="1">
      <alignment horizontal="center" vertical="center" wrapText="1"/>
    </xf>
    <xf numFmtId="0" fontId="98" fillId="0" borderId="151" xfId="0" applyFont="1" applyBorder="1" applyAlignment="1">
      <alignment horizontal="center" vertical="center" wrapText="1"/>
    </xf>
    <xf numFmtId="0" fontId="98" fillId="0" borderId="154" xfId="0" applyFont="1" applyBorder="1" applyAlignment="1">
      <alignment horizontal="center" vertical="center" wrapText="1"/>
    </xf>
    <xf numFmtId="0" fontId="98" fillId="0" borderId="155" xfId="0" applyFont="1" applyBorder="1" applyAlignment="1">
      <alignment horizontal="center" vertical="center" wrapText="1"/>
    </xf>
    <xf numFmtId="0" fontId="76" fillId="0" borderId="150" xfId="0" applyFont="1" applyBorder="1"/>
    <xf numFmtId="0" fontId="83" fillId="0" borderId="0" xfId="0" applyFont="1" applyAlignment="1">
      <alignment wrapText="1"/>
    </xf>
    <xf numFmtId="0" fontId="99" fillId="0" borderId="0" xfId="0" applyFont="1"/>
    <xf numFmtId="0" fontId="101" fillId="20" borderId="123" xfId="0" applyFont="1" applyFill="1" applyBorder="1" applyAlignment="1">
      <alignment horizontal="center" vertical="center"/>
    </xf>
    <xf numFmtId="0" fontId="101" fillId="5" borderId="123" xfId="0" applyFont="1" applyFill="1" applyBorder="1" applyAlignment="1">
      <alignment horizontal="center" vertical="center"/>
    </xf>
    <xf numFmtId="0" fontId="101" fillId="5" borderId="123" xfId="0" applyFont="1" applyFill="1" applyBorder="1" applyAlignment="1">
      <alignment vertical="center" wrapText="1"/>
    </xf>
    <xf numFmtId="0" fontId="101" fillId="3" borderId="123" xfId="0" applyFont="1" applyFill="1" applyBorder="1" applyAlignment="1">
      <alignment horizontal="left" vertical="top" wrapText="1"/>
    </xf>
    <xf numFmtId="0" fontId="102" fillId="3" borderId="123" xfId="0" applyFont="1" applyFill="1" applyBorder="1" applyAlignment="1">
      <alignment horizontal="center" vertical="center" wrapText="1"/>
    </xf>
    <xf numFmtId="0" fontId="103" fillId="3" borderId="123" xfId="0" applyFont="1" applyFill="1" applyBorder="1" applyAlignment="1">
      <alignment horizontal="center" vertical="center" wrapText="1"/>
    </xf>
    <xf numFmtId="0" fontId="103" fillId="3" borderId="123" xfId="0" applyFont="1" applyFill="1" applyBorder="1" applyAlignment="1">
      <alignment horizontal="left" vertical="center"/>
    </xf>
    <xf numFmtId="0" fontId="101" fillId="0" borderId="123" xfId="0" applyFont="1" applyBorder="1" applyAlignment="1">
      <alignment vertical="top" wrapText="1"/>
    </xf>
    <xf numFmtId="0" fontId="102" fillId="3" borderId="123" xfId="0" applyFont="1" applyFill="1" applyBorder="1" applyAlignment="1">
      <alignment horizontal="center" vertical="center"/>
    </xf>
    <xf numFmtId="0" fontId="103" fillId="3" borderId="123" xfId="0" applyFont="1" applyFill="1" applyBorder="1" applyAlignment="1">
      <alignment horizontal="center" vertical="center"/>
    </xf>
    <xf numFmtId="0" fontId="101" fillId="3" borderId="123" xfId="0" applyFont="1" applyFill="1" applyBorder="1" applyAlignment="1">
      <alignment horizontal="left" vertical="center" wrapText="1"/>
    </xf>
    <xf numFmtId="0" fontId="101" fillId="0" borderId="123" xfId="0" applyFont="1" applyBorder="1" applyAlignment="1">
      <alignment horizontal="left" vertical="center" wrapText="1"/>
    </xf>
    <xf numFmtId="0" fontId="103" fillId="0" borderId="123" xfId="0" applyFont="1" applyBorder="1" applyAlignment="1">
      <alignment horizontal="left" vertical="center"/>
    </xf>
    <xf numFmtId="0" fontId="99" fillId="0" borderId="0" xfId="0" applyFont="1" applyAlignment="1">
      <alignment horizontal="left"/>
    </xf>
    <xf numFmtId="0" fontId="83" fillId="0" borderId="0" xfId="0" applyFont="1" applyAlignment="1">
      <alignment horizontal="center"/>
    </xf>
    <xf numFmtId="0" fontId="99" fillId="0" borderId="0" xfId="0" applyFont="1" applyAlignment="1">
      <alignment horizontal="center"/>
    </xf>
    <xf numFmtId="0" fontId="101" fillId="0" borderId="123" xfId="0" applyFont="1" applyBorder="1" applyAlignment="1">
      <alignment vertical="center" wrapText="1"/>
    </xf>
    <xf numFmtId="165"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29" xfId="0" applyFont="1" applyFill="1" applyBorder="1" applyAlignment="1" applyProtection="1">
      <alignment horizontal="center" vertical="center" wrapText="1"/>
      <protection locked="0"/>
    </xf>
    <xf numFmtId="0" fontId="19" fillId="15" borderId="6" xfId="0" applyFont="1" applyFill="1" applyBorder="1" applyAlignment="1" applyProtection="1">
      <alignment horizontal="center" vertical="center" wrapText="1"/>
      <protection locked="0"/>
    </xf>
    <xf numFmtId="0" fontId="19" fillId="15" borderId="10" xfId="0" applyFont="1" applyFill="1" applyBorder="1" applyAlignment="1" applyProtection="1">
      <alignment horizontal="center" vertical="center" wrapText="1"/>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98" fillId="0" borderId="152" xfId="0" applyFont="1" applyBorder="1" applyAlignment="1">
      <alignment horizontal="center" vertical="center" wrapText="1"/>
    </xf>
    <xf numFmtId="0" fontId="98" fillId="0" borderId="153" xfId="0" applyFont="1" applyBorder="1" applyAlignment="1">
      <alignment horizontal="center" vertical="center"/>
    </xf>
    <xf numFmtId="0" fontId="80" fillId="0" borderId="126" xfId="0" applyFont="1" applyBorder="1" applyAlignment="1">
      <alignment horizontal="center" vertical="center" wrapText="1" readingOrder="1"/>
    </xf>
    <xf numFmtId="0" fontId="80" fillId="0" borderId="127" xfId="0" applyFont="1" applyBorder="1" applyAlignment="1">
      <alignment horizontal="center" vertical="center" wrapText="1" readingOrder="1"/>
    </xf>
    <xf numFmtId="0" fontId="80" fillId="0" borderId="129" xfId="0" applyFont="1" applyBorder="1" applyAlignment="1">
      <alignment horizontal="center" vertical="center" wrapText="1" readingOrder="1"/>
    </xf>
    <xf numFmtId="0" fontId="80" fillId="0" borderId="128" xfId="0" applyFont="1" applyBorder="1" applyAlignment="1">
      <alignment horizontal="center" vertical="center" wrapText="1" readingOrder="1"/>
    </xf>
    <xf numFmtId="0" fontId="80" fillId="0" borderId="127" xfId="0" applyFont="1" applyBorder="1" applyAlignment="1">
      <alignment horizontal="center" vertical="top" wrapText="1" readingOrder="1"/>
    </xf>
    <xf numFmtId="0" fontId="80" fillId="0" borderId="129" xfId="0" applyFont="1" applyBorder="1" applyAlignment="1">
      <alignment horizontal="center" vertical="top" wrapText="1" readingOrder="1"/>
    </xf>
    <xf numFmtId="0" fontId="80" fillId="0" borderId="128" xfId="0" applyFont="1" applyBorder="1" applyAlignment="1">
      <alignment horizontal="center" vertical="top" wrapText="1" readingOrder="1"/>
    </xf>
    <xf numFmtId="0" fontId="80" fillId="0" borderId="143" xfId="0" applyFont="1" applyBorder="1" applyAlignment="1">
      <alignment horizontal="center" vertical="center" wrapText="1" readingOrder="1"/>
    </xf>
    <xf numFmtId="0" fontId="98" fillId="0" borderId="147" xfId="0" applyFont="1" applyBorder="1" applyAlignment="1">
      <alignment horizontal="center" vertical="center" wrapText="1"/>
    </xf>
    <xf numFmtId="0" fontId="98" fillId="0" borderId="148" xfId="0" applyFont="1" applyBorder="1" applyAlignment="1">
      <alignment horizontal="center" vertical="center"/>
    </xf>
    <xf numFmtId="0" fontId="81" fillId="19" borderId="126" xfId="0" applyFont="1" applyFill="1" applyBorder="1" applyAlignment="1">
      <alignment horizontal="center" vertical="center" wrapText="1" readingOrder="1"/>
    </xf>
    <xf numFmtId="0" fontId="80" fillId="3" borderId="126" xfId="0" applyFont="1" applyFill="1" applyBorder="1" applyAlignment="1">
      <alignment horizontal="center" vertical="center" wrapText="1" readingOrder="1"/>
    </xf>
    <xf numFmtId="0" fontId="80" fillId="0" borderId="126" xfId="0" applyFont="1" applyBorder="1" applyAlignment="1">
      <alignment horizontal="left" vertical="center" wrapText="1" readingOrder="1"/>
    </xf>
    <xf numFmtId="0" fontId="80" fillId="0" borderId="126" xfId="0" applyFont="1" applyBorder="1" applyAlignment="1">
      <alignment horizontal="center" vertical="top" wrapText="1" readingOrder="1"/>
    </xf>
    <xf numFmtId="0" fontId="77" fillId="0" borderId="142" xfId="0" applyFont="1" applyBorder="1" applyAlignment="1" applyProtection="1">
      <alignment horizontal="center" vertical="center" wrapText="1"/>
      <protection locked="0"/>
    </xf>
    <xf numFmtId="0" fontId="79" fillId="5" borderId="124" xfId="0" applyFont="1" applyFill="1" applyBorder="1" applyAlignment="1" applyProtection="1">
      <alignment horizontal="center" vertical="center" wrapText="1"/>
      <protection locked="0"/>
    </xf>
    <xf numFmtId="0" fontId="79" fillId="5" borderId="125" xfId="0" applyFont="1" applyFill="1" applyBorder="1" applyAlignment="1" applyProtection="1">
      <alignment horizontal="center" vertical="center" wrapText="1"/>
      <protection locked="0"/>
    </xf>
    <xf numFmtId="0" fontId="79" fillId="5" borderId="123" xfId="0" applyFont="1" applyFill="1" applyBorder="1" applyAlignment="1" applyProtection="1">
      <alignment horizontal="center" vertical="center" wrapText="1"/>
      <protection locked="0"/>
    </xf>
    <xf numFmtId="0" fontId="78" fillId="5" borderId="123" xfId="0" applyFont="1" applyFill="1" applyBorder="1" applyAlignment="1" applyProtection="1">
      <alignment horizontal="center" vertical="center" wrapText="1"/>
      <protection locked="0"/>
    </xf>
    <xf numFmtId="0" fontId="80" fillId="0" borderId="123" xfId="0" applyFont="1" applyBorder="1" applyAlignment="1" applyProtection="1">
      <alignment horizontal="center" vertical="center"/>
      <protection locked="0"/>
    </xf>
    <xf numFmtId="0" fontId="80" fillId="20" borderId="123" xfId="0" applyFont="1" applyFill="1" applyBorder="1" applyAlignment="1" applyProtection="1">
      <alignment horizontal="center" vertical="center" wrapText="1"/>
      <protection locked="0"/>
    </xf>
    <xf numFmtId="0" fontId="80" fillId="20" borderId="123" xfId="0" applyFont="1" applyFill="1" applyBorder="1" applyAlignment="1" applyProtection="1">
      <alignment horizontal="center" vertical="center"/>
      <protection locked="0"/>
    </xf>
    <xf numFmtId="0" fontId="83" fillId="5" borderId="123" xfId="0" applyFont="1" applyFill="1" applyBorder="1" applyAlignment="1" applyProtection="1">
      <alignment horizontal="center" vertical="center" wrapText="1"/>
      <protection locked="0"/>
    </xf>
    <xf numFmtId="0" fontId="94" fillId="5" borderId="123" xfId="0" applyFont="1" applyFill="1" applyBorder="1" applyAlignment="1" applyProtection="1">
      <alignment horizontal="center" vertical="center"/>
      <protection locked="0"/>
    </xf>
    <xf numFmtId="0" fontId="94" fillId="5" borderId="123" xfId="0" applyFont="1" applyFill="1" applyBorder="1" applyAlignment="1" applyProtection="1">
      <alignment horizontal="center" vertical="center" wrapText="1"/>
      <protection locked="0"/>
    </xf>
    <xf numFmtId="0" fontId="104" fillId="0" borderId="0" xfId="0" applyFont="1" applyAlignment="1">
      <alignment horizontal="center" vertical="center" wrapText="1"/>
    </xf>
    <xf numFmtId="0" fontId="100" fillId="19" borderId="123" xfId="0" applyFont="1" applyFill="1" applyBorder="1" applyAlignment="1">
      <alignment horizontal="center"/>
    </xf>
    <xf numFmtId="0" fontId="101" fillId="20" borderId="123" xfId="0" applyFont="1" applyFill="1" applyBorder="1" applyAlignment="1">
      <alignment horizontal="center" vertical="center" wrapText="1"/>
    </xf>
    <xf numFmtId="0" fontId="101" fillId="20" borderId="123" xfId="0" applyFont="1" applyFill="1" applyBorder="1" applyAlignment="1">
      <alignment horizontal="center" vertical="center"/>
    </xf>
    <xf numFmtId="0" fontId="72" fillId="3" borderId="0" xfId="1" applyFont="1" applyFill="1" applyAlignment="1">
      <alignment horizontal="justify" vertical="center" wrapText="1"/>
    </xf>
    <xf numFmtId="0" fontId="72" fillId="3" borderId="0" xfId="1" applyFont="1" applyFill="1" applyAlignment="1">
      <alignment horizontal="left" vertical="center" wrapText="1"/>
    </xf>
    <xf numFmtId="0" fontId="72"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72" fillId="3" borderId="6" xfId="1" applyFont="1" applyFill="1" applyBorder="1" applyAlignment="1">
      <alignment horizontal="justify" vertical="center" wrapText="1"/>
    </xf>
    <xf numFmtId="0" fontId="72"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7" borderId="6" xfId="0" applyFont="1" applyFill="1" applyBorder="1" applyAlignment="1">
      <alignment horizontal="left" vertical="center" wrapText="1"/>
    </xf>
    <xf numFmtId="0" fontId="53" fillId="3" borderId="119" xfId="1" applyFont="1" applyFill="1" applyBorder="1" applyAlignment="1">
      <alignment horizontal="justify" vertical="center" wrapText="1"/>
    </xf>
    <xf numFmtId="0" fontId="53" fillId="3" borderId="115"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53" fillId="3" borderId="114" xfId="1" applyFont="1" applyFill="1" applyBorder="1" applyAlignment="1">
      <alignment horizontal="justify" vertical="center" wrapText="1"/>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0" fontId="59" fillId="3" borderId="117" xfId="0" applyFont="1" applyFill="1" applyBorder="1" applyAlignment="1">
      <alignment vertical="center" wrapText="1"/>
    </xf>
    <xf numFmtId="0" fontId="59" fillId="3" borderId="118" xfId="0" applyFont="1" applyFill="1" applyBorder="1" applyAlignment="1">
      <alignment vertical="center" wrapText="1"/>
    </xf>
    <xf numFmtId="0" fontId="59" fillId="3" borderId="113" xfId="0" applyFont="1" applyFill="1" applyBorder="1" applyAlignment="1">
      <alignment vertical="center" wrapText="1"/>
    </xf>
    <xf numFmtId="0" fontId="59" fillId="3" borderId="112" xfId="0" applyFont="1" applyFill="1" applyBorder="1" applyAlignment="1">
      <alignment horizontal="left" vertical="center" wrapText="1"/>
    </xf>
    <xf numFmtId="0" fontId="59" fillId="3" borderId="113" xfId="0" applyFont="1" applyFill="1" applyBorder="1" applyAlignment="1">
      <alignment horizontal="left"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11" xfId="1" applyFont="1" applyFill="1" applyBorder="1" applyAlignment="1">
      <alignment horizontal="center" vertical="center"/>
    </xf>
    <xf numFmtId="0" fontId="60" fillId="4" borderId="89" xfId="1" applyFont="1" applyFill="1" applyBorder="1" applyAlignment="1">
      <alignment horizontal="center" vertical="center"/>
    </xf>
    <xf numFmtId="0" fontId="0" fillId="0" borderId="6" xfId="0" applyBorder="1" applyAlignment="1">
      <alignment horizontal="center" vertical="center" wrapText="1"/>
    </xf>
    <xf numFmtId="0" fontId="88" fillId="0" borderId="41" xfId="0" applyFont="1" applyBorder="1" applyAlignment="1">
      <alignment horizontal="center" vertical="center" wrapText="1"/>
    </xf>
    <xf numFmtId="0" fontId="88" fillId="0" borderId="25" xfId="0" applyFont="1" applyBorder="1" applyAlignment="1">
      <alignment horizontal="center" vertical="center" wrapText="1"/>
    </xf>
    <xf numFmtId="0" fontId="88" fillId="0" borderId="43" xfId="0" applyFont="1" applyBorder="1" applyAlignment="1">
      <alignment horizontal="center" vertical="center" wrapText="1"/>
    </xf>
    <xf numFmtId="0" fontId="86" fillId="0" borderId="32"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21" xfId="0" applyFont="1" applyBorder="1" applyAlignment="1">
      <alignment horizontal="center" vertical="center" wrapText="1"/>
    </xf>
    <xf numFmtId="0" fontId="86" fillId="0" borderId="71" xfId="0" applyFont="1" applyBorder="1" applyAlignment="1">
      <alignment horizontal="center" vertical="center" wrapText="1"/>
    </xf>
    <xf numFmtId="0" fontId="86" fillId="0" borderId="72" xfId="0" applyFont="1" applyBorder="1" applyAlignment="1">
      <alignment horizontal="center" vertical="center" wrapText="1"/>
    </xf>
    <xf numFmtId="0" fontId="86" fillId="0" borderId="73" xfId="0" applyFont="1" applyBorder="1" applyAlignment="1">
      <alignment horizontal="center" vertical="center" wrapText="1"/>
    </xf>
    <xf numFmtId="0" fontId="12" fillId="0" borderId="135" xfId="0" applyFont="1" applyBorder="1" applyAlignment="1">
      <alignment horizontal="center" vertical="center" wrapText="1"/>
    </xf>
    <xf numFmtId="0" fontId="12" fillId="0" borderId="136" xfId="0" applyFont="1" applyBorder="1" applyAlignment="1">
      <alignment horizontal="center" vertical="center" wrapText="1"/>
    </xf>
    <xf numFmtId="0" fontId="12" fillId="0" borderId="137" xfId="0" applyFont="1" applyBorder="1" applyAlignment="1">
      <alignment horizontal="center" vertical="center" wrapText="1"/>
    </xf>
    <xf numFmtId="0" fontId="95" fillId="0" borderId="138" xfId="0" applyFont="1" applyBorder="1" applyAlignment="1">
      <alignment horizontal="center" vertical="center" wrapText="1"/>
    </xf>
    <xf numFmtId="0" fontId="95" fillId="0" borderId="132" xfId="0" applyFont="1" applyBorder="1" applyAlignment="1">
      <alignment horizontal="center" vertical="center" wrapText="1"/>
    </xf>
    <xf numFmtId="0" fontId="95" fillId="0" borderId="139" xfId="0" applyFont="1" applyBorder="1" applyAlignment="1">
      <alignment horizontal="center" vertical="center" wrapText="1"/>
    </xf>
    <xf numFmtId="0" fontId="95" fillId="0" borderId="140" xfId="0" applyFont="1" applyBorder="1" applyAlignment="1">
      <alignment horizontal="center" vertical="center" wrapText="1"/>
    </xf>
    <xf numFmtId="0" fontId="95" fillId="0" borderId="134" xfId="0" applyFont="1" applyBorder="1" applyAlignment="1">
      <alignment horizontal="center" vertical="center" wrapText="1"/>
    </xf>
    <xf numFmtId="0" fontId="95" fillId="0" borderId="141" xfId="0" applyFont="1" applyBorder="1" applyAlignment="1">
      <alignment horizontal="center" vertical="center" wrapText="1"/>
    </xf>
    <xf numFmtId="0" fontId="95" fillId="0" borderId="29" xfId="0" applyFont="1" applyBorder="1" applyAlignment="1">
      <alignment horizontal="center" vertical="center" wrapText="1"/>
    </xf>
    <xf numFmtId="0" fontId="95" fillId="0" borderId="25" xfId="0" applyFont="1" applyBorder="1" applyAlignment="1">
      <alignment horizontal="center" vertical="center" wrapText="1"/>
    </xf>
    <xf numFmtId="0" fontId="95" fillId="0" borderId="43" xfId="0" applyFont="1" applyBorder="1" applyAlignment="1">
      <alignment horizontal="center" vertical="center" wrapText="1"/>
    </xf>
    <xf numFmtId="9" fontId="96" fillId="0" borderId="29" xfId="0" applyNumberFormat="1" applyFont="1" applyBorder="1" applyAlignment="1">
      <alignment horizontal="center" vertical="center" wrapText="1"/>
    </xf>
    <xf numFmtId="9" fontId="96" fillId="0" borderId="25" xfId="0" applyNumberFormat="1" applyFont="1" applyBorder="1" applyAlignment="1">
      <alignment horizontal="center" vertical="center" wrapText="1"/>
    </xf>
    <xf numFmtId="9" fontId="96" fillId="0" borderId="43" xfId="0" applyNumberFormat="1" applyFont="1" applyBorder="1" applyAlignment="1">
      <alignment horizontal="center" vertical="center" wrapText="1"/>
    </xf>
    <xf numFmtId="0" fontId="73" fillId="10" borderId="11" xfId="0" applyFont="1" applyFill="1" applyBorder="1" applyAlignment="1">
      <alignment horizontal="center" vertical="center" wrapText="1"/>
    </xf>
    <xf numFmtId="0" fontId="73" fillId="10" borderId="0" xfId="0" applyFont="1" applyFill="1" applyAlignment="1">
      <alignment horizontal="center" vertical="center" wrapText="1"/>
    </xf>
    <xf numFmtId="0" fontId="73" fillId="10" borderId="12" xfId="0" applyFont="1" applyFill="1" applyBorder="1" applyAlignment="1">
      <alignment horizontal="center" vertical="center" wrapText="1"/>
    </xf>
    <xf numFmtId="0" fontId="86" fillId="0" borderId="40" xfId="0" applyFont="1" applyBorder="1" applyAlignment="1">
      <alignment horizontal="center" vertical="center" wrapText="1"/>
    </xf>
    <xf numFmtId="0" fontId="86" fillId="0" borderId="42" xfId="0" applyFont="1" applyBorder="1" applyAlignment="1">
      <alignment horizontal="center" vertical="center" wrapText="1"/>
    </xf>
    <xf numFmtId="0" fontId="86" fillId="0" borderId="120" xfId="0" applyFont="1" applyBorder="1" applyAlignment="1">
      <alignment horizontal="center" vertical="center" wrapText="1"/>
    </xf>
    <xf numFmtId="9" fontId="86" fillId="0" borderId="41" xfId="4" applyFont="1" applyBorder="1" applyAlignment="1">
      <alignment horizontal="center" vertical="center" wrapText="1"/>
    </xf>
    <xf numFmtId="9" fontId="86" fillId="0" borderId="25" xfId="4" applyFont="1" applyBorder="1" applyAlignment="1">
      <alignment horizontal="center" vertical="center" wrapText="1"/>
    </xf>
    <xf numFmtId="9" fontId="86" fillId="0" borderId="43" xfId="4" applyFont="1" applyBorder="1" applyAlignment="1">
      <alignment horizontal="center" vertical="center" wrapText="1"/>
    </xf>
    <xf numFmtId="0" fontId="86" fillId="0" borderId="41" xfId="0" applyFont="1" applyBorder="1" applyAlignment="1">
      <alignment horizontal="center" vertical="center" wrapText="1"/>
    </xf>
    <xf numFmtId="0" fontId="86" fillId="0" borderId="25" xfId="0" applyFont="1" applyBorder="1" applyAlignment="1">
      <alignment horizontal="center" vertical="center" wrapText="1"/>
    </xf>
    <xf numFmtId="0" fontId="86" fillId="0" borderId="43" xfId="0" applyFont="1" applyBorder="1" applyAlignment="1">
      <alignment horizontal="center" vertical="center" wrapText="1"/>
    </xf>
    <xf numFmtId="0" fontId="86" fillId="0" borderId="103" xfId="0" applyFont="1" applyBorder="1" applyAlignment="1">
      <alignment horizontal="center" vertical="center" wrapText="1"/>
    </xf>
    <xf numFmtId="0" fontId="86" fillId="0" borderId="104" xfId="0" applyFont="1" applyBorder="1" applyAlignment="1">
      <alignment horizontal="center" vertical="center" wrapText="1"/>
    </xf>
    <xf numFmtId="0" fontId="86" fillId="0" borderId="105" xfId="0" applyFont="1" applyBorder="1" applyAlignment="1">
      <alignment horizontal="center" vertical="center" wrapText="1"/>
    </xf>
    <xf numFmtId="0" fontId="84" fillId="16" borderId="36" xfId="0" applyFont="1" applyFill="1" applyBorder="1" applyAlignment="1" applyProtection="1">
      <alignment horizontal="center" vertical="center" wrapText="1"/>
      <protection locked="0"/>
    </xf>
    <xf numFmtId="0" fontId="84" fillId="16" borderId="84" xfId="0" applyFont="1" applyFill="1" applyBorder="1" applyAlignment="1" applyProtection="1">
      <alignment horizontal="center" vertical="center" wrapText="1"/>
      <protection locked="0"/>
    </xf>
    <xf numFmtId="0" fontId="84" fillId="16" borderId="62" xfId="0" applyFont="1" applyFill="1" applyBorder="1" applyAlignment="1" applyProtection="1">
      <alignment horizontal="center" vertical="center" wrapText="1"/>
      <protection locked="0"/>
    </xf>
    <xf numFmtId="0" fontId="86" fillId="0" borderId="34" xfId="0" applyFont="1" applyBorder="1" applyAlignment="1">
      <alignment horizontal="center" vertical="center" wrapText="1"/>
    </xf>
    <xf numFmtId="0" fontId="86" fillId="0" borderId="33" xfId="0" applyFont="1" applyBorder="1" applyAlignment="1">
      <alignment horizontal="center" vertical="center" wrapText="1"/>
    </xf>
    <xf numFmtId="0" fontId="86" fillId="0" borderId="82" xfId="0" applyFont="1" applyBorder="1" applyAlignment="1">
      <alignment horizontal="center" vertical="center" wrapText="1"/>
    </xf>
    <xf numFmtId="0" fontId="86" fillId="0" borderId="28" xfId="0" applyFont="1" applyBorder="1" applyAlignment="1">
      <alignment horizontal="center" vertical="center" wrapText="1"/>
    </xf>
    <xf numFmtId="0" fontId="88" fillId="0" borderId="32" xfId="0" applyFont="1" applyBorder="1" applyAlignment="1">
      <alignment horizontal="center" vertical="center" wrapText="1"/>
    </xf>
    <xf numFmtId="0" fontId="88" fillId="0" borderId="6" xfId="0" applyFont="1" applyBorder="1" applyAlignment="1">
      <alignment horizontal="center" vertical="center" wrapText="1"/>
    </xf>
    <xf numFmtId="0" fontId="88" fillId="0" borderId="21" xfId="0" applyFont="1" applyBorder="1" applyAlignment="1">
      <alignment horizontal="center" vertical="center" wrapText="1"/>
    </xf>
    <xf numFmtId="9" fontId="86" fillId="0" borderId="32" xfId="4" applyFont="1" applyBorder="1" applyAlignment="1">
      <alignment horizontal="center" vertical="center" wrapText="1"/>
    </xf>
    <xf numFmtId="9" fontId="86" fillId="0" borderId="6" xfId="4" applyFont="1" applyBorder="1" applyAlignment="1">
      <alignment horizontal="center" vertical="center" wrapText="1"/>
    </xf>
    <xf numFmtId="9" fontId="86" fillId="0" borderId="21" xfId="4" applyFont="1" applyBorder="1" applyAlignment="1">
      <alignment horizontal="center" vertical="center" wrapText="1"/>
    </xf>
    <xf numFmtId="0" fontId="86" fillId="3" borderId="86" xfId="0" applyFont="1" applyFill="1" applyBorder="1" applyAlignment="1">
      <alignment horizontal="center" vertical="center" wrapText="1"/>
    </xf>
    <xf numFmtId="0" fontId="86" fillId="3" borderId="87" xfId="0" applyFont="1" applyFill="1" applyBorder="1" applyAlignment="1">
      <alignment horizontal="center" vertical="center" wrapText="1"/>
    </xf>
    <xf numFmtId="0" fontId="86" fillId="3" borderId="88" xfId="0" applyFont="1" applyFill="1" applyBorder="1" applyAlignment="1">
      <alignment horizontal="center" vertical="center" wrapText="1"/>
    </xf>
    <xf numFmtId="0" fontId="86" fillId="3" borderId="33" xfId="0" applyFont="1" applyFill="1" applyBorder="1" applyAlignment="1">
      <alignment horizontal="center" vertical="center" wrapText="1"/>
    </xf>
    <xf numFmtId="0" fontId="86" fillId="3" borderId="82" xfId="0" applyFont="1" applyFill="1" applyBorder="1" applyAlignment="1">
      <alignment horizontal="center" vertical="center" wrapText="1"/>
    </xf>
    <xf numFmtId="0" fontId="86" fillId="3" borderId="41" xfId="0" applyFont="1" applyFill="1" applyBorder="1" applyAlignment="1">
      <alignment horizontal="center" vertical="center" wrapText="1"/>
    </xf>
    <xf numFmtId="0" fontId="86" fillId="3" borderId="25" xfId="0" applyFont="1" applyFill="1" applyBorder="1" applyAlignment="1">
      <alignment horizontal="center" vertical="center" wrapText="1"/>
    </xf>
    <xf numFmtId="0" fontId="86" fillId="3" borderId="43" xfId="0" applyFont="1" applyFill="1" applyBorder="1" applyAlignment="1">
      <alignment horizontal="center" vertical="center" wrapText="1"/>
    </xf>
    <xf numFmtId="0" fontId="86" fillId="0" borderId="101" xfId="0" applyFont="1" applyBorder="1" applyAlignment="1">
      <alignment horizontal="center" vertical="center" wrapText="1"/>
    </xf>
    <xf numFmtId="0" fontId="86" fillId="0" borderId="31" xfId="0" applyFont="1" applyBorder="1" applyAlignment="1">
      <alignment horizontal="center" vertical="center" wrapText="1"/>
    </xf>
    <xf numFmtId="0" fontId="86" fillId="0" borderId="102" xfId="0" applyFont="1" applyBorder="1" applyAlignment="1">
      <alignment horizontal="center" vertical="center" wrapText="1"/>
    </xf>
    <xf numFmtId="0" fontId="84" fillId="4" borderId="6" xfId="0" applyFont="1" applyFill="1" applyBorder="1" applyAlignment="1">
      <alignment horizontal="left" vertical="center"/>
    </xf>
    <xf numFmtId="0" fontId="84" fillId="4" borderId="83" xfId="0" applyFont="1" applyFill="1" applyBorder="1" applyAlignment="1">
      <alignment horizontal="center" vertical="center" wrapText="1"/>
    </xf>
    <xf numFmtId="0" fontId="84" fillId="4" borderId="62" xfId="0" applyFont="1" applyFill="1" applyBorder="1" applyAlignment="1">
      <alignment horizontal="center" vertical="center" wrapText="1"/>
    </xf>
    <xf numFmtId="0" fontId="84" fillId="4" borderId="97" xfId="0" applyFont="1" applyFill="1" applyBorder="1" applyAlignment="1">
      <alignment horizontal="center" vertical="center"/>
    </xf>
    <xf numFmtId="0" fontId="84" fillId="4" borderId="98" xfId="0" applyFont="1" applyFill="1" applyBorder="1" applyAlignment="1">
      <alignment horizontal="center" vertical="center"/>
    </xf>
    <xf numFmtId="0" fontId="84" fillId="4" borderId="99" xfId="0" applyFont="1" applyFill="1" applyBorder="1" applyAlignment="1">
      <alignment horizontal="center" vertical="center"/>
    </xf>
    <xf numFmtId="0" fontId="84" fillId="4" borderId="0" xfId="0" applyFont="1" applyFill="1" applyAlignment="1">
      <alignment horizontal="center" vertical="center"/>
    </xf>
    <xf numFmtId="0" fontId="85" fillId="3" borderId="26" xfId="0" applyFont="1" applyFill="1" applyBorder="1" applyAlignment="1" applyProtection="1">
      <alignment horizontal="justify" vertical="center"/>
      <protection locked="0"/>
    </xf>
    <xf numFmtId="0" fontId="86" fillId="0" borderId="27" xfId="0" applyFont="1" applyBorder="1" applyAlignment="1">
      <alignment horizontal="justify" vertical="center"/>
    </xf>
    <xf numFmtId="0" fontId="86" fillId="0" borderId="28" xfId="0" applyFont="1" applyBorder="1" applyAlignment="1">
      <alignment horizontal="justify" vertical="center"/>
    </xf>
    <xf numFmtId="0" fontId="84" fillId="16" borderId="48" xfId="0" applyFont="1" applyFill="1" applyBorder="1" applyAlignment="1" applyProtection="1">
      <alignment horizontal="center" vertical="center"/>
      <protection locked="0"/>
    </xf>
    <xf numFmtId="0" fontId="84" fillId="16" borderId="49" xfId="0" applyFont="1" applyFill="1" applyBorder="1" applyAlignment="1" applyProtection="1">
      <alignment horizontal="center" vertical="center"/>
      <protection locked="0"/>
    </xf>
    <xf numFmtId="0" fontId="84" fillId="4" borderId="36" xfId="0" applyFont="1" applyFill="1" applyBorder="1" applyAlignment="1">
      <alignment horizontal="center" vertical="center" wrapText="1"/>
    </xf>
    <xf numFmtId="0" fontId="84" fillId="4" borderId="85" xfId="0" applyFont="1" applyFill="1" applyBorder="1" applyAlignment="1">
      <alignment horizontal="center" vertical="center"/>
    </xf>
    <xf numFmtId="0" fontId="84" fillId="4" borderId="49" xfId="0" applyFont="1" applyFill="1" applyBorder="1" applyAlignment="1">
      <alignment horizontal="center" vertical="center"/>
    </xf>
    <xf numFmtId="0" fontId="84" fillId="4" borderId="5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84" fillId="4" borderId="36" xfId="0" applyFont="1" applyFill="1" applyBorder="1" applyAlignment="1">
      <alignment horizontal="center" vertical="center" textRotation="1"/>
    </xf>
    <xf numFmtId="0" fontId="84" fillId="4" borderId="62" xfId="0" applyFont="1" applyFill="1" applyBorder="1" applyAlignment="1">
      <alignment horizontal="center" vertical="center" textRotation="1"/>
    </xf>
    <xf numFmtId="0" fontId="84" fillId="4" borderId="52" xfId="0" applyFont="1" applyFill="1" applyBorder="1" applyAlignment="1">
      <alignment horizontal="center" vertical="center" wrapText="1"/>
    </xf>
    <xf numFmtId="0" fontId="86" fillId="0" borderId="20" xfId="0" applyFont="1" applyBorder="1" applyAlignment="1">
      <alignment horizontal="left" vertical="center" wrapText="1"/>
    </xf>
    <xf numFmtId="0" fontId="86" fillId="0" borderId="6" xfId="0" applyFont="1" applyBorder="1" applyAlignment="1">
      <alignment horizontal="left" vertical="center" wrapText="1"/>
    </xf>
    <xf numFmtId="0" fontId="86" fillId="0" borderId="21" xfId="0" applyFont="1" applyBorder="1" applyAlignment="1">
      <alignment horizontal="left" vertical="center" wrapText="1"/>
    </xf>
    <xf numFmtId="0" fontId="86" fillId="3" borderId="29" xfId="0" applyFont="1" applyFill="1" applyBorder="1" applyAlignment="1">
      <alignment horizontal="center" vertical="center" wrapText="1"/>
    </xf>
    <xf numFmtId="0" fontId="87" fillId="0" borderId="32" xfId="0" applyFont="1" applyBorder="1" applyAlignment="1">
      <alignment horizontal="center" vertical="center" wrapText="1"/>
    </xf>
    <xf numFmtId="0" fontId="87" fillId="0" borderId="6" xfId="0" applyFont="1" applyBorder="1" applyAlignment="1">
      <alignment horizontal="center" vertical="center" wrapText="1"/>
    </xf>
    <xf numFmtId="0" fontId="87" fillId="0" borderId="21" xfId="0" applyFont="1" applyBorder="1" applyAlignment="1">
      <alignment horizontal="center" vertical="center" wrapText="1"/>
    </xf>
    <xf numFmtId="9" fontId="87" fillId="0" borderId="32" xfId="4" applyFont="1" applyBorder="1" applyAlignment="1">
      <alignment horizontal="center" vertical="center" wrapText="1"/>
    </xf>
    <xf numFmtId="9" fontId="87" fillId="0" borderId="6" xfId="4" applyFont="1" applyBorder="1" applyAlignment="1">
      <alignment horizontal="center" vertical="center" wrapText="1"/>
    </xf>
    <xf numFmtId="9" fontId="87" fillId="0" borderId="21" xfId="4" applyFont="1" applyBorder="1" applyAlignment="1">
      <alignment horizontal="center" vertical="center" wrapText="1"/>
    </xf>
    <xf numFmtId="0" fontId="86" fillId="11" borderId="86" xfId="0" applyFont="1" applyFill="1" applyBorder="1" applyAlignment="1">
      <alignment horizontal="center" vertical="center" wrapText="1"/>
    </xf>
    <xf numFmtId="0" fontId="86" fillId="11" borderId="87" xfId="0" applyFont="1" applyFill="1" applyBorder="1" applyAlignment="1">
      <alignment horizontal="center" vertical="center" wrapText="1"/>
    </xf>
    <xf numFmtId="0" fontId="86" fillId="11" borderId="88" xfId="0" applyFont="1" applyFill="1" applyBorder="1" applyAlignment="1">
      <alignment horizontal="center" vertical="center" wrapText="1"/>
    </xf>
    <xf numFmtId="0" fontId="89" fillId="11" borderId="86" xfId="0" applyFont="1" applyFill="1" applyBorder="1" applyAlignment="1">
      <alignment horizontal="center" vertical="center" wrapText="1"/>
    </xf>
    <xf numFmtId="0" fontId="89" fillId="11" borderId="87" xfId="0" applyFont="1" applyFill="1" applyBorder="1" applyAlignment="1">
      <alignment horizontal="center" vertical="center" wrapText="1"/>
    </xf>
    <xf numFmtId="0" fontId="89" fillId="11" borderId="88" xfId="0" applyFont="1" applyFill="1" applyBorder="1" applyAlignment="1">
      <alignment horizontal="center" vertical="center" wrapText="1"/>
    </xf>
    <xf numFmtId="0" fontId="88" fillId="0" borderId="103" xfId="0" applyFont="1" applyBorder="1" applyAlignment="1">
      <alignment horizontal="center" vertical="center" wrapText="1"/>
    </xf>
    <xf numFmtId="0" fontId="88" fillId="0" borderId="104" xfId="0" applyFont="1" applyBorder="1" applyAlignment="1">
      <alignment horizontal="center" vertical="center" wrapText="1"/>
    </xf>
    <xf numFmtId="0" fontId="88" fillId="0" borderId="105" xfId="0" applyFont="1" applyBorder="1" applyAlignment="1">
      <alignment horizontal="center" vertical="center" wrapText="1"/>
    </xf>
    <xf numFmtId="0" fontId="86" fillId="0" borderId="20" xfId="0" applyFont="1" applyBorder="1" applyAlignment="1">
      <alignment horizontal="center" vertical="center" wrapText="1"/>
    </xf>
    <xf numFmtId="0" fontId="86" fillId="0" borderId="29" xfId="0" applyFont="1" applyBorder="1" applyAlignment="1">
      <alignment horizontal="center" vertical="center" wrapText="1"/>
    </xf>
    <xf numFmtId="0" fontId="91" fillId="0" borderId="42" xfId="0" applyFont="1" applyBorder="1" applyAlignment="1">
      <alignment horizontal="center" vertical="center" wrapText="1"/>
    </xf>
    <xf numFmtId="0" fontId="91" fillId="0" borderId="120" xfId="0" applyFont="1" applyBorder="1" applyAlignment="1">
      <alignment horizontal="center" vertical="center" wrapText="1"/>
    </xf>
    <xf numFmtId="0" fontId="91" fillId="0" borderId="25" xfId="0" applyFont="1" applyBorder="1" applyAlignment="1">
      <alignment horizontal="center" vertical="center" wrapText="1"/>
    </xf>
    <xf numFmtId="0" fontId="91" fillId="0" borderId="43" xfId="0" applyFont="1" applyBorder="1" applyAlignment="1">
      <alignment horizontal="center" vertical="center" wrapText="1"/>
    </xf>
    <xf numFmtId="0" fontId="86" fillId="0" borderId="121" xfId="0" applyFont="1" applyBorder="1" applyAlignment="1">
      <alignment horizontal="center" vertical="center" wrapText="1"/>
    </xf>
    <xf numFmtId="0" fontId="86" fillId="0" borderId="122" xfId="0" applyFont="1" applyBorder="1" applyAlignment="1">
      <alignment horizontal="center" vertical="center" wrapText="1"/>
    </xf>
    <xf numFmtId="0" fontId="86" fillId="0" borderId="75" xfId="0" applyFont="1" applyBorder="1" applyAlignment="1">
      <alignment horizontal="center" vertical="center" wrapText="1"/>
    </xf>
    <xf numFmtId="0" fontId="89" fillId="3" borderId="40" xfId="0" applyFont="1" applyFill="1" applyBorder="1" applyAlignment="1">
      <alignment horizontal="center" vertical="center" wrapText="1"/>
    </xf>
    <xf numFmtId="0" fontId="89" fillId="3" borderId="42" xfId="0" applyFont="1" applyFill="1" applyBorder="1" applyAlignment="1">
      <alignment horizontal="center" vertical="center" wrapText="1"/>
    </xf>
    <xf numFmtId="0" fontId="89" fillId="3" borderId="120" xfId="0" applyFont="1" applyFill="1" applyBorder="1" applyAlignment="1">
      <alignment horizontal="center" vertical="center" wrapText="1"/>
    </xf>
    <xf numFmtId="0" fontId="12" fillId="0" borderId="6" xfId="0" applyFont="1" applyBorder="1" applyAlignment="1">
      <alignment horizontal="left" vertical="center" wrapText="1"/>
    </xf>
    <xf numFmtId="0" fontId="0" fillId="0" borderId="6" xfId="0" applyBorder="1" applyAlignment="1">
      <alignment horizontal="left" vertical="center" wrapText="1"/>
    </xf>
    <xf numFmtId="9" fontId="86" fillId="0" borderId="20" xfId="4"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43" xfId="3" applyNumberFormat="1"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6"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5" fillId="4" borderId="6" xfId="0" applyFont="1" applyFill="1" applyBorder="1" applyAlignment="1">
      <alignment horizontal="left" vertical="center"/>
    </xf>
    <xf numFmtId="0" fontId="2" fillId="3" borderId="6" xfId="0" applyFont="1" applyFill="1" applyBorder="1" applyAlignment="1" applyProtection="1">
      <alignment horizontal="left" vertical="center"/>
      <protection locked="0"/>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0" fontId="0" fillId="0" borderId="20" xfId="0" applyBorder="1" applyAlignment="1">
      <alignment horizontal="center" vertical="center" wrapText="1"/>
    </xf>
    <xf numFmtId="0" fontId="0" fillId="3" borderId="9" xfId="0" applyFill="1" applyBorder="1" applyAlignment="1">
      <alignment horizontal="center" vertical="center" wrapText="1"/>
    </xf>
    <xf numFmtId="0" fontId="0" fillId="0" borderId="29"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0" borderId="96" xfId="0" applyBorder="1" applyAlignment="1">
      <alignment horizontal="center" vertical="center" wrapText="1"/>
    </xf>
    <xf numFmtId="0" fontId="27" fillId="0" borderId="20" xfId="0" applyFon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11" borderId="96" xfId="0" applyFill="1" applyBorder="1" applyAlignment="1">
      <alignment horizontal="center" vertical="center" wrapText="1"/>
    </xf>
    <xf numFmtId="0" fontId="0" fillId="11" borderId="87" xfId="0" applyFill="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5" fillId="0" borderId="86" xfId="0" applyNumberFormat="1" applyFont="1" applyBorder="1" applyAlignment="1" applyProtection="1">
      <alignment horizontal="center" vertical="center" wrapText="1"/>
      <protection locked="0"/>
    </xf>
    <xf numFmtId="1" fontId="35" fillId="0" borderId="87" xfId="0" applyNumberFormat="1" applyFont="1" applyBorder="1" applyAlignment="1" applyProtection="1">
      <alignment horizontal="center" vertical="center" wrapText="1"/>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14" fontId="13" fillId="0" borderId="29" xfId="0" applyNumberFormat="1" applyFont="1" applyBorder="1" applyAlignment="1">
      <alignment horizontal="center" vertical="center"/>
    </xf>
    <xf numFmtId="14" fontId="13" fillId="0" borderId="25" xfId="0" applyNumberFormat="1" applyFont="1" applyBorder="1" applyAlignment="1">
      <alignment horizontal="center" vertical="center"/>
    </xf>
    <xf numFmtId="14" fontId="13" fillId="0" borderId="20" xfId="0" applyNumberFormat="1" applyFont="1" applyBorder="1" applyAlignment="1">
      <alignment horizontal="center" vertical="center"/>
    </xf>
    <xf numFmtId="0" fontId="13" fillId="0" borderId="29" xfId="0" applyFont="1" applyBorder="1" applyAlignment="1">
      <alignment horizontal="center" vertical="center"/>
    </xf>
    <xf numFmtId="0" fontId="13" fillId="0" borderId="20" xfId="0" applyFont="1" applyBorder="1" applyAlignment="1">
      <alignment horizontal="center" vertical="center"/>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4" fontId="13" fillId="0" borderId="6" xfId="0" applyNumberFormat="1" applyFont="1" applyBorder="1" applyAlignment="1">
      <alignment horizontal="center" vertical="center"/>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103" xfId="0" applyFont="1" applyBorder="1" applyAlignment="1">
      <alignment horizontal="center" vertical="center" wrapText="1"/>
    </xf>
    <xf numFmtId="0" fontId="13" fillId="0" borderId="104" xfId="0" applyFont="1" applyBorder="1" applyAlignment="1">
      <alignment horizontal="center" vertical="center" wrapText="1"/>
    </xf>
    <xf numFmtId="0" fontId="13" fillId="0" borderId="105" xfId="0" applyFont="1" applyBorder="1" applyAlignment="1">
      <alignment horizontal="center" vertical="center" wrapText="1"/>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13" fillId="0" borderId="73" xfId="0" applyFont="1" applyBorder="1" applyAlignment="1">
      <alignment horizontal="center" vertical="center" wrapText="1"/>
    </xf>
    <xf numFmtId="0" fontId="97" fillId="0" borderId="110" xfId="0" applyFont="1" applyBorder="1" applyAlignment="1">
      <alignment horizontal="center" vertical="center" wrapText="1"/>
    </xf>
    <xf numFmtId="0" fontId="97" fillId="0" borderId="104" xfId="0" applyFont="1" applyBorder="1" applyAlignment="1">
      <alignment horizontal="center" vertical="center" wrapText="1"/>
    </xf>
    <xf numFmtId="0" fontId="97" fillId="0" borderId="105" xfId="0" applyFont="1" applyBorder="1" applyAlignment="1">
      <alignment horizontal="center" vertical="center" wrapText="1"/>
    </xf>
    <xf numFmtId="0" fontId="12" fillId="3" borderId="86"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8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2" xfId="0" applyFont="1" applyFill="1" applyBorder="1" applyAlignment="1">
      <alignment horizontal="center"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21">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846CEE-4A33-45A3-80B1-9E264CCB3945}"/>
            </a:ext>
          </a:extLst>
        </xdr:cNvPr>
        <xdr:cNvSpPr txBox="1"/>
      </xdr:nvSpPr>
      <xdr:spPr>
        <a:xfrm>
          <a:off x="11976735" y="59588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8A8D5141-CF53-4B0A-A884-37CB113B16A2}"/>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3E9BE9F8-A5F0-4BA1-B3ED-F79C50D39276}"/>
            </a:ext>
          </a:extLst>
        </xdr:cNvPr>
        <xdr:cNvPicPr>
          <a:picLocks noChangeAspect="1"/>
        </xdr:cNvPicPr>
      </xdr:nvPicPr>
      <xdr:blipFill>
        <a:blip xmlns:r="http://schemas.openxmlformats.org/officeDocument/2006/relationships" r:embed="rId2"/>
        <a:stretch>
          <a:fillRect/>
        </a:stretch>
      </xdr:blipFill>
      <xdr:spPr>
        <a:xfrm>
          <a:off x="1013036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2" name="CuadroTexto 1">
          <a:extLst>
            <a:ext uri="{FF2B5EF4-FFF2-40B4-BE49-F238E27FC236}">
              <a16:creationId xmlns:a16="http://schemas.microsoft.com/office/drawing/2014/main" id="{3EFFBF71-4AF3-467C-ADA9-5A9EE8263B5D}"/>
            </a:ext>
          </a:extLst>
        </xdr:cNvPr>
        <xdr:cNvSpPr txBox="1"/>
      </xdr:nvSpPr>
      <xdr:spPr>
        <a:xfrm>
          <a:off x="11196743" y="235098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589142</xdr:colOff>
      <xdr:row>0</xdr:row>
      <xdr:rowOff>226658</xdr:rowOff>
    </xdr:from>
    <xdr:to>
      <xdr:col>5</xdr:col>
      <xdr:colOff>2309155</xdr:colOff>
      <xdr:row>0</xdr:row>
      <xdr:rowOff>740833</xdr:rowOff>
    </xdr:to>
    <xdr:pic>
      <xdr:nvPicPr>
        <xdr:cNvPr id="3" name="Picture 10">
          <a:extLst>
            <a:ext uri="{FF2B5EF4-FFF2-40B4-BE49-F238E27FC236}">
              <a16:creationId xmlns:a16="http://schemas.microsoft.com/office/drawing/2014/main" id="{D565AEFA-7E68-4610-A074-CC364DA6012D}"/>
            </a:ext>
          </a:extLst>
        </xdr:cNvPr>
        <xdr:cNvPicPr>
          <a:picLocks noChangeAspect="1"/>
        </xdr:cNvPicPr>
      </xdr:nvPicPr>
      <xdr:blipFill>
        <a:blip xmlns:r="http://schemas.openxmlformats.org/officeDocument/2006/relationships" r:embed="rId1"/>
        <a:stretch>
          <a:fillRect/>
        </a:stretch>
      </xdr:blipFill>
      <xdr:spPr>
        <a:xfrm>
          <a:off x="8875892" y="226658"/>
          <a:ext cx="1720013" cy="514175"/>
        </a:xfrm>
        <a:prstGeom prst="rect">
          <a:avLst/>
        </a:prstGeom>
      </xdr:spPr>
    </xdr:pic>
    <xdr:clientData/>
  </xdr:twoCellAnchor>
  <xdr:twoCellAnchor editAs="oneCell">
    <xdr:from>
      <xdr:col>0</xdr:col>
      <xdr:colOff>63499</xdr:colOff>
      <xdr:row>0</xdr:row>
      <xdr:rowOff>74082</xdr:rowOff>
    </xdr:from>
    <xdr:to>
      <xdr:col>0</xdr:col>
      <xdr:colOff>3001432</xdr:colOff>
      <xdr:row>0</xdr:row>
      <xdr:rowOff>867833</xdr:rowOff>
    </xdr:to>
    <xdr:pic>
      <xdr:nvPicPr>
        <xdr:cNvPr id="4" name="Imagen 3">
          <a:extLst>
            <a:ext uri="{FF2B5EF4-FFF2-40B4-BE49-F238E27FC236}">
              <a16:creationId xmlns:a16="http://schemas.microsoft.com/office/drawing/2014/main" id="{066160DB-4AE5-4BDA-8013-A431EC33C9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937933" cy="7937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sharepoint.com/Users/Kguarinb/Downloads/SIGCMA_PLANES%20DE%20ACCI&#211;N_2023_%20CENDOJ%2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abSelected="1" topLeftCell="A7" zoomScale="120" zoomScaleNormal="120" workbookViewId="0">
      <selection activeCell="H23" sqref="H23"/>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62"/>
      <c r="B1" s="362"/>
      <c r="C1" s="362"/>
      <c r="D1" s="362"/>
      <c r="E1" s="362"/>
      <c r="F1" s="362"/>
    </row>
    <row r="5" spans="1:9">
      <c r="D5" s="14"/>
      <c r="E5" s="14"/>
      <c r="F5" s="14"/>
      <c r="G5" s="14"/>
      <c r="H5" s="14"/>
    </row>
    <row r="6" spans="1:9" ht="16.7" customHeight="1">
      <c r="D6" s="14"/>
      <c r="E6" s="14"/>
      <c r="F6" s="14"/>
      <c r="G6" s="14"/>
      <c r="H6" s="14"/>
    </row>
    <row r="7" spans="1:9" ht="33.75">
      <c r="A7" s="363" t="s">
        <v>0</v>
      </c>
      <c r="B7" s="363"/>
      <c r="C7" s="363"/>
      <c r="D7" s="363"/>
      <c r="E7" s="363"/>
      <c r="F7" s="363"/>
      <c r="G7" s="363"/>
      <c r="H7" s="363"/>
      <c r="I7" s="363"/>
    </row>
    <row r="9" spans="1:9" s="7" customFormat="1" ht="63.75">
      <c r="A9" s="8" t="s">
        <v>1</v>
      </c>
      <c r="B9" s="360" t="s">
        <v>504</v>
      </c>
      <c r="C9" s="360"/>
      <c r="D9" s="360"/>
      <c r="E9" s="360"/>
      <c r="F9" s="360"/>
      <c r="G9" s="360"/>
      <c r="H9" s="360"/>
      <c r="I9" s="360"/>
    </row>
    <row r="10" spans="1:9" s="7" customFormat="1" ht="21" customHeight="1">
      <c r="A10" s="12"/>
      <c r="B10" s="13"/>
      <c r="C10" s="13"/>
      <c r="D10" s="12"/>
      <c r="E10" s="11"/>
    </row>
    <row r="11" spans="1:9" s="7" customFormat="1" ht="71.25" customHeight="1">
      <c r="A11" s="8" t="s">
        <v>3</v>
      </c>
      <c r="B11" s="247" t="s">
        <v>4</v>
      </c>
      <c r="C11" s="364" t="s">
        <v>5</v>
      </c>
      <c r="D11" s="364"/>
      <c r="E11" s="364"/>
      <c r="F11" s="364"/>
      <c r="G11" s="364"/>
      <c r="H11" s="364"/>
      <c r="I11" s="364"/>
    </row>
    <row r="12" spans="1:9" ht="73.5" customHeight="1">
      <c r="A12" s="246" t="s">
        <v>3</v>
      </c>
      <c r="B12" s="247" t="s">
        <v>6</v>
      </c>
      <c r="C12" s="365" t="s">
        <v>7</v>
      </c>
      <c r="D12" s="365"/>
      <c r="E12" s="365"/>
      <c r="F12" s="365"/>
      <c r="G12" s="365"/>
      <c r="H12" s="365"/>
      <c r="I12" s="365"/>
    </row>
    <row r="13" spans="1:9" ht="40.5" customHeight="1">
      <c r="A13" s="9" t="s">
        <v>8</v>
      </c>
      <c r="B13" s="247"/>
      <c r="C13" s="366"/>
      <c r="D13" s="366"/>
      <c r="E13" s="366"/>
      <c r="F13" s="366"/>
      <c r="G13" s="366"/>
      <c r="H13" s="366"/>
      <c r="I13" s="366"/>
    </row>
    <row r="14" spans="1:9" s="7" customFormat="1" ht="37.5" customHeight="1">
      <c r="A14" s="9" t="s">
        <v>9</v>
      </c>
      <c r="B14" s="360"/>
      <c r="C14" s="360"/>
      <c r="D14" s="360"/>
      <c r="E14" s="360"/>
      <c r="F14" s="360"/>
      <c r="G14" s="360"/>
      <c r="H14" s="360"/>
      <c r="I14" s="360"/>
    </row>
    <row r="15" spans="1:9" s="7" customFormat="1" ht="48.75" customHeight="1">
      <c r="A15" s="9" t="s">
        <v>10</v>
      </c>
      <c r="B15" s="360"/>
      <c r="C15" s="360"/>
      <c r="D15" s="360"/>
      <c r="E15" s="360"/>
      <c r="F15" s="360"/>
      <c r="G15" s="360"/>
      <c r="H15" s="360"/>
      <c r="I15" s="360"/>
    </row>
    <row r="16" spans="1:9" s="7" customFormat="1" ht="34.5" customHeight="1">
      <c r="A16" s="8" t="s">
        <v>11</v>
      </c>
      <c r="B16" s="361" t="s">
        <v>503</v>
      </c>
      <c r="C16" s="361"/>
      <c r="D16" s="361"/>
      <c r="E16" s="361"/>
      <c r="F16" s="361"/>
      <c r="G16" s="361"/>
      <c r="H16" s="361"/>
      <c r="I16" s="361"/>
    </row>
    <row r="18" spans="1:9" s="7" customFormat="1" ht="24.75" customHeight="1">
      <c r="A18" s="8" t="s">
        <v>12</v>
      </c>
      <c r="B18" s="359" t="s">
        <v>552</v>
      </c>
      <c r="C18" s="359"/>
      <c r="D18" s="359"/>
      <c r="E18" s="359"/>
      <c r="F18" s="359"/>
      <c r="G18" s="359"/>
      <c r="H18" s="359"/>
      <c r="I18" s="359"/>
    </row>
    <row r="20" spans="1:9" ht="15.75" thickBot="1"/>
    <row r="21" spans="1:9" ht="12.75" customHeight="1">
      <c r="B21" s="209" t="s">
        <v>13</v>
      </c>
      <c r="C21" s="210" t="s">
        <v>14</v>
      </c>
      <c r="D21" s="210" t="s">
        <v>15</v>
      </c>
      <c r="E21" s="210" t="s">
        <v>16</v>
      </c>
    </row>
    <row r="22" spans="1:9" ht="12.75" customHeight="1" thickBot="1">
      <c r="B22" s="211" t="s">
        <v>17</v>
      </c>
      <c r="C22" s="212" t="s">
        <v>18</v>
      </c>
      <c r="D22" s="212" t="s">
        <v>19</v>
      </c>
      <c r="E22" s="212" t="s">
        <v>20</v>
      </c>
    </row>
    <row r="23" spans="1:9" ht="12.75" customHeight="1">
      <c r="B23" s="213" t="s">
        <v>21</v>
      </c>
      <c r="C23" s="214" t="s">
        <v>12</v>
      </c>
      <c r="D23" s="214" t="s">
        <v>12</v>
      </c>
      <c r="E23" s="214" t="s">
        <v>12</v>
      </c>
    </row>
    <row r="24" spans="1:9" ht="12.75" customHeight="1" thickBot="1">
      <c r="B24" s="211">
        <v>1</v>
      </c>
      <c r="C24" s="215">
        <v>45243</v>
      </c>
      <c r="D24" s="215">
        <v>45272</v>
      </c>
      <c r="E24" s="215">
        <v>45273</v>
      </c>
    </row>
  </sheetData>
  <mergeCells count="10">
    <mergeCell ref="B18:I18"/>
    <mergeCell ref="B15:I15"/>
    <mergeCell ref="B16:I16"/>
    <mergeCell ref="A1:F1"/>
    <mergeCell ref="A7:I7"/>
    <mergeCell ref="B9:I9"/>
    <mergeCell ref="C11:I11"/>
    <mergeCell ref="B14:I14"/>
    <mergeCell ref="C12:I12"/>
    <mergeCell ref="C13:I13"/>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3"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baseColWidth="10" defaultColWidth="11.42578125" defaultRowHeight="15"/>
  <sheetData>
    <row r="2" spans="2:10" ht="18.75">
      <c r="B2" s="367" t="s">
        <v>22</v>
      </c>
      <c r="C2" s="367"/>
      <c r="D2" s="367"/>
      <c r="E2" s="367"/>
      <c r="F2" s="367"/>
      <c r="G2" s="367"/>
      <c r="H2" s="367"/>
      <c r="I2" s="367"/>
      <c r="J2" s="367"/>
    </row>
    <row r="3" spans="2:10" ht="15.75" thickBot="1"/>
    <row r="4" spans="2:10">
      <c r="B4" s="368" t="s">
        <v>23</v>
      </c>
      <c r="C4" s="369"/>
      <c r="D4" s="369"/>
      <c r="E4" s="369"/>
      <c r="F4" s="369"/>
      <c r="G4" s="369"/>
      <c r="H4" s="369"/>
      <c r="I4" s="369"/>
      <c r="J4" s="370"/>
    </row>
    <row r="5" spans="2:10">
      <c r="B5" s="371"/>
      <c r="C5" s="372"/>
      <c r="D5" s="372"/>
      <c r="E5" s="372"/>
      <c r="F5" s="372"/>
      <c r="G5" s="372"/>
      <c r="H5" s="372"/>
      <c r="I5" s="372"/>
      <c r="J5" s="373"/>
    </row>
    <row r="6" spans="2:10">
      <c r="B6" s="371"/>
      <c r="C6" s="372"/>
      <c r="D6" s="372"/>
      <c r="E6" s="372"/>
      <c r="F6" s="372"/>
      <c r="G6" s="372"/>
      <c r="H6" s="372"/>
      <c r="I6" s="372"/>
      <c r="J6" s="373"/>
    </row>
    <row r="7" spans="2:10" ht="15.75" thickBot="1">
      <c r="B7" s="374"/>
      <c r="C7" s="375"/>
      <c r="D7" s="375"/>
      <c r="E7" s="375"/>
      <c r="F7" s="375"/>
      <c r="G7" s="375"/>
      <c r="H7" s="375"/>
      <c r="I7" s="375"/>
      <c r="J7" s="376"/>
    </row>
    <row r="8" spans="2:10" ht="15.75" thickBot="1"/>
    <row r="9" spans="2:10">
      <c r="B9" s="368" t="s">
        <v>24</v>
      </c>
      <c r="C9" s="369"/>
      <c r="D9" s="369"/>
      <c r="E9" s="369"/>
      <c r="F9" s="369"/>
      <c r="G9" s="369"/>
      <c r="H9" s="369"/>
      <c r="I9" s="369"/>
      <c r="J9" s="370"/>
    </row>
    <row r="10" spans="2:10">
      <c r="B10" s="371"/>
      <c r="C10" s="372"/>
      <c r="D10" s="372"/>
      <c r="E10" s="372"/>
      <c r="F10" s="372"/>
      <c r="G10" s="372"/>
      <c r="H10" s="372"/>
      <c r="I10" s="372"/>
      <c r="J10" s="373"/>
    </row>
    <row r="11" spans="2:10">
      <c r="B11" s="371"/>
      <c r="C11" s="372"/>
      <c r="D11" s="372"/>
      <c r="E11" s="372"/>
      <c r="F11" s="372"/>
      <c r="G11" s="372"/>
      <c r="H11" s="372"/>
      <c r="I11" s="372"/>
      <c r="J11" s="373"/>
    </row>
    <row r="12" spans="2:10">
      <c r="B12" s="371"/>
      <c r="C12" s="372"/>
      <c r="D12" s="372"/>
      <c r="E12" s="372"/>
      <c r="F12" s="372"/>
      <c r="G12" s="372"/>
      <c r="H12" s="372"/>
      <c r="I12" s="372"/>
      <c r="J12" s="373"/>
    </row>
    <row r="13" spans="2:10">
      <c r="B13" s="371"/>
      <c r="C13" s="372"/>
      <c r="D13" s="372"/>
      <c r="E13" s="372"/>
      <c r="F13" s="372"/>
      <c r="G13" s="372"/>
      <c r="H13" s="372"/>
      <c r="I13" s="372"/>
      <c r="J13" s="373"/>
    </row>
    <row r="14" spans="2:10">
      <c r="B14" s="371"/>
      <c r="C14" s="372"/>
      <c r="D14" s="372"/>
      <c r="E14" s="372"/>
      <c r="F14" s="372"/>
      <c r="G14" s="372"/>
      <c r="H14" s="372"/>
      <c r="I14" s="372"/>
      <c r="J14" s="373"/>
    </row>
    <row r="15" spans="2:10" ht="15.75" thickBot="1">
      <c r="B15" s="374"/>
      <c r="C15" s="375"/>
      <c r="D15" s="375"/>
      <c r="E15" s="375"/>
      <c r="F15" s="375"/>
      <c r="G15" s="375"/>
      <c r="H15" s="375"/>
      <c r="I15" s="375"/>
      <c r="J15" s="376"/>
    </row>
    <row r="16" spans="2:10" ht="15.75" thickBot="1"/>
    <row r="17" spans="2:10">
      <c r="B17" s="368" t="s">
        <v>25</v>
      </c>
      <c r="C17" s="369"/>
      <c r="D17" s="369"/>
      <c r="E17" s="369"/>
      <c r="F17" s="369"/>
      <c r="G17" s="369"/>
      <c r="H17" s="369"/>
      <c r="I17" s="369"/>
      <c r="J17" s="370"/>
    </row>
    <row r="18" spans="2:10">
      <c r="B18" s="371"/>
      <c r="C18" s="372"/>
      <c r="D18" s="372"/>
      <c r="E18" s="372"/>
      <c r="F18" s="372"/>
      <c r="G18" s="372"/>
      <c r="H18" s="372"/>
      <c r="I18" s="372"/>
      <c r="J18" s="373"/>
    </row>
    <row r="19" spans="2:10">
      <c r="B19" s="371"/>
      <c r="C19" s="372"/>
      <c r="D19" s="372"/>
      <c r="E19" s="372"/>
      <c r="F19" s="372"/>
      <c r="G19" s="372"/>
      <c r="H19" s="372"/>
      <c r="I19" s="372"/>
      <c r="J19" s="373"/>
    </row>
    <row r="20" spans="2:10" ht="15.75" thickBot="1">
      <c r="B20" s="374"/>
      <c r="C20" s="375"/>
      <c r="D20" s="375"/>
      <c r="E20" s="375"/>
      <c r="F20" s="375"/>
      <c r="G20" s="375"/>
      <c r="H20" s="375"/>
      <c r="I20" s="375"/>
      <c r="J20" s="376"/>
    </row>
    <row r="21" spans="2:10" ht="15.75" thickBot="1"/>
    <row r="22" spans="2:10">
      <c r="B22" s="368" t="s">
        <v>26</v>
      </c>
      <c r="C22" s="369"/>
      <c r="D22" s="369"/>
      <c r="E22" s="369"/>
      <c r="F22" s="369"/>
      <c r="G22" s="369"/>
      <c r="H22" s="369"/>
      <c r="I22" s="369"/>
      <c r="J22" s="370"/>
    </row>
    <row r="23" spans="2:10">
      <c r="B23" s="371"/>
      <c r="C23" s="372"/>
      <c r="D23" s="372"/>
      <c r="E23" s="372"/>
      <c r="F23" s="372"/>
      <c r="G23" s="372"/>
      <c r="H23" s="372"/>
      <c r="I23" s="372"/>
      <c r="J23" s="373"/>
    </row>
    <row r="24" spans="2:10">
      <c r="B24" s="371"/>
      <c r="C24" s="372"/>
      <c r="D24" s="372"/>
      <c r="E24" s="372"/>
      <c r="F24" s="372"/>
      <c r="G24" s="372"/>
      <c r="H24" s="372"/>
      <c r="I24" s="372"/>
      <c r="J24" s="373"/>
    </row>
    <row r="25" spans="2:10">
      <c r="B25" s="371"/>
      <c r="C25" s="372"/>
      <c r="D25" s="372"/>
      <c r="E25" s="372"/>
      <c r="F25" s="372"/>
      <c r="G25" s="372"/>
      <c r="H25" s="372"/>
      <c r="I25" s="372"/>
      <c r="J25" s="373"/>
    </row>
    <row r="26" spans="2:10">
      <c r="B26" s="371"/>
      <c r="C26" s="372"/>
      <c r="D26" s="372"/>
      <c r="E26" s="372"/>
      <c r="F26" s="372"/>
      <c r="G26" s="372"/>
      <c r="H26" s="372"/>
      <c r="I26" s="372"/>
      <c r="J26" s="373"/>
    </row>
    <row r="27" spans="2:10">
      <c r="B27" s="371"/>
      <c r="C27" s="372"/>
      <c r="D27" s="372"/>
      <c r="E27" s="372"/>
      <c r="F27" s="372"/>
      <c r="G27" s="372"/>
      <c r="H27" s="372"/>
      <c r="I27" s="372"/>
      <c r="J27" s="373"/>
    </row>
    <row r="28" spans="2:10">
      <c r="B28" s="371"/>
      <c r="C28" s="372"/>
      <c r="D28" s="372"/>
      <c r="E28" s="372"/>
      <c r="F28" s="372"/>
      <c r="G28" s="372"/>
      <c r="H28" s="372"/>
      <c r="I28" s="372"/>
      <c r="J28" s="373"/>
    </row>
    <row r="29" spans="2:10">
      <c r="B29" s="371"/>
      <c r="C29" s="372"/>
      <c r="D29" s="372"/>
      <c r="E29" s="372"/>
      <c r="F29" s="372"/>
      <c r="G29" s="372"/>
      <c r="H29" s="372"/>
      <c r="I29" s="372"/>
      <c r="J29" s="373"/>
    </row>
    <row r="30" spans="2:10" ht="15.75" thickBot="1">
      <c r="B30" s="374"/>
      <c r="C30" s="375"/>
      <c r="D30" s="375"/>
      <c r="E30" s="375"/>
      <c r="F30" s="375"/>
      <c r="G30" s="375"/>
      <c r="H30" s="375"/>
      <c r="I30" s="375"/>
      <c r="J30" s="376"/>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E49EF-39A8-44E0-BBDF-2038201249D1}">
  <dimension ref="A1:K93"/>
  <sheetViews>
    <sheetView showGridLines="0" view="pageBreakPreview" zoomScaleNormal="96" zoomScaleSheetLayoutView="100" workbookViewId="0">
      <selection activeCell="J5" sqref="J5"/>
    </sheetView>
  </sheetViews>
  <sheetFormatPr baseColWidth="10" defaultColWidth="10.42578125" defaultRowHeight="14.25"/>
  <cols>
    <col min="1" max="1" width="4.7109375" style="218" customWidth="1"/>
    <col min="2" max="2" width="37.140625" style="244" customWidth="1"/>
    <col min="3" max="3" width="12" style="245" customWidth="1"/>
    <col min="4" max="4" width="51" style="218" customWidth="1"/>
    <col min="5" max="5" width="14.140625" style="245" customWidth="1"/>
    <col min="6" max="6" width="55.85546875" style="218" customWidth="1"/>
    <col min="7" max="7" width="4.7109375" style="218" customWidth="1"/>
    <col min="8" max="16384" width="10.42578125" style="218"/>
  </cols>
  <sheetData>
    <row r="1" spans="1:9" ht="80.099999999999994" customHeight="1">
      <c r="A1" s="217"/>
      <c r="B1" s="216"/>
      <c r="C1" s="393" t="s">
        <v>27</v>
      </c>
      <c r="D1" s="393"/>
      <c r="E1" s="393"/>
      <c r="F1" s="393"/>
      <c r="G1" s="217"/>
      <c r="H1" s="217"/>
      <c r="I1" s="217"/>
    </row>
    <row r="2" spans="1:9" ht="66.599999999999994" customHeight="1">
      <c r="B2" s="321" t="s">
        <v>28</v>
      </c>
      <c r="C2" s="394" t="s">
        <v>29</v>
      </c>
      <c r="D2" s="395"/>
      <c r="E2" s="219" t="s">
        <v>30</v>
      </c>
      <c r="F2" s="320" t="s">
        <v>31</v>
      </c>
    </row>
    <row r="3" spans="1:9" ht="16.7" customHeight="1">
      <c r="B3" s="220"/>
      <c r="C3" s="221"/>
      <c r="D3" s="221"/>
      <c r="E3" s="222"/>
      <c r="F3" s="221"/>
    </row>
    <row r="4" spans="1:9" ht="54.75" customHeight="1">
      <c r="B4" s="321" t="s">
        <v>505</v>
      </c>
      <c r="C4" s="396" t="s">
        <v>2</v>
      </c>
      <c r="D4" s="397"/>
      <c r="E4" s="397"/>
      <c r="F4" s="397"/>
    </row>
    <row r="5" spans="1:9" ht="13.35" customHeight="1">
      <c r="B5" s="223"/>
      <c r="C5" s="224"/>
      <c r="E5" s="222"/>
      <c r="F5" s="222"/>
    </row>
    <row r="6" spans="1:9" ht="39.6" customHeight="1">
      <c r="B6" s="398" t="s">
        <v>32</v>
      </c>
      <c r="C6" s="399" t="s">
        <v>33</v>
      </c>
      <c r="D6" s="399"/>
      <c r="E6" s="400" t="s">
        <v>34</v>
      </c>
      <c r="F6" s="400"/>
    </row>
    <row r="7" spans="1:9" ht="181.5" customHeight="1">
      <c r="B7" s="398"/>
      <c r="C7" s="401" t="s">
        <v>35</v>
      </c>
      <c r="D7" s="402"/>
      <c r="E7" s="403" t="s">
        <v>36</v>
      </c>
      <c r="F7" s="402"/>
    </row>
    <row r="8" spans="1:9" ht="21" customHeight="1">
      <c r="B8" s="223"/>
      <c r="C8" s="224"/>
      <c r="E8" s="222"/>
      <c r="F8" s="222"/>
    </row>
    <row r="9" spans="1:9" ht="20.100000000000001" customHeight="1">
      <c r="B9" s="389" t="s">
        <v>37</v>
      </c>
      <c r="C9" s="389"/>
      <c r="D9" s="389"/>
      <c r="E9" s="389"/>
      <c r="F9" s="389"/>
    </row>
    <row r="10" spans="1:9" ht="36.75" customHeight="1">
      <c r="B10" s="225" t="s">
        <v>38</v>
      </c>
      <c r="C10" s="225" t="s">
        <v>39</v>
      </c>
      <c r="D10" s="225" t="s">
        <v>40</v>
      </c>
      <c r="E10" s="225" t="s">
        <v>41</v>
      </c>
      <c r="F10" s="225" t="s">
        <v>42</v>
      </c>
    </row>
    <row r="11" spans="1:9" s="229" customFormat="1" ht="115.5" customHeight="1">
      <c r="B11" s="390" t="s">
        <v>43</v>
      </c>
      <c r="C11" s="226">
        <v>1</v>
      </c>
      <c r="D11" s="227" t="s">
        <v>44</v>
      </c>
      <c r="E11" s="228">
        <v>1</v>
      </c>
      <c r="F11" s="227" t="s">
        <v>506</v>
      </c>
    </row>
    <row r="12" spans="1:9" s="229" customFormat="1" ht="113.25" customHeight="1">
      <c r="B12" s="390"/>
      <c r="C12" s="226">
        <v>2</v>
      </c>
      <c r="D12" s="227" t="s">
        <v>45</v>
      </c>
      <c r="E12" s="228"/>
      <c r="F12" s="227"/>
      <c r="I12" s="229" t="s">
        <v>507</v>
      </c>
    </row>
    <row r="13" spans="1:9" ht="80.099999999999994" customHeight="1">
      <c r="B13" s="391" t="s">
        <v>46</v>
      </c>
      <c r="C13" s="230">
        <v>3</v>
      </c>
      <c r="D13" s="231" t="s">
        <v>508</v>
      </c>
      <c r="E13" s="230">
        <v>2</v>
      </c>
      <c r="F13" s="231" t="s">
        <v>47</v>
      </c>
    </row>
    <row r="14" spans="1:9" ht="80.099999999999994" customHeight="1">
      <c r="B14" s="391"/>
      <c r="C14" s="230">
        <v>4</v>
      </c>
      <c r="D14" s="231" t="s">
        <v>48</v>
      </c>
      <c r="E14" s="230"/>
      <c r="F14" s="231"/>
    </row>
    <row r="15" spans="1:9" ht="80.099999999999994" customHeight="1">
      <c r="B15" s="391"/>
      <c r="C15" s="230">
        <v>5</v>
      </c>
      <c r="D15" s="231" t="s">
        <v>49</v>
      </c>
      <c r="E15" s="230"/>
      <c r="F15" s="231"/>
    </row>
    <row r="16" spans="1:9" ht="80.099999999999994" customHeight="1">
      <c r="B16" s="392" t="s">
        <v>50</v>
      </c>
      <c r="C16" s="230">
        <v>6</v>
      </c>
      <c r="D16" s="231" t="s">
        <v>51</v>
      </c>
      <c r="E16" s="230">
        <v>3</v>
      </c>
      <c r="F16" s="227" t="s">
        <v>52</v>
      </c>
    </row>
    <row r="17" spans="2:11" ht="80.099999999999994" customHeight="1">
      <c r="B17" s="392"/>
      <c r="C17" s="230">
        <v>7</v>
      </c>
      <c r="D17" s="231" t="s">
        <v>53</v>
      </c>
      <c r="E17" s="230">
        <v>4</v>
      </c>
      <c r="F17" s="227" t="s">
        <v>54</v>
      </c>
    </row>
    <row r="18" spans="2:11" ht="80.099999999999994" customHeight="1">
      <c r="B18" s="392"/>
      <c r="C18" s="322">
        <v>8</v>
      </c>
      <c r="D18" s="323" t="s">
        <v>509</v>
      </c>
      <c r="E18" s="322">
        <v>5</v>
      </c>
      <c r="F18" s="323" t="s">
        <v>510</v>
      </c>
    </row>
    <row r="19" spans="2:11" ht="80.099999999999994" customHeight="1">
      <c r="B19" s="392"/>
      <c r="C19" s="230">
        <v>9</v>
      </c>
      <c r="D19" s="231" t="s">
        <v>55</v>
      </c>
      <c r="E19" s="230"/>
      <c r="F19" s="232"/>
    </row>
    <row r="20" spans="2:11" ht="80.099999999999994" customHeight="1">
      <c r="B20" s="392"/>
      <c r="C20" s="230">
        <v>10</v>
      </c>
      <c r="D20" s="231" t="s">
        <v>56</v>
      </c>
      <c r="E20" s="230"/>
      <c r="F20" s="231"/>
    </row>
    <row r="21" spans="2:11" ht="80.099999999999994" customHeight="1">
      <c r="B21" s="392"/>
      <c r="C21" s="230">
        <v>11</v>
      </c>
      <c r="D21" s="231" t="s">
        <v>57</v>
      </c>
      <c r="E21" s="230"/>
      <c r="F21" s="227"/>
      <c r="K21" s="233"/>
    </row>
    <row r="22" spans="2:11" ht="80.099999999999994" customHeight="1">
      <c r="B22" s="392"/>
      <c r="C22" s="230">
        <v>12</v>
      </c>
      <c r="D22" s="231" t="s">
        <v>58</v>
      </c>
      <c r="E22" s="230"/>
      <c r="F22" s="231"/>
      <c r="K22" s="233"/>
    </row>
    <row r="23" spans="2:11" ht="80.099999999999994" customHeight="1">
      <c r="B23" s="392"/>
      <c r="C23" s="230">
        <v>13</v>
      </c>
      <c r="D23" s="231" t="s">
        <v>59</v>
      </c>
      <c r="E23" s="230"/>
      <c r="F23" s="231"/>
      <c r="K23" s="233"/>
    </row>
    <row r="24" spans="2:11" ht="80.099999999999994" customHeight="1">
      <c r="B24" s="379" t="s">
        <v>60</v>
      </c>
      <c r="C24" s="230">
        <v>14</v>
      </c>
      <c r="D24" s="227" t="s">
        <v>61</v>
      </c>
      <c r="E24" s="226">
        <v>5</v>
      </c>
      <c r="F24" s="227" t="s">
        <v>62</v>
      </c>
    </row>
    <row r="25" spans="2:11" ht="80.099999999999994" customHeight="1">
      <c r="B25" s="379"/>
      <c r="C25" s="230">
        <v>15</v>
      </c>
      <c r="D25" s="227" t="s">
        <v>63</v>
      </c>
      <c r="E25" s="226">
        <v>6</v>
      </c>
      <c r="F25" s="227" t="s">
        <v>64</v>
      </c>
    </row>
    <row r="26" spans="2:11" ht="80.099999999999994" customHeight="1">
      <c r="B26" s="379"/>
      <c r="C26" s="230">
        <v>16</v>
      </c>
      <c r="D26" s="227" t="s">
        <v>65</v>
      </c>
      <c r="E26" s="226">
        <v>7</v>
      </c>
      <c r="F26" s="227" t="s">
        <v>66</v>
      </c>
    </row>
    <row r="27" spans="2:11" ht="100.5" customHeight="1">
      <c r="B27" s="379"/>
      <c r="C27" s="230">
        <v>17</v>
      </c>
      <c r="D27" s="227" t="s">
        <v>67</v>
      </c>
      <c r="E27" s="226"/>
      <c r="F27" s="227"/>
    </row>
    <row r="28" spans="2:11" ht="174.6" customHeight="1">
      <c r="B28" s="234" t="s">
        <v>68</v>
      </c>
      <c r="C28" s="230">
        <v>18</v>
      </c>
      <c r="D28" s="227" t="s">
        <v>69</v>
      </c>
      <c r="E28" s="226">
        <v>8</v>
      </c>
      <c r="F28" s="227" t="s">
        <v>70</v>
      </c>
    </row>
    <row r="29" spans="2:11" ht="48.75" customHeight="1">
      <c r="B29" s="380" t="s">
        <v>71</v>
      </c>
      <c r="C29" s="230">
        <v>19</v>
      </c>
      <c r="D29" s="235" t="s">
        <v>72</v>
      </c>
      <c r="E29" s="230"/>
      <c r="F29" s="231"/>
    </row>
    <row r="30" spans="2:11" ht="87" customHeight="1">
      <c r="B30" s="381"/>
      <c r="C30" s="230">
        <v>20</v>
      </c>
      <c r="D30" s="235" t="s">
        <v>73</v>
      </c>
      <c r="E30" s="230"/>
      <c r="F30" s="231"/>
    </row>
    <row r="31" spans="2:11" ht="87" customHeight="1">
      <c r="B31" s="381"/>
      <c r="C31" s="322">
        <v>21</v>
      </c>
      <c r="D31" s="324" t="s">
        <v>511</v>
      </c>
      <c r="E31" s="230"/>
      <c r="F31" s="231"/>
    </row>
    <row r="32" spans="2:11" ht="87" customHeight="1">
      <c r="B32" s="382"/>
      <c r="C32" s="322">
        <v>22</v>
      </c>
      <c r="D32" s="324" t="s">
        <v>512</v>
      </c>
      <c r="E32" s="230"/>
      <c r="F32" s="231"/>
    </row>
    <row r="33" spans="2:6" ht="27" customHeight="1">
      <c r="B33" s="389" t="s">
        <v>74</v>
      </c>
      <c r="C33" s="389"/>
      <c r="D33" s="389"/>
      <c r="E33" s="389"/>
      <c r="F33" s="389"/>
    </row>
    <row r="34" spans="2:6" ht="39.75" customHeight="1">
      <c r="B34" s="225" t="s">
        <v>38</v>
      </c>
      <c r="C34" s="225" t="s">
        <v>39</v>
      </c>
      <c r="D34" s="225" t="s">
        <v>75</v>
      </c>
      <c r="E34" s="225" t="s">
        <v>41</v>
      </c>
      <c r="F34" s="225" t="s">
        <v>76</v>
      </c>
    </row>
    <row r="35" spans="2:6" ht="126.75" customHeight="1">
      <c r="B35" s="380" t="s">
        <v>77</v>
      </c>
      <c r="C35" s="226">
        <v>1</v>
      </c>
      <c r="D35" s="227" t="s">
        <v>78</v>
      </c>
      <c r="E35" s="226">
        <v>1</v>
      </c>
      <c r="F35" s="227" t="s">
        <v>79</v>
      </c>
    </row>
    <row r="36" spans="2:6" ht="81" customHeight="1">
      <c r="B36" s="381"/>
      <c r="C36" s="226">
        <v>2</v>
      </c>
      <c r="D36" s="227" t="s">
        <v>80</v>
      </c>
      <c r="E36" s="226">
        <v>2</v>
      </c>
      <c r="F36" s="227" t="s">
        <v>81</v>
      </c>
    </row>
    <row r="37" spans="2:6" ht="92.1" hidden="1" customHeight="1">
      <c r="B37" s="381"/>
      <c r="C37" s="226"/>
      <c r="D37" s="227"/>
      <c r="E37" s="226">
        <v>3</v>
      </c>
      <c r="F37" s="227" t="s">
        <v>82</v>
      </c>
    </row>
    <row r="38" spans="2:6" ht="68.25" hidden="1" customHeight="1">
      <c r="B38" s="381"/>
      <c r="C38" s="226"/>
      <c r="D38" s="227"/>
      <c r="E38" s="226">
        <v>4</v>
      </c>
      <c r="F38" s="227" t="s">
        <v>83</v>
      </c>
    </row>
    <row r="39" spans="2:6" ht="68.25" hidden="1" customHeight="1">
      <c r="B39" s="381"/>
      <c r="C39" s="226"/>
      <c r="D39" s="229"/>
      <c r="E39" s="226">
        <v>5</v>
      </c>
      <c r="F39" s="227" t="s">
        <v>84</v>
      </c>
    </row>
    <row r="40" spans="2:6" ht="41.45" hidden="1" customHeight="1">
      <c r="B40" s="381"/>
      <c r="C40" s="226"/>
      <c r="D40" s="235"/>
      <c r="E40" s="226">
        <v>6</v>
      </c>
      <c r="F40" s="227" t="s">
        <v>85</v>
      </c>
    </row>
    <row r="41" spans="2:6" ht="49.5" hidden="1" customHeight="1">
      <c r="B41" s="381"/>
      <c r="C41" s="226"/>
      <c r="D41" s="235"/>
      <c r="E41" s="226">
        <v>7</v>
      </c>
      <c r="F41" s="235" t="s">
        <v>86</v>
      </c>
    </row>
    <row r="42" spans="2:6" ht="49.5" customHeight="1">
      <c r="B42" s="382"/>
      <c r="C42" s="226"/>
      <c r="D42" s="235"/>
      <c r="E42" s="322">
        <v>3</v>
      </c>
      <c r="F42" s="324" t="s">
        <v>513</v>
      </c>
    </row>
    <row r="43" spans="2:6" ht="49.5" customHeight="1">
      <c r="B43" s="379" t="s">
        <v>87</v>
      </c>
      <c r="C43" s="226">
        <v>3</v>
      </c>
      <c r="D43" s="235" t="s">
        <v>88</v>
      </c>
      <c r="E43" s="226">
        <v>8</v>
      </c>
      <c r="F43" s="235" t="s">
        <v>89</v>
      </c>
    </row>
    <row r="44" spans="2:6" ht="49.5" customHeight="1">
      <c r="B44" s="379"/>
      <c r="C44" s="226"/>
      <c r="D44" s="235"/>
      <c r="E44" s="226">
        <v>9</v>
      </c>
      <c r="F44" s="235" t="s">
        <v>90</v>
      </c>
    </row>
    <row r="45" spans="2:6" s="236" customFormat="1" ht="68.25" hidden="1" customHeight="1">
      <c r="B45" s="379"/>
      <c r="C45" s="226"/>
      <c r="D45" s="235"/>
      <c r="E45" s="226">
        <v>10</v>
      </c>
      <c r="F45" s="235" t="s">
        <v>91</v>
      </c>
    </row>
    <row r="46" spans="2:6" s="236" customFormat="1" ht="78.75" hidden="1" customHeight="1">
      <c r="B46" s="379"/>
      <c r="C46" s="226"/>
      <c r="D46" s="237"/>
      <c r="E46" s="226">
        <v>11</v>
      </c>
      <c r="F46" s="235" t="s">
        <v>92</v>
      </c>
    </row>
    <row r="47" spans="2:6" s="236" customFormat="1" ht="42.75">
      <c r="B47" s="392" t="s">
        <v>93</v>
      </c>
      <c r="C47" s="226">
        <v>4</v>
      </c>
      <c r="D47" s="227" t="s">
        <v>94</v>
      </c>
      <c r="E47" s="226">
        <v>12</v>
      </c>
      <c r="F47" s="238" t="s">
        <v>95</v>
      </c>
    </row>
    <row r="48" spans="2:6" s="236" customFormat="1" ht="55.5" customHeight="1">
      <c r="B48" s="392"/>
      <c r="C48" s="226">
        <v>5</v>
      </c>
      <c r="D48" s="227" t="s">
        <v>96</v>
      </c>
      <c r="E48" s="226"/>
      <c r="F48" s="227"/>
    </row>
    <row r="49" spans="2:6" s="236" customFormat="1" ht="57">
      <c r="B49" s="392"/>
      <c r="C49" s="226">
        <v>6</v>
      </c>
      <c r="D49" s="227" t="s">
        <v>97</v>
      </c>
      <c r="E49" s="226">
        <v>13</v>
      </c>
      <c r="F49" s="227" t="s">
        <v>98</v>
      </c>
    </row>
    <row r="50" spans="2:6" s="236" customFormat="1" ht="61.5" customHeight="1">
      <c r="B50" s="392"/>
      <c r="C50" s="226">
        <v>7</v>
      </c>
      <c r="D50" s="227" t="s">
        <v>99</v>
      </c>
      <c r="E50" s="226">
        <v>14</v>
      </c>
      <c r="F50" s="227" t="s">
        <v>100</v>
      </c>
    </row>
    <row r="51" spans="2:6" ht="71.25" customHeight="1">
      <c r="B51" s="392"/>
      <c r="C51" s="226">
        <v>8</v>
      </c>
      <c r="D51" s="238" t="s">
        <v>101</v>
      </c>
      <c r="E51" s="226">
        <v>15</v>
      </c>
      <c r="F51" s="227" t="s">
        <v>102</v>
      </c>
    </row>
    <row r="52" spans="2:6" ht="105" customHeight="1">
      <c r="B52" s="392"/>
      <c r="C52" s="226">
        <v>9</v>
      </c>
      <c r="D52" s="227" t="s">
        <v>103</v>
      </c>
      <c r="E52" s="226">
        <v>16</v>
      </c>
      <c r="F52" s="227" t="s">
        <v>104</v>
      </c>
    </row>
    <row r="53" spans="2:6" ht="110.25" customHeight="1">
      <c r="B53" s="379" t="s">
        <v>105</v>
      </c>
      <c r="C53" s="226">
        <v>10</v>
      </c>
      <c r="D53" s="227" t="s">
        <v>106</v>
      </c>
      <c r="E53" s="226">
        <v>17</v>
      </c>
      <c r="F53" s="227" t="s">
        <v>107</v>
      </c>
    </row>
    <row r="54" spans="2:6" ht="62.45" customHeight="1">
      <c r="B54" s="379"/>
      <c r="C54" s="226">
        <v>11</v>
      </c>
      <c r="D54" s="227" t="s">
        <v>108</v>
      </c>
      <c r="E54" s="228">
        <v>18</v>
      </c>
      <c r="F54" s="227" t="s">
        <v>109</v>
      </c>
    </row>
    <row r="55" spans="2:6" ht="42.75">
      <c r="B55" s="379"/>
      <c r="C55" s="226">
        <v>12</v>
      </c>
      <c r="D55" s="227" t="s">
        <v>110</v>
      </c>
      <c r="E55" s="228">
        <v>19</v>
      </c>
      <c r="F55" s="227" t="s">
        <v>111</v>
      </c>
    </row>
    <row r="56" spans="2:6" ht="57">
      <c r="B56" s="379" t="s">
        <v>112</v>
      </c>
      <c r="C56" s="226">
        <v>13</v>
      </c>
      <c r="D56" s="227" t="s">
        <v>113</v>
      </c>
      <c r="E56" s="228">
        <v>20</v>
      </c>
      <c r="F56" s="238" t="s">
        <v>114</v>
      </c>
    </row>
    <row r="57" spans="2:6" ht="28.5">
      <c r="B57" s="379"/>
      <c r="C57" s="226">
        <v>14</v>
      </c>
      <c r="D57" s="227" t="s">
        <v>115</v>
      </c>
      <c r="E57" s="228">
        <v>21</v>
      </c>
      <c r="F57" s="238" t="s">
        <v>116</v>
      </c>
    </row>
    <row r="58" spans="2:6" ht="85.5">
      <c r="B58" s="379"/>
      <c r="C58" s="226">
        <v>15</v>
      </c>
      <c r="D58" s="227" t="s">
        <v>117</v>
      </c>
      <c r="E58" s="228"/>
      <c r="F58" s="238"/>
    </row>
    <row r="59" spans="2:6" ht="28.5">
      <c r="B59" s="379"/>
      <c r="C59" s="226">
        <v>16</v>
      </c>
      <c r="D59" s="227" t="s">
        <v>118</v>
      </c>
      <c r="E59" s="228"/>
      <c r="F59" s="238"/>
    </row>
    <row r="60" spans="2:6" ht="28.5">
      <c r="B60" s="379"/>
      <c r="C60" s="226">
        <v>17</v>
      </c>
      <c r="D60" s="227" t="s">
        <v>119</v>
      </c>
      <c r="E60" s="228"/>
      <c r="F60" s="238"/>
    </row>
    <row r="61" spans="2:6" ht="28.5">
      <c r="B61" s="379"/>
      <c r="C61" s="226">
        <v>18</v>
      </c>
      <c r="D61" s="227" t="s">
        <v>120</v>
      </c>
      <c r="E61" s="228"/>
      <c r="F61" s="238"/>
    </row>
    <row r="62" spans="2:6" ht="28.5">
      <c r="B62" s="379"/>
      <c r="C62" s="226">
        <v>19</v>
      </c>
      <c r="D62" s="227" t="s">
        <v>121</v>
      </c>
      <c r="E62" s="228"/>
      <c r="F62" s="238"/>
    </row>
    <row r="63" spans="2:6" ht="42.75">
      <c r="B63" s="379"/>
      <c r="C63" s="226">
        <v>20</v>
      </c>
      <c r="D63" s="227" t="s">
        <v>122</v>
      </c>
      <c r="E63" s="228"/>
      <c r="F63" s="238"/>
    </row>
    <row r="64" spans="2:6" ht="42.75">
      <c r="B64" s="379"/>
      <c r="C64" s="226">
        <v>21</v>
      </c>
      <c r="D64" s="227" t="s">
        <v>123</v>
      </c>
      <c r="E64" s="228"/>
      <c r="F64" s="238"/>
    </row>
    <row r="65" spans="2:6" ht="28.5">
      <c r="B65" s="379"/>
      <c r="C65" s="226">
        <v>22</v>
      </c>
      <c r="D65" s="227" t="s">
        <v>124</v>
      </c>
      <c r="E65" s="228"/>
      <c r="F65" s="239"/>
    </row>
    <row r="66" spans="2:6" ht="42.75">
      <c r="B66" s="379" t="s">
        <v>125</v>
      </c>
      <c r="C66" s="226">
        <v>23</v>
      </c>
      <c r="D66" s="227" t="s">
        <v>126</v>
      </c>
      <c r="E66" s="228">
        <v>22</v>
      </c>
      <c r="F66" s="238" t="s">
        <v>127</v>
      </c>
    </row>
    <row r="67" spans="2:6" ht="42.75">
      <c r="B67" s="379"/>
      <c r="C67" s="226">
        <v>24</v>
      </c>
      <c r="D67" s="227" t="s">
        <v>128</v>
      </c>
      <c r="E67" s="228">
        <v>23</v>
      </c>
      <c r="F67" s="227" t="s">
        <v>129</v>
      </c>
    </row>
    <row r="68" spans="2:6" ht="28.5">
      <c r="B68" s="379"/>
      <c r="C68" s="226">
        <v>25</v>
      </c>
      <c r="D68" s="227" t="s">
        <v>130</v>
      </c>
      <c r="E68" s="325">
        <v>24</v>
      </c>
      <c r="F68" s="326" t="s">
        <v>514</v>
      </c>
    </row>
    <row r="69" spans="2:6" ht="71.25">
      <c r="B69" s="380" t="s">
        <v>131</v>
      </c>
      <c r="C69" s="226">
        <v>26</v>
      </c>
      <c r="D69" s="227" t="s">
        <v>132</v>
      </c>
      <c r="E69" s="228">
        <v>25</v>
      </c>
      <c r="F69" s="238" t="s">
        <v>133</v>
      </c>
    </row>
    <row r="70" spans="2:6" ht="96" customHeight="1">
      <c r="B70" s="381"/>
      <c r="C70" s="226"/>
      <c r="D70" s="227"/>
      <c r="E70" s="325">
        <v>26</v>
      </c>
      <c r="F70" s="325" t="s">
        <v>515</v>
      </c>
    </row>
    <row r="71" spans="2:6" ht="77.25" customHeight="1">
      <c r="B71" s="382"/>
      <c r="C71" s="226"/>
      <c r="D71" s="227"/>
      <c r="E71" s="325">
        <v>27</v>
      </c>
      <c r="F71" s="325" t="s">
        <v>516</v>
      </c>
    </row>
    <row r="72" spans="2:6" ht="77.099999999999994" customHeight="1">
      <c r="B72" s="379" t="s">
        <v>134</v>
      </c>
      <c r="C72" s="226">
        <v>27</v>
      </c>
      <c r="D72" s="227" t="s">
        <v>135</v>
      </c>
      <c r="E72" s="327">
        <v>28</v>
      </c>
      <c r="F72" s="227" t="s">
        <v>136</v>
      </c>
    </row>
    <row r="73" spans="2:6" ht="40.5" customHeight="1">
      <c r="B73" s="379"/>
      <c r="C73" s="226"/>
      <c r="D73" s="227"/>
      <c r="E73" s="228">
        <v>29</v>
      </c>
      <c r="F73" s="227" t="s">
        <v>137</v>
      </c>
    </row>
    <row r="74" spans="2:6" ht="50.1" customHeight="1">
      <c r="B74" s="383" t="s">
        <v>138</v>
      </c>
      <c r="C74" s="226">
        <v>28</v>
      </c>
      <c r="D74" s="238" t="s">
        <v>139</v>
      </c>
      <c r="E74" s="327">
        <v>30</v>
      </c>
      <c r="F74" s="238" t="s">
        <v>140</v>
      </c>
    </row>
    <row r="75" spans="2:6" ht="50.1" customHeight="1">
      <c r="B75" s="384"/>
      <c r="C75" s="226">
        <v>29</v>
      </c>
      <c r="D75" s="238" t="s">
        <v>141</v>
      </c>
      <c r="E75" s="228">
        <v>31</v>
      </c>
      <c r="F75" s="238" t="s">
        <v>142</v>
      </c>
    </row>
    <row r="76" spans="2:6" ht="50.1" customHeight="1">
      <c r="B76" s="384"/>
      <c r="C76" s="226"/>
      <c r="D76" s="229"/>
      <c r="E76" s="327">
        <v>32</v>
      </c>
      <c r="F76" s="238" t="s">
        <v>143</v>
      </c>
    </row>
    <row r="77" spans="2:6" ht="50.1" customHeight="1">
      <c r="B77" s="384"/>
      <c r="C77" s="226"/>
      <c r="D77" s="240"/>
      <c r="E77" s="228">
        <v>33</v>
      </c>
      <c r="F77" s="238" t="s">
        <v>144</v>
      </c>
    </row>
    <row r="78" spans="2:6" ht="50.1" customHeight="1">
      <c r="B78" s="384"/>
      <c r="C78" s="226"/>
      <c r="D78" s="238"/>
      <c r="E78" s="327">
        <v>34</v>
      </c>
      <c r="F78" s="238" t="s">
        <v>145</v>
      </c>
    </row>
    <row r="79" spans="2:6" ht="50.1" customHeight="1">
      <c r="B79" s="384"/>
      <c r="C79" s="226"/>
      <c r="D79" s="238"/>
      <c r="E79" s="228">
        <v>35</v>
      </c>
      <c r="F79" s="238" t="s">
        <v>146</v>
      </c>
    </row>
    <row r="80" spans="2:6" ht="50.1" customHeight="1">
      <c r="B80" s="384"/>
      <c r="C80" s="226"/>
      <c r="D80" s="238"/>
      <c r="E80" s="327">
        <v>36</v>
      </c>
      <c r="F80" s="240" t="s">
        <v>147</v>
      </c>
    </row>
    <row r="81" spans="1:11" ht="39.950000000000003" customHeight="1">
      <c r="B81" s="384"/>
      <c r="C81" s="226"/>
      <c r="D81" s="228"/>
      <c r="E81" s="228">
        <v>37</v>
      </c>
      <c r="F81" s="238" t="s">
        <v>148</v>
      </c>
    </row>
    <row r="82" spans="1:11" ht="51" customHeight="1">
      <c r="B82" s="385"/>
      <c r="C82" s="226"/>
      <c r="D82" s="228"/>
      <c r="E82" s="325">
        <v>38</v>
      </c>
      <c r="F82" s="326" t="s">
        <v>517</v>
      </c>
    </row>
    <row r="83" spans="1:11" ht="66.75" customHeight="1">
      <c r="B83" s="380" t="s">
        <v>149</v>
      </c>
      <c r="C83" s="226">
        <v>30</v>
      </c>
      <c r="D83" s="227" t="s">
        <v>150</v>
      </c>
      <c r="E83" s="327">
        <v>39</v>
      </c>
      <c r="F83" s="227" t="s">
        <v>151</v>
      </c>
    </row>
    <row r="84" spans="1:11" ht="72" customHeight="1">
      <c r="B84" s="381"/>
      <c r="C84" s="226">
        <v>31</v>
      </c>
      <c r="D84" s="227" t="s">
        <v>152</v>
      </c>
      <c r="E84" s="228">
        <v>40</v>
      </c>
      <c r="F84" s="227" t="s">
        <v>153</v>
      </c>
    </row>
    <row r="85" spans="1:11" ht="72" customHeight="1">
      <c r="B85" s="381"/>
      <c r="C85" s="226">
        <v>32</v>
      </c>
      <c r="D85" s="227" t="s">
        <v>154</v>
      </c>
      <c r="E85" s="241">
        <v>41</v>
      </c>
      <c r="F85" s="227" t="s">
        <v>155</v>
      </c>
    </row>
    <row r="86" spans="1:11" ht="72" customHeight="1">
      <c r="B86" s="381"/>
      <c r="C86" s="226">
        <v>33</v>
      </c>
      <c r="D86" s="227" t="s">
        <v>156</v>
      </c>
      <c r="E86" s="241">
        <v>42</v>
      </c>
      <c r="F86" s="227" t="s">
        <v>157</v>
      </c>
      <c r="K86" s="218" t="s">
        <v>158</v>
      </c>
    </row>
    <row r="87" spans="1:11" ht="77.25" customHeight="1">
      <c r="B87" s="381"/>
      <c r="C87" s="226">
        <v>34</v>
      </c>
      <c r="D87" s="242" t="s">
        <v>159</v>
      </c>
      <c r="E87" s="243">
        <v>43</v>
      </c>
      <c r="F87" s="227" t="s">
        <v>160</v>
      </c>
    </row>
    <row r="88" spans="1:11" ht="29.25" customHeight="1">
      <c r="B88" s="386"/>
      <c r="C88" s="328">
        <v>35</v>
      </c>
      <c r="D88" s="329" t="s">
        <v>518</v>
      </c>
      <c r="E88" s="330"/>
      <c r="F88" s="331"/>
    </row>
    <row r="89" spans="1:11" ht="45.75" customHeight="1">
      <c r="A89" s="332"/>
      <c r="B89" s="333" t="s">
        <v>519</v>
      </c>
      <c r="C89" s="387" t="s">
        <v>520</v>
      </c>
      <c r="D89" s="388"/>
      <c r="E89" s="334" t="s">
        <v>521</v>
      </c>
      <c r="F89" s="335" t="s">
        <v>522</v>
      </c>
      <c r="G89" s="332"/>
    </row>
    <row r="90" spans="1:11" ht="36" customHeight="1">
      <c r="A90" s="332"/>
      <c r="B90" s="336" t="s">
        <v>523</v>
      </c>
      <c r="C90" s="377" t="s">
        <v>524</v>
      </c>
      <c r="D90" s="378"/>
      <c r="E90" s="337" t="s">
        <v>525</v>
      </c>
      <c r="F90" s="338" t="s">
        <v>526</v>
      </c>
      <c r="G90" s="332"/>
    </row>
    <row r="91" spans="1:11" ht="18" customHeight="1">
      <c r="F91" s="339"/>
    </row>
    <row r="92" spans="1:11" ht="36" customHeight="1"/>
    <row r="93" spans="1:11" ht="36" customHeight="1"/>
  </sheetData>
  <mergeCells count="27">
    <mergeCell ref="C1:F1"/>
    <mergeCell ref="C2:D2"/>
    <mergeCell ref="C4:F4"/>
    <mergeCell ref="B6:B7"/>
    <mergeCell ref="C6:D6"/>
    <mergeCell ref="E6:F6"/>
    <mergeCell ref="C7:D7"/>
    <mergeCell ref="E7:F7"/>
    <mergeCell ref="B56:B65"/>
    <mergeCell ref="B9:F9"/>
    <mergeCell ref="B11:B12"/>
    <mergeCell ref="B13:B15"/>
    <mergeCell ref="B16:B23"/>
    <mergeCell ref="B24:B27"/>
    <mergeCell ref="B29:B32"/>
    <mergeCell ref="B33:F33"/>
    <mergeCell ref="B35:B42"/>
    <mergeCell ref="B43:B46"/>
    <mergeCell ref="B47:B52"/>
    <mergeCell ref="B53:B55"/>
    <mergeCell ref="C90:D90"/>
    <mergeCell ref="B66:B68"/>
    <mergeCell ref="B69:B71"/>
    <mergeCell ref="B72:B73"/>
    <mergeCell ref="B74:B82"/>
    <mergeCell ref="B83:B88"/>
    <mergeCell ref="C89:D89"/>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A2E0-7062-42C0-89B7-4AADC62ABA46}">
  <sheetPr>
    <tabColor rgb="FF002060"/>
    <pageSetUpPr fitToPage="1"/>
  </sheetPr>
  <dimension ref="A1:F15"/>
  <sheetViews>
    <sheetView showGridLines="0" zoomScale="90" zoomScaleNormal="90" workbookViewId="0">
      <selection activeCell="A7" sqref="A7"/>
    </sheetView>
  </sheetViews>
  <sheetFormatPr baseColWidth="10" defaultColWidth="10.42578125" defaultRowHeight="114.75" customHeight="1"/>
  <cols>
    <col min="1" max="1" width="60.85546875" style="355" customWidth="1"/>
    <col min="2" max="2" width="15.85546875" style="356" customWidth="1"/>
    <col min="3" max="5" width="15.85546875" style="357" customWidth="1"/>
    <col min="6" max="6" width="40.85546875" style="355" customWidth="1"/>
    <col min="7" max="7" width="2.7109375" style="341" customWidth="1"/>
    <col min="8" max="16384" width="10.42578125" style="341"/>
  </cols>
  <sheetData>
    <row r="1" spans="1:6" ht="114.75" customHeight="1">
      <c r="A1" s="340"/>
      <c r="B1" s="404" t="s">
        <v>527</v>
      </c>
      <c r="C1" s="404"/>
      <c r="D1" s="404"/>
      <c r="E1" s="404"/>
      <c r="F1" s="340"/>
    </row>
    <row r="2" spans="1:6" ht="42.75" customHeight="1">
      <c r="A2" s="405" t="s">
        <v>528</v>
      </c>
      <c r="B2" s="405"/>
      <c r="C2" s="405"/>
      <c r="D2" s="405"/>
      <c r="E2" s="405"/>
      <c r="F2" s="405"/>
    </row>
    <row r="3" spans="1:6" ht="26.25" customHeight="1">
      <c r="A3" s="406" t="s">
        <v>529</v>
      </c>
      <c r="B3" s="407" t="s">
        <v>530</v>
      </c>
      <c r="C3" s="407"/>
      <c r="D3" s="407"/>
      <c r="E3" s="407"/>
      <c r="F3" s="342" t="s">
        <v>531</v>
      </c>
    </row>
    <row r="4" spans="1:6" ht="26.25" customHeight="1">
      <c r="A4" s="406"/>
      <c r="B4" s="343" t="s">
        <v>532</v>
      </c>
      <c r="C4" s="343" t="s">
        <v>533</v>
      </c>
      <c r="D4" s="343" t="s">
        <v>534</v>
      </c>
      <c r="E4" s="343" t="s">
        <v>535</v>
      </c>
      <c r="F4" s="344"/>
    </row>
    <row r="5" spans="1:6" ht="48" customHeight="1">
      <c r="A5" s="345" t="s">
        <v>536</v>
      </c>
      <c r="B5" s="346"/>
      <c r="C5" s="347"/>
      <c r="D5" s="347">
        <v>8.9</v>
      </c>
      <c r="E5" s="347">
        <v>14.17</v>
      </c>
      <c r="F5" s="348" t="s">
        <v>537</v>
      </c>
    </row>
    <row r="6" spans="1:6" ht="48" customHeight="1">
      <c r="A6" s="349" t="s">
        <v>538</v>
      </c>
      <c r="B6" s="346"/>
      <c r="C6" s="347"/>
      <c r="D6" s="347">
        <v>11</v>
      </c>
      <c r="E6" s="347" t="s">
        <v>553</v>
      </c>
      <c r="F6" s="348" t="s">
        <v>537</v>
      </c>
    </row>
    <row r="7" spans="1:6" ht="48" customHeight="1">
      <c r="A7" s="358" t="s">
        <v>539</v>
      </c>
      <c r="B7" s="350"/>
      <c r="C7" s="351"/>
      <c r="D7" s="351">
        <v>1</v>
      </c>
      <c r="E7" s="351" t="s">
        <v>554</v>
      </c>
      <c r="F7" s="348" t="s">
        <v>537</v>
      </c>
    </row>
    <row r="8" spans="1:6" ht="48" customHeight="1">
      <c r="A8" s="352" t="s">
        <v>540</v>
      </c>
      <c r="B8" s="350">
        <v>17</v>
      </c>
      <c r="C8" s="351">
        <v>3.4</v>
      </c>
      <c r="D8" s="351" t="s">
        <v>541</v>
      </c>
      <c r="E8" s="351" t="s">
        <v>555</v>
      </c>
      <c r="F8" s="348" t="s">
        <v>537</v>
      </c>
    </row>
    <row r="9" spans="1:6" ht="48" customHeight="1">
      <c r="A9" s="352" t="s">
        <v>542</v>
      </c>
      <c r="B9" s="350" t="s">
        <v>556</v>
      </c>
      <c r="C9" s="350">
        <v>8</v>
      </c>
      <c r="D9" s="347" t="s">
        <v>543</v>
      </c>
      <c r="E9" s="347" t="s">
        <v>557</v>
      </c>
      <c r="F9" s="348" t="s">
        <v>537</v>
      </c>
    </row>
    <row r="10" spans="1:6" ht="48" customHeight="1">
      <c r="A10" s="349" t="s">
        <v>558</v>
      </c>
      <c r="B10" s="346"/>
      <c r="C10" s="347"/>
      <c r="D10" s="347" t="s">
        <v>544</v>
      </c>
      <c r="E10" s="347">
        <v>32</v>
      </c>
      <c r="F10" s="348" t="s">
        <v>537</v>
      </c>
    </row>
    <row r="11" spans="1:6" ht="48" customHeight="1">
      <c r="A11" s="353" t="s">
        <v>545</v>
      </c>
      <c r="B11" s="350"/>
      <c r="C11" s="351"/>
      <c r="D11" s="351" t="s">
        <v>546</v>
      </c>
      <c r="E11" s="351">
        <v>21.22</v>
      </c>
      <c r="F11" s="354" t="s">
        <v>537</v>
      </c>
    </row>
    <row r="12" spans="1:6" ht="48" customHeight="1">
      <c r="A12" s="353" t="s">
        <v>547</v>
      </c>
      <c r="B12" s="350"/>
      <c r="C12" s="351"/>
      <c r="D12" s="347" t="s">
        <v>548</v>
      </c>
      <c r="E12" s="351" t="s">
        <v>559</v>
      </c>
      <c r="F12" s="354" t="s">
        <v>537</v>
      </c>
    </row>
    <row r="13" spans="1:6" ht="48" customHeight="1">
      <c r="A13" s="353" t="s">
        <v>549</v>
      </c>
      <c r="B13" s="350">
        <v>2.1800000000000002</v>
      </c>
      <c r="C13" s="351">
        <v>9</v>
      </c>
      <c r="D13" s="351">
        <v>1</v>
      </c>
      <c r="E13" s="351" t="s">
        <v>560</v>
      </c>
      <c r="F13" s="354" t="s">
        <v>550</v>
      </c>
    </row>
    <row r="14" spans="1:6" ht="48" customHeight="1"/>
    <row r="15" spans="1:6" ht="48" customHeight="1"/>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EF438CCA-624D-4C1C-8656-B7DFA328262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BDBDA55E-A26D-4337-9FFC-E46CB9FE1B77}"/>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F15" sqref="F15:G15"/>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48" t="s">
        <v>161</v>
      </c>
      <c r="C2" s="449"/>
      <c r="D2" s="449"/>
      <c r="E2" s="449"/>
      <c r="F2" s="449"/>
      <c r="G2" s="450"/>
    </row>
    <row r="3" spans="2:9" ht="15">
      <c r="B3" s="451" t="s">
        <v>162</v>
      </c>
      <c r="C3" s="452"/>
      <c r="D3" s="453"/>
      <c r="E3" s="453"/>
      <c r="F3" s="453"/>
      <c r="G3" s="454"/>
    </row>
    <row r="4" spans="2:9" ht="88.5" customHeight="1">
      <c r="B4" s="455" t="s">
        <v>163</v>
      </c>
      <c r="C4" s="456"/>
      <c r="D4" s="456"/>
      <c r="E4" s="456"/>
      <c r="F4" s="456"/>
      <c r="G4" s="457"/>
    </row>
    <row r="5" spans="2:9" ht="15">
      <c r="B5" s="122"/>
      <c r="C5" s="132"/>
      <c r="D5" s="133"/>
      <c r="E5" s="134"/>
      <c r="F5" s="134"/>
      <c r="G5" s="134"/>
    </row>
    <row r="6" spans="2:9" ht="16.5" customHeight="1">
      <c r="B6" s="458" t="s">
        <v>164</v>
      </c>
      <c r="C6" s="459"/>
      <c r="D6" s="459"/>
      <c r="E6" s="459"/>
      <c r="F6" s="459"/>
      <c r="G6" s="460"/>
    </row>
    <row r="7" spans="2:9" ht="76.5" customHeight="1">
      <c r="B7" s="458"/>
      <c r="C7" s="459"/>
      <c r="D7" s="459"/>
      <c r="E7" s="459"/>
      <c r="F7" s="459"/>
      <c r="G7" s="460"/>
    </row>
    <row r="8" spans="2:9" ht="15" thickBot="1">
      <c r="B8" s="135"/>
      <c r="C8" s="136"/>
      <c r="D8" s="136"/>
      <c r="E8" s="137"/>
      <c r="F8" s="138"/>
      <c r="G8" s="138"/>
    </row>
    <row r="9" spans="2:9">
      <c r="B9" s="139"/>
      <c r="C9" s="195" t="s">
        <v>165</v>
      </c>
      <c r="D9" s="461" t="s">
        <v>166</v>
      </c>
      <c r="E9" s="462"/>
      <c r="F9" s="463" t="s">
        <v>167</v>
      </c>
      <c r="G9" s="464"/>
    </row>
    <row r="10" spans="2:9" ht="15" customHeight="1">
      <c r="B10" s="140"/>
      <c r="C10" s="124">
        <v>5</v>
      </c>
      <c r="D10" s="446" t="s">
        <v>168</v>
      </c>
      <c r="E10" s="447"/>
      <c r="F10" s="440" t="s">
        <v>169</v>
      </c>
      <c r="G10" s="437"/>
      <c r="H10" s="409"/>
      <c r="I10" s="409"/>
    </row>
    <row r="11" spans="2:9">
      <c r="B11" s="140"/>
      <c r="C11" s="124">
        <v>5</v>
      </c>
      <c r="D11" s="446" t="s">
        <v>170</v>
      </c>
      <c r="E11" s="447"/>
      <c r="F11" s="440" t="s">
        <v>171</v>
      </c>
      <c r="G11" s="437"/>
      <c r="H11" s="409"/>
      <c r="I11" s="409"/>
    </row>
    <row r="12" spans="2:9">
      <c r="B12" s="140"/>
      <c r="C12" s="124">
        <v>5</v>
      </c>
      <c r="D12" s="446" t="s">
        <v>172</v>
      </c>
      <c r="E12" s="447"/>
      <c r="F12" s="440" t="s">
        <v>173</v>
      </c>
      <c r="G12" s="437"/>
      <c r="H12" s="409"/>
      <c r="I12" s="409"/>
    </row>
    <row r="13" spans="2:9" ht="27.75" customHeight="1">
      <c r="B13" s="140"/>
      <c r="C13" s="124">
        <v>5</v>
      </c>
      <c r="D13" s="446" t="s">
        <v>174</v>
      </c>
      <c r="E13" s="447"/>
      <c r="F13" s="440" t="s">
        <v>175</v>
      </c>
      <c r="G13" s="437"/>
      <c r="H13" s="409"/>
      <c r="I13" s="409"/>
    </row>
    <row r="14" spans="2:9">
      <c r="B14" s="140"/>
      <c r="C14" s="124">
        <v>5</v>
      </c>
      <c r="D14" s="446" t="s">
        <v>176</v>
      </c>
      <c r="E14" s="447"/>
      <c r="F14" s="440" t="s">
        <v>177</v>
      </c>
      <c r="G14" s="437"/>
      <c r="H14" s="409"/>
      <c r="I14" s="409"/>
    </row>
    <row r="15" spans="2:9" ht="41.25" customHeight="1">
      <c r="B15" s="140"/>
      <c r="C15" s="124">
        <v>5</v>
      </c>
      <c r="D15" s="446" t="s">
        <v>178</v>
      </c>
      <c r="E15" s="447"/>
      <c r="F15" s="440" t="s">
        <v>179</v>
      </c>
      <c r="G15" s="437"/>
      <c r="H15" s="409"/>
      <c r="I15" s="409"/>
    </row>
    <row r="16" spans="2:9" ht="41.25" customHeight="1">
      <c r="B16" s="140"/>
      <c r="C16" s="124">
        <v>5</v>
      </c>
      <c r="D16" s="441" t="s">
        <v>180</v>
      </c>
      <c r="E16" s="442"/>
      <c r="F16" s="440" t="s">
        <v>181</v>
      </c>
      <c r="G16" s="437"/>
      <c r="H16" s="409"/>
      <c r="I16" s="409"/>
    </row>
    <row r="17" spans="2:9" ht="51.75" customHeight="1">
      <c r="B17" s="140"/>
      <c r="C17" s="124">
        <v>5</v>
      </c>
      <c r="D17" s="442" t="s">
        <v>182</v>
      </c>
      <c r="E17" s="445"/>
      <c r="F17" s="440" t="s">
        <v>183</v>
      </c>
      <c r="G17" s="437"/>
      <c r="H17" s="409"/>
      <c r="I17" s="409"/>
    </row>
    <row r="18" spans="2:9" ht="51.75" customHeight="1">
      <c r="B18" s="140"/>
      <c r="C18" s="124">
        <v>5</v>
      </c>
      <c r="D18" s="441" t="s">
        <v>184</v>
      </c>
      <c r="E18" s="442"/>
      <c r="F18" s="440" t="s">
        <v>185</v>
      </c>
      <c r="G18" s="437"/>
      <c r="H18" s="409"/>
      <c r="I18" s="409"/>
    </row>
    <row r="19" spans="2:9" ht="51.75" customHeight="1">
      <c r="B19" s="140"/>
      <c r="C19" s="124">
        <v>5</v>
      </c>
      <c r="D19" s="196" t="s">
        <v>186</v>
      </c>
      <c r="E19" s="197"/>
      <c r="F19" s="440" t="s">
        <v>187</v>
      </c>
      <c r="G19" s="437"/>
      <c r="H19" s="409"/>
      <c r="I19" s="409"/>
    </row>
    <row r="20" spans="2:9" ht="51.75" customHeight="1">
      <c r="B20" s="140"/>
      <c r="C20" s="124">
        <v>5</v>
      </c>
      <c r="D20" s="196" t="s">
        <v>188</v>
      </c>
      <c r="E20" s="197"/>
      <c r="F20" s="440" t="s">
        <v>189</v>
      </c>
      <c r="G20" s="437"/>
      <c r="H20" s="409"/>
      <c r="I20" s="409"/>
    </row>
    <row r="21" spans="2:9" ht="66.75" customHeight="1">
      <c r="B21" s="140"/>
      <c r="C21" s="124">
        <v>5</v>
      </c>
      <c r="D21" s="441" t="s">
        <v>190</v>
      </c>
      <c r="E21" s="442"/>
      <c r="F21" s="440" t="s">
        <v>191</v>
      </c>
      <c r="G21" s="437"/>
      <c r="H21" s="409"/>
      <c r="I21" s="409"/>
    </row>
    <row r="22" spans="2:9" ht="36" customHeight="1">
      <c r="B22" s="140"/>
      <c r="C22" s="124">
        <v>5</v>
      </c>
      <c r="D22" s="443" t="s">
        <v>192</v>
      </c>
      <c r="E22" s="444"/>
      <c r="F22" s="440" t="s">
        <v>193</v>
      </c>
      <c r="G22" s="437"/>
      <c r="H22" s="410"/>
      <c r="I22" s="410"/>
    </row>
    <row r="23" spans="2:9" ht="26.25" customHeight="1">
      <c r="B23" s="140"/>
      <c r="C23" s="124">
        <v>5</v>
      </c>
      <c r="D23" s="435" t="s">
        <v>194</v>
      </c>
      <c r="E23" s="435"/>
      <c r="F23" s="436" t="s">
        <v>195</v>
      </c>
      <c r="G23" s="437"/>
      <c r="H23" s="409"/>
      <c r="I23" s="409"/>
    </row>
    <row r="24" spans="2:9" ht="26.25" customHeight="1">
      <c r="B24" s="140"/>
      <c r="C24" s="124">
        <v>5</v>
      </c>
      <c r="D24" s="435" t="s">
        <v>196</v>
      </c>
      <c r="E24" s="435"/>
      <c r="F24" s="436" t="s">
        <v>197</v>
      </c>
      <c r="G24" s="437"/>
      <c r="H24" s="409"/>
      <c r="I24" s="409"/>
    </row>
    <row r="25" spans="2:9" ht="26.25" customHeight="1">
      <c r="B25" s="140"/>
      <c r="C25" s="124">
        <v>5</v>
      </c>
      <c r="D25" s="438" t="s">
        <v>198</v>
      </c>
      <c r="E25" s="439"/>
      <c r="F25" s="436" t="s">
        <v>199</v>
      </c>
      <c r="G25" s="437"/>
      <c r="H25" s="409"/>
      <c r="I25" s="409"/>
    </row>
    <row r="26" spans="2:9" ht="27" customHeight="1">
      <c r="B26" s="141"/>
      <c r="C26" s="426" t="s">
        <v>200</v>
      </c>
      <c r="D26" s="427"/>
      <c r="E26" s="427"/>
      <c r="F26" s="427"/>
      <c r="G26" s="428"/>
    </row>
    <row r="27" spans="2:9" ht="27" customHeight="1">
      <c r="B27" s="429" t="s">
        <v>201</v>
      </c>
      <c r="C27" s="430"/>
      <c r="D27" s="430"/>
      <c r="E27" s="430"/>
      <c r="F27" s="430"/>
      <c r="G27" s="431"/>
    </row>
    <row r="28" spans="2:9" ht="10.5" customHeight="1">
      <c r="B28" s="142"/>
      <c r="D28" s="143"/>
      <c r="E28" s="144"/>
      <c r="F28" s="145"/>
      <c r="G28" s="145"/>
    </row>
    <row r="29" spans="2:9">
      <c r="B29" s="142"/>
      <c r="C29" s="146"/>
      <c r="D29" s="432" t="s">
        <v>166</v>
      </c>
      <c r="E29" s="432"/>
      <c r="F29" s="433" t="s">
        <v>167</v>
      </c>
      <c r="G29" s="434"/>
    </row>
    <row r="30" spans="2:9">
      <c r="B30" s="142"/>
      <c r="D30" s="417" t="s">
        <v>168</v>
      </c>
      <c r="E30" s="417"/>
      <c r="F30" s="418" t="s">
        <v>202</v>
      </c>
      <c r="G30" s="419"/>
      <c r="H30" s="409"/>
      <c r="I30" s="409"/>
    </row>
    <row r="31" spans="2:9">
      <c r="B31" s="142"/>
      <c r="D31" s="417" t="s">
        <v>170</v>
      </c>
      <c r="E31" s="417"/>
      <c r="F31" s="418" t="s">
        <v>203</v>
      </c>
      <c r="G31" s="419"/>
      <c r="H31" s="409"/>
      <c r="I31" s="409"/>
    </row>
    <row r="32" spans="2:9">
      <c r="B32" s="142"/>
      <c r="D32" s="417" t="s">
        <v>172</v>
      </c>
      <c r="E32" s="417"/>
      <c r="F32" s="418" t="s">
        <v>204</v>
      </c>
      <c r="G32" s="419"/>
      <c r="H32" s="409"/>
      <c r="I32" s="409"/>
    </row>
    <row r="33" spans="2:9">
      <c r="B33" s="142"/>
      <c r="D33" s="417" t="s">
        <v>174</v>
      </c>
      <c r="E33" s="417"/>
      <c r="F33" s="418" t="s">
        <v>205</v>
      </c>
      <c r="G33" s="419"/>
      <c r="H33" s="409"/>
      <c r="I33" s="409"/>
    </row>
    <row r="34" spans="2:9">
      <c r="B34" s="142"/>
      <c r="D34" s="417" t="s">
        <v>176</v>
      </c>
      <c r="E34" s="417"/>
      <c r="F34" s="418" t="s">
        <v>206</v>
      </c>
      <c r="G34" s="419"/>
      <c r="H34" s="409"/>
      <c r="I34" s="409"/>
    </row>
    <row r="35" spans="2:9" ht="40.9" customHeight="1">
      <c r="B35" s="142"/>
      <c r="D35" s="417" t="s">
        <v>207</v>
      </c>
      <c r="E35" s="417"/>
      <c r="F35" s="418" t="s">
        <v>208</v>
      </c>
      <c r="G35" s="419"/>
      <c r="H35" s="409"/>
      <c r="I35" s="409"/>
    </row>
    <row r="36" spans="2:9" ht="42" customHeight="1">
      <c r="B36" s="123"/>
      <c r="C36" s="147"/>
      <c r="D36" s="417" t="s">
        <v>209</v>
      </c>
      <c r="E36" s="417"/>
      <c r="F36" s="418" t="s">
        <v>210</v>
      </c>
      <c r="G36" s="419"/>
      <c r="H36" s="408"/>
      <c r="I36" s="408"/>
    </row>
    <row r="37" spans="2:9" ht="30.75" customHeight="1">
      <c r="B37" s="123"/>
      <c r="C37" s="147"/>
      <c r="D37" s="417" t="s">
        <v>211</v>
      </c>
      <c r="E37" s="417"/>
      <c r="F37" s="420" t="s">
        <v>212</v>
      </c>
      <c r="G37" s="421"/>
      <c r="H37" s="408"/>
      <c r="I37" s="408"/>
    </row>
    <row r="38" spans="2:9" ht="33" customHeight="1">
      <c r="B38" s="123"/>
      <c r="C38" s="147"/>
      <c r="D38" s="417" t="s">
        <v>213</v>
      </c>
      <c r="E38" s="417"/>
      <c r="F38" s="420" t="s">
        <v>212</v>
      </c>
      <c r="G38" s="421"/>
      <c r="H38" s="408"/>
      <c r="I38" s="408"/>
    </row>
    <row r="39" spans="2:9" ht="30" customHeight="1">
      <c r="B39" s="123"/>
      <c r="C39" s="147"/>
      <c r="D39" s="417" t="s">
        <v>214</v>
      </c>
      <c r="E39" s="417"/>
      <c r="F39" s="420" t="s">
        <v>212</v>
      </c>
      <c r="G39" s="421"/>
      <c r="H39" s="408"/>
      <c r="I39" s="408"/>
    </row>
    <row r="40" spans="2:9" ht="30" customHeight="1">
      <c r="B40" s="123"/>
      <c r="C40" s="147"/>
      <c r="D40" s="417" t="s">
        <v>215</v>
      </c>
      <c r="E40" s="417"/>
      <c r="F40" s="420" t="s">
        <v>212</v>
      </c>
      <c r="G40" s="421"/>
      <c r="H40" s="408"/>
      <c r="I40" s="408"/>
    </row>
    <row r="41" spans="2:9" ht="30" customHeight="1">
      <c r="B41" s="123"/>
      <c r="C41" s="147"/>
      <c r="D41" s="422" t="s">
        <v>216</v>
      </c>
      <c r="E41" s="423"/>
      <c r="F41" s="418" t="s">
        <v>217</v>
      </c>
      <c r="G41" s="419"/>
      <c r="H41" s="408"/>
      <c r="I41" s="408"/>
    </row>
    <row r="42" spans="2:9" ht="35.25" customHeight="1">
      <c r="B42" s="123"/>
      <c r="C42" s="147"/>
      <c r="D42" s="417" t="s">
        <v>218</v>
      </c>
      <c r="E42" s="417"/>
      <c r="F42" s="418" t="s">
        <v>219</v>
      </c>
      <c r="G42" s="419"/>
      <c r="H42" s="408"/>
      <c r="I42" s="408"/>
    </row>
    <row r="43" spans="2:9" ht="31.5" customHeight="1">
      <c r="B43" s="123"/>
      <c r="C43" s="147"/>
      <c r="D43" s="417" t="s">
        <v>211</v>
      </c>
      <c r="E43" s="417"/>
      <c r="F43" s="420" t="s">
        <v>212</v>
      </c>
      <c r="G43" s="421"/>
      <c r="H43" s="408"/>
      <c r="I43" s="408"/>
    </row>
    <row r="44" spans="2:9" ht="35.25" customHeight="1">
      <c r="B44" s="123"/>
      <c r="C44" s="147"/>
      <c r="D44" s="417" t="s">
        <v>220</v>
      </c>
      <c r="E44" s="417"/>
      <c r="F44" s="420" t="s">
        <v>212</v>
      </c>
      <c r="G44" s="421"/>
      <c r="H44" s="408"/>
      <c r="I44" s="408"/>
    </row>
    <row r="45" spans="2:9" ht="57" customHeight="1">
      <c r="B45" s="123"/>
      <c r="C45" s="147"/>
      <c r="D45" s="417" t="s">
        <v>215</v>
      </c>
      <c r="E45" s="417"/>
      <c r="F45" s="420" t="s">
        <v>212</v>
      </c>
      <c r="G45" s="421"/>
      <c r="H45" s="408"/>
      <c r="I45" s="408"/>
    </row>
    <row r="46" spans="2:9" ht="32.25" customHeight="1">
      <c r="B46" s="123"/>
      <c r="C46" s="147"/>
      <c r="D46" s="417" t="s">
        <v>213</v>
      </c>
      <c r="E46" s="417"/>
      <c r="F46" s="420" t="s">
        <v>212</v>
      </c>
      <c r="G46" s="421"/>
      <c r="H46" s="408"/>
      <c r="I46" s="408"/>
    </row>
    <row r="47" spans="2:9" ht="32.25" customHeight="1">
      <c r="B47" s="123"/>
      <c r="C47" s="147"/>
      <c r="D47" s="422" t="s">
        <v>221</v>
      </c>
      <c r="E47" s="423"/>
      <c r="F47" s="424" t="s">
        <v>222</v>
      </c>
      <c r="G47" s="425"/>
      <c r="H47" s="408"/>
      <c r="I47" s="408"/>
    </row>
    <row r="48" spans="2:9" ht="32.25" customHeight="1">
      <c r="B48" s="123"/>
      <c r="C48" s="147"/>
      <c r="D48" s="417" t="s">
        <v>223</v>
      </c>
      <c r="E48" s="417"/>
      <c r="F48" s="418" t="s">
        <v>224</v>
      </c>
      <c r="G48" s="419"/>
      <c r="H48" s="408"/>
      <c r="I48" s="408"/>
    </row>
    <row r="49" spans="2:9" ht="32.25" customHeight="1">
      <c r="B49" s="123"/>
      <c r="C49" s="147"/>
      <c r="D49" s="417" t="s">
        <v>225</v>
      </c>
      <c r="E49" s="417"/>
      <c r="F49" s="418" t="s">
        <v>226</v>
      </c>
      <c r="G49" s="419"/>
      <c r="H49" s="408"/>
      <c r="I49" s="408"/>
    </row>
    <row r="50" spans="2:9" ht="32.25" customHeight="1">
      <c r="B50" s="123"/>
      <c r="C50" s="147"/>
      <c r="D50" s="417" t="s">
        <v>227</v>
      </c>
      <c r="E50" s="417"/>
      <c r="F50" s="418" t="s">
        <v>228</v>
      </c>
      <c r="G50" s="419"/>
      <c r="H50" s="408"/>
      <c r="I50" s="408"/>
    </row>
    <row r="51" spans="2:9" ht="32.25" customHeight="1">
      <c r="B51" s="123"/>
      <c r="C51" s="147"/>
      <c r="D51" s="143"/>
      <c r="E51" s="143"/>
      <c r="F51" s="145"/>
      <c r="G51" s="145"/>
      <c r="H51" s="408"/>
      <c r="I51" s="408"/>
    </row>
    <row r="52" spans="2:9" ht="32.25" customHeight="1">
      <c r="B52" s="123"/>
      <c r="C52" s="147"/>
      <c r="D52" s="143"/>
      <c r="E52" s="143"/>
      <c r="F52" s="145"/>
      <c r="G52" s="145"/>
    </row>
    <row r="53" spans="2:9" ht="32.25" customHeight="1">
      <c r="B53" s="123"/>
      <c r="C53" s="147"/>
      <c r="D53" s="143"/>
      <c r="E53" s="143"/>
      <c r="F53" s="145"/>
      <c r="G53" s="145"/>
    </row>
    <row r="54" spans="2:9" ht="21.75" customHeight="1">
      <c r="B54" s="411" t="s">
        <v>229</v>
      </c>
      <c r="C54" s="412"/>
      <c r="D54" s="412"/>
      <c r="E54" s="412"/>
      <c r="F54" s="412"/>
      <c r="G54" s="413"/>
    </row>
    <row r="55" spans="2:9" ht="21.75" customHeight="1">
      <c r="B55" s="411" t="s">
        <v>230</v>
      </c>
      <c r="C55" s="412"/>
      <c r="D55" s="412"/>
      <c r="E55" s="412"/>
      <c r="F55" s="412"/>
      <c r="G55" s="413"/>
    </row>
    <row r="56" spans="2:9" ht="20.25" customHeight="1">
      <c r="B56" s="411" t="s">
        <v>231</v>
      </c>
      <c r="C56" s="412"/>
      <c r="D56" s="412"/>
      <c r="E56" s="412"/>
      <c r="F56" s="412"/>
      <c r="G56" s="413"/>
    </row>
    <row r="57" spans="2:9" ht="20.25" customHeight="1">
      <c r="B57" s="411" t="s">
        <v>232</v>
      </c>
      <c r="C57" s="412"/>
      <c r="D57" s="412"/>
      <c r="E57" s="412"/>
      <c r="F57" s="412"/>
      <c r="G57" s="413"/>
    </row>
    <row r="58" spans="2:9" ht="18" customHeight="1" thickBot="1">
      <c r="B58" s="414" t="s">
        <v>233</v>
      </c>
      <c r="C58" s="415"/>
      <c r="D58" s="415"/>
      <c r="E58" s="415"/>
      <c r="F58" s="415"/>
      <c r="G58" s="416"/>
    </row>
    <row r="59" spans="2:9">
      <c r="B59" s="148"/>
      <c r="C59" s="149"/>
      <c r="D59" s="148"/>
      <c r="E59" s="148"/>
      <c r="F59" s="148"/>
      <c r="G59" s="148"/>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89"/>
  <sheetViews>
    <sheetView showGridLines="0" zoomScale="110" zoomScaleNormal="110" zoomScalePageLayoutView="50" workbookViewId="0">
      <selection activeCell="D4" sqref="D4:N4"/>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5.5703125" style="200"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545"/>
      <c r="B1" s="546"/>
      <c r="C1" s="546"/>
      <c r="D1" s="41"/>
      <c r="E1" s="42"/>
      <c r="F1" s="42"/>
      <c r="G1" s="42"/>
      <c r="H1" s="42"/>
      <c r="I1" s="42"/>
      <c r="J1" s="42"/>
      <c r="K1" s="42"/>
      <c r="L1" s="199"/>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547"/>
      <c r="B2" s="548"/>
      <c r="C2" s="548"/>
      <c r="D2" s="36"/>
      <c r="E2" s="35"/>
      <c r="F2" s="35"/>
      <c r="G2" s="35"/>
      <c r="H2" s="35"/>
      <c r="I2" s="35"/>
      <c r="J2" s="35"/>
      <c r="K2" s="35"/>
      <c r="L2" s="194"/>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194"/>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6.5">
      <c r="A4" s="529" t="s">
        <v>234</v>
      </c>
      <c r="B4" s="529"/>
      <c r="C4" s="529"/>
      <c r="D4" s="536" t="s">
        <v>31</v>
      </c>
      <c r="E4" s="537"/>
      <c r="F4" s="537"/>
      <c r="G4" s="537"/>
      <c r="H4" s="537"/>
      <c r="I4" s="537"/>
      <c r="J4" s="537"/>
      <c r="K4" s="537"/>
      <c r="L4" s="537"/>
      <c r="M4" s="537"/>
      <c r="N4" s="538"/>
      <c r="O4" s="248"/>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529" t="s">
        <v>235</v>
      </c>
      <c r="B5" s="529"/>
      <c r="C5" s="529"/>
      <c r="D5" s="536" t="s">
        <v>236</v>
      </c>
      <c r="E5" s="537"/>
      <c r="F5" s="537"/>
      <c r="G5" s="537"/>
      <c r="H5" s="537"/>
      <c r="I5" s="537"/>
      <c r="J5" s="537"/>
      <c r="K5" s="537"/>
      <c r="L5" s="537"/>
      <c r="M5" s="537"/>
      <c r="N5" s="538"/>
      <c r="O5" s="249"/>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6.5">
      <c r="A6" s="529" t="s">
        <v>237</v>
      </c>
      <c r="B6" s="529"/>
      <c r="C6" s="529"/>
      <c r="D6" s="536" t="s">
        <v>238</v>
      </c>
      <c r="E6" s="537"/>
      <c r="F6" s="537"/>
      <c r="G6" s="537"/>
      <c r="H6" s="537"/>
      <c r="I6" s="537"/>
      <c r="J6" s="537"/>
      <c r="K6" s="537"/>
      <c r="L6" s="537"/>
      <c r="M6" s="537"/>
      <c r="N6" s="538"/>
      <c r="O6" s="250"/>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251" t="s">
        <v>239</v>
      </c>
      <c r="B7" s="252"/>
      <c r="C7" s="252"/>
      <c r="D7" s="535" t="s">
        <v>240</v>
      </c>
      <c r="E7" s="532" t="s">
        <v>241</v>
      </c>
      <c r="F7" s="533"/>
      <c r="G7" s="533"/>
      <c r="H7" s="534"/>
      <c r="I7" s="542" t="s">
        <v>242</v>
      </c>
      <c r="J7" s="543"/>
      <c r="K7" s="543"/>
      <c r="L7" s="543"/>
      <c r="M7" s="544"/>
      <c r="N7" s="539" t="s">
        <v>243</v>
      </c>
      <c r="O7" s="540"/>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549" t="s">
        <v>244</v>
      </c>
      <c r="B8" s="551" t="s">
        <v>245</v>
      </c>
      <c r="C8" s="253" t="s">
        <v>246</v>
      </c>
      <c r="D8" s="535"/>
      <c r="E8" s="530" t="s">
        <v>182</v>
      </c>
      <c r="F8" s="530" t="s">
        <v>247</v>
      </c>
      <c r="G8" s="530" t="s">
        <v>248</v>
      </c>
      <c r="H8" s="530" t="s">
        <v>188</v>
      </c>
      <c r="I8" s="541" t="s">
        <v>249</v>
      </c>
      <c r="J8" s="254" t="s">
        <v>250</v>
      </c>
      <c r="K8" s="541" t="s">
        <v>242</v>
      </c>
      <c r="L8" s="541" t="s">
        <v>251</v>
      </c>
      <c r="M8" s="541" t="s">
        <v>252</v>
      </c>
      <c r="N8" s="505" t="s">
        <v>253</v>
      </c>
      <c r="O8" s="505" t="s">
        <v>254</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50"/>
      <c r="B9" s="535"/>
      <c r="C9" s="255" t="s">
        <v>255</v>
      </c>
      <c r="D9" s="535"/>
      <c r="E9" s="531"/>
      <c r="F9" s="531"/>
      <c r="G9" s="531"/>
      <c r="H9" s="531"/>
      <c r="I9" s="531"/>
      <c r="J9" s="256" t="s">
        <v>256</v>
      </c>
      <c r="K9" s="531" t="s">
        <v>257</v>
      </c>
      <c r="L9" s="531"/>
      <c r="M9" s="531" t="s">
        <v>257</v>
      </c>
      <c r="N9" s="507"/>
      <c r="O9" s="506"/>
      <c r="P9" s="17"/>
      <c r="Q9" s="19" t="s">
        <v>258</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23.25" thickBot="1">
      <c r="A10" s="518">
        <v>1</v>
      </c>
      <c r="B10" s="555" t="s">
        <v>259</v>
      </c>
      <c r="C10" s="552" t="s">
        <v>260</v>
      </c>
      <c r="D10" s="257" t="s">
        <v>261</v>
      </c>
      <c r="E10" s="556">
        <v>2500</v>
      </c>
      <c r="F10" s="556">
        <v>300</v>
      </c>
      <c r="G10" s="559">
        <f>+F10/E10</f>
        <v>0.12</v>
      </c>
      <c r="H10" s="512"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258" t="s">
        <v>262</v>
      </c>
      <c r="J10" s="259" t="s">
        <v>263</v>
      </c>
      <c r="K10" s="258" t="str">
        <f>IFERROR(CONCATENATE(INDEX('8- Políticas de Administración '!$B$16:$F$53,MATCH('5- Identificación de Riesgos'!J10,'8- Políticas de Administración '!$C$16:$C$54,0),1)," - ",L10),"")</f>
        <v>Menor - 2</v>
      </c>
      <c r="L10" s="260">
        <f>IFERROR(VLOOKUP(INDEX('8- Políticas de Administración '!$B$16:$F$63,MATCH('5- Identificación de Riesgos'!J10,'8- Políticas de Administración '!$C$16:$C$64,0),1),'8- Políticas de Administración '!$B$16:$F$64,5,FALSE),"")</f>
        <v>2</v>
      </c>
      <c r="M10" s="469" t="str">
        <f>IFERROR(CONCATENATE(INDEX('8- Políticas de Administración '!$B$16:$F$53,MATCH(ROUND(AVERAGE(L10:L19),0),'8- Políticas de Administración '!$F$16:$F$53,0),1)," - ",ROUND(AVERAGE(L10:L19),0)),"")</f>
        <v>Menor - 2</v>
      </c>
      <c r="N10" s="472" t="str">
        <f>IFERROR(CONCATENATE(VLOOKUP((LEFT(H10,LEN(H10)-4)&amp;LEFT(M10,LEN(M10)-4)),'9- Matriz de Calor '!$D$18:$E$42,2,0)," - ",RIGHT(H10,1)*RIGHT(M10,1)),"")</f>
        <v>Moderado - 6</v>
      </c>
      <c r="O10" s="511">
        <f>RIGHT(H10,1)*RIGHT(M10,1)</f>
        <v>6</v>
      </c>
      <c r="P10" s="17"/>
    </row>
    <row r="11" spans="1:257" ht="22.5">
      <c r="A11" s="519"/>
      <c r="B11" s="524"/>
      <c r="C11" s="553"/>
      <c r="D11" s="261" t="s">
        <v>264</v>
      </c>
      <c r="E11" s="557"/>
      <c r="F11" s="557"/>
      <c r="G11" s="560"/>
      <c r="H11" s="513"/>
      <c r="I11" s="262"/>
      <c r="J11" s="263"/>
      <c r="K11" s="258" t="str">
        <f>IFERROR(CONCATENATE(INDEX('8- Políticas de Administración '!$B$16:$F$53,MATCH('5- Identificación de Riesgos'!J10,'8- Políticas de Administración '!$C$16:$C$54,0),1)," - ",L11),"")</f>
        <v xml:space="preserve">Menor - </v>
      </c>
      <c r="L11" s="264" t="str">
        <f>IFERROR(VLOOKUP(INDEX('8- Políticas de Administración '!$B$16:$F$63,MATCH('5- Identificación de Riesgos'!J11,'8- Políticas de Administración '!$C$16:$C$64,0),1),'8- Políticas de Administración '!$B$16:$F$64,5,FALSE),"")</f>
        <v/>
      </c>
      <c r="M11" s="470"/>
      <c r="N11" s="473"/>
      <c r="O11" s="511"/>
      <c r="P11" s="17"/>
    </row>
    <row r="12" spans="1:257" ht="23.25" thickBot="1">
      <c r="A12" s="519"/>
      <c r="B12" s="524"/>
      <c r="C12" s="553"/>
      <c r="D12" s="265" t="s">
        <v>265</v>
      </c>
      <c r="E12" s="557"/>
      <c r="F12" s="557"/>
      <c r="G12" s="560"/>
      <c r="H12" s="513"/>
      <c r="I12" s="262"/>
      <c r="J12" s="263"/>
      <c r="K12" s="262" t="str">
        <f>IFERROR(CONCATENATE(INDEX('8- Políticas de Administración '!$B$16:$F$53,MATCH('5- Identificación de Riesgos'!J12,'8- Políticas de Administración '!$C$16:$C$54,0),1)," - ",L12),"")</f>
        <v/>
      </c>
      <c r="L12" s="264" t="str">
        <f>IFERROR(VLOOKUP(INDEX('8- Políticas de Administración '!$B$16:$F$63,MATCH('5- Identificación de Riesgos'!J12,'8- Políticas de Administración '!$C$16:$C$64,0),1),'8- Políticas de Administración '!$B$16:$F$64,5,FALSE),"")</f>
        <v/>
      </c>
      <c r="M12" s="470"/>
      <c r="N12" s="473"/>
      <c r="O12" s="511"/>
      <c r="P12" s="17"/>
    </row>
    <row r="13" spans="1:257" ht="23.25" thickBot="1">
      <c r="A13" s="519"/>
      <c r="B13" s="524"/>
      <c r="C13" s="553"/>
      <c r="D13" s="265" t="s">
        <v>266</v>
      </c>
      <c r="E13" s="557"/>
      <c r="F13" s="557"/>
      <c r="G13" s="560"/>
      <c r="H13" s="513"/>
      <c r="I13" s="262"/>
      <c r="J13" s="263"/>
      <c r="K13" s="258" t="str">
        <f>IFERROR(CONCATENATE(INDEX('8- Políticas de Administración '!$B$16:$F$53,MATCH('5- Identificación de Riesgos'!J13,'8- Políticas de Administración '!$C$16:$C$54,0),1)," - ",L13),"")</f>
        <v/>
      </c>
      <c r="L13" s="264" t="str">
        <f>IFERROR(VLOOKUP(INDEX('8- Políticas de Administración '!$B$16:$F$63,MATCH('5- Identificación de Riesgos'!J13,'8- Políticas de Administración '!$C$16:$C$64,0),1),'8- Políticas de Administración '!$B$16:$F$64,5,FALSE),"")</f>
        <v/>
      </c>
      <c r="M13" s="470"/>
      <c r="N13" s="473"/>
      <c r="O13" s="511"/>
      <c r="P13" s="17"/>
    </row>
    <row r="14" spans="1:257" ht="17.25" thickBot="1">
      <c r="A14" s="519"/>
      <c r="B14" s="524"/>
      <c r="C14" s="553"/>
      <c r="D14" s="261" t="s">
        <v>267</v>
      </c>
      <c r="E14" s="557"/>
      <c r="F14" s="557"/>
      <c r="G14" s="560"/>
      <c r="H14" s="513"/>
      <c r="I14" s="262"/>
      <c r="J14" s="263"/>
      <c r="K14" s="258" t="str">
        <f>IFERROR(CONCATENATE(INDEX('8- Políticas de Administración '!$B$16:$F$53,MATCH('5- Identificación de Riesgos'!J14,'8- Políticas de Administración '!$C$16:$C$54,0),1)," - ",L14),"")</f>
        <v/>
      </c>
      <c r="L14" s="264" t="str">
        <f>IFERROR(VLOOKUP(INDEX('8- Políticas de Administración '!$B$16:$F$63,MATCH('5- Identificación de Riesgos'!J14,'8- Políticas de Administración '!$C$16:$C$64,0),1),'8- Políticas de Administración '!$B$16:$F$64,5,FALSE),"")</f>
        <v/>
      </c>
      <c r="M14" s="470"/>
      <c r="N14" s="473"/>
      <c r="O14" s="511"/>
      <c r="P14" s="17"/>
    </row>
    <row r="15" spans="1:257" ht="17.25" thickBot="1">
      <c r="A15" s="519"/>
      <c r="B15" s="524"/>
      <c r="C15" s="553"/>
      <c r="D15" s="261"/>
      <c r="E15" s="557"/>
      <c r="F15" s="557"/>
      <c r="G15" s="560"/>
      <c r="H15" s="513"/>
      <c r="I15" s="262"/>
      <c r="J15" s="263"/>
      <c r="K15" s="258" t="str">
        <f>IFERROR(CONCATENATE(INDEX('8- Políticas de Administración '!$B$16:$F$53,MATCH('5- Identificación de Riesgos'!J15,'8- Políticas de Administración '!$C$16:$C$54,0),1)," - ",L15),"")</f>
        <v/>
      </c>
      <c r="L15" s="264" t="str">
        <f>IFERROR(VLOOKUP(INDEX('8- Políticas de Administración '!$B$16:$F$63,MATCH('5- Identificación de Riesgos'!J15,'8- Políticas de Administración '!$C$16:$C$64,0),1),'8- Políticas de Administración '!$B$16:$F$64,5,FALSE),"")</f>
        <v/>
      </c>
      <c r="M15" s="470"/>
      <c r="N15" s="473"/>
      <c r="O15" s="511"/>
      <c r="P15" s="17"/>
    </row>
    <row r="16" spans="1:257" ht="17.25" thickBot="1">
      <c r="A16" s="519"/>
      <c r="B16" s="524"/>
      <c r="C16" s="553"/>
      <c r="D16" s="261"/>
      <c r="E16" s="557"/>
      <c r="F16" s="557"/>
      <c r="G16" s="560"/>
      <c r="H16" s="513"/>
      <c r="I16" s="262"/>
      <c r="J16" s="263"/>
      <c r="K16" s="258" t="str">
        <f>IFERROR(CONCATENATE(INDEX('8- Políticas de Administración '!$B$16:$F$53,MATCH('5- Identificación de Riesgos'!J16,'8- Políticas de Administración '!$C$16:$C$54,0),1)," - ",L16),"")</f>
        <v/>
      </c>
      <c r="L16" s="264" t="str">
        <f>IFERROR(VLOOKUP(INDEX('8- Políticas de Administración '!$B$16:$F$63,MATCH('5- Identificación de Riesgos'!J16,'8- Políticas de Administración '!$C$16:$C$64,0),1),'8- Políticas de Administración '!$B$16:$F$64,5,FALSE),"")</f>
        <v/>
      </c>
      <c r="M16" s="470"/>
      <c r="N16" s="473"/>
      <c r="O16" s="511"/>
      <c r="P16" s="17"/>
    </row>
    <row r="17" spans="1:16" ht="17.25" thickBot="1">
      <c r="A17" s="519"/>
      <c r="B17" s="524"/>
      <c r="C17" s="553"/>
      <c r="D17" s="261"/>
      <c r="E17" s="557"/>
      <c r="F17" s="557"/>
      <c r="G17" s="560"/>
      <c r="H17" s="513"/>
      <c r="I17" s="262"/>
      <c r="J17" s="263"/>
      <c r="K17" s="258" t="str">
        <f>IFERROR(CONCATENATE(INDEX('8- Políticas de Administración '!$B$16:$F$53,MATCH('5- Identificación de Riesgos'!J17,'8- Políticas de Administración '!$C$16:$C$54,0),1)," - ",L17),"")</f>
        <v/>
      </c>
      <c r="L17" s="264" t="str">
        <f>IFERROR(VLOOKUP(INDEX('8- Políticas de Administración '!$B$16:$F$63,MATCH('5- Identificación de Riesgos'!J17,'8- Políticas de Administración '!$C$16:$C$64,0),1),'8- Políticas de Administración '!$B$16:$F$64,5,FALSE),"")</f>
        <v/>
      </c>
      <c r="M17" s="470"/>
      <c r="N17" s="473"/>
      <c r="O17" s="511"/>
      <c r="P17" s="17"/>
    </row>
    <row r="18" spans="1:16" ht="16.5">
      <c r="A18" s="519"/>
      <c r="B18" s="524"/>
      <c r="C18" s="553"/>
      <c r="D18" s="261"/>
      <c r="E18" s="557"/>
      <c r="F18" s="557"/>
      <c r="G18" s="560"/>
      <c r="H18" s="513"/>
      <c r="I18" s="262"/>
      <c r="J18" s="263"/>
      <c r="K18" s="258" t="str">
        <f>IFERROR(CONCATENATE(INDEX('8- Políticas de Administración '!$B$16:$F$53,MATCH('5- Identificación de Riesgos'!J18,'8- Políticas de Administración '!$C$16:$C$54,0),1)," - ",L18),"")</f>
        <v/>
      </c>
      <c r="L18" s="264" t="str">
        <f>IFERROR(VLOOKUP(INDEX('8- Políticas de Administración '!$B$16:$F$63,MATCH('5- Identificación de Riesgos'!J18,'8- Políticas de Administración '!$C$16:$C$64,0),1),'8- Políticas de Administración '!$B$16:$F$64,5,FALSE),"")</f>
        <v/>
      </c>
      <c r="M18" s="470"/>
      <c r="N18" s="473"/>
      <c r="O18" s="511"/>
      <c r="P18" s="17"/>
    </row>
    <row r="19" spans="1:16" ht="17.25" thickBot="1">
      <c r="A19" s="520"/>
      <c r="B19" s="525"/>
      <c r="C19" s="554"/>
      <c r="D19" s="266"/>
      <c r="E19" s="558"/>
      <c r="F19" s="558"/>
      <c r="G19" s="561"/>
      <c r="H19" s="514"/>
      <c r="I19" s="267"/>
      <c r="J19" s="268"/>
      <c r="K19" s="267" t="str">
        <f>IFERROR(CONCATENATE(INDEX('8- Políticas de Administración '!$B$16:$F$53,MATCH('5- Identificación de Riesgos'!J19,'8- Políticas de Administración '!$C$16:$C$54,0),1)," - ",L19),"")</f>
        <v/>
      </c>
      <c r="L19" s="269" t="str">
        <f>IFERROR(VLOOKUP(INDEX('8- Políticas de Administración '!$B$16:$F$63,MATCH('5- Identificación de Riesgos'!J19,'8- Políticas de Administración '!$C$16:$C$64,0),1),'8- Políticas de Administración '!$B$16:$F$64,5,FALSE),"")</f>
        <v/>
      </c>
      <c r="M19" s="471"/>
      <c r="N19" s="474"/>
      <c r="O19" s="511"/>
      <c r="P19" s="17"/>
    </row>
    <row r="20" spans="1:16" ht="22.5">
      <c r="A20" s="518">
        <v>2</v>
      </c>
      <c r="B20" s="523" t="s">
        <v>268</v>
      </c>
      <c r="C20" s="526" t="s">
        <v>269</v>
      </c>
      <c r="D20" s="270" t="s">
        <v>270</v>
      </c>
      <c r="E20" s="469">
        <v>300</v>
      </c>
      <c r="F20" s="469">
        <v>15</v>
      </c>
      <c r="G20" s="515">
        <f t="shared" ref="G20" si="0">F20/E20</f>
        <v>0.05</v>
      </c>
      <c r="H20" s="512"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Baja - 2</v>
      </c>
      <c r="I20" s="258" t="s">
        <v>262</v>
      </c>
      <c r="J20" s="259" t="s">
        <v>263</v>
      </c>
      <c r="K20" s="258" t="str">
        <f>IFERROR(CONCATENATE(INDEX('8- Políticas de Administración '!$B$16:$F$53,MATCH('5- Identificación de Riesgos'!J20,'8- Políticas de Administración '!$C$16:$C$54,0),1)," - ",L20),"")</f>
        <v>Menor - 2</v>
      </c>
      <c r="L20" s="260">
        <f>IFERROR(VLOOKUP(INDEX('8- Políticas de Administración '!$B$16:$F$63,MATCH('5- Identificación de Riesgos'!J20,'8- Políticas de Administración '!$C$16:$C$64,0),1),'8- Políticas de Administración '!$B$16:$F$64,5,FALSE),"")</f>
        <v>2</v>
      </c>
      <c r="M20" s="469" t="str">
        <f>IFERROR(CONCATENATE(INDEX('8- Políticas de Administración '!$B$16:$F$53,MATCH(ROUND(AVERAGE(L20:L29),0),'8- Políticas de Administración '!$F$16:$F$53,0),1)," - ",ROUND(AVERAGE(L20:L29),0)),"")</f>
        <v>Menor - 2</v>
      </c>
      <c r="N20" s="472" t="str">
        <f>IFERROR(CONCATENATE(VLOOKUP((LEFT(H20,LEN(H20)-4)&amp;LEFT(M20,LEN(M20)-4)),'9- Matriz de Calor '!$D$18:$E$42,2,0)," - ",RIGHT(H20,1)*RIGHT(M20,1)),"")</f>
        <v>Moderado - 4</v>
      </c>
      <c r="O20" s="511">
        <f>RIGHT(H20,1)*RIGHT(M20,1)</f>
        <v>4</v>
      </c>
    </row>
    <row r="21" spans="1:16" ht="22.5">
      <c r="A21" s="519"/>
      <c r="B21" s="524"/>
      <c r="C21" s="527"/>
      <c r="D21" s="270" t="s">
        <v>271</v>
      </c>
      <c r="E21" s="470"/>
      <c r="F21" s="470"/>
      <c r="G21" s="516"/>
      <c r="H21" s="513"/>
      <c r="I21" s="262"/>
      <c r="J21" s="263"/>
      <c r="K21" s="262" t="str">
        <f>IFERROR(CONCATENATE(INDEX('8- Políticas de Administración '!$B$16:$F$53,MATCH('5- Identificación de Riesgos'!J21,'8- Políticas de Administración '!$C$16:$C$54,0),1)," - ",L21),"")</f>
        <v/>
      </c>
      <c r="L21" s="264" t="str">
        <f>IFERROR(VLOOKUP(INDEX('8- Políticas de Administración '!$B$16:$F$63,MATCH('5- Identificación de Riesgos'!J21,'8- Políticas de Administración '!$C$16:$C$64,0),1),'8- Políticas de Administración '!$B$16:$F$64,5,FALSE),"")</f>
        <v/>
      </c>
      <c r="M21" s="470"/>
      <c r="N21" s="473"/>
      <c r="O21" s="511"/>
    </row>
    <row r="22" spans="1:16" ht="22.5">
      <c r="A22" s="519"/>
      <c r="B22" s="524"/>
      <c r="C22" s="527"/>
      <c r="D22" s="270" t="s">
        <v>272</v>
      </c>
      <c r="E22" s="470"/>
      <c r="F22" s="470"/>
      <c r="G22" s="516"/>
      <c r="H22" s="513"/>
      <c r="I22" s="262"/>
      <c r="J22" s="263"/>
      <c r="K22" s="262" t="str">
        <f>IFERROR(CONCATENATE(INDEX('8- Políticas de Administración '!$B$16:$F$53,MATCH('5- Identificación de Riesgos'!J12,'8- Políticas de Administración '!$C$16:$C$54,0),1)," - ",L22),"")</f>
        <v/>
      </c>
      <c r="L22" s="264" t="str">
        <f>IFERROR(VLOOKUP(INDEX('8- Políticas de Administración '!$B$16:$F$63,MATCH('5- Identificación de Riesgos'!J22,'8- Políticas de Administración '!$C$16:$C$64,0),1),'8- Políticas de Administración '!$B$16:$F$64,5,FALSE),"")</f>
        <v/>
      </c>
      <c r="M22" s="470"/>
      <c r="N22" s="473"/>
      <c r="O22" s="511"/>
    </row>
    <row r="23" spans="1:16" ht="69" customHeight="1">
      <c r="A23" s="519"/>
      <c r="B23" s="524"/>
      <c r="C23" s="527"/>
      <c r="D23" s="271" t="s">
        <v>273</v>
      </c>
      <c r="E23" s="470"/>
      <c r="F23" s="470"/>
      <c r="G23" s="516"/>
      <c r="H23" s="513"/>
      <c r="I23" s="262"/>
      <c r="J23" s="263"/>
      <c r="K23" s="262" t="str">
        <f>IFERROR(CONCATENATE(INDEX('8- Políticas de Administración '!$B$16:$F$53,MATCH('5- Identificación de Riesgos'!J23,'8- Políticas de Administración '!$C$16:$C$54,0),1)," - ",L23),"")</f>
        <v/>
      </c>
      <c r="L23" s="264" t="str">
        <f>IFERROR(VLOOKUP(INDEX('8- Políticas de Administración '!$B$16:$F$63,MATCH('5- Identificación de Riesgos'!J23,'8- Políticas de Administración '!$C$16:$C$64,0),1),'8- Políticas de Administración '!$B$16:$F$64,5,FALSE),"")</f>
        <v/>
      </c>
      <c r="M23" s="470"/>
      <c r="N23" s="473"/>
      <c r="O23" s="511"/>
    </row>
    <row r="24" spans="1:16" ht="45" customHeight="1">
      <c r="A24" s="519"/>
      <c r="B24" s="524"/>
      <c r="C24" s="527"/>
      <c r="D24" s="270" t="s">
        <v>274</v>
      </c>
      <c r="E24" s="470"/>
      <c r="F24" s="470"/>
      <c r="G24" s="516"/>
      <c r="H24" s="513"/>
      <c r="I24" s="262" t="s">
        <v>275</v>
      </c>
      <c r="J24" s="263" t="s">
        <v>276</v>
      </c>
      <c r="K24" s="262" t="str">
        <f>IFERROR(CONCATENATE(INDEX('8- Políticas de Administración '!$B$16:$F$53,MATCH('5- Identificación de Riesgos'!J24,'8- Políticas de Administración '!$C$16:$C$54,0),1)," - ",L24),"")</f>
        <v>Menor - 2</v>
      </c>
      <c r="L24" s="264">
        <f>IFERROR(VLOOKUP(INDEX('8- Políticas de Administración '!$B$16:$F$63,MATCH('5- Identificación de Riesgos'!J24,'8- Políticas de Administración '!$C$16:$C$64,0),1),'8- Políticas de Administración '!$B$16:$F$64,5,FALSE),"")</f>
        <v>2</v>
      </c>
      <c r="M24" s="470"/>
      <c r="N24" s="473"/>
      <c r="O24" s="511"/>
    </row>
    <row r="25" spans="1:16" ht="58.5" customHeight="1">
      <c r="A25" s="519"/>
      <c r="B25" s="524"/>
      <c r="C25" s="527"/>
      <c r="D25" s="270"/>
      <c r="E25" s="470"/>
      <c r="F25" s="470"/>
      <c r="G25" s="516"/>
      <c r="H25" s="513"/>
      <c r="I25" s="262"/>
      <c r="J25" s="263"/>
      <c r="K25" s="262" t="str">
        <f>IFERROR(CONCATENATE(INDEX('8- Políticas de Administración '!$B$16:$F$53,MATCH('5- Identificación de Riesgos'!J25,'8- Políticas de Administración '!$C$16:$C$54,0),1)," - ",L25),"")</f>
        <v/>
      </c>
      <c r="L25" s="264" t="str">
        <f>IFERROR(VLOOKUP(INDEX('8- Políticas de Administración '!$B$16:$F$63,MATCH('5- Identificación de Riesgos'!J25,'8- Políticas de Administración '!$C$16:$C$64,0),1),'8- Políticas de Administración '!$B$16:$F$64,5,FALSE),"")</f>
        <v/>
      </c>
      <c r="M25" s="470"/>
      <c r="N25" s="473"/>
      <c r="O25" s="511"/>
    </row>
    <row r="26" spans="1:16">
      <c r="A26" s="519"/>
      <c r="B26" s="524"/>
      <c r="C26" s="527"/>
      <c r="D26" s="272"/>
      <c r="E26" s="470"/>
      <c r="F26" s="470"/>
      <c r="G26" s="516"/>
      <c r="H26" s="513"/>
      <c r="I26" s="262"/>
      <c r="J26" s="263"/>
      <c r="K26" s="262" t="str">
        <f>IFERROR(CONCATENATE(INDEX('8- Políticas de Administración '!$B$16:$F$53,MATCH('5- Identificación de Riesgos'!J26,'8- Políticas de Administración '!$C$16:$C$54,0),1)," - ",L26),"")</f>
        <v/>
      </c>
      <c r="L26" s="264" t="str">
        <f>IFERROR(VLOOKUP(INDEX('8- Políticas de Administración '!$B$16:$F$63,MATCH('5- Identificación de Riesgos'!J26,'8- Políticas de Administración '!$C$16:$C$64,0),1),'8- Políticas de Administración '!$B$16:$F$64,5,FALSE),"")</f>
        <v/>
      </c>
      <c r="M26" s="470"/>
      <c r="N26" s="473"/>
      <c r="O26" s="511"/>
    </row>
    <row r="27" spans="1:16">
      <c r="A27" s="519"/>
      <c r="B27" s="524"/>
      <c r="C27" s="527"/>
      <c r="D27" s="270"/>
      <c r="E27" s="470"/>
      <c r="F27" s="470"/>
      <c r="G27" s="516"/>
      <c r="H27" s="513"/>
      <c r="I27" s="262"/>
      <c r="J27" s="263"/>
      <c r="K27" s="262" t="str">
        <f>IFERROR(CONCATENATE(INDEX('8- Políticas de Administración '!$B$16:$F$53,MATCH('5- Identificación de Riesgos'!J27,'8- Políticas de Administración '!$C$16:$C$54,0),1)," - ",L27),"")</f>
        <v/>
      </c>
      <c r="L27" s="264" t="str">
        <f>IFERROR(VLOOKUP(INDEX('8- Políticas de Administración '!$B$16:$F$63,MATCH('5- Identificación de Riesgos'!J27,'8- Políticas de Administración '!$C$16:$C$64,0),1),'8- Políticas de Administración '!$B$16:$F$64,5,FALSE),"")</f>
        <v/>
      </c>
      <c r="M27" s="470"/>
      <c r="N27" s="473"/>
      <c r="O27" s="511"/>
    </row>
    <row r="28" spans="1:16">
      <c r="A28" s="519"/>
      <c r="B28" s="524"/>
      <c r="C28" s="527"/>
      <c r="D28" s="272"/>
      <c r="E28" s="470"/>
      <c r="F28" s="470"/>
      <c r="G28" s="516"/>
      <c r="H28" s="513"/>
      <c r="I28" s="262"/>
      <c r="J28" s="263"/>
      <c r="K28" s="262" t="str">
        <f>IFERROR(CONCATENATE(INDEX('8- Políticas de Administración '!$B$16:$F$53,MATCH('5- Identificación de Riesgos'!J28,'8- Políticas de Administración '!$C$16:$C$54,0),1)," - ",L28),"")</f>
        <v/>
      </c>
      <c r="L28" s="264" t="str">
        <f>IFERROR(VLOOKUP(INDEX('8- Políticas de Administración '!$B$16:$F$63,MATCH('5- Identificación de Riesgos'!J28,'8- Políticas de Administración '!$C$16:$C$64,0),1),'8- Políticas de Administración '!$B$16:$F$64,5,FALSE),"")</f>
        <v/>
      </c>
      <c r="M28" s="470"/>
      <c r="N28" s="473"/>
      <c r="O28" s="511"/>
    </row>
    <row r="29" spans="1:16" ht="15.75" thickBot="1">
      <c r="A29" s="520"/>
      <c r="B29" s="525"/>
      <c r="C29" s="528"/>
      <c r="D29" s="273"/>
      <c r="E29" s="471"/>
      <c r="F29" s="471"/>
      <c r="G29" s="517"/>
      <c r="H29" s="514"/>
      <c r="I29" s="267"/>
      <c r="J29" s="268"/>
      <c r="K29" s="267" t="str">
        <f>IFERROR(CONCATENATE(INDEX('8- Políticas de Administración '!$B$16:$F$53,MATCH('5- Identificación de Riesgos'!J29,'8- Políticas de Administración '!$C$16:$C$54,0),1)," - ",L29),"")</f>
        <v/>
      </c>
      <c r="L29" s="269" t="str">
        <f>IFERROR(VLOOKUP(INDEX('8- Políticas de Administración '!$B$16:$F$63,MATCH('5- Identificación de Riesgos'!J29,'8- Políticas de Administración '!$C$16:$C$64,0),1),'8- Políticas de Administración '!$B$16:$F$64,5,FALSE),"")</f>
        <v/>
      </c>
      <c r="M29" s="471"/>
      <c r="N29" s="474"/>
      <c r="O29" s="511"/>
    </row>
    <row r="30" spans="1:16" ht="22.5">
      <c r="A30" s="518">
        <v>3</v>
      </c>
      <c r="B30" s="523" t="s">
        <v>277</v>
      </c>
      <c r="C30" s="499" t="s">
        <v>278</v>
      </c>
      <c r="D30" s="274" t="s">
        <v>279</v>
      </c>
      <c r="E30" s="469">
        <v>2500</v>
      </c>
      <c r="F30" s="469">
        <v>1</v>
      </c>
      <c r="G30" s="515">
        <f t="shared" ref="G30" si="1">F30/E30</f>
        <v>4.0000000000000002E-4</v>
      </c>
      <c r="H30" s="512"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258" t="s">
        <v>262</v>
      </c>
      <c r="J30" s="259" t="s">
        <v>263</v>
      </c>
      <c r="K30" s="258" t="str">
        <f>IFERROR(CONCATENATE(INDEX('8- Políticas de Administración '!$B$16:$F$53,MATCH('5- Identificación de Riesgos'!J30,'8- Políticas de Administración '!$C$16:$C$54,0),1)," - ",L30),"")</f>
        <v>Menor - 2</v>
      </c>
      <c r="L30" s="260">
        <f>IFERROR(VLOOKUP(INDEX('8- Políticas de Administración '!$B$16:$F$63,MATCH('5- Identificación de Riesgos'!J30,'8- Políticas de Administración '!$C$16:$C$64,0),1),'8- Políticas de Administración '!$B$16:$F$64,5,FALSE),"")</f>
        <v>2</v>
      </c>
      <c r="M30" s="469" t="str">
        <f>IFERROR(CONCATENATE(INDEX('8- Políticas de Administración '!$B$16:$F$53,MATCH(ROUND(AVERAGE(L30:L39),0),'8- Políticas de Administración '!$F$16:$F$53,0),1)," - ",ROUND(AVERAGE(L30:L39),0)),"")</f>
        <v>Menor - 2</v>
      </c>
      <c r="N30" s="472" t="str">
        <f>IFERROR(CONCATENATE(VLOOKUP((LEFT(H30,LEN(H30)-4)&amp;LEFT(M30,LEN(M30)-4)),'9- Matriz de Calor '!$D$18:$E$42,2,0)," - ",RIGHT(H30,1)*RIGHT(M30,1)),"")</f>
        <v>Bajo - 2</v>
      </c>
      <c r="O30" s="511">
        <f>RIGHT(H30,1)*RIGHT(M30,1)</f>
        <v>2</v>
      </c>
    </row>
    <row r="31" spans="1:16" ht="22.5">
      <c r="A31" s="519"/>
      <c r="B31" s="524"/>
      <c r="C31" s="500"/>
      <c r="D31" s="275" t="s">
        <v>280</v>
      </c>
      <c r="E31" s="470"/>
      <c r="F31" s="470"/>
      <c r="G31" s="516"/>
      <c r="H31" s="513"/>
      <c r="I31" s="262" t="s">
        <v>275</v>
      </c>
      <c r="J31" s="263" t="s">
        <v>276</v>
      </c>
      <c r="K31" s="262" t="str">
        <f>IFERROR(CONCATENATE(INDEX('8- Políticas de Administración '!$B$16:$F$53,MATCH('5- Identificación de Riesgos'!J31,'8- Políticas de Administración '!$C$16:$C$54,0),1)," - ",L31),"")</f>
        <v>Menor - 2</v>
      </c>
      <c r="L31" s="264">
        <f>IFERROR(VLOOKUP(INDEX('8- Políticas de Administración '!$B$16:$F$63,MATCH('5- Identificación de Riesgos'!J31,'8- Políticas de Administración '!$C$16:$C$64,0),1),'8- Políticas de Administración '!$B$16:$F$64,5,FALSE),"")</f>
        <v>2</v>
      </c>
      <c r="M31" s="470"/>
      <c r="N31" s="473"/>
      <c r="O31" s="511"/>
    </row>
    <row r="32" spans="1:16" ht="32.25" customHeight="1">
      <c r="A32" s="519"/>
      <c r="B32" s="524"/>
      <c r="C32" s="500"/>
      <c r="D32" s="275" t="s">
        <v>281</v>
      </c>
      <c r="E32" s="470"/>
      <c r="F32" s="470"/>
      <c r="G32" s="516"/>
      <c r="H32" s="513"/>
      <c r="I32" s="262"/>
      <c r="J32" s="263"/>
      <c r="K32" s="262" t="str">
        <f>IFERROR(CONCATENATE(INDEX('8- Políticas de Administración '!$B$16:$F$53,MATCH('5- Identificación de Riesgos'!J32,'8- Políticas de Administración '!$C$16:$C$54,0),1)," - ",L32),"")</f>
        <v/>
      </c>
      <c r="L32" s="264" t="str">
        <f>IFERROR(VLOOKUP(INDEX('8- Políticas de Administración '!$B$16:$F$63,MATCH('5- Identificación de Riesgos'!J32,'8- Políticas de Administración '!$C$16:$C$64,0),1),'8- Políticas de Administración '!$B$16:$F$64,5,FALSE),"")</f>
        <v/>
      </c>
      <c r="M32" s="470"/>
      <c r="N32" s="473"/>
      <c r="O32" s="511"/>
    </row>
    <row r="33" spans="1:15" ht="30.75" customHeight="1">
      <c r="A33" s="519"/>
      <c r="B33" s="524"/>
      <c r="C33" s="500"/>
      <c r="D33" s="275"/>
      <c r="E33" s="470"/>
      <c r="F33" s="470"/>
      <c r="G33" s="516"/>
      <c r="H33" s="513"/>
      <c r="I33" s="262"/>
      <c r="J33" s="263"/>
      <c r="K33" s="262" t="str">
        <f>IFERROR(CONCATENATE(INDEX('8- Políticas de Administración '!$B$16:$F$53,MATCH('5- Identificación de Riesgos'!J33,'8- Políticas de Administración '!$C$16:$C$54,0),1)," - ",L33),"")</f>
        <v/>
      </c>
      <c r="L33" s="264" t="str">
        <f>IFERROR(VLOOKUP(INDEX('8- Políticas de Administración '!$B$16:$F$63,MATCH('5- Identificación de Riesgos'!J33,'8- Políticas de Administración '!$C$16:$C$64,0),1),'8- Políticas de Administración '!$B$16:$F$64,5,FALSE),"")</f>
        <v/>
      </c>
      <c r="M33" s="470"/>
      <c r="N33" s="473"/>
      <c r="O33" s="511"/>
    </row>
    <row r="34" spans="1:15">
      <c r="A34" s="519"/>
      <c r="B34" s="524"/>
      <c r="C34" s="500"/>
      <c r="D34" s="275"/>
      <c r="E34" s="470"/>
      <c r="F34" s="470"/>
      <c r="G34" s="516"/>
      <c r="H34" s="513"/>
      <c r="I34" s="262"/>
      <c r="J34" s="263"/>
      <c r="K34" s="262" t="str">
        <f>IFERROR(CONCATENATE(INDEX('8- Políticas de Administración '!$B$16:$F$53,MATCH('5- Identificación de Riesgos'!J34,'8- Políticas de Administración '!$C$16:$C$54,0),1)," - ",L34),"")</f>
        <v/>
      </c>
      <c r="L34" s="264" t="str">
        <f>IFERROR(VLOOKUP(INDEX('8- Políticas de Administración '!$B$16:$F$63,MATCH('5- Identificación de Riesgos'!J34,'8- Políticas de Administración '!$C$16:$C$64,0),1),'8- Políticas de Administración '!$B$16:$F$64,5,FALSE),"")</f>
        <v/>
      </c>
      <c r="M34" s="470"/>
      <c r="N34" s="473"/>
      <c r="O34" s="511"/>
    </row>
    <row r="35" spans="1:15">
      <c r="A35" s="519"/>
      <c r="B35" s="524"/>
      <c r="C35" s="500"/>
      <c r="D35" s="275"/>
      <c r="E35" s="470"/>
      <c r="F35" s="470"/>
      <c r="G35" s="516"/>
      <c r="H35" s="513"/>
      <c r="I35" s="262"/>
      <c r="J35" s="263"/>
      <c r="K35" s="262" t="str">
        <f>IFERROR(CONCATENATE(INDEX('8- Políticas de Administración '!$B$16:$F$53,MATCH('5- Identificación de Riesgos'!J35,'8- Políticas de Administración '!$C$16:$C$54,0),1)," - ",L35),"")</f>
        <v/>
      </c>
      <c r="L35" s="264" t="str">
        <f>IFERROR(VLOOKUP(INDEX('8- Políticas de Administración '!$B$16:$F$63,MATCH('5- Identificación de Riesgos'!J35,'8- Políticas de Administración '!$C$16:$C$64,0),1),'8- Políticas de Administración '!$B$16:$F$64,5,FALSE),"")</f>
        <v/>
      </c>
      <c r="M35" s="470"/>
      <c r="N35" s="473"/>
      <c r="O35" s="511"/>
    </row>
    <row r="36" spans="1:15">
      <c r="A36" s="519"/>
      <c r="B36" s="524"/>
      <c r="C36" s="500"/>
      <c r="D36" s="276"/>
      <c r="E36" s="470"/>
      <c r="F36" s="470"/>
      <c r="G36" s="516"/>
      <c r="H36" s="513"/>
      <c r="I36" s="262"/>
      <c r="J36" s="263"/>
      <c r="K36" s="262" t="str">
        <f>IFERROR(CONCATENATE(INDEX('8- Políticas de Administración '!$B$16:$F$53,MATCH('5- Identificación de Riesgos'!J36,'8- Políticas de Administración '!$C$16:$C$54,0),1)," - ",L36),"")</f>
        <v/>
      </c>
      <c r="L36" s="264" t="str">
        <f>IFERROR(VLOOKUP(INDEX('8- Políticas de Administración '!$B$16:$F$63,MATCH('5- Identificación de Riesgos'!J36,'8- Políticas de Administración '!$C$16:$C$64,0),1),'8- Políticas de Administración '!$B$16:$F$64,5,FALSE),"")</f>
        <v/>
      </c>
      <c r="M36" s="470"/>
      <c r="N36" s="473"/>
      <c r="O36" s="511"/>
    </row>
    <row r="37" spans="1:15">
      <c r="A37" s="519"/>
      <c r="B37" s="524"/>
      <c r="C37" s="500"/>
      <c r="D37" s="276"/>
      <c r="E37" s="470"/>
      <c r="F37" s="470"/>
      <c r="G37" s="516"/>
      <c r="H37" s="513"/>
      <c r="I37" s="262"/>
      <c r="J37" s="263"/>
      <c r="K37" s="262" t="str">
        <f>IFERROR(CONCATENATE(INDEX('8- Políticas de Administración '!$B$16:$F$53,MATCH('5- Identificación de Riesgos'!J37,'8- Políticas de Administración '!$C$16:$C$54,0),1)," - ",L37),"")</f>
        <v/>
      </c>
      <c r="L37" s="264" t="str">
        <f>IFERROR(VLOOKUP(INDEX('8- Políticas de Administración '!$B$16:$F$63,MATCH('5- Identificación de Riesgos'!J37,'8- Políticas de Administración '!$C$16:$C$64,0),1),'8- Políticas de Administración '!$B$16:$F$64,5,FALSE),"")</f>
        <v/>
      </c>
      <c r="M37" s="470"/>
      <c r="N37" s="473"/>
      <c r="O37" s="511"/>
    </row>
    <row r="38" spans="1:15">
      <c r="A38" s="519"/>
      <c r="B38" s="524"/>
      <c r="C38" s="500"/>
      <c r="D38" s="277"/>
      <c r="E38" s="470"/>
      <c r="F38" s="470"/>
      <c r="G38" s="516"/>
      <c r="H38" s="513"/>
      <c r="I38" s="262"/>
      <c r="J38" s="263"/>
      <c r="K38" s="262" t="str">
        <f>IFERROR(CONCATENATE(INDEX('8- Políticas de Administración '!$B$16:$F$53,MATCH('5- Identificación de Riesgos'!J38,'8- Políticas de Administración '!$C$16:$C$54,0),1)," - ",L38),"")</f>
        <v/>
      </c>
      <c r="L38" s="264" t="str">
        <f>IFERROR(VLOOKUP(INDEX('8- Políticas de Administración '!$B$16:$F$63,MATCH('5- Identificación de Riesgos'!J38,'8- Políticas de Administración '!$C$16:$C$64,0),1),'8- Políticas de Administración '!$B$16:$F$64,5,FALSE),"")</f>
        <v/>
      </c>
      <c r="M38" s="470"/>
      <c r="N38" s="473"/>
      <c r="O38" s="511"/>
    </row>
    <row r="39" spans="1:15" ht="15.75" thickBot="1">
      <c r="A39" s="520"/>
      <c r="B39" s="525"/>
      <c r="C39" s="501"/>
      <c r="D39" s="278"/>
      <c r="E39" s="471"/>
      <c r="F39" s="471"/>
      <c r="G39" s="517"/>
      <c r="H39" s="514"/>
      <c r="I39" s="267"/>
      <c r="J39" s="268"/>
      <c r="K39" s="267" t="str">
        <f>IFERROR(CONCATENATE(INDEX('8- Políticas de Administración '!$B$16:$F$53,MATCH('5- Identificación de Riesgos'!J39,'8- Políticas de Administración '!$C$16:$C$54,0),1)," - ",L39),"")</f>
        <v/>
      </c>
      <c r="L39" s="269" t="str">
        <f>IFERROR(VLOOKUP(INDEX('8- Políticas de Administración '!$B$16:$F$63,MATCH('5- Identificación de Riesgos'!J39,'8- Políticas de Administración '!$C$16:$C$64,0),1),'8- Políticas de Administración '!$B$16:$F$64,5,FALSE),"")</f>
        <v/>
      </c>
      <c r="M39" s="471"/>
      <c r="N39" s="474"/>
      <c r="O39" s="511"/>
    </row>
    <row r="40" spans="1:15" ht="33.75">
      <c r="A40" s="518">
        <v>4</v>
      </c>
      <c r="B40" s="521" t="s">
        <v>282</v>
      </c>
      <c r="C40" s="499" t="s">
        <v>283</v>
      </c>
      <c r="D40" s="279" t="s">
        <v>284</v>
      </c>
      <c r="E40" s="499">
        <v>500</v>
      </c>
      <c r="F40" s="499">
        <v>1</v>
      </c>
      <c r="G40" s="496">
        <f>F40/E40</f>
        <v>2E-3</v>
      </c>
      <c r="H40" s="466"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258" t="s">
        <v>275</v>
      </c>
      <c r="J40" s="259" t="s">
        <v>263</v>
      </c>
      <c r="K40" s="258" t="str">
        <f>IFERROR(CONCATENATE(INDEX('8- Políticas de Administración '!$B$16:$F$53,MATCH('5- Identificación de Riesgos'!J40,'8- Políticas de Administración '!$C$16:$C$54,0),1)," - ",L40),"")</f>
        <v>Menor - 2</v>
      </c>
      <c r="L40" s="260">
        <f>IFERROR(VLOOKUP(INDEX('8- Políticas de Administración '!$B$16:$F$63,MATCH('5- Identificación de Riesgos'!J40,'8- Políticas de Administración '!$C$16:$C$64,0),1),'8- Políticas de Administración '!$B$16:$F$64,5,FALSE),"")</f>
        <v>2</v>
      </c>
      <c r="M40" s="469" t="str">
        <f>IFERROR(CONCATENATE(INDEX('8- Políticas de Administración '!$B$16:$F$53,MATCH(ROUND(AVERAGE(L40:L49),0),'8- Políticas de Administración '!$F$16:$F$53,0),1)," - ",ROUND(AVERAGE(L40:L49),0)),"")</f>
        <v>Menor - 2</v>
      </c>
      <c r="N40" s="472" t="str">
        <f>IFERROR(CONCATENATE(VLOOKUP((LEFT(H40,LEN(H40)-4)&amp;LEFT(M40,LEN(M40)-4)),'9- Matriz de Calor '!$D$18:$E$42,2,0)," - ",RIGHT(H40,1)*RIGHT(M40,1)),"")</f>
        <v>Bajo - 2</v>
      </c>
      <c r="O40" s="508">
        <f>RIGHT(H40,1)*RIGHT(M40,1)</f>
        <v>2</v>
      </c>
    </row>
    <row r="41" spans="1:15" ht="22.5">
      <c r="A41" s="519"/>
      <c r="B41" s="521"/>
      <c r="C41" s="500"/>
      <c r="D41" s="280" t="s">
        <v>285</v>
      </c>
      <c r="E41" s="500"/>
      <c r="F41" s="500"/>
      <c r="G41" s="497"/>
      <c r="H41" s="467"/>
      <c r="I41" s="262" t="s">
        <v>262</v>
      </c>
      <c r="J41" s="263" t="s">
        <v>263</v>
      </c>
      <c r="K41" s="262" t="str">
        <f>IFERROR(CONCATENATE(INDEX('8- Políticas de Administración '!$B$16:$F$53,MATCH('5- Identificación de Riesgos'!J41,'8- Políticas de Administración '!$C$16:$C$54,0),1)," - ",L41),"")</f>
        <v>Menor - 2</v>
      </c>
      <c r="L41" s="264">
        <f>IFERROR(VLOOKUP(INDEX('8- Políticas de Administración '!$B$16:$F$63,MATCH('5- Identificación de Riesgos'!J41,'8- Políticas de Administración '!$C$16:$C$64,0),1),'8- Políticas de Administración '!$B$16:$F$64,5,FALSE),"")</f>
        <v>2</v>
      </c>
      <c r="M41" s="470"/>
      <c r="N41" s="473"/>
      <c r="O41" s="509"/>
    </row>
    <row r="42" spans="1:15" ht="22.5">
      <c r="A42" s="519"/>
      <c r="B42" s="521"/>
      <c r="C42" s="500"/>
      <c r="D42" s="280" t="s">
        <v>286</v>
      </c>
      <c r="E42" s="500"/>
      <c r="F42" s="500"/>
      <c r="G42" s="497"/>
      <c r="H42" s="467"/>
      <c r="I42" s="262"/>
      <c r="J42" s="263"/>
      <c r="K42" s="262" t="str">
        <f>IFERROR(CONCATENATE(INDEX('8- Políticas de Administración '!$B$16:$F$53,MATCH('5- Identificación de Riesgos'!J42,'8- Políticas de Administración '!$C$16:$C$54,0),1)," - ",L42),"")</f>
        <v/>
      </c>
      <c r="L42" s="264" t="str">
        <f>IFERROR(VLOOKUP(INDEX('8- Políticas de Administración '!$B$16:$F$63,MATCH('5- Identificación de Riesgos'!J42,'8- Políticas de Administración '!$C$16:$C$64,0),1),'8- Políticas de Administración '!$B$16:$F$64,5,FALSE),"")</f>
        <v/>
      </c>
      <c r="M42" s="470"/>
      <c r="N42" s="473"/>
      <c r="O42" s="509"/>
    </row>
    <row r="43" spans="1:15" ht="22.5">
      <c r="A43" s="519"/>
      <c r="B43" s="521"/>
      <c r="C43" s="500"/>
      <c r="D43" s="280" t="s">
        <v>287</v>
      </c>
      <c r="E43" s="500"/>
      <c r="F43" s="500"/>
      <c r="G43" s="497"/>
      <c r="H43" s="467"/>
      <c r="I43" s="262"/>
      <c r="J43" s="263"/>
      <c r="K43" s="262" t="str">
        <f>IFERROR(CONCATENATE(INDEX('8- Políticas de Administración '!$B$16:$F$53,MATCH('5- Identificación de Riesgos'!J43,'8- Políticas de Administración '!$C$16:$C$54,0),1)," - ",L43),"")</f>
        <v/>
      </c>
      <c r="L43" s="264" t="str">
        <f>IFERROR(VLOOKUP(INDEX('8- Políticas de Administración '!$B$16:$F$63,MATCH('5- Identificación de Riesgos'!J43,'8- Políticas de Administración '!$C$16:$C$64,0),1),'8- Políticas de Administración '!$B$16:$F$64,5,FALSE),"")</f>
        <v/>
      </c>
      <c r="M43" s="470"/>
      <c r="N43" s="473"/>
      <c r="O43" s="509"/>
    </row>
    <row r="44" spans="1:15">
      <c r="A44" s="519"/>
      <c r="B44" s="521"/>
      <c r="C44" s="500"/>
      <c r="D44" s="280"/>
      <c r="E44" s="500"/>
      <c r="F44" s="500"/>
      <c r="G44" s="497"/>
      <c r="H44" s="467"/>
      <c r="I44" s="262"/>
      <c r="J44" s="263"/>
      <c r="K44" s="262" t="str">
        <f>IFERROR(CONCATENATE(INDEX('8- Políticas de Administración '!$B$16:$F$53,MATCH('5- Identificación de Riesgos'!J44,'8- Políticas de Administración '!$C$16:$C$54,0),1)," - ",L44),"")</f>
        <v/>
      </c>
      <c r="L44" s="264" t="str">
        <f>IFERROR(VLOOKUP(INDEX('8- Políticas de Administración '!$B$16:$F$63,MATCH('5- Identificación de Riesgos'!J44,'8- Políticas de Administración '!$C$16:$C$64,0),1),'8- Políticas de Administración '!$B$16:$F$64,5,FALSE),"")</f>
        <v/>
      </c>
      <c r="M44" s="470"/>
      <c r="N44" s="473"/>
      <c r="O44" s="509"/>
    </row>
    <row r="45" spans="1:15">
      <c r="A45" s="519"/>
      <c r="B45" s="521"/>
      <c r="C45" s="500"/>
      <c r="D45" s="280"/>
      <c r="E45" s="500"/>
      <c r="F45" s="500"/>
      <c r="G45" s="497"/>
      <c r="H45" s="467"/>
      <c r="I45" s="262"/>
      <c r="J45" s="263"/>
      <c r="K45" s="262" t="str">
        <f>IFERROR(CONCATENATE(INDEX('8- Políticas de Administración '!$B$16:$F$53,MATCH('5- Identificación de Riesgos'!J45,'8- Políticas de Administración '!$C$16:$C$54,0),1)," - ",L45),"")</f>
        <v/>
      </c>
      <c r="L45" s="264" t="str">
        <f>IFERROR(VLOOKUP(INDEX('8- Políticas de Administración '!$B$16:$F$63,MATCH('5- Identificación de Riesgos'!J45,'8- Políticas de Administración '!$C$16:$C$64,0),1),'8- Políticas de Administración '!$B$16:$F$64,5,FALSE),"")</f>
        <v/>
      </c>
      <c r="M45" s="470"/>
      <c r="N45" s="473"/>
      <c r="O45" s="509"/>
    </row>
    <row r="46" spans="1:15">
      <c r="A46" s="519"/>
      <c r="B46" s="521"/>
      <c r="C46" s="500"/>
      <c r="D46" s="281"/>
      <c r="E46" s="500"/>
      <c r="F46" s="500"/>
      <c r="G46" s="497"/>
      <c r="H46" s="467"/>
      <c r="I46" s="262"/>
      <c r="J46" s="263"/>
      <c r="K46" s="262" t="str">
        <f>IFERROR(CONCATENATE(INDEX('8- Políticas de Administración '!$B$16:$F$53,MATCH('5- Identificación de Riesgos'!J46,'8- Políticas de Administración '!$C$16:$C$54,0),1)," - ",L46),"")</f>
        <v/>
      </c>
      <c r="L46" s="264" t="str">
        <f>IFERROR(VLOOKUP(INDEX('8- Políticas de Administración '!$B$16:$F$63,MATCH('5- Identificación de Riesgos'!J46,'8- Políticas de Administración '!$C$16:$C$64,0),1),'8- Políticas de Administración '!$B$16:$F$64,5,FALSE),"")</f>
        <v/>
      </c>
      <c r="M46" s="470"/>
      <c r="N46" s="473"/>
      <c r="O46" s="509"/>
    </row>
    <row r="47" spans="1:15">
      <c r="A47" s="519"/>
      <c r="B47" s="521"/>
      <c r="C47" s="500"/>
      <c r="D47" s="281"/>
      <c r="E47" s="500"/>
      <c r="F47" s="500"/>
      <c r="G47" s="497"/>
      <c r="H47" s="467"/>
      <c r="I47" s="262"/>
      <c r="J47" s="263"/>
      <c r="K47" s="262" t="str">
        <f>IFERROR(CONCATENATE(INDEX('8- Políticas de Administración '!$B$16:$F$53,MATCH('5- Identificación de Riesgos'!J47,'8- Políticas de Administración '!$C$16:$C$54,0),1)," - ",L47),"")</f>
        <v/>
      </c>
      <c r="L47" s="264" t="str">
        <f>IFERROR(VLOOKUP(INDEX('8- Políticas de Administración '!$B$16:$F$63,MATCH('5- Identificación de Riesgos'!J47,'8- Políticas de Administración '!$C$16:$C$64,0),1),'8- Políticas de Administración '!$B$16:$F$64,5,FALSE),"")</f>
        <v/>
      </c>
      <c r="M47" s="470"/>
      <c r="N47" s="473"/>
      <c r="O47" s="509"/>
    </row>
    <row r="48" spans="1:15">
      <c r="A48" s="519"/>
      <c r="B48" s="521"/>
      <c r="C48" s="500"/>
      <c r="D48" s="281"/>
      <c r="E48" s="500"/>
      <c r="F48" s="500"/>
      <c r="G48" s="497"/>
      <c r="H48" s="467"/>
      <c r="I48" s="262"/>
      <c r="J48" s="263"/>
      <c r="K48" s="262" t="str">
        <f>IFERROR(CONCATENATE(INDEX('8- Políticas de Administración '!$B$16:$F$53,MATCH('5- Identificación de Riesgos'!J48,'8- Políticas de Administración '!$C$16:$C$54,0),1)," - ",L48),"")</f>
        <v/>
      </c>
      <c r="L48" s="264" t="str">
        <f>IFERROR(VLOOKUP(INDEX('8- Políticas de Administración '!$B$16:$F$63,MATCH('5- Identificación de Riesgos'!J48,'8- Políticas de Administración '!$C$16:$C$64,0),1),'8- Políticas de Administración '!$B$16:$F$64,5,FALSE),"")</f>
        <v/>
      </c>
      <c r="M48" s="470"/>
      <c r="N48" s="473"/>
      <c r="O48" s="509"/>
    </row>
    <row r="49" spans="1:15" ht="15.75" thickBot="1">
      <c r="A49" s="520"/>
      <c r="B49" s="522"/>
      <c r="C49" s="501"/>
      <c r="D49" s="276"/>
      <c r="E49" s="501"/>
      <c r="F49" s="501"/>
      <c r="G49" s="498"/>
      <c r="H49" s="468"/>
      <c r="I49" s="267"/>
      <c r="J49" s="289"/>
      <c r="K49" s="288" t="str">
        <f>IFERROR(CONCATENATE(INDEX('8- Políticas de Administración '!$B$16:$F$53,MATCH('5- Identificación de Riesgos'!J49,'8- Políticas de Administración '!$C$16:$C$54,0),1)," - ",L49),"")</f>
        <v/>
      </c>
      <c r="L49" s="269" t="str">
        <f>IFERROR(VLOOKUP(INDEX('8- Políticas de Administración '!$B$16:$F$63,MATCH('5- Identificación de Riesgos'!J49,'8- Políticas de Administración '!$C$16:$C$64,0),1),'8- Políticas de Administración '!$B$16:$F$64,5,FALSE),"")</f>
        <v/>
      </c>
      <c r="M49" s="471"/>
      <c r="N49" s="474"/>
      <c r="O49" s="510"/>
    </row>
    <row r="50" spans="1:15" ht="30">
      <c r="A50" s="465">
        <v>5</v>
      </c>
      <c r="B50" s="583" t="s">
        <v>288</v>
      </c>
      <c r="C50" s="584" t="s">
        <v>289</v>
      </c>
      <c r="D50" s="303" t="s">
        <v>290</v>
      </c>
      <c r="E50" s="499">
        <v>500</v>
      </c>
      <c r="F50" s="499">
        <v>5</v>
      </c>
      <c r="G50" s="496">
        <f>F50/E50</f>
        <v>0.01</v>
      </c>
      <c r="H50" s="466"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288" t="s">
        <v>291</v>
      </c>
      <c r="J50" s="263" t="s">
        <v>292</v>
      </c>
      <c r="K50" s="262" t="str">
        <f>IFERROR(CONCATENATE(INDEX('8- Políticas de Administración '!$B$16:$F$53,MATCH('5- Identificación de Riesgos'!J50,'8- Políticas de Administración '!$C$16:$C$54,0),1)," - ",L50),"")</f>
        <v>Leve - 1</v>
      </c>
      <c r="L50" s="290">
        <f>IFERROR(VLOOKUP(INDEX('8- Políticas de Administración '!$B$16:$F$63,MATCH('5- Identificación de Riesgos'!J50,'8- Políticas de Administración '!$C$16:$C$64,0),1),'8- Políticas de Administración '!$B$16:$F$64,5,FALSE),"")</f>
        <v>1</v>
      </c>
      <c r="M50" s="469" t="str">
        <f>IFERROR(CONCATENATE(INDEX('8- Políticas de Administración '!$B$16:$F$53,MATCH(ROUND(AVERAGE(L50:L59),0),'8- Políticas de Administración '!$F$16:$F$53,0),1)," - ",ROUND(AVERAGE(L50:L59),0)),"")</f>
        <v>Leve - 1</v>
      </c>
      <c r="N50" s="472" t="str">
        <f>IFERROR(CONCATENATE(VLOOKUP((LEFT(H50,LEN(H50)-4)&amp;LEFT(M50,LEN(M50)-4)),'9- Matriz de Calor '!$D$18:$E$42,2,0)," - ",RIGHT(H50,1)*RIGHT(M50,1)),"")</f>
        <v>Bajo - 1</v>
      </c>
      <c r="O50" s="306">
        <f>RIGHT(H50,1)*RIGHT(M50,1)</f>
        <v>1</v>
      </c>
    </row>
    <row r="51" spans="1:15" ht="22.5">
      <c r="A51" s="465"/>
      <c r="B51" s="583"/>
      <c r="C51" s="584"/>
      <c r="D51" s="303" t="s">
        <v>293</v>
      </c>
      <c r="E51" s="500"/>
      <c r="F51" s="500"/>
      <c r="G51" s="497"/>
      <c r="H51" s="467"/>
      <c r="I51" s="288" t="s">
        <v>275</v>
      </c>
      <c r="J51" s="263" t="s">
        <v>294</v>
      </c>
      <c r="K51" s="262" t="str">
        <f>IFERROR(CONCATENATE(INDEX('8- Políticas de Administración '!$B$16:$F$53,MATCH('5- Identificación de Riesgos'!J51,'8- Políticas de Administración '!$C$16:$C$54,0),1)," - ",L51),"")</f>
        <v>Leve - 1</v>
      </c>
      <c r="L51" s="290">
        <f>IFERROR(VLOOKUP(INDEX('8- Políticas de Administración '!$B$16:$F$63,MATCH('5- Identificación de Riesgos'!J51,'8- Políticas de Administración '!$C$16:$C$64,0),1),'8- Políticas de Administración '!$B$16:$F$64,5,FALSE),"")</f>
        <v>1</v>
      </c>
      <c r="M51" s="470"/>
      <c r="N51" s="473"/>
      <c r="O51" s="306"/>
    </row>
    <row r="52" spans="1:15" ht="30">
      <c r="A52" s="465"/>
      <c r="B52" s="583"/>
      <c r="C52" s="584"/>
      <c r="D52" s="303" t="s">
        <v>295</v>
      </c>
      <c r="E52" s="500"/>
      <c r="F52" s="500"/>
      <c r="G52" s="497"/>
      <c r="H52" s="467"/>
      <c r="I52" s="288"/>
      <c r="J52" s="263"/>
      <c r="K52" s="262" t="str">
        <f>IFERROR(CONCATENATE(INDEX('8- Políticas de Administración '!$B$16:$F$53,MATCH('5- Identificación de Riesgos'!J52,'8- Políticas de Administración '!$C$16:$C$54,0),1)," - ",L52),"")</f>
        <v/>
      </c>
      <c r="L52" s="290" t="str">
        <f>IFERROR(VLOOKUP(INDEX('8- Políticas de Administración '!$B$16:$F$63,MATCH('5- Identificación de Riesgos'!J52,'8- Políticas de Administración '!$C$16:$C$64,0),1),'8- Políticas de Administración '!$B$16:$F$64,5,FALSE),"")</f>
        <v/>
      </c>
      <c r="M52" s="470"/>
      <c r="N52" s="473"/>
      <c r="O52" s="306"/>
    </row>
    <row r="53" spans="1:15">
      <c r="A53" s="465"/>
      <c r="B53" s="583"/>
      <c r="C53" s="584"/>
      <c r="D53" s="303"/>
      <c r="E53" s="500"/>
      <c r="F53" s="500"/>
      <c r="G53" s="497"/>
      <c r="H53" s="467"/>
      <c r="I53" s="288"/>
      <c r="J53" s="263"/>
      <c r="K53" s="262" t="str">
        <f>IFERROR(CONCATENATE(INDEX('8- Políticas de Administración '!$B$16:$F$53,MATCH('5- Identificación de Riesgos'!J53,'8- Políticas de Administración '!$C$16:$C$54,0),1)," - ",L53),"")</f>
        <v/>
      </c>
      <c r="L53" s="290" t="str">
        <f>IFERROR(VLOOKUP(INDEX('8- Políticas de Administración '!$B$16:$F$63,MATCH('5- Identificación de Riesgos'!J53,'8- Políticas de Administración '!$C$16:$C$64,0),1),'8- Políticas de Administración '!$B$16:$F$64,5,FALSE),"")</f>
        <v/>
      </c>
      <c r="M53" s="470"/>
      <c r="N53" s="473"/>
      <c r="O53" s="306"/>
    </row>
    <row r="54" spans="1:15">
      <c r="A54" s="465"/>
      <c r="B54" s="583"/>
      <c r="C54" s="584"/>
      <c r="D54" s="163"/>
      <c r="E54" s="500"/>
      <c r="F54" s="500"/>
      <c r="G54" s="497"/>
      <c r="H54" s="467"/>
      <c r="I54" s="288"/>
      <c r="J54" s="263"/>
      <c r="K54" s="262" t="str">
        <f>IFERROR(CONCATENATE(INDEX('8- Políticas de Administración '!$B$16:$F$53,MATCH('5- Identificación de Riesgos'!J54,'8- Políticas de Administración '!$C$16:$C$54,0),1)," - ",L54),"")</f>
        <v/>
      </c>
      <c r="L54" s="290" t="str">
        <f>IFERROR(VLOOKUP(INDEX('8- Políticas de Administración '!$B$16:$F$63,MATCH('5- Identificación de Riesgos'!J54,'8- Políticas de Administración '!$C$16:$C$64,0),1),'8- Políticas de Administración '!$B$16:$F$64,5,FALSE),"")</f>
        <v/>
      </c>
      <c r="M54" s="470"/>
      <c r="N54" s="473"/>
      <c r="O54" s="306"/>
    </row>
    <row r="55" spans="1:15">
      <c r="A55" s="465"/>
      <c r="B55" s="583"/>
      <c r="C55" s="584"/>
      <c r="D55" s="304"/>
      <c r="E55" s="500"/>
      <c r="F55" s="500"/>
      <c r="G55" s="497"/>
      <c r="H55" s="467"/>
      <c r="I55" s="288"/>
      <c r="J55" s="263"/>
      <c r="K55" s="262" t="str">
        <f>IFERROR(CONCATENATE(INDEX('8- Políticas de Administración '!$B$16:$F$53,MATCH('5- Identificación de Riesgos'!J55,'8- Políticas de Administración '!$C$16:$C$54,0),1)," - ",L55),"")</f>
        <v/>
      </c>
      <c r="L55" s="290" t="str">
        <f>IFERROR(VLOOKUP(INDEX('8- Políticas de Administración '!$B$16:$F$63,MATCH('5- Identificación de Riesgos'!J55,'8- Políticas de Administración '!$C$16:$C$64,0),1),'8- Políticas de Administración '!$B$16:$F$64,5,FALSE),"")</f>
        <v/>
      </c>
      <c r="M55" s="470"/>
      <c r="N55" s="473"/>
      <c r="O55" s="306"/>
    </row>
    <row r="56" spans="1:15">
      <c r="A56" s="465"/>
      <c r="B56" s="583"/>
      <c r="C56" s="584"/>
      <c r="D56" s="305"/>
      <c r="E56" s="500"/>
      <c r="F56" s="500"/>
      <c r="G56" s="497"/>
      <c r="H56" s="467"/>
      <c r="I56" s="288"/>
      <c r="J56" s="263"/>
      <c r="K56" s="262" t="str">
        <f>IFERROR(CONCATENATE(INDEX('8- Políticas de Administración '!$B$16:$F$53,MATCH('5- Identificación de Riesgos'!J56,'8- Políticas de Administración '!$C$16:$C$54,0),1)," - ",L56),"")</f>
        <v/>
      </c>
      <c r="L56" s="290" t="str">
        <f>IFERROR(VLOOKUP(INDEX('8- Políticas de Administración '!$B$16:$F$63,MATCH('5- Identificación de Riesgos'!J56,'8- Políticas de Administración '!$C$16:$C$64,0),1),'8- Políticas de Administración '!$B$16:$F$64,5,FALSE),"")</f>
        <v/>
      </c>
      <c r="M56" s="470"/>
      <c r="N56" s="473"/>
      <c r="O56" s="306"/>
    </row>
    <row r="57" spans="1:15">
      <c r="A57" s="465"/>
      <c r="B57" s="583"/>
      <c r="C57" s="584"/>
      <c r="D57" s="163"/>
      <c r="E57" s="500"/>
      <c r="F57" s="500"/>
      <c r="G57" s="497"/>
      <c r="H57" s="467"/>
      <c r="I57" s="288"/>
      <c r="J57" s="263"/>
      <c r="K57" s="262" t="str">
        <f>IFERROR(CONCATENATE(INDEX('8- Políticas de Administración '!$B$16:$F$53,MATCH('5- Identificación de Riesgos'!J57,'8- Políticas de Administración '!$C$16:$C$54,0),1)," - ",L57),"")</f>
        <v/>
      </c>
      <c r="L57" s="290" t="str">
        <f>IFERROR(VLOOKUP(INDEX('8- Políticas de Administración '!$B$16:$F$63,MATCH('5- Identificación de Riesgos'!J57,'8- Políticas de Administración '!$C$16:$C$64,0),1),'8- Políticas de Administración '!$B$16:$F$64,5,FALSE),"")</f>
        <v/>
      </c>
      <c r="M57" s="470"/>
      <c r="N57" s="473"/>
      <c r="O57" s="306"/>
    </row>
    <row r="58" spans="1:15">
      <c r="A58" s="465"/>
      <c r="B58" s="583"/>
      <c r="C58" s="584"/>
      <c r="D58" s="163"/>
      <c r="E58" s="500"/>
      <c r="F58" s="500"/>
      <c r="G58" s="497"/>
      <c r="H58" s="467"/>
      <c r="I58" s="288"/>
      <c r="J58" s="263"/>
      <c r="K58" s="262" t="str">
        <f>IFERROR(CONCATENATE(INDEX('8- Políticas de Administración '!$B$16:$F$53,MATCH('5- Identificación de Riesgos'!J58,'8- Políticas de Administración '!$C$16:$C$54,0),1)," - ",L58),"")</f>
        <v/>
      </c>
      <c r="L58" s="290" t="str">
        <f>IFERROR(VLOOKUP(INDEX('8- Políticas de Administración '!$B$16:$F$63,MATCH('5- Identificación de Riesgos'!J58,'8- Políticas de Administración '!$C$16:$C$64,0),1),'8- Políticas de Administración '!$B$16:$F$64,5,FALSE),"")</f>
        <v/>
      </c>
      <c r="M58" s="470"/>
      <c r="N58" s="473"/>
      <c r="O58" s="306"/>
    </row>
    <row r="59" spans="1:15" ht="15.75" thickBot="1">
      <c r="A59" s="465"/>
      <c r="B59" s="583"/>
      <c r="C59" s="584"/>
      <c r="D59" s="163"/>
      <c r="E59" s="571"/>
      <c r="F59" s="571"/>
      <c r="G59" s="585"/>
      <c r="H59" s="468"/>
      <c r="I59" s="288"/>
      <c r="J59" s="263"/>
      <c r="K59" s="262" t="str">
        <f>IFERROR(CONCATENATE(INDEX('8- Políticas de Administración '!$B$16:$F$53,MATCH('5- Identificación de Riesgos'!J59,'8- Políticas de Administración '!$C$16:$C$54,0),1)," - ",L59),"")</f>
        <v/>
      </c>
      <c r="L59" s="290" t="str">
        <f>IFERROR(VLOOKUP(INDEX('8- Políticas de Administración '!$B$16:$F$63,MATCH('5- Identificación de Riesgos'!J59,'8- Políticas de Administración '!$C$16:$C$64,0),1),'8- Políticas de Administración '!$B$16:$F$64,5,FALSE),"")</f>
        <v/>
      </c>
      <c r="M59" s="471"/>
      <c r="N59" s="474"/>
      <c r="O59" s="306"/>
    </row>
    <row r="60" spans="1:15" ht="60">
      <c r="A60" s="465">
        <v>6</v>
      </c>
      <c r="B60" s="475" t="s">
        <v>296</v>
      </c>
      <c r="C60" s="478" t="s">
        <v>297</v>
      </c>
      <c r="D60" s="309" t="s">
        <v>298</v>
      </c>
      <c r="E60" s="481">
        <v>365</v>
      </c>
      <c r="F60" s="484">
        <v>0</v>
      </c>
      <c r="G60" s="487">
        <v>0</v>
      </c>
      <c r="H60" s="466"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310" t="s">
        <v>262</v>
      </c>
      <c r="J60" s="311" t="s">
        <v>299</v>
      </c>
      <c r="K60" s="262" t="str">
        <f>IFERROR(CONCATENATE(INDEX('8- Políticas de Administración '!$B$16:$F$53,MATCH('5- Identificación de Riesgos'!J60,'8- Políticas de Administración '!$C$16:$C$54,0),1)," - ",L60),"")</f>
        <v>Mayor - 4</v>
      </c>
      <c r="L60" s="290">
        <f>IFERROR(VLOOKUP(INDEX('8- Políticas de Administración '!$B$16:$F$63,MATCH('5- Identificación de Riesgos'!J60,'8- Políticas de Administración '!$C$16:$C$64,0),1),'8- Políticas de Administración '!$B$16:$F$64,5,FALSE),"")</f>
        <v>4</v>
      </c>
      <c r="M60" s="469" t="str">
        <f>IFERROR(CONCATENATE(INDEX('8- Políticas de Administración '!$B$16:$F$53,MATCH(ROUND(AVERAGE(L60:L69),0),'8- Políticas de Administración '!$F$16:$F$53,0),1)," - ",ROUND(AVERAGE(L60:L69),0)),"")</f>
        <v>Mayor - 4</v>
      </c>
      <c r="N60" s="472" t="str">
        <f>IFERROR(CONCATENATE(VLOOKUP((LEFT(H60,LEN(H60)-4)&amp;LEFT(M60,LEN(M60)-4)),'9- Matriz de Calor '!$D$18:$E$42,2,0)," - ",RIGHT(H60,1)*RIGHT(M60,1)),"")</f>
        <v>Alto  - 4</v>
      </c>
      <c r="O60" s="306"/>
    </row>
    <row r="61" spans="1:15">
      <c r="A61" s="465"/>
      <c r="B61" s="476"/>
      <c r="C61" s="479"/>
      <c r="D61" s="309" t="s">
        <v>300</v>
      </c>
      <c r="E61" s="482"/>
      <c r="F61" s="485"/>
      <c r="G61" s="488"/>
      <c r="H61" s="467"/>
      <c r="I61" s="288"/>
      <c r="J61" s="263"/>
      <c r="K61" s="262" t="str">
        <f>IFERROR(CONCATENATE(INDEX('8- Políticas de Administración '!$B$16:$F$53,MATCH('5- Identificación de Riesgos'!J61,'8- Políticas de Administración '!$C$16:$C$54,0),1)," - ",L61),"")</f>
        <v/>
      </c>
      <c r="L61" s="290" t="str">
        <f>IFERROR(VLOOKUP(INDEX('8- Políticas de Administración '!$B$16:$F$63,MATCH('5- Identificación de Riesgos'!J61,'8- Políticas de Administración '!$C$16:$C$64,0),1),'8- Políticas de Administración '!$B$16:$F$64,5,FALSE),"")</f>
        <v/>
      </c>
      <c r="M61" s="470"/>
      <c r="N61" s="473"/>
      <c r="O61" s="306"/>
    </row>
    <row r="62" spans="1:15" ht="30">
      <c r="A62" s="465"/>
      <c r="B62" s="476"/>
      <c r="C62" s="479"/>
      <c r="D62" s="309" t="s">
        <v>301</v>
      </c>
      <c r="E62" s="482"/>
      <c r="F62" s="485"/>
      <c r="G62" s="488"/>
      <c r="H62" s="467"/>
      <c r="I62" s="288"/>
      <c r="J62" s="263"/>
      <c r="K62" s="262" t="str">
        <f>IFERROR(CONCATENATE(INDEX('8- Políticas de Administración '!$B$16:$F$53,MATCH('5- Identificación de Riesgos'!J62,'8- Políticas de Administración '!$C$16:$C$54,0),1)," - ",L62),"")</f>
        <v/>
      </c>
      <c r="L62" s="290" t="str">
        <f>IFERROR(VLOOKUP(INDEX('8- Políticas de Administración '!$B$16:$F$63,MATCH('5- Identificación de Riesgos'!J62,'8- Políticas de Administración '!$C$16:$C$64,0),1),'8- Políticas de Administración '!$B$16:$F$64,5,FALSE),"")</f>
        <v/>
      </c>
      <c r="M62" s="470"/>
      <c r="N62" s="473"/>
      <c r="O62" s="306"/>
    </row>
    <row r="63" spans="1:15" ht="30">
      <c r="A63" s="465"/>
      <c r="B63" s="476"/>
      <c r="C63" s="479"/>
      <c r="D63" s="309" t="s">
        <v>302</v>
      </c>
      <c r="E63" s="482"/>
      <c r="F63" s="485"/>
      <c r="G63" s="488"/>
      <c r="H63" s="467"/>
      <c r="I63" s="288"/>
      <c r="J63" s="263"/>
      <c r="K63" s="262" t="str">
        <f>IFERROR(CONCATENATE(INDEX('8- Políticas de Administración '!$B$16:$F$53,MATCH('5- Identificación de Riesgos'!J63,'8- Políticas de Administración '!$C$16:$C$54,0),1)," - ",L63),"")</f>
        <v/>
      </c>
      <c r="L63" s="290" t="str">
        <f>IFERROR(VLOOKUP(INDEX('8- Políticas de Administración '!$B$16:$F$63,MATCH('5- Identificación de Riesgos'!J63,'8- Políticas de Administración '!$C$16:$C$64,0),1),'8- Políticas de Administración '!$B$16:$F$64,5,FALSE),"")</f>
        <v/>
      </c>
      <c r="M63" s="470"/>
      <c r="N63" s="473"/>
      <c r="O63" s="306"/>
    </row>
    <row r="64" spans="1:15">
      <c r="A64" s="465"/>
      <c r="B64" s="476"/>
      <c r="C64" s="479"/>
      <c r="D64" s="309" t="s">
        <v>303</v>
      </c>
      <c r="E64" s="482"/>
      <c r="F64" s="485"/>
      <c r="G64" s="488"/>
      <c r="H64" s="467"/>
      <c r="I64" s="288"/>
      <c r="J64" s="263"/>
      <c r="K64" s="262" t="str">
        <f>IFERROR(CONCATENATE(INDEX('8- Políticas de Administración '!$B$16:$F$53,MATCH('5- Identificación de Riesgos'!J64,'8- Políticas de Administración '!$C$16:$C$54,0),1)," - ",L64),"")</f>
        <v/>
      </c>
      <c r="L64" s="290" t="str">
        <f>IFERROR(VLOOKUP(INDEX('8- Políticas de Administración '!$B$16:$F$63,MATCH('5- Identificación de Riesgos'!J64,'8- Políticas de Administración '!$C$16:$C$64,0),1),'8- Políticas de Administración '!$B$16:$F$64,5,FALSE),"")</f>
        <v/>
      </c>
      <c r="M64" s="470"/>
      <c r="N64" s="473"/>
      <c r="O64" s="306"/>
    </row>
    <row r="65" spans="1:25">
      <c r="A65" s="465"/>
      <c r="B65" s="476"/>
      <c r="C65" s="479"/>
      <c r="D65" s="309"/>
      <c r="E65" s="482"/>
      <c r="F65" s="485"/>
      <c r="G65" s="488"/>
      <c r="H65" s="467"/>
      <c r="I65" s="288"/>
      <c r="J65" s="263"/>
      <c r="K65" s="262" t="str">
        <f>IFERROR(CONCATENATE(INDEX('8- Políticas de Administración '!$B$16:$F$53,MATCH('5- Identificación de Riesgos'!J65,'8- Políticas de Administración '!$C$16:$C$54,0),1)," - ",L65),"")</f>
        <v/>
      </c>
      <c r="L65" s="290" t="str">
        <f>IFERROR(VLOOKUP(INDEX('8- Políticas de Administración '!$B$16:$F$63,MATCH('5- Identificación de Riesgos'!J65,'8- Políticas de Administración '!$C$16:$C$64,0),1),'8- Políticas de Administración '!$B$16:$F$64,5,FALSE),"")</f>
        <v/>
      </c>
      <c r="M65" s="470"/>
      <c r="N65" s="473"/>
      <c r="O65" s="306"/>
    </row>
    <row r="66" spans="1:25">
      <c r="A66" s="465"/>
      <c r="B66" s="476"/>
      <c r="C66" s="479"/>
      <c r="D66" s="309"/>
      <c r="E66" s="482"/>
      <c r="F66" s="485"/>
      <c r="G66" s="488"/>
      <c r="H66" s="467"/>
      <c r="I66" s="288"/>
      <c r="J66" s="263"/>
      <c r="K66" s="262" t="str">
        <f>IFERROR(CONCATENATE(INDEX('8- Políticas de Administración '!$B$16:$F$53,MATCH('5- Identificación de Riesgos'!J66,'8- Políticas de Administración '!$C$16:$C$54,0),1)," - ",L66),"")</f>
        <v/>
      </c>
      <c r="L66" s="290" t="str">
        <f>IFERROR(VLOOKUP(INDEX('8- Políticas de Administración '!$B$16:$F$63,MATCH('5- Identificación de Riesgos'!J66,'8- Políticas de Administración '!$C$16:$C$64,0),1),'8- Políticas de Administración '!$B$16:$F$64,5,FALSE),"")</f>
        <v/>
      </c>
      <c r="M66" s="470"/>
      <c r="N66" s="473"/>
      <c r="O66" s="306"/>
    </row>
    <row r="67" spans="1:25">
      <c r="A67" s="465"/>
      <c r="B67" s="476"/>
      <c r="C67" s="479"/>
      <c r="D67" s="309"/>
      <c r="E67" s="482"/>
      <c r="F67" s="485"/>
      <c r="G67" s="488"/>
      <c r="H67" s="467"/>
      <c r="I67" s="288"/>
      <c r="J67" s="263"/>
      <c r="K67" s="262" t="str">
        <f>IFERROR(CONCATENATE(INDEX('8- Políticas de Administración '!$B$16:$F$53,MATCH('5- Identificación de Riesgos'!J67,'8- Políticas de Administración '!$C$16:$C$54,0),1)," - ",L67),"")</f>
        <v/>
      </c>
      <c r="L67" s="290" t="str">
        <f>IFERROR(VLOOKUP(INDEX('8- Políticas de Administración '!$B$16:$F$63,MATCH('5- Identificación de Riesgos'!J67,'8- Políticas de Administración '!$C$16:$C$64,0),1),'8- Políticas de Administración '!$B$16:$F$64,5,FALSE),"")</f>
        <v/>
      </c>
      <c r="M67" s="470"/>
      <c r="N67" s="473"/>
      <c r="O67" s="306"/>
    </row>
    <row r="68" spans="1:25">
      <c r="A68" s="465"/>
      <c r="B68" s="476"/>
      <c r="C68" s="479"/>
      <c r="D68" s="309"/>
      <c r="E68" s="482"/>
      <c r="F68" s="485"/>
      <c r="G68" s="488"/>
      <c r="H68" s="467"/>
      <c r="I68" s="288"/>
      <c r="J68" s="263"/>
      <c r="K68" s="262" t="str">
        <f>IFERROR(CONCATENATE(INDEX('8- Políticas de Administración '!$B$16:$F$53,MATCH('5- Identificación de Riesgos'!J68,'8- Políticas de Administración '!$C$16:$C$54,0),1)," - ",L68),"")</f>
        <v/>
      </c>
      <c r="L68" s="290" t="str">
        <f>IFERROR(VLOOKUP(INDEX('8- Políticas de Administración '!$B$16:$F$63,MATCH('5- Identificación de Riesgos'!J68,'8- Políticas de Administración '!$C$16:$C$64,0),1),'8- Políticas de Administración '!$B$16:$F$64,5,FALSE),"")</f>
        <v/>
      </c>
      <c r="M68" s="470"/>
      <c r="N68" s="473"/>
      <c r="O68" s="306"/>
    </row>
    <row r="69" spans="1:25" ht="15.75" thickBot="1">
      <c r="A69" s="465"/>
      <c r="B69" s="477"/>
      <c r="C69" s="480"/>
      <c r="D69" s="309"/>
      <c r="E69" s="483"/>
      <c r="F69" s="486"/>
      <c r="G69" s="489"/>
      <c r="H69" s="468"/>
      <c r="I69" s="288"/>
      <c r="J69" s="263"/>
      <c r="K69" s="262" t="str">
        <f>IFERROR(CONCATENATE(INDEX('8- Políticas de Administración '!$B$16:$F$53,MATCH('5- Identificación de Riesgos'!J69,'8- Políticas de Administración '!$C$16:$C$54,0),1)," - ",L69),"")</f>
        <v/>
      </c>
      <c r="L69" s="290" t="str">
        <f>IFERROR(VLOOKUP(INDEX('8- Políticas de Administración '!$B$16:$F$63,MATCH('5- Identificación de Riesgos'!J69,'8- Políticas de Administración '!$C$16:$C$64,0),1),'8- Políticas de Administración '!$B$16:$F$64,5,FALSE),"")</f>
        <v/>
      </c>
      <c r="M69" s="471"/>
      <c r="N69" s="474"/>
      <c r="O69" s="306"/>
    </row>
    <row r="70" spans="1:25" ht="45" customHeight="1">
      <c r="A70" s="562">
        <v>7</v>
      </c>
      <c r="B70" s="580" t="s">
        <v>304</v>
      </c>
      <c r="C70" s="499" t="s">
        <v>305</v>
      </c>
      <c r="D70" s="282" t="s">
        <v>306</v>
      </c>
      <c r="E70" s="502">
        <v>2500</v>
      </c>
      <c r="F70" s="493">
        <v>1</v>
      </c>
      <c r="G70" s="496">
        <f t="shared" ref="G70" si="2">F70/E70</f>
        <v>4.0000000000000002E-4</v>
      </c>
      <c r="H70" s="466"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258" t="s">
        <v>262</v>
      </c>
      <c r="J70" s="259" t="s">
        <v>307</v>
      </c>
      <c r="K70" s="258" t="str">
        <f>IFERROR(CONCATENATE(INDEX('8- Políticas de Administración '!$B$16:$F$53,MATCH('5- Identificación de Riesgos'!J70,'8- Políticas de Administración '!$C$16:$C$54,0),1)," - ",L70),"")</f>
        <v>Catastrófico - 5</v>
      </c>
      <c r="L70" s="260">
        <f>IFERROR(VLOOKUP(INDEX('8- Políticas de Administración '!$B$16:$F$63,MATCH('5- Identificación de Riesgos'!J70,'8- Políticas de Administración '!$C$16:$C$64,0),1),'8- Políticas de Administración '!$B$16:$F$64,5,FALSE),"")</f>
        <v>5</v>
      </c>
      <c r="M70" s="469" t="str">
        <f>IFERROR(CONCATENATE(INDEX('8- Políticas de Administración '!$B$16:$F$53,MATCH(ROUND(AVERAGE(L70:L79),0),'8- Políticas de Administración '!$F$16:$F$53,0),1)," - ",ROUND(AVERAGE(L70:L79),0)),"")</f>
        <v>Mayor - 4</v>
      </c>
      <c r="N70" s="502" t="str">
        <f>IFERROR(CONCATENATE(VLOOKUP((LEFT(H70,LEN(H70)-4)&amp;LEFT(M70,LEN(M70)-4)),'9- Matriz de Calor '!$D$18:$E$42,2,0)," - ",RIGHT(H70,1)*RIGHT(M70,1)),"")</f>
        <v>Alto  - 4</v>
      </c>
      <c r="O70" s="283"/>
      <c r="Q70" s="490"/>
      <c r="R70" s="491"/>
      <c r="S70" s="491"/>
      <c r="T70" s="491"/>
      <c r="U70" s="491"/>
      <c r="V70" s="491"/>
      <c r="W70" s="491"/>
      <c r="X70" s="491"/>
      <c r="Y70" s="492"/>
    </row>
    <row r="71" spans="1:25" ht="59.25" customHeight="1">
      <c r="A71" s="563"/>
      <c r="B71" s="581"/>
      <c r="C71" s="500"/>
      <c r="D71" s="284" t="s">
        <v>308</v>
      </c>
      <c r="E71" s="503"/>
      <c r="F71" s="494"/>
      <c r="G71" s="497"/>
      <c r="H71" s="467"/>
      <c r="I71" s="262" t="s">
        <v>291</v>
      </c>
      <c r="J71" s="263" t="s">
        <v>309</v>
      </c>
      <c r="K71" s="262" t="str">
        <f>IFERROR(CONCATENATE(INDEX('8- Políticas de Administración '!$B$16:$F$53,MATCH('5- Identificación de Riesgos'!J71,'8- Políticas de Administración '!$C$16:$C$54,0),1)," - ",L71),"")</f>
        <v>Moderado - 3</v>
      </c>
      <c r="L71" s="264">
        <f>IFERROR(VLOOKUP(INDEX('8- Políticas de Administración '!$B$16:$F$63,MATCH('5- Identificación de Riesgos'!J71,'8- Políticas de Administración '!$C$16:$C$64,0),1),'8- Políticas de Administración '!$B$16:$F$64,5,FALSE),"")</f>
        <v>3</v>
      </c>
      <c r="M71" s="470"/>
      <c r="N71" s="503"/>
      <c r="O71" s="283"/>
      <c r="Q71" s="490"/>
      <c r="R71" s="491"/>
      <c r="S71" s="491"/>
      <c r="T71" s="491"/>
      <c r="U71" s="491"/>
      <c r="V71" s="491"/>
      <c r="W71" s="491"/>
      <c r="X71" s="491"/>
      <c r="Y71" s="492"/>
    </row>
    <row r="72" spans="1:25" ht="15" customHeight="1">
      <c r="A72" s="563"/>
      <c r="B72" s="581"/>
      <c r="C72" s="500"/>
      <c r="D72" s="284"/>
      <c r="E72" s="503"/>
      <c r="F72" s="494"/>
      <c r="G72" s="497"/>
      <c r="H72" s="467"/>
      <c r="I72" s="262"/>
      <c r="J72" s="263"/>
      <c r="K72" s="262" t="str">
        <f>IFERROR(CONCATENATE(INDEX('8- Políticas de Administración '!$B$16:$F$53,MATCH('5- Identificación de Riesgos'!J72,'8- Políticas de Administración '!$C$16:$C$54,0),1)," - ",L72),"")</f>
        <v/>
      </c>
      <c r="L72" s="264" t="str">
        <f>IFERROR(VLOOKUP(INDEX('8- Políticas de Administración '!$B$16:$F$63,MATCH('5- Identificación de Riesgos'!J72,'8- Políticas de Administración '!$C$16:$C$64,0),1),'8- Políticas de Administración '!$B$16:$F$64,5,FALSE),"")</f>
        <v/>
      </c>
      <c r="M72" s="470"/>
      <c r="N72" s="503"/>
      <c r="O72" s="283"/>
      <c r="Q72" s="490"/>
      <c r="R72" s="491"/>
      <c r="S72" s="491"/>
      <c r="T72" s="491"/>
      <c r="U72" s="491"/>
      <c r="V72" s="491"/>
      <c r="W72" s="491"/>
      <c r="X72" s="491"/>
      <c r="Y72" s="492"/>
    </row>
    <row r="73" spans="1:25" ht="15" customHeight="1">
      <c r="A73" s="563"/>
      <c r="B73" s="581"/>
      <c r="C73" s="500"/>
      <c r="D73" s="261"/>
      <c r="E73" s="503"/>
      <c r="F73" s="494"/>
      <c r="G73" s="497"/>
      <c r="H73" s="467"/>
      <c r="I73" s="262"/>
      <c r="J73" s="263"/>
      <c r="K73" s="262" t="str">
        <f>IFERROR(CONCATENATE(INDEX('8- Políticas de Administración '!$B$16:$F$53,MATCH('5- Identificación de Riesgos'!J73,'8- Políticas de Administración '!$C$16:$C$54,0),1)," - ",L73),"")</f>
        <v/>
      </c>
      <c r="L73" s="264" t="str">
        <f>IFERROR(VLOOKUP(INDEX('8- Políticas de Administración '!$B$16:$F$63,MATCH('5- Identificación de Riesgos'!J73,'8- Políticas de Administración '!$C$16:$C$64,0),1),'8- Políticas de Administración '!$B$16:$F$64,5,FALSE),"")</f>
        <v/>
      </c>
      <c r="M73" s="470"/>
      <c r="N73" s="503"/>
      <c r="O73" s="283"/>
      <c r="Q73" s="490"/>
      <c r="R73" s="491"/>
      <c r="S73" s="491"/>
      <c r="T73" s="491"/>
      <c r="U73" s="491"/>
      <c r="V73" s="491"/>
      <c r="W73" s="491"/>
      <c r="X73" s="491"/>
      <c r="Y73" s="492"/>
    </row>
    <row r="74" spans="1:25" ht="15" customHeight="1">
      <c r="A74" s="563"/>
      <c r="B74" s="581"/>
      <c r="C74" s="500"/>
      <c r="D74" s="261"/>
      <c r="E74" s="503"/>
      <c r="F74" s="494"/>
      <c r="G74" s="497"/>
      <c r="H74" s="467"/>
      <c r="I74" s="262"/>
      <c r="J74" s="263"/>
      <c r="K74" s="262" t="str">
        <f>IFERROR(CONCATENATE(INDEX('8- Políticas de Administración '!$B$16:$F$53,MATCH('5- Identificación de Riesgos'!J74,'8- Políticas de Administración '!$C$16:$C$54,0),1)," - ",L74),"")</f>
        <v/>
      </c>
      <c r="L74" s="264" t="str">
        <f>IFERROR(VLOOKUP(INDEX('8- Políticas de Administración '!$B$16:$F$63,MATCH('5- Identificación de Riesgos'!J74,'8- Políticas de Administración '!$C$16:$C$64,0),1),'8- Políticas de Administración '!$B$16:$F$64,5,FALSE),"")</f>
        <v/>
      </c>
      <c r="M74" s="470"/>
      <c r="N74" s="503"/>
      <c r="O74" s="283"/>
      <c r="Q74" s="490"/>
      <c r="R74" s="491"/>
      <c r="S74" s="491"/>
      <c r="T74" s="491"/>
      <c r="U74" s="491"/>
      <c r="V74" s="491"/>
      <c r="W74" s="491"/>
      <c r="X74" s="491"/>
      <c r="Y74" s="492"/>
    </row>
    <row r="75" spans="1:25" ht="15" customHeight="1">
      <c r="A75" s="563"/>
      <c r="B75" s="581"/>
      <c r="C75" s="500"/>
      <c r="D75" s="261"/>
      <c r="E75" s="503"/>
      <c r="F75" s="494"/>
      <c r="G75" s="497"/>
      <c r="H75" s="467"/>
      <c r="I75" s="262"/>
      <c r="J75" s="263"/>
      <c r="K75" s="262" t="str">
        <f>IFERROR(CONCATENATE(INDEX('8- Políticas de Administración '!$B$16:$F$53,MATCH('5- Identificación de Riesgos'!J75,'8- Políticas de Administración '!$C$16:$C$54,0),1)," - ",L75),"")</f>
        <v/>
      </c>
      <c r="L75" s="264" t="str">
        <f>IFERROR(VLOOKUP(INDEX('8- Políticas de Administración '!$B$16:$F$63,MATCH('5- Identificación de Riesgos'!J75,'8- Políticas de Administración '!$C$16:$C$64,0),1),'8- Políticas de Administración '!$B$16:$F$64,5,FALSE),"")</f>
        <v/>
      </c>
      <c r="M75" s="470"/>
      <c r="N75" s="503"/>
      <c r="O75" s="283"/>
      <c r="Q75" s="490"/>
      <c r="R75" s="491"/>
      <c r="S75" s="491"/>
      <c r="T75" s="491"/>
      <c r="U75" s="491"/>
      <c r="V75" s="491"/>
      <c r="W75" s="491"/>
      <c r="X75" s="491"/>
      <c r="Y75" s="492"/>
    </row>
    <row r="76" spans="1:25" ht="15" customHeight="1">
      <c r="A76" s="563"/>
      <c r="B76" s="581"/>
      <c r="C76" s="500"/>
      <c r="D76" s="261"/>
      <c r="E76" s="503"/>
      <c r="F76" s="494"/>
      <c r="G76" s="497"/>
      <c r="H76" s="467"/>
      <c r="I76" s="262"/>
      <c r="J76" s="263"/>
      <c r="K76" s="262" t="str">
        <f>IFERROR(CONCATENATE(INDEX('8- Políticas de Administración '!$B$16:$F$53,MATCH('5- Identificación de Riesgos'!J76,'8- Políticas de Administración '!$C$16:$C$54,0),1)," - ",L76),"")</f>
        <v/>
      </c>
      <c r="L76" s="264" t="str">
        <f>IFERROR(VLOOKUP(INDEX('8- Políticas de Administración '!$B$16:$F$63,MATCH('5- Identificación de Riesgos'!J76,'8- Políticas de Administración '!$C$16:$C$64,0),1),'8- Políticas de Administración '!$B$16:$F$64,5,FALSE),"")</f>
        <v/>
      </c>
      <c r="M76" s="470"/>
      <c r="N76" s="503"/>
      <c r="O76" s="283"/>
      <c r="Q76" s="490"/>
      <c r="R76" s="491"/>
      <c r="S76" s="491"/>
      <c r="T76" s="491"/>
      <c r="U76" s="491"/>
      <c r="V76" s="491"/>
      <c r="W76" s="491"/>
      <c r="X76" s="491"/>
      <c r="Y76" s="492"/>
    </row>
    <row r="77" spans="1:25" ht="15.75" customHeight="1" thickBot="1">
      <c r="A77" s="563"/>
      <c r="B77" s="581"/>
      <c r="C77" s="500"/>
      <c r="D77" s="261"/>
      <c r="E77" s="503"/>
      <c r="F77" s="494"/>
      <c r="G77" s="497"/>
      <c r="H77" s="467"/>
      <c r="I77" s="262"/>
      <c r="J77" s="263"/>
      <c r="K77" s="262" t="str">
        <f>IFERROR(CONCATENATE(INDEX('8- Políticas de Administración '!$B$16:$F$53,MATCH('5- Identificación de Riesgos'!J77,'8- Políticas de Administración '!$C$16:$C$54,0),1)," - ",L77),"")</f>
        <v/>
      </c>
      <c r="L77" s="269" t="str">
        <f>IFERROR(VLOOKUP(INDEX('8- Políticas de Administración '!$B$16:$F$63,MATCH('5- Identificación de Riesgos'!J77,'8- Políticas de Administración '!$C$16:$C$64,0),1),'8- Políticas de Administración '!$B$16:$F$64,5,FALSE),"")</f>
        <v/>
      </c>
      <c r="M77" s="470"/>
      <c r="N77" s="503"/>
      <c r="O77" s="283"/>
      <c r="Q77" s="490"/>
      <c r="R77" s="491"/>
      <c r="S77" s="491"/>
      <c r="T77" s="491"/>
      <c r="U77" s="491"/>
      <c r="V77" s="491"/>
      <c r="W77" s="491"/>
      <c r="X77" s="491"/>
      <c r="Y77" s="492"/>
    </row>
    <row r="78" spans="1:25" ht="23.25" customHeight="1">
      <c r="A78" s="563"/>
      <c r="B78" s="581"/>
      <c r="C78" s="500"/>
      <c r="D78" s="261"/>
      <c r="E78" s="503"/>
      <c r="F78" s="494"/>
      <c r="G78" s="497"/>
      <c r="H78" s="467"/>
      <c r="I78" s="262"/>
      <c r="J78" s="263"/>
      <c r="K78" s="262" t="str">
        <f>IFERROR(CONCATENATE(INDEX('8- Políticas de Administración '!$B$16:$F$53,MATCH('5- Identificación de Riesgos'!J78,'8- Políticas de Administración '!$C$16:$C$54,0),1)," - ",L78),"")</f>
        <v/>
      </c>
      <c r="L78" s="285" t="str">
        <f>IFERROR(VLOOKUP(INDEX('8- Políticas de Administración '!$B$16:$F$63,MATCH('5- Identificación de Riesgos'!J78,'8- Políticas de Administración '!$C$16:$C$64,0),1),'8- Políticas de Administración '!$B$16:$F$64,5,FALSE),"")</f>
        <v/>
      </c>
      <c r="M78" s="470"/>
      <c r="N78" s="503"/>
      <c r="O78" s="283"/>
      <c r="Q78" s="490"/>
      <c r="R78" s="491"/>
      <c r="S78" s="491"/>
      <c r="T78" s="491"/>
      <c r="U78" s="491"/>
      <c r="V78" s="491"/>
      <c r="W78" s="491"/>
      <c r="X78" s="491"/>
      <c r="Y78" s="492"/>
    </row>
    <row r="79" spans="1:25" ht="15" customHeight="1" thickBot="1">
      <c r="A79" s="564"/>
      <c r="B79" s="582"/>
      <c r="C79" s="501"/>
      <c r="D79" s="286"/>
      <c r="E79" s="504"/>
      <c r="F79" s="495"/>
      <c r="G79" s="498"/>
      <c r="H79" s="468"/>
      <c r="I79" s="267"/>
      <c r="J79" s="268"/>
      <c r="K79" s="267" t="str">
        <f>IFERROR(CONCATENATE(INDEX('8- Políticas de Administración '!$B$16:$F$53,MATCH('5- Identificación de Riesgos'!J79,'8- Políticas de Administración '!$C$16:$C$54,0),1)," - ",L79),"")</f>
        <v/>
      </c>
      <c r="L79" s="269" t="str">
        <f>IFERROR(VLOOKUP(INDEX('8- Políticas de Administración '!$B$16:$F$63,MATCH('5- Identificación de Riesgos'!J79,'8- Políticas de Administración '!$C$16:$C$64,0),1),'8- Políticas de Administración '!$B$16:$F$64,5,FALSE),"")</f>
        <v/>
      </c>
      <c r="M79" s="471"/>
      <c r="N79" s="504"/>
      <c r="O79" s="283"/>
    </row>
    <row r="80" spans="1:25" ht="45" customHeight="1">
      <c r="A80" s="565">
        <v>8</v>
      </c>
      <c r="B80" s="573" t="s">
        <v>310</v>
      </c>
      <c r="C80" s="575" t="s">
        <v>311</v>
      </c>
      <c r="D80" s="291" t="s">
        <v>312</v>
      </c>
      <c r="E80" s="577">
        <v>2500</v>
      </c>
      <c r="F80" s="493">
        <v>1</v>
      </c>
      <c r="G80" s="496">
        <f t="shared" ref="G80" si="3">F80/E80</f>
        <v>4.0000000000000002E-4</v>
      </c>
      <c r="H80" s="568"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296" t="s">
        <v>262</v>
      </c>
      <c r="J80" s="287" t="s">
        <v>307</v>
      </c>
      <c r="K80" s="276" t="str">
        <f>IFERROR(CONCATENATE(INDEX('8- Políticas de Administración '!$B$16:$F$53,MATCH('5- Identificación de Riesgos'!J80,'8- Políticas de Administración '!$C$16:$C$54,0),1)," - ",L80),"")</f>
        <v>Catastrófico - 5</v>
      </c>
      <c r="L80" s="285">
        <f>IFERROR(VLOOKUP(INDEX('8- Políticas de Administración '!$B$16:$F$63,MATCH('5- Identificación de Riesgos'!J80,'8- Políticas de Administración '!$C$16:$C$64,0),1),'8- Políticas de Administración '!$B$16:$F$64,5,FALSE),"")</f>
        <v>5</v>
      </c>
      <c r="M80" s="571" t="str">
        <f>IFERROR(CONCATENATE(INDEX('8- Políticas de Administración '!$B$16:$F$53,MATCH(ROUND(AVERAGE(L80:L89),0),'8- Políticas de Administración '!$F$16:$F$53,0),1)," - ",ROUND(AVERAGE(L80:L89),0)),"")</f>
        <v>Mayor - 4</v>
      </c>
      <c r="N80" s="503" t="str">
        <f>IFERROR(CONCATENATE(VLOOKUP((LEFT(H80,LEN(H80)-4)&amp;LEFT(M80,LEN(M80)-4)),'9- Matriz de Calor '!$D$18:$E$42,2,0)," - ",RIGHT(H80,1)*RIGHT(M80,1)),"")</f>
        <v>Alto  - 4</v>
      </c>
      <c r="O80" s="283"/>
    </row>
    <row r="81" spans="1:15" ht="33.75" customHeight="1">
      <c r="A81" s="566"/>
      <c r="B81" s="573"/>
      <c r="C81" s="575"/>
      <c r="D81" s="292" t="s">
        <v>313</v>
      </c>
      <c r="E81" s="578"/>
      <c r="F81" s="494"/>
      <c r="G81" s="497"/>
      <c r="H81" s="569"/>
      <c r="I81" s="297" t="s">
        <v>291</v>
      </c>
      <c r="J81" s="263" t="s">
        <v>309</v>
      </c>
      <c r="K81" s="262" t="str">
        <f>IFERROR(CONCATENATE(INDEX('8- Políticas de Administración '!$B$16:$F$53,MATCH('5- Identificación de Riesgos'!J81,'8- Políticas de Administración '!$C$16:$C$54,0),1)," - ",L81),"")</f>
        <v>Moderado - 3</v>
      </c>
      <c r="L81" s="264">
        <f>IFERROR(VLOOKUP(INDEX('8- Políticas de Administración '!$B$16:$F$63,MATCH('5- Identificación de Riesgos'!J81,'8- Políticas de Administración '!$C$16:$C$64,0),1),'8- Políticas de Administración '!$B$16:$F$64,5,FALSE),"")</f>
        <v>3</v>
      </c>
      <c r="M81" s="470"/>
      <c r="N81" s="503"/>
      <c r="O81" s="283"/>
    </row>
    <row r="82" spans="1:15" ht="15" customHeight="1">
      <c r="A82" s="566"/>
      <c r="B82" s="573"/>
      <c r="C82" s="575"/>
      <c r="D82" s="293"/>
      <c r="E82" s="578"/>
      <c r="F82" s="494"/>
      <c r="G82" s="497"/>
      <c r="H82" s="569"/>
      <c r="I82" s="297"/>
      <c r="J82" s="263"/>
      <c r="K82" s="262" t="str">
        <f>IFERROR(CONCATENATE(INDEX('8- Políticas de Administración '!$B$16:$F$53,MATCH('5- Identificación de Riesgos'!J82,'8- Políticas de Administración '!$C$16:$C$54,0),1)," - ",L82),"")</f>
        <v/>
      </c>
      <c r="L82" s="264" t="str">
        <f>IFERROR(VLOOKUP(INDEX('8- Políticas de Administración '!$B$16:$F$63,MATCH('5- Identificación de Riesgos'!J82,'8- Políticas de Administración '!$C$16:$C$64,0),1),'8- Políticas de Administración '!$B$16:$F$64,5,FALSE),"")</f>
        <v/>
      </c>
      <c r="M82" s="470"/>
      <c r="N82" s="503"/>
      <c r="O82" s="283"/>
    </row>
    <row r="83" spans="1:15" ht="15" customHeight="1">
      <c r="A83" s="566"/>
      <c r="B83" s="573"/>
      <c r="C83" s="575"/>
      <c r="D83" s="293"/>
      <c r="E83" s="578"/>
      <c r="F83" s="494"/>
      <c r="G83" s="497"/>
      <c r="H83" s="569"/>
      <c r="I83" s="297"/>
      <c r="J83" s="263"/>
      <c r="K83" s="262" t="str">
        <f>IFERROR(CONCATENATE(INDEX('8- Políticas de Administración '!$B$16:$F$53,MATCH('5- Identificación de Riesgos'!J83,'8- Políticas de Administración '!$C$16:$C$54,0),1)," - ",L83),"")</f>
        <v/>
      </c>
      <c r="L83" s="264" t="str">
        <f>IFERROR(VLOOKUP(INDEX('8- Políticas de Administración '!$B$16:$F$63,MATCH('5- Identificación de Riesgos'!J83,'8- Políticas de Administración '!$C$16:$C$64,0),1),'8- Políticas de Administración '!$B$16:$F$64,5,FALSE),"")</f>
        <v/>
      </c>
      <c r="M83" s="470"/>
      <c r="N83" s="503"/>
      <c r="O83" s="283"/>
    </row>
    <row r="84" spans="1:15" ht="15" customHeight="1">
      <c r="A84" s="566"/>
      <c r="B84" s="573"/>
      <c r="C84" s="575"/>
      <c r="D84" s="294"/>
      <c r="E84" s="578"/>
      <c r="F84" s="494"/>
      <c r="G84" s="497"/>
      <c r="H84" s="569"/>
      <c r="I84" s="297"/>
      <c r="J84" s="263"/>
      <c r="K84" s="262" t="str">
        <f>IFERROR(CONCATENATE(INDEX('8- Políticas de Administración '!$B$16:$F$53,MATCH('5- Identificación de Riesgos'!J84,'8- Políticas de Administración '!$C$16:$C$54,0),1)," - ",L84),"")</f>
        <v/>
      </c>
      <c r="L84" s="264" t="str">
        <f>IFERROR(VLOOKUP(INDEX('8- Políticas de Administración '!$B$16:$F$63,MATCH('5- Identificación de Riesgos'!J84,'8- Políticas de Administración '!$C$16:$C$64,0),1),'8- Políticas de Administración '!$B$16:$F$64,5,FALSE),"")</f>
        <v/>
      </c>
      <c r="M84" s="470"/>
      <c r="N84" s="503"/>
      <c r="O84" s="283"/>
    </row>
    <row r="85" spans="1:15" ht="15" customHeight="1">
      <c r="A85" s="566"/>
      <c r="B85" s="573"/>
      <c r="C85" s="575"/>
      <c r="D85" s="292"/>
      <c r="E85" s="578"/>
      <c r="F85" s="494"/>
      <c r="G85" s="497"/>
      <c r="H85" s="569"/>
      <c r="I85" s="297"/>
      <c r="J85" s="263"/>
      <c r="K85" s="262" t="str">
        <f>IFERROR(CONCATENATE(INDEX('8- Políticas de Administración '!$B$16:$F$53,MATCH('5- Identificación de Riesgos'!J85,'8- Políticas de Administración '!$C$16:$C$54,0),1)," - ",L85),"")</f>
        <v/>
      </c>
      <c r="L85" s="264" t="str">
        <f>IFERROR(VLOOKUP(INDEX('8- Políticas de Administración '!$B$16:$F$63,MATCH('5- Identificación de Riesgos'!J85,'8- Políticas de Administración '!$C$16:$C$64,0),1),'8- Políticas de Administración '!$B$16:$F$64,5,FALSE),"")</f>
        <v/>
      </c>
      <c r="M85" s="470"/>
      <c r="N85" s="503"/>
      <c r="O85" s="283"/>
    </row>
    <row r="86" spans="1:15" ht="15" customHeight="1">
      <c r="A86" s="566"/>
      <c r="B86" s="573"/>
      <c r="C86" s="575"/>
      <c r="D86" s="292"/>
      <c r="E86" s="578"/>
      <c r="F86" s="494"/>
      <c r="G86" s="497"/>
      <c r="H86" s="569"/>
      <c r="I86" s="297"/>
      <c r="J86" s="263"/>
      <c r="K86" s="262" t="str">
        <f>IFERROR(CONCATENATE(INDEX('8- Políticas de Administración '!$B$16:$F$53,MATCH('5- Identificación de Riesgos'!J86,'8- Políticas de Administración '!$C$16:$C$54,0),1)," - ",L86),"")</f>
        <v/>
      </c>
      <c r="L86" s="264" t="str">
        <f>IFERROR(VLOOKUP(INDEX('8- Políticas de Administración '!$B$16:$F$63,MATCH('5- Identificación de Riesgos'!J86,'8- Políticas de Administración '!$C$16:$C$64,0),1),'8- Políticas de Administración '!$B$16:$F$64,5,FALSE),"")</f>
        <v/>
      </c>
      <c r="M86" s="470"/>
      <c r="N86" s="503"/>
      <c r="O86" s="283"/>
    </row>
    <row r="87" spans="1:15" ht="15.75" customHeight="1" thickBot="1">
      <c r="A87" s="566"/>
      <c r="B87" s="573"/>
      <c r="C87" s="575"/>
      <c r="D87" s="292"/>
      <c r="E87" s="578"/>
      <c r="F87" s="494"/>
      <c r="G87" s="497"/>
      <c r="H87" s="569"/>
      <c r="I87" s="297"/>
      <c r="J87" s="263"/>
      <c r="K87" s="262" t="str">
        <f>IFERROR(CONCATENATE(INDEX('8- Políticas de Administración '!$B$16:$F$53,MATCH('5- Identificación de Riesgos'!J87,'8- Políticas de Administración '!$C$16:$C$54,0),1)," - ",L87),"")</f>
        <v/>
      </c>
      <c r="L87" s="269" t="str">
        <f>IFERROR(VLOOKUP(INDEX('8- Políticas de Administración '!$B$16:$F$63,MATCH('5- Identificación de Riesgos'!J87,'8- Políticas de Administración '!$C$16:$C$64,0),1),'8- Políticas de Administración '!$B$16:$F$64,5,FALSE),"")</f>
        <v/>
      </c>
      <c r="M87" s="470"/>
      <c r="N87" s="503"/>
      <c r="O87" s="283"/>
    </row>
    <row r="88" spans="1:15" ht="23.25" customHeight="1">
      <c r="A88" s="566"/>
      <c r="B88" s="573"/>
      <c r="C88" s="575"/>
      <c r="D88" s="292"/>
      <c r="E88" s="578"/>
      <c r="F88" s="494"/>
      <c r="G88" s="497"/>
      <c r="H88" s="569"/>
      <c r="I88" s="297"/>
      <c r="J88" s="263"/>
      <c r="K88" s="262" t="str">
        <f>IFERROR(CONCATENATE(INDEX('8- Políticas de Administración '!$B$16:$F$53,MATCH('5- Identificación de Riesgos'!J88,'8- Políticas de Administración '!$C$16:$C$54,0),1)," - ",L88),"")</f>
        <v/>
      </c>
      <c r="L88" s="285" t="str">
        <f>IFERROR(VLOOKUP(INDEX('8- Políticas de Administración '!$B$16:$F$63,MATCH('5- Identificación de Riesgos'!J88,'8- Políticas de Administración '!$C$16:$C$64,0),1),'8- Políticas de Administración '!$B$16:$F$64,5,FALSE),"")</f>
        <v/>
      </c>
      <c r="M88" s="470"/>
      <c r="N88" s="503"/>
      <c r="O88" s="283"/>
    </row>
    <row r="89" spans="1:15" ht="15" customHeight="1" thickBot="1">
      <c r="A89" s="567"/>
      <c r="B89" s="574"/>
      <c r="C89" s="576"/>
      <c r="D89" s="295"/>
      <c r="E89" s="579"/>
      <c r="F89" s="495"/>
      <c r="G89" s="498"/>
      <c r="H89" s="570"/>
      <c r="I89" s="298"/>
      <c r="J89" s="289"/>
      <c r="K89" s="288" t="str">
        <f>IFERROR(CONCATENATE(INDEX('8- Políticas de Administración '!$B$16:$F$53,MATCH('5- Identificación de Riesgos'!J89,'8- Políticas de Administración '!$C$16:$C$54,0),1)," - ",L89),"")</f>
        <v/>
      </c>
      <c r="L89" s="290" t="str">
        <f>IFERROR(VLOOKUP(INDEX('8- Políticas de Administración '!$B$16:$F$63,MATCH('5- Identificación de Riesgos'!J89,'8- Políticas de Administración '!$C$16:$C$64,0),1),'8- Políticas de Administración '!$B$16:$F$64,5,FALSE),"")</f>
        <v/>
      </c>
      <c r="M89" s="572"/>
      <c r="N89" s="503"/>
      <c r="O89" s="283"/>
    </row>
  </sheetData>
  <mergeCells count="100">
    <mergeCell ref="M50:M59"/>
    <mergeCell ref="N50:N59"/>
    <mergeCell ref="A50:A59"/>
    <mergeCell ref="B50:B59"/>
    <mergeCell ref="C50:C59"/>
    <mergeCell ref="E50:E59"/>
    <mergeCell ref="F50:F59"/>
    <mergeCell ref="G50:G59"/>
    <mergeCell ref="H50:H59"/>
    <mergeCell ref="A70:A79"/>
    <mergeCell ref="A80:A89"/>
    <mergeCell ref="N70:N79"/>
    <mergeCell ref="H80:H89"/>
    <mergeCell ref="M80:M89"/>
    <mergeCell ref="N80:N89"/>
    <mergeCell ref="B80:B89"/>
    <mergeCell ref="C80:C89"/>
    <mergeCell ref="E80:E89"/>
    <mergeCell ref="F80:F89"/>
    <mergeCell ref="G80:G89"/>
    <mergeCell ref="B70:B7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L8:L9"/>
    <mergeCell ref="H20:H29"/>
    <mergeCell ref="F20:F29"/>
    <mergeCell ref="F30:F39"/>
    <mergeCell ref="B20:B29"/>
    <mergeCell ref="C20:C29"/>
    <mergeCell ref="G30:G39"/>
    <mergeCell ref="A30:A39"/>
    <mergeCell ref="E20:E29"/>
    <mergeCell ref="B30:B39"/>
    <mergeCell ref="C30:C39"/>
    <mergeCell ref="E30:E39"/>
    <mergeCell ref="A20:A29"/>
    <mergeCell ref="A40:A49"/>
    <mergeCell ref="B40:B49"/>
    <mergeCell ref="C40:C49"/>
    <mergeCell ref="E40:E49"/>
    <mergeCell ref="F40:F49"/>
    <mergeCell ref="G40:G49"/>
    <mergeCell ref="H40:H49"/>
    <mergeCell ref="M40:M49"/>
    <mergeCell ref="N40:N49"/>
    <mergeCell ref="O8:O9"/>
    <mergeCell ref="N8:N9"/>
    <mergeCell ref="O40:O49"/>
    <mergeCell ref="O10:O19"/>
    <mergeCell ref="O20:O29"/>
    <mergeCell ref="O30:O39"/>
    <mergeCell ref="M30:M39"/>
    <mergeCell ref="N30:N39"/>
    <mergeCell ref="M20:M29"/>
    <mergeCell ref="N20:N29"/>
    <mergeCell ref="H30:H39"/>
    <mergeCell ref="G20:G29"/>
    <mergeCell ref="Q70:Y78"/>
    <mergeCell ref="F70:F79"/>
    <mergeCell ref="G70:G79"/>
    <mergeCell ref="H70:H79"/>
    <mergeCell ref="C70:C79"/>
    <mergeCell ref="E70:E79"/>
    <mergeCell ref="M70:M79"/>
    <mergeCell ref="A60:A69"/>
    <mergeCell ref="H60:H69"/>
    <mergeCell ref="M60:M69"/>
    <mergeCell ref="N60:N69"/>
    <mergeCell ref="B60:B69"/>
    <mergeCell ref="C60:C69"/>
    <mergeCell ref="E60:E69"/>
    <mergeCell ref="F60:F69"/>
    <mergeCell ref="G60:G69"/>
  </mergeCells>
  <conditionalFormatting sqref="H10 H20">
    <cfRule type="containsText" dxfId="520" priority="834" operator="containsText" text="Muy Baja">
      <formula>NOT(ISERROR(SEARCH("Muy Baja",H10)))</formula>
    </cfRule>
    <cfRule type="containsText" dxfId="519" priority="835" operator="containsText" text="Baja">
      <formula>NOT(ISERROR(SEARCH("Baja",H10)))</formula>
    </cfRule>
    <cfRule type="containsText" dxfId="518" priority="836" operator="containsText" text="Muy Alta">
      <formula>NOT(ISERROR(SEARCH("Muy Alta",H10)))</formula>
    </cfRule>
    <cfRule type="containsText" dxfId="517" priority="838" operator="containsText" text="Alta">
      <formula>NOT(ISERROR(SEARCH("Alta",H10)))</formula>
    </cfRule>
    <cfRule type="containsText" dxfId="516" priority="839" operator="containsText" text="Media">
      <formula>NOT(ISERROR(SEARCH("Media",H10)))</formula>
    </cfRule>
    <cfRule type="containsText" dxfId="515" priority="840" operator="containsText" text="Media">
      <formula>NOT(ISERROR(SEARCH("Media",H10)))</formula>
    </cfRule>
    <cfRule type="containsText" dxfId="514" priority="841" operator="containsText" text="Media">
      <formula>NOT(ISERROR(SEARCH("Media",H10)))</formula>
    </cfRule>
    <cfRule type="containsText" dxfId="513" priority="842" operator="containsText" text="Muy Baja">
      <formula>NOT(ISERROR(SEARCH("Muy Baja",H10)))</formula>
    </cfRule>
    <cfRule type="containsText" dxfId="512" priority="843" operator="containsText" text="Baja">
      <formula>NOT(ISERROR(SEARCH("Baja",H10)))</formula>
    </cfRule>
    <cfRule type="containsText" dxfId="511" priority="844" operator="containsText" text="Muy Baja">
      <formula>NOT(ISERROR(SEARCH("Muy Baja",H10)))</formula>
    </cfRule>
    <cfRule type="containsText" dxfId="510" priority="845" operator="containsText" text="Muy Baja">
      <formula>NOT(ISERROR(SEARCH("Muy Baja",H10)))</formula>
    </cfRule>
    <cfRule type="containsText" dxfId="509" priority="846" operator="containsText" text="Muy Baja">
      <formula>NOT(ISERROR(SEARCH("Muy Baja",H10)))</formula>
    </cfRule>
    <cfRule type="containsText" dxfId="508" priority="847" operator="containsText" text="Muy Baja'Tabla probabilidad'!">
      <formula>NOT(ISERROR(SEARCH("Muy Baja'Tabla probabilidad'!",H10)))</formula>
    </cfRule>
    <cfRule type="containsText" dxfId="507" priority="848" operator="containsText" text="Muy bajo">
      <formula>NOT(ISERROR(SEARCH("Muy bajo",H10)))</formula>
    </cfRule>
    <cfRule type="containsText" dxfId="506" priority="849" operator="containsText" text="Alta">
      <formula>NOT(ISERROR(SEARCH("Alta",H10)))</formula>
    </cfRule>
    <cfRule type="containsText" dxfId="505" priority="850" operator="containsText" text="Media">
      <formula>NOT(ISERROR(SEARCH("Media",H10)))</formula>
    </cfRule>
    <cfRule type="containsText" dxfId="504" priority="851" operator="containsText" text="Baja">
      <formula>NOT(ISERROR(SEARCH("Baja",H10)))</formula>
    </cfRule>
    <cfRule type="containsText" dxfId="503" priority="852" operator="containsText" text="Muy baja">
      <formula>NOT(ISERROR(SEARCH("Muy baja",H10)))</formula>
    </cfRule>
    <cfRule type="cellIs" dxfId="502" priority="855" operator="between">
      <formula>1</formula>
      <formula>2</formula>
    </cfRule>
    <cfRule type="cellIs" dxfId="501" priority="856" operator="between">
      <formula>0</formula>
      <formula>2</formula>
    </cfRule>
  </conditionalFormatting>
  <conditionalFormatting sqref="H30">
    <cfRule type="containsText" dxfId="500" priority="441" operator="containsText" text="Muy Baja">
      <formula>NOT(ISERROR(SEARCH("Muy Baja",H30)))</formula>
    </cfRule>
    <cfRule type="containsText" dxfId="499" priority="442" operator="containsText" text="Baja">
      <formula>NOT(ISERROR(SEARCH("Baja",H30)))</formula>
    </cfRule>
    <cfRule type="containsText" dxfId="498" priority="443" operator="containsText" text="Muy Alta">
      <formula>NOT(ISERROR(SEARCH("Muy Alta",H30)))</formula>
    </cfRule>
    <cfRule type="containsText" dxfId="497" priority="445" operator="containsText" text="Alta">
      <formula>NOT(ISERROR(SEARCH("Alta",H30)))</formula>
    </cfRule>
    <cfRule type="containsText" dxfId="496" priority="446" operator="containsText" text="Media">
      <formula>NOT(ISERROR(SEARCH("Media",H30)))</formula>
    </cfRule>
    <cfRule type="containsText" dxfId="495" priority="447" operator="containsText" text="Media">
      <formula>NOT(ISERROR(SEARCH("Media",H30)))</formula>
    </cfRule>
    <cfRule type="containsText" dxfId="494" priority="448" operator="containsText" text="Media">
      <formula>NOT(ISERROR(SEARCH("Media",H30)))</formula>
    </cfRule>
    <cfRule type="containsText" dxfId="493" priority="449" operator="containsText" text="Muy Baja">
      <formula>NOT(ISERROR(SEARCH("Muy Baja",H30)))</formula>
    </cfRule>
    <cfRule type="containsText" dxfId="492" priority="450" operator="containsText" text="Baja">
      <formula>NOT(ISERROR(SEARCH("Baja",H30)))</formula>
    </cfRule>
    <cfRule type="containsText" dxfId="491" priority="451" operator="containsText" text="Muy Baja">
      <formula>NOT(ISERROR(SEARCH("Muy Baja",H30)))</formula>
    </cfRule>
    <cfRule type="containsText" dxfId="490" priority="452" operator="containsText" text="Muy Baja">
      <formula>NOT(ISERROR(SEARCH("Muy Baja",H30)))</formula>
    </cfRule>
    <cfRule type="containsText" dxfId="489" priority="453" operator="containsText" text="Muy Baja">
      <formula>NOT(ISERROR(SEARCH("Muy Baja",H30)))</formula>
    </cfRule>
    <cfRule type="containsText" dxfId="488" priority="454" operator="containsText" text="Muy Baja'Tabla probabilidad'!">
      <formula>NOT(ISERROR(SEARCH("Muy Baja'Tabla probabilidad'!",H30)))</formula>
    </cfRule>
    <cfRule type="containsText" dxfId="487" priority="455" operator="containsText" text="Muy bajo">
      <formula>NOT(ISERROR(SEARCH("Muy bajo",H30)))</formula>
    </cfRule>
    <cfRule type="containsText" dxfId="486" priority="456" operator="containsText" text="Alta">
      <formula>NOT(ISERROR(SEARCH("Alta",H30)))</formula>
    </cfRule>
    <cfRule type="containsText" dxfId="485" priority="457" operator="containsText" text="Media">
      <formula>NOT(ISERROR(SEARCH("Media",H30)))</formula>
    </cfRule>
    <cfRule type="containsText" dxfId="484" priority="458" operator="containsText" text="Baja">
      <formula>NOT(ISERROR(SEARCH("Baja",H30)))</formula>
    </cfRule>
    <cfRule type="containsText" dxfId="483" priority="459" operator="containsText" text="Muy baja">
      <formula>NOT(ISERROR(SEARCH("Muy baja",H30)))</formula>
    </cfRule>
    <cfRule type="cellIs" dxfId="482" priority="462" operator="between">
      <formula>1</formula>
      <formula>2</formula>
    </cfRule>
    <cfRule type="cellIs" dxfId="481" priority="463" operator="between">
      <formula>0</formula>
      <formula>2</formula>
    </cfRule>
  </conditionalFormatting>
  <conditionalFormatting sqref="H40">
    <cfRule type="containsText" dxfId="480" priority="614" operator="containsText" text="Muy Baja">
      <formula>NOT(ISERROR(SEARCH("Muy Baja",H40)))</formula>
    </cfRule>
    <cfRule type="containsText" dxfId="479" priority="615" operator="containsText" text="Baja">
      <formula>NOT(ISERROR(SEARCH("Baja",H40)))</formula>
    </cfRule>
    <cfRule type="containsText" dxfId="478" priority="616" operator="containsText" text="Muy Alta">
      <formula>NOT(ISERROR(SEARCH("Muy Alta",H40)))</formula>
    </cfRule>
    <cfRule type="containsText" dxfId="477" priority="618" operator="containsText" text="Alta">
      <formula>NOT(ISERROR(SEARCH("Alta",H40)))</formula>
    </cfRule>
    <cfRule type="containsText" dxfId="476" priority="619" operator="containsText" text="Media">
      <formula>NOT(ISERROR(SEARCH("Media",H40)))</formula>
    </cfRule>
    <cfRule type="containsText" dxfId="475" priority="620" operator="containsText" text="Media">
      <formula>NOT(ISERROR(SEARCH("Media",H40)))</formula>
    </cfRule>
    <cfRule type="containsText" dxfId="474" priority="621" operator="containsText" text="Media">
      <formula>NOT(ISERROR(SEARCH("Media",H40)))</formula>
    </cfRule>
    <cfRule type="containsText" dxfId="473" priority="622" operator="containsText" text="Muy Baja">
      <formula>NOT(ISERROR(SEARCH("Muy Baja",H40)))</formula>
    </cfRule>
    <cfRule type="containsText" dxfId="472" priority="623" operator="containsText" text="Baja">
      <formula>NOT(ISERROR(SEARCH("Baja",H40)))</formula>
    </cfRule>
    <cfRule type="containsText" dxfId="471" priority="624" operator="containsText" text="Muy Baja">
      <formula>NOT(ISERROR(SEARCH("Muy Baja",H40)))</formula>
    </cfRule>
    <cfRule type="containsText" dxfId="470" priority="625" operator="containsText" text="Muy Baja">
      <formula>NOT(ISERROR(SEARCH("Muy Baja",H40)))</formula>
    </cfRule>
    <cfRule type="containsText" dxfId="469" priority="626" operator="containsText" text="Muy Baja">
      <formula>NOT(ISERROR(SEARCH("Muy Baja",H40)))</formula>
    </cfRule>
    <cfRule type="containsText" dxfId="468" priority="627" operator="containsText" text="Muy Baja'Tabla probabilidad'!">
      <formula>NOT(ISERROR(SEARCH("Muy Baja'Tabla probabilidad'!",H40)))</formula>
    </cfRule>
    <cfRule type="containsText" dxfId="467" priority="628" operator="containsText" text="Muy bajo">
      <formula>NOT(ISERROR(SEARCH("Muy bajo",H40)))</formula>
    </cfRule>
    <cfRule type="containsText" dxfId="466" priority="629" operator="containsText" text="Alta">
      <formula>NOT(ISERROR(SEARCH("Alta",H40)))</formula>
    </cfRule>
    <cfRule type="containsText" dxfId="465" priority="630" operator="containsText" text="Media">
      <formula>NOT(ISERROR(SEARCH("Media",H40)))</formula>
    </cfRule>
    <cfRule type="containsText" dxfId="464" priority="631" operator="containsText" text="Baja">
      <formula>NOT(ISERROR(SEARCH("Baja",H40)))</formula>
    </cfRule>
    <cfRule type="containsText" dxfId="463" priority="632" operator="containsText" text="Muy baja">
      <formula>NOT(ISERROR(SEARCH("Muy baja",H40)))</formula>
    </cfRule>
    <cfRule type="cellIs" dxfId="462" priority="635" operator="between">
      <formula>1</formula>
      <formula>2</formula>
    </cfRule>
    <cfRule type="cellIs" dxfId="461" priority="636" operator="between">
      <formula>0</formula>
      <formula>2</formula>
    </cfRule>
  </conditionalFormatting>
  <conditionalFormatting sqref="H70">
    <cfRule type="containsText" dxfId="460" priority="295" operator="containsText" text="Muy Baja">
      <formula>NOT(ISERROR(SEARCH("Muy Baja",H70)))</formula>
    </cfRule>
    <cfRule type="containsText" dxfId="459" priority="296" operator="containsText" text="Baja">
      <formula>NOT(ISERROR(SEARCH("Baja",H70)))</formula>
    </cfRule>
    <cfRule type="containsText" dxfId="458" priority="297" operator="containsText" text="Muy Alta">
      <formula>NOT(ISERROR(SEARCH("Muy Alta",H70)))</formula>
    </cfRule>
    <cfRule type="containsText" dxfId="457" priority="298" operator="containsText" text="Alta">
      <formula>NOT(ISERROR(SEARCH("Alta",H70)))</formula>
    </cfRule>
    <cfRule type="containsText" dxfId="456" priority="299" operator="containsText" text="Media">
      <formula>NOT(ISERROR(SEARCH("Media",H70)))</formula>
    </cfRule>
    <cfRule type="containsText" dxfId="455" priority="300" operator="containsText" text="Media">
      <formula>NOT(ISERROR(SEARCH("Media",H70)))</formula>
    </cfRule>
    <cfRule type="containsText" dxfId="454" priority="301" operator="containsText" text="Media">
      <formula>NOT(ISERROR(SEARCH("Media",H70)))</formula>
    </cfRule>
    <cfRule type="containsText" dxfId="453" priority="302" operator="containsText" text="Muy Baja">
      <formula>NOT(ISERROR(SEARCH("Muy Baja",H70)))</formula>
    </cfRule>
    <cfRule type="containsText" dxfId="452" priority="303" operator="containsText" text="Baja">
      <formula>NOT(ISERROR(SEARCH("Baja",H70)))</formula>
    </cfRule>
    <cfRule type="containsText" dxfId="451" priority="304" operator="containsText" text="Muy Baja">
      <formula>NOT(ISERROR(SEARCH("Muy Baja",H70)))</formula>
    </cfRule>
    <cfRule type="containsText" dxfId="450" priority="305" operator="containsText" text="Muy Baja">
      <formula>NOT(ISERROR(SEARCH("Muy Baja",H70)))</formula>
    </cfRule>
    <cfRule type="containsText" dxfId="449" priority="306" operator="containsText" text="Muy Baja">
      <formula>NOT(ISERROR(SEARCH("Muy Baja",H70)))</formula>
    </cfRule>
    <cfRule type="containsText" dxfId="448" priority="307" operator="containsText" text="Muy Baja'Tabla probabilidad'!">
      <formula>NOT(ISERROR(SEARCH("Muy Baja'Tabla probabilidad'!",H70)))</formula>
    </cfRule>
    <cfRule type="containsText" dxfId="447" priority="308" operator="containsText" text="Muy bajo">
      <formula>NOT(ISERROR(SEARCH("Muy bajo",H70)))</formula>
    </cfRule>
    <cfRule type="containsText" dxfId="446" priority="309" operator="containsText" text="Alta">
      <formula>NOT(ISERROR(SEARCH("Alta",H70)))</formula>
    </cfRule>
    <cfRule type="containsText" dxfId="445" priority="310" operator="containsText" text="Media">
      <formula>NOT(ISERROR(SEARCH("Media",H70)))</formula>
    </cfRule>
    <cfRule type="containsText" dxfId="444" priority="311" operator="containsText" text="Baja">
      <formula>NOT(ISERROR(SEARCH("Baja",H70)))</formula>
    </cfRule>
    <cfRule type="containsText" dxfId="443" priority="312" operator="containsText" text="Muy baja">
      <formula>NOT(ISERROR(SEARCH("Muy baja",H70)))</formula>
    </cfRule>
    <cfRule type="cellIs" dxfId="442" priority="315" operator="between">
      <formula>1</formula>
      <formula>2</formula>
    </cfRule>
    <cfRule type="cellIs" dxfId="441" priority="316" operator="between">
      <formula>0</formula>
      <formula>2</formula>
    </cfRule>
  </conditionalFormatting>
  <conditionalFormatting sqref="H80">
    <cfRule type="containsText" dxfId="440" priority="119" operator="containsText" text="Muy Baja">
      <formula>NOT(ISERROR(SEARCH("Muy Baja",H80)))</formula>
    </cfRule>
    <cfRule type="containsText" dxfId="439" priority="120" operator="containsText" text="Baja">
      <formula>NOT(ISERROR(SEARCH("Baja",H80)))</formula>
    </cfRule>
    <cfRule type="containsText" dxfId="438" priority="121" operator="containsText" text="Muy Alta">
      <formula>NOT(ISERROR(SEARCH("Muy Alta",H80)))</formula>
    </cfRule>
    <cfRule type="containsText" dxfId="437" priority="122" operator="containsText" text="Alta">
      <formula>NOT(ISERROR(SEARCH("Alta",H80)))</formula>
    </cfRule>
    <cfRule type="containsText" dxfId="436" priority="123" operator="containsText" text="Media">
      <formula>NOT(ISERROR(SEARCH("Media",H80)))</formula>
    </cfRule>
    <cfRule type="containsText" dxfId="435" priority="124" operator="containsText" text="Media">
      <formula>NOT(ISERROR(SEARCH("Media",H80)))</formula>
    </cfRule>
    <cfRule type="containsText" dxfId="434" priority="125" operator="containsText" text="Media">
      <formula>NOT(ISERROR(SEARCH("Media",H80)))</formula>
    </cfRule>
    <cfRule type="containsText" dxfId="433" priority="126" operator="containsText" text="Muy Baja">
      <formula>NOT(ISERROR(SEARCH("Muy Baja",H80)))</formula>
    </cfRule>
    <cfRule type="containsText" dxfId="432" priority="127" operator="containsText" text="Baja">
      <formula>NOT(ISERROR(SEARCH("Baja",H80)))</formula>
    </cfRule>
    <cfRule type="containsText" dxfId="431" priority="128" operator="containsText" text="Muy Baja">
      <formula>NOT(ISERROR(SEARCH("Muy Baja",H80)))</formula>
    </cfRule>
    <cfRule type="containsText" dxfId="430" priority="129" operator="containsText" text="Muy Baja">
      <formula>NOT(ISERROR(SEARCH("Muy Baja",H80)))</formula>
    </cfRule>
    <cfRule type="containsText" dxfId="429" priority="130" operator="containsText" text="Muy Baja">
      <formula>NOT(ISERROR(SEARCH("Muy Baja",H80)))</formula>
    </cfRule>
    <cfRule type="containsText" dxfId="428" priority="131" operator="containsText" text="Muy Baja'Tabla probabilidad'!">
      <formula>NOT(ISERROR(SEARCH("Muy Baja'Tabla probabilidad'!",H80)))</formula>
    </cfRule>
    <cfRule type="containsText" dxfId="427" priority="132" operator="containsText" text="Muy bajo">
      <formula>NOT(ISERROR(SEARCH("Muy bajo",H80)))</formula>
    </cfRule>
    <cfRule type="containsText" dxfId="426" priority="133" operator="containsText" text="Alta">
      <formula>NOT(ISERROR(SEARCH("Alta",H80)))</formula>
    </cfRule>
    <cfRule type="containsText" dxfId="425" priority="134" operator="containsText" text="Media">
      <formula>NOT(ISERROR(SEARCH("Media",H80)))</formula>
    </cfRule>
    <cfRule type="containsText" dxfId="424" priority="135" operator="containsText" text="Baja">
      <formula>NOT(ISERROR(SEARCH("Baja",H80)))</formula>
    </cfRule>
    <cfRule type="containsText" dxfId="423" priority="136" operator="containsText" text="Muy baja">
      <formula>NOT(ISERROR(SEARCH("Muy baja",H80)))</formula>
    </cfRule>
    <cfRule type="cellIs" dxfId="422" priority="139" operator="between">
      <formula>1</formula>
      <formula>2</formula>
    </cfRule>
    <cfRule type="cellIs" dxfId="421" priority="140" operator="between">
      <formula>0</formula>
      <formula>2</formula>
    </cfRule>
  </conditionalFormatting>
  <conditionalFormatting sqref="K10:K89">
    <cfRule type="containsText" dxfId="420" priority="71" operator="containsText" text="Catastrófico">
      <formula>NOT(ISERROR(SEARCH("Catastrófico",K10)))</formula>
    </cfRule>
    <cfRule type="containsText" dxfId="419" priority="72" operator="containsText" text="Mayor">
      <formula>NOT(ISERROR(SEARCH("Mayor",K10)))</formula>
    </cfRule>
    <cfRule type="containsText" dxfId="418" priority="73" operator="containsText" text="Alta">
      <formula>NOT(ISERROR(SEARCH("Alta",K10)))</formula>
    </cfRule>
    <cfRule type="containsText" dxfId="417" priority="75" operator="containsText" text="Menor">
      <formula>NOT(ISERROR(SEARCH("Menor",K10)))</formula>
    </cfRule>
    <cfRule type="containsText" dxfId="416" priority="76" operator="containsText" text="Leve">
      <formula>NOT(ISERROR(SEARCH("Leve",K10)))</formula>
    </cfRule>
  </conditionalFormatting>
  <conditionalFormatting sqref="K10:K89">
    <cfRule type="containsText" dxfId="415" priority="74" operator="containsText" text="Moderado">
      <formula>NOT(ISERROR(SEARCH("Moderado",K10)))</formula>
    </cfRule>
  </conditionalFormatting>
  <conditionalFormatting sqref="M10 M20">
    <cfRule type="containsText" dxfId="414" priority="828" operator="containsText" text="Catastrófico">
      <formula>NOT(ISERROR(SEARCH("Catastrófico",M10)))</formula>
    </cfRule>
    <cfRule type="containsText" dxfId="413" priority="829" operator="containsText" text="Mayor">
      <formula>NOT(ISERROR(SEARCH("Mayor",M10)))</formula>
    </cfRule>
    <cfRule type="containsText" dxfId="412" priority="830" operator="containsText" text="Alta">
      <formula>NOT(ISERROR(SEARCH("Alta",M10)))</formula>
    </cfRule>
    <cfRule type="containsText" dxfId="411" priority="832" operator="containsText" text="Menor">
      <formula>NOT(ISERROR(SEARCH("Menor",M10)))</formula>
    </cfRule>
    <cfRule type="containsText" dxfId="410" priority="833" operator="containsText" text="Leve">
      <formula>NOT(ISERROR(SEARCH("Leve",M10)))</formula>
    </cfRule>
  </conditionalFormatting>
  <conditionalFormatting sqref="M30">
    <cfRule type="containsText" dxfId="409" priority="435" operator="containsText" text="Catastrófico">
      <formula>NOT(ISERROR(SEARCH("Catastrófico",M30)))</formula>
    </cfRule>
    <cfRule type="containsText" dxfId="408" priority="436" operator="containsText" text="Mayor">
      <formula>NOT(ISERROR(SEARCH("Mayor",M30)))</formula>
    </cfRule>
    <cfRule type="containsText" dxfId="407" priority="437" operator="containsText" text="Alta">
      <formula>NOT(ISERROR(SEARCH("Alta",M30)))</formula>
    </cfRule>
    <cfRule type="containsText" dxfId="406" priority="438" operator="containsText" text="Moderado">
      <formula>NOT(ISERROR(SEARCH("Moderado",M30)))</formula>
    </cfRule>
    <cfRule type="containsText" dxfId="405" priority="439" operator="containsText" text="Menor">
      <formula>NOT(ISERROR(SEARCH("Menor",M30)))</formula>
    </cfRule>
    <cfRule type="containsText" dxfId="404" priority="440" operator="containsText" text="Leve">
      <formula>NOT(ISERROR(SEARCH("Leve",M30)))</formula>
    </cfRule>
  </conditionalFormatting>
  <conditionalFormatting sqref="M40">
    <cfRule type="containsText" dxfId="403" priority="337" operator="containsText" text="Catastrófico">
      <formula>NOT(ISERROR(SEARCH("Catastrófico",M40)))</formula>
    </cfRule>
    <cfRule type="containsText" dxfId="402" priority="338" operator="containsText" text="Mayor">
      <formula>NOT(ISERROR(SEARCH("Mayor",M40)))</formula>
    </cfRule>
    <cfRule type="containsText" dxfId="401" priority="339" operator="containsText" text="Alta">
      <formula>NOT(ISERROR(SEARCH("Alta",M40)))</formula>
    </cfRule>
    <cfRule type="containsText" dxfId="400" priority="340" operator="containsText" text="Moderado">
      <formula>NOT(ISERROR(SEARCH("Moderado",M40)))</formula>
    </cfRule>
    <cfRule type="containsText" dxfId="399" priority="341" operator="containsText" text="Menor">
      <formula>NOT(ISERROR(SEARCH("Menor",M40)))</formula>
    </cfRule>
    <cfRule type="containsText" dxfId="398" priority="342" operator="containsText" text="Leve">
      <formula>NOT(ISERROR(SEARCH("Leve",M40)))</formula>
    </cfRule>
  </conditionalFormatting>
  <conditionalFormatting sqref="M70">
    <cfRule type="containsText" dxfId="397" priority="201" operator="containsText" text="Catastrófico">
      <formula>NOT(ISERROR(SEARCH("Catastrófico",M70)))</formula>
    </cfRule>
    <cfRule type="containsText" dxfId="396" priority="202" operator="containsText" text="Mayor">
      <formula>NOT(ISERROR(SEARCH("Mayor",M70)))</formula>
    </cfRule>
    <cfRule type="containsText" dxfId="395" priority="203" operator="containsText" text="Alta">
      <formula>NOT(ISERROR(SEARCH("Alta",M70)))</formula>
    </cfRule>
    <cfRule type="containsText" dxfId="394" priority="204" operator="containsText" text="Moderado">
      <formula>NOT(ISERROR(SEARCH("Moderado",M70)))</formula>
    </cfRule>
    <cfRule type="containsText" dxfId="393" priority="205" operator="containsText" text="Menor">
      <formula>NOT(ISERROR(SEARCH("Menor",M70)))</formula>
    </cfRule>
    <cfRule type="containsText" dxfId="392" priority="206" operator="containsText" text="Leve">
      <formula>NOT(ISERROR(SEARCH("Leve",M70)))</formula>
    </cfRule>
  </conditionalFormatting>
  <conditionalFormatting sqref="M80">
    <cfRule type="containsText" dxfId="391" priority="109" operator="containsText" text="Catastrófico">
      <formula>NOT(ISERROR(SEARCH("Catastrófico",M80)))</formula>
    </cfRule>
    <cfRule type="containsText" dxfId="390" priority="110" operator="containsText" text="Mayor">
      <formula>NOT(ISERROR(SEARCH("Mayor",M80)))</formula>
    </cfRule>
    <cfRule type="containsText" dxfId="389" priority="111" operator="containsText" text="Alta">
      <formula>NOT(ISERROR(SEARCH("Alta",M80)))</formula>
    </cfRule>
    <cfRule type="containsText" dxfId="388" priority="112" operator="containsText" text="Moderado">
      <formula>NOT(ISERROR(SEARCH("Moderado",M80)))</formula>
    </cfRule>
    <cfRule type="containsText" dxfId="387" priority="113" operator="containsText" text="Menor">
      <formula>NOT(ISERROR(SEARCH("Menor",M80)))</formula>
    </cfRule>
    <cfRule type="containsText" dxfId="386" priority="114" operator="containsText" text="Leve">
      <formula>NOT(ISERROR(SEARCH("Leve",M80)))</formula>
    </cfRule>
  </conditionalFormatting>
  <conditionalFormatting sqref="M10:N10 M20">
    <cfRule type="containsText" dxfId="385" priority="831" operator="containsText" text="Moderado">
      <formula>NOT(ISERROR(SEARCH("Moderado",M10)))</formula>
    </cfRule>
  </conditionalFormatting>
  <conditionalFormatting sqref="N70">
    <cfRule type="containsText" dxfId="384" priority="269" operator="containsText" text="Extremo">
      <formula>NOT(ISERROR(SEARCH("Extremo",N70)))</formula>
    </cfRule>
    <cfRule type="containsText" dxfId="383" priority="270" operator="containsText" text="Alto">
      <formula>NOT(ISERROR(SEARCH("Alto",N70)))</formula>
    </cfRule>
    <cfRule type="containsText" dxfId="382" priority="271" operator="containsText" text="Bajo">
      <formula>NOT(ISERROR(SEARCH("Bajo",N70)))</formula>
    </cfRule>
    <cfRule type="containsText" dxfId="381" priority="272" operator="containsText" text="Moderado">
      <formula>NOT(ISERROR(SEARCH("Moderado",N70)))</formula>
    </cfRule>
  </conditionalFormatting>
  <conditionalFormatting sqref="N80">
    <cfRule type="containsText" dxfId="380" priority="115" operator="containsText" text="Extremo">
      <formula>NOT(ISERROR(SEARCH("Extremo",N80)))</formula>
    </cfRule>
    <cfRule type="containsText" dxfId="379" priority="116" operator="containsText" text="Alto">
      <formula>NOT(ISERROR(SEARCH("Alto",N80)))</formula>
    </cfRule>
    <cfRule type="containsText" dxfId="378" priority="117" operator="containsText" text="Bajo">
      <formula>NOT(ISERROR(SEARCH("Bajo",N80)))</formula>
    </cfRule>
    <cfRule type="containsText" dxfId="377" priority="118" operator="containsText" text="Moderado">
      <formula>NOT(ISERROR(SEARCH("Moderado",N80)))</formula>
    </cfRule>
  </conditionalFormatting>
  <conditionalFormatting sqref="N8:O8">
    <cfRule type="containsText" dxfId="376" priority="393" operator="containsText" text="3- Moderado">
      <formula>NOT(ISERROR(SEARCH("3- Moderado",N8)))</formula>
    </cfRule>
    <cfRule type="containsText" dxfId="375" priority="394" operator="containsText" text="6- Moderado">
      <formula>NOT(ISERROR(SEARCH("6- Moderado",N8)))</formula>
    </cfRule>
    <cfRule type="containsText" dxfId="374" priority="395" operator="containsText" text="4- Moderado">
      <formula>NOT(ISERROR(SEARCH("4- Moderado",N8)))</formula>
    </cfRule>
    <cfRule type="containsText" dxfId="373" priority="396" operator="containsText" text="3- Bajo">
      <formula>NOT(ISERROR(SEARCH("3- Bajo",N8)))</formula>
    </cfRule>
    <cfRule type="containsText" dxfId="372" priority="397" operator="containsText" text="4- Bajo">
      <formula>NOT(ISERROR(SEARCH("4- Bajo",N8)))</formula>
    </cfRule>
    <cfRule type="containsText" dxfId="371" priority="398" operator="containsText" text="1- Bajo">
      <formula>NOT(ISERROR(SEARCH("1- Bajo",N8)))</formula>
    </cfRule>
  </conditionalFormatting>
  <conditionalFormatting sqref="N10:O10">
    <cfRule type="containsText" dxfId="370" priority="389" operator="containsText" text="Extremo">
      <formula>NOT(ISERROR(SEARCH("Extremo",N10)))</formula>
    </cfRule>
    <cfRule type="containsText" dxfId="369" priority="390" operator="containsText" text="Alto">
      <formula>NOT(ISERROR(SEARCH("Alto",N10)))</formula>
    </cfRule>
    <cfRule type="containsText" dxfId="368" priority="391" operator="containsText" text="Bajo">
      <formula>NOT(ISERROR(SEARCH("Bajo",N10)))</formula>
    </cfRule>
  </conditionalFormatting>
  <conditionalFormatting sqref="N20:O20">
    <cfRule type="containsText" dxfId="367" priority="1415" operator="containsText" text="Extremo">
      <formula>NOT(ISERROR(SEARCH("Extremo",N20)))</formula>
    </cfRule>
    <cfRule type="containsText" dxfId="366" priority="1416" operator="containsText" text="Alto">
      <formula>NOT(ISERROR(SEARCH("Alto",N20)))</formula>
    </cfRule>
    <cfRule type="containsText" dxfId="365" priority="1417" operator="containsText" text="Bajo">
      <formula>NOT(ISERROR(SEARCH("Bajo",N20)))</formula>
    </cfRule>
    <cfRule type="containsText" dxfId="364" priority="1418" operator="containsText" text="Moderado">
      <formula>NOT(ISERROR(SEARCH("Moderado",N20)))</formula>
    </cfRule>
  </conditionalFormatting>
  <conditionalFormatting sqref="N30:O30">
    <cfRule type="containsText" dxfId="363" priority="464" operator="containsText" text="Extremo">
      <formula>NOT(ISERROR(SEARCH("Extremo",N30)))</formula>
    </cfRule>
    <cfRule type="containsText" dxfId="362" priority="465" operator="containsText" text="Alto">
      <formula>NOT(ISERROR(SEARCH("Alto",N30)))</formula>
    </cfRule>
    <cfRule type="containsText" dxfId="361" priority="466" operator="containsText" text="Bajo">
      <formula>NOT(ISERROR(SEARCH("Bajo",N30)))</formula>
    </cfRule>
    <cfRule type="containsText" dxfId="360" priority="467" operator="containsText" text="Moderado">
      <formula>NOT(ISERROR(SEARCH("Moderado",N30)))</formula>
    </cfRule>
  </conditionalFormatting>
  <conditionalFormatting sqref="N40:O40">
    <cfRule type="containsText" dxfId="359" priority="343" operator="containsText" text="Extremo">
      <formula>NOT(ISERROR(SEARCH("Extremo",N40)))</formula>
    </cfRule>
    <cfRule type="containsText" dxfId="358" priority="344" operator="containsText" text="Alto">
      <formula>NOT(ISERROR(SEARCH("Alto",N40)))</formula>
    </cfRule>
    <cfRule type="containsText" dxfId="357" priority="345" operator="containsText" text="Bajo">
      <formula>NOT(ISERROR(SEARCH("Bajo",N40)))</formula>
    </cfRule>
    <cfRule type="containsText" dxfId="356" priority="346" operator="containsText" text="Moderado">
      <formula>NOT(ISERROR(SEARCH("Moderado",N40)))</formula>
    </cfRule>
  </conditionalFormatting>
  <conditionalFormatting sqref="O10">
    <cfRule type="containsText" dxfId="355" priority="392" operator="containsText" text="Moderado">
      <formula>NOT(ISERROR(SEARCH("Moderado",O10)))</formula>
    </cfRule>
  </conditionalFormatting>
  <conditionalFormatting sqref="M50 M60">
    <cfRule type="containsText" dxfId="354" priority="33" operator="containsText" text="Catastrófico">
      <formula>NOT(ISERROR(SEARCH("Catastrófico",M50)))</formula>
    </cfRule>
    <cfRule type="containsText" dxfId="353" priority="34" operator="containsText" text="Mayor">
      <formula>NOT(ISERROR(SEARCH("Mayor",M50)))</formula>
    </cfRule>
    <cfRule type="containsText" dxfId="352" priority="35" operator="containsText" text="Alta">
      <formula>NOT(ISERROR(SEARCH("Alta",M50)))</formula>
    </cfRule>
    <cfRule type="containsText" dxfId="351" priority="36" operator="containsText" text="Moderado">
      <formula>NOT(ISERROR(SEARCH("Moderado",M50)))</formula>
    </cfRule>
    <cfRule type="containsText" dxfId="350" priority="37" operator="containsText" text="Menor">
      <formula>NOT(ISERROR(SEARCH("Menor",M50)))</formula>
    </cfRule>
    <cfRule type="containsText" dxfId="349" priority="38" operator="containsText" text="Leve">
      <formula>NOT(ISERROR(SEARCH("Leve",M50)))</formula>
    </cfRule>
  </conditionalFormatting>
  <conditionalFormatting sqref="N50 N60">
    <cfRule type="containsText" dxfId="348" priority="29" operator="containsText" text="Extremo">
      <formula>NOT(ISERROR(SEARCH("Extremo",N50)))</formula>
    </cfRule>
    <cfRule type="containsText" dxfId="347" priority="30" operator="containsText" text="Alto">
      <formula>NOT(ISERROR(SEARCH("Alto",N50)))</formula>
    </cfRule>
    <cfRule type="containsText" dxfId="346" priority="31" operator="containsText" text="Bajo">
      <formula>NOT(ISERROR(SEARCH("Bajo",N50)))</formula>
    </cfRule>
    <cfRule type="containsText" dxfId="345" priority="32" operator="containsText" text="Moderado">
      <formula>NOT(ISERROR(SEARCH("Moderado",N50)))</formula>
    </cfRule>
  </conditionalFormatting>
  <conditionalFormatting sqref="D50:D53">
    <cfRule type="containsText" dxfId="344" priority="23" operator="containsText" text="3- Moderado">
      <formula>NOT(ISERROR(SEARCH("3- Moderado",D50)))</formula>
    </cfRule>
    <cfRule type="containsText" dxfId="343" priority="24" operator="containsText" text="6- Moderado">
      <formula>NOT(ISERROR(SEARCH("6- Moderado",D50)))</formula>
    </cfRule>
    <cfRule type="containsText" dxfId="342" priority="25" operator="containsText" text="4- Moderado">
      <formula>NOT(ISERROR(SEARCH("4- Moderado",D50)))</formula>
    </cfRule>
    <cfRule type="containsText" dxfId="341" priority="26" operator="containsText" text="3- Bajo">
      <formula>NOT(ISERROR(SEARCH("3- Bajo",D50)))</formula>
    </cfRule>
    <cfRule type="containsText" dxfId="340" priority="27" operator="containsText" text="4- Bajo">
      <formula>NOT(ISERROR(SEARCH("4- Bajo",D50)))</formula>
    </cfRule>
    <cfRule type="containsText" dxfId="339" priority="28" operator="containsText" text="1- Bajo">
      <formula>NOT(ISERROR(SEARCH("1- Bajo",D50)))</formula>
    </cfRule>
  </conditionalFormatting>
  <conditionalFormatting sqref="H50 H60">
    <cfRule type="containsText" dxfId="338" priority="1" operator="containsText" text="Muy Baja">
      <formula>NOT(ISERROR(SEARCH("Muy Baja",H50)))</formula>
    </cfRule>
    <cfRule type="containsText" dxfId="337" priority="2" operator="containsText" text="Baja">
      <formula>NOT(ISERROR(SEARCH("Baja",H50)))</formula>
    </cfRule>
    <cfRule type="containsText" dxfId="336" priority="3" operator="containsText" text="Muy Alta">
      <formula>NOT(ISERROR(SEARCH("Muy Alta",H50)))</formula>
    </cfRule>
    <cfRule type="containsText" dxfId="335" priority="4" operator="containsText" text="Alta">
      <formula>NOT(ISERROR(SEARCH("Alta",H50)))</formula>
    </cfRule>
    <cfRule type="containsText" dxfId="334" priority="5" operator="containsText" text="Media">
      <formula>NOT(ISERROR(SEARCH("Media",H50)))</formula>
    </cfRule>
    <cfRule type="containsText" dxfId="333" priority="6" operator="containsText" text="Media">
      <formula>NOT(ISERROR(SEARCH("Media",H50)))</formula>
    </cfRule>
    <cfRule type="containsText" dxfId="332" priority="7" operator="containsText" text="Media">
      <formula>NOT(ISERROR(SEARCH("Media",H50)))</formula>
    </cfRule>
    <cfRule type="containsText" dxfId="331" priority="8" operator="containsText" text="Muy Baja">
      <formula>NOT(ISERROR(SEARCH("Muy Baja",H50)))</formula>
    </cfRule>
    <cfRule type="containsText" dxfId="330" priority="9" operator="containsText" text="Baja">
      <formula>NOT(ISERROR(SEARCH("Baja",H50)))</formula>
    </cfRule>
    <cfRule type="containsText" dxfId="329" priority="10" operator="containsText" text="Muy Baja">
      <formula>NOT(ISERROR(SEARCH("Muy Baja",H50)))</formula>
    </cfRule>
    <cfRule type="containsText" dxfId="328" priority="11" operator="containsText" text="Muy Baja">
      <formula>NOT(ISERROR(SEARCH("Muy Baja",H50)))</formula>
    </cfRule>
    <cfRule type="containsText" dxfId="327" priority="12" operator="containsText" text="Muy Baja">
      <formula>NOT(ISERROR(SEARCH("Muy Baja",H50)))</formula>
    </cfRule>
    <cfRule type="containsText" dxfId="326" priority="13" operator="containsText" text="Muy Baja'Tabla probabilidad'!">
      <formula>NOT(ISERROR(SEARCH("Muy Baja'Tabla probabilidad'!",H50)))</formula>
    </cfRule>
    <cfRule type="containsText" dxfId="325" priority="14" operator="containsText" text="Muy bajo">
      <formula>NOT(ISERROR(SEARCH("Muy bajo",H50)))</formula>
    </cfRule>
    <cfRule type="containsText" dxfId="324" priority="15" operator="containsText" text="Alta">
      <formula>NOT(ISERROR(SEARCH("Alta",H50)))</formula>
    </cfRule>
    <cfRule type="containsText" dxfId="323" priority="16" operator="containsText" text="Media">
      <formula>NOT(ISERROR(SEARCH("Media",H50)))</formula>
    </cfRule>
    <cfRule type="containsText" dxfId="322" priority="17" operator="containsText" text="Baja">
      <formula>NOT(ISERROR(SEARCH("Baja",H50)))</formula>
    </cfRule>
    <cfRule type="containsText" dxfId="321" priority="18" operator="containsText" text="Muy baja">
      <formula>NOT(ISERROR(SEARCH("Muy baja",H50)))</formula>
    </cfRule>
    <cfRule type="cellIs" dxfId="320" priority="21" operator="between">
      <formula>1</formula>
      <formula>2</formula>
    </cfRule>
    <cfRule type="cellIs" dxfId="319" priority="22" operator="between">
      <formula>0</formula>
      <formula>2</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5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5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460"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461"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633" operator="containsText" id="{954E1B25-D051-41D0-989E-8AD2D1BE75BA}">
            <xm:f>NOT(ISERROR(SEARCH('8- Políticas de Administración '!$B$5,H40)))</xm:f>
            <xm:f>'8- Políticas de Administración '!$B$5</xm:f>
            <x14:dxf>
              <font>
                <color rgb="FF006100"/>
              </font>
              <fill>
                <patternFill>
                  <bgColor rgb="FFC6EFCE"/>
                </patternFill>
              </fill>
            </x14:dxf>
          </x14:cfRule>
          <x14:cfRule type="containsText" priority="634" operator="containsText" id="{DE7D4B69-6DFB-425D-B1B8-D35A87E1A13E}">
            <xm:f>NOT(ISERROR(SEARCH('8- Políticas de Administración '!$B$5,H40)))</xm:f>
            <xm:f>'8- Políticas de Administración '!$B$5</xm:f>
            <x14:dxf>
              <font>
                <color rgb="FF9C0006"/>
              </font>
              <fill>
                <patternFill>
                  <bgColor rgb="FFFFC7CE"/>
                </patternFill>
              </fill>
            </x14:dxf>
          </x14:cfRule>
          <xm:sqref>H40</xm:sqref>
        </x14:conditionalFormatting>
        <x14:conditionalFormatting xmlns:xm="http://schemas.microsoft.com/office/excel/2006/main">
          <x14:cfRule type="containsText" priority="313" operator="containsText" id="{707A634C-B82F-4D42-BC9F-8E261ACE94B9}">
            <xm:f>NOT(ISERROR(SEARCH('8- Políticas de Administración '!$B$5,H70)))</xm:f>
            <xm:f>'8- Políticas de Administración '!$B$5</xm:f>
            <x14:dxf>
              <font>
                <color rgb="FF006100"/>
              </font>
              <fill>
                <patternFill>
                  <bgColor rgb="FFC6EFCE"/>
                </patternFill>
              </fill>
            </x14:dxf>
          </x14:cfRule>
          <x14:cfRule type="containsText" priority="314" operator="containsText" id="{5ED9F1F3-8983-442B-B76F-C783C6960D9C}">
            <xm:f>NOT(ISERROR(SEARCH('8- Políticas de Administración '!$B$5,H70)))</xm:f>
            <xm:f>'8- Políticas de Administración '!$B$5</xm:f>
            <x14:dxf>
              <font>
                <color rgb="FF9C0006"/>
              </font>
              <fill>
                <patternFill>
                  <bgColor rgb="FFFFC7CE"/>
                </patternFill>
              </fill>
            </x14:dxf>
          </x14:cfRule>
          <xm:sqref>H70</xm:sqref>
        </x14:conditionalFormatting>
        <x14:conditionalFormatting xmlns:xm="http://schemas.microsoft.com/office/excel/2006/main">
          <x14:cfRule type="containsText" priority="137" operator="containsText" id="{C58BFB31-8BA8-42E1-987A-2B9B3074CF94}">
            <xm:f>NOT(ISERROR(SEARCH('8- Políticas de Administración '!$B$5,H80)))</xm:f>
            <xm:f>'8- Políticas de Administración '!$B$5</xm:f>
            <x14:dxf>
              <font>
                <color rgb="FF006100"/>
              </font>
              <fill>
                <patternFill>
                  <bgColor rgb="FFC6EFCE"/>
                </patternFill>
              </fill>
            </x14:dxf>
          </x14:cfRule>
          <x14:cfRule type="containsText" priority="138" operator="containsText" id="{AB92AF65-2381-4303-ACFD-D6FC60CDD342}">
            <xm:f>NOT(ISERROR(SEARCH('8- Políticas de Administración '!$B$5,H80)))</xm:f>
            <xm:f>'8- Políticas de Administración '!$B$5</xm:f>
            <x14:dxf>
              <font>
                <color rgb="FF9C0006"/>
              </font>
              <fill>
                <patternFill>
                  <bgColor rgb="FFFFC7CE"/>
                </patternFill>
              </fill>
            </x14:dxf>
          </x14:cfRule>
          <xm:sqref>H80</xm:sqref>
        </x14:conditionalFormatting>
        <x14:conditionalFormatting xmlns:xm="http://schemas.microsoft.com/office/excel/2006/main">
          <x14:cfRule type="containsText" priority="19" operator="containsText" id="{DAAC4B72-64DA-4324-8CE9-4A0E1DB07115}">
            <xm:f>NOT(ISERROR(SEARCH('8- Políticas de Administración '!$B$5,H50)))</xm:f>
            <xm:f>'8- Políticas de Administración '!$B$5</xm:f>
            <x14:dxf>
              <font>
                <color rgb="FF006100"/>
              </font>
              <fill>
                <patternFill>
                  <bgColor rgb="FFC6EFCE"/>
                </patternFill>
              </fill>
            </x14:dxf>
          </x14:cfRule>
          <x14:cfRule type="containsText" priority="20" operator="containsText" id="{3C347FF8-EA05-48F8-B764-4501145FA581}">
            <xm:f>NOT(ISERROR(SEARCH('8- Políticas de Administración '!$B$5,H50)))</xm:f>
            <xm:f>'8- Políticas de Administración '!$B$5</xm:f>
            <x14:dxf>
              <font>
                <color rgb="FF9C0006"/>
              </font>
              <fill>
                <patternFill>
                  <bgColor rgb="FFFFC7CE"/>
                </patternFill>
              </fill>
            </x14:dxf>
          </x14:cfRule>
          <xm:sqref>H50 H60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I10:I59 I61:I89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J10:J59 J61:J89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89"/>
  <sheetViews>
    <sheetView showGridLines="0" zoomScale="70" zoomScaleNormal="70" zoomScalePageLayoutView="70" workbookViewId="0">
      <selection activeCell="X67" sqref="X67"/>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8.7109375" customWidth="1"/>
    <col min="11" max="11" width="11.7109375" customWidth="1"/>
    <col min="12" max="12" width="37" customWidth="1"/>
    <col min="13" max="13" width="42.7109375" customWidth="1"/>
    <col min="14" max="14" width="15.28515625" customWidth="1"/>
    <col min="15" max="15" width="15.7109375" customWidth="1"/>
    <col min="16" max="17" width="10" customWidth="1"/>
    <col min="18" max="18" width="7.4257812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616"/>
      <c r="B1" s="617"/>
      <c r="C1" s="618"/>
      <c r="D1" s="46"/>
      <c r="E1" s="612" t="s">
        <v>314</v>
      </c>
      <c r="F1" s="613"/>
      <c r="G1" s="613"/>
      <c r="H1" s="613"/>
      <c r="I1" s="613"/>
      <c r="J1" s="613"/>
      <c r="K1" s="613"/>
      <c r="L1" s="613"/>
      <c r="M1" s="613"/>
      <c r="N1" s="613"/>
      <c r="O1" s="613"/>
      <c r="P1" s="613"/>
      <c r="Q1" s="613"/>
      <c r="R1" s="613"/>
      <c r="S1" s="613"/>
      <c r="T1" s="613"/>
      <c r="U1" s="613"/>
      <c r="V1" s="613"/>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619"/>
      <c r="B2" s="548"/>
      <c r="C2" s="620"/>
      <c r="D2" s="46"/>
      <c r="E2" s="614"/>
      <c r="F2" s="615"/>
      <c r="G2" s="615"/>
      <c r="H2" s="615"/>
      <c r="I2" s="615"/>
      <c r="J2" s="615"/>
      <c r="K2" s="615"/>
      <c r="L2" s="615"/>
      <c r="M2" s="615"/>
      <c r="N2" s="615"/>
      <c r="O2" s="615"/>
      <c r="P2" s="615"/>
      <c r="Q2" s="615"/>
      <c r="R2" s="615"/>
      <c r="S2" s="615"/>
      <c r="T2" s="615"/>
      <c r="U2" s="615"/>
      <c r="V2" s="615"/>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619"/>
      <c r="B3" s="548"/>
      <c r="C3" s="620"/>
      <c r="D3" s="150"/>
      <c r="E3" s="614"/>
      <c r="F3" s="615"/>
      <c r="G3" s="615"/>
      <c r="H3" s="615"/>
      <c r="I3" s="615"/>
      <c r="J3" s="615"/>
      <c r="K3" s="615"/>
      <c r="L3" s="615"/>
      <c r="M3" s="615"/>
      <c r="N3" s="615"/>
      <c r="O3" s="615"/>
      <c r="P3" s="615"/>
      <c r="Q3" s="615"/>
      <c r="R3" s="615"/>
      <c r="S3" s="615"/>
      <c r="T3" s="615"/>
      <c r="U3" s="615"/>
      <c r="V3" s="615"/>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638" t="s">
        <v>234</v>
      </c>
      <c r="B4" s="638"/>
      <c r="C4" s="639" t="s">
        <v>31</v>
      </c>
      <c r="D4" s="639"/>
      <c r="E4" s="639"/>
      <c r="F4" s="639"/>
      <c r="G4" s="639"/>
      <c r="H4" s="639"/>
      <c r="I4" s="639"/>
      <c r="J4" s="639"/>
      <c r="K4" s="639"/>
      <c r="L4" s="639"/>
      <c r="M4" s="639"/>
      <c r="N4" s="639"/>
      <c r="O4" s="639"/>
      <c r="P4" s="639"/>
      <c r="Q4" s="639"/>
      <c r="R4" s="639"/>
      <c r="S4" s="639"/>
      <c r="T4" s="639"/>
      <c r="U4" s="639"/>
      <c r="V4" s="639"/>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638" t="s">
        <v>235</v>
      </c>
      <c r="B5" s="638"/>
      <c r="C5" s="639" t="s">
        <v>315</v>
      </c>
      <c r="D5" s="639"/>
      <c r="E5" s="639"/>
      <c r="F5" s="639"/>
      <c r="G5" s="639"/>
      <c r="H5" s="639"/>
      <c r="I5" s="639"/>
      <c r="J5" s="639"/>
      <c r="K5" s="639"/>
      <c r="L5" s="639"/>
      <c r="M5" s="639"/>
      <c r="N5" s="639"/>
      <c r="O5" s="639"/>
      <c r="P5" s="639"/>
      <c r="Q5" s="639"/>
      <c r="R5" s="639"/>
      <c r="S5" s="639"/>
      <c r="T5" s="639"/>
      <c r="U5" s="639"/>
      <c r="V5" s="639"/>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638" t="s">
        <v>237</v>
      </c>
      <c r="B6" s="638"/>
      <c r="C6" s="639" t="s">
        <v>315</v>
      </c>
      <c r="D6" s="639"/>
      <c r="E6" s="639"/>
      <c r="F6" s="639"/>
      <c r="G6" s="639"/>
      <c r="H6" s="639"/>
      <c r="I6" s="639"/>
      <c r="J6" s="639"/>
      <c r="K6" s="639"/>
      <c r="L6" s="639"/>
      <c r="M6" s="639"/>
      <c r="N6" s="639"/>
      <c r="O6" s="639"/>
      <c r="P6" s="639"/>
      <c r="Q6" s="639"/>
      <c r="R6" s="639"/>
      <c r="S6" s="639"/>
      <c r="T6" s="639"/>
      <c r="U6" s="639"/>
      <c r="V6" s="639"/>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621" t="s">
        <v>239</v>
      </c>
      <c r="B7" s="621"/>
      <c r="C7" s="621"/>
      <c r="D7" s="622" t="s">
        <v>316</v>
      </c>
      <c r="E7" s="623"/>
      <c r="F7" s="623"/>
      <c r="G7" s="623"/>
      <c r="H7" s="623"/>
      <c r="I7" s="623"/>
      <c r="J7" s="623"/>
      <c r="K7" s="623"/>
      <c r="L7" s="623"/>
      <c r="M7" s="623"/>
      <c r="N7" s="623"/>
      <c r="O7" s="623"/>
      <c r="P7" s="623"/>
      <c r="Q7" s="623"/>
      <c r="R7" s="624"/>
      <c r="S7" s="130"/>
      <c r="T7" s="621" t="s">
        <v>317</v>
      </c>
      <c r="U7" s="621"/>
      <c r="V7" s="621"/>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625" t="s">
        <v>244</v>
      </c>
      <c r="B8" s="627" t="s">
        <v>318</v>
      </c>
      <c r="C8" s="629" t="s">
        <v>240</v>
      </c>
      <c r="D8" s="631" t="s">
        <v>319</v>
      </c>
      <c r="E8" s="633" t="s">
        <v>209</v>
      </c>
      <c r="F8" s="635" t="s">
        <v>320</v>
      </c>
      <c r="G8" s="636"/>
      <c r="H8" s="636"/>
      <c r="I8" s="636"/>
      <c r="J8" s="636"/>
      <c r="K8" s="637"/>
      <c r="L8" s="635" t="s">
        <v>321</v>
      </c>
      <c r="M8" s="636"/>
      <c r="N8" s="636"/>
      <c r="O8" s="636"/>
      <c r="P8" s="636"/>
      <c r="Q8" s="636"/>
      <c r="R8" s="636"/>
      <c r="S8" s="637"/>
      <c r="T8" s="60"/>
      <c r="U8" s="61"/>
      <c r="V8" s="89" t="s">
        <v>322</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626"/>
      <c r="B9" s="628"/>
      <c r="C9" s="630"/>
      <c r="D9" s="632"/>
      <c r="E9" s="634"/>
      <c r="F9" s="51" t="s">
        <v>211</v>
      </c>
      <c r="G9" s="51" t="s">
        <v>213</v>
      </c>
      <c r="H9" s="51" t="s">
        <v>323</v>
      </c>
      <c r="I9" s="51" t="s">
        <v>215</v>
      </c>
      <c r="J9" s="131" t="s">
        <v>324</v>
      </c>
      <c r="K9" s="51" t="s">
        <v>221</v>
      </c>
      <c r="L9" s="51" t="s">
        <v>325</v>
      </c>
      <c r="M9" s="125" t="s">
        <v>218</v>
      </c>
      <c r="N9" s="51" t="s">
        <v>326</v>
      </c>
      <c r="O9" s="51" t="s">
        <v>327</v>
      </c>
      <c r="P9" s="51" t="s">
        <v>328</v>
      </c>
      <c r="Q9" s="51" t="s">
        <v>329</v>
      </c>
      <c r="R9" s="131" t="s">
        <v>324</v>
      </c>
      <c r="S9" s="51" t="s">
        <v>330</v>
      </c>
      <c r="T9" s="54" t="s">
        <v>223</v>
      </c>
      <c r="U9" s="54" t="s">
        <v>225</v>
      </c>
      <c r="V9" s="55" t="s">
        <v>331</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77.25" thickBot="1">
      <c r="A10" s="594">
        <f>'5- Identificación de Riesgos'!A10</f>
        <v>1</v>
      </c>
      <c r="B10" s="640" t="str">
        <f>'5- Identificación de Riesgos'!B10</f>
        <v>Vencimiento de Términos</v>
      </c>
      <c r="C10" s="165" t="str">
        <f>'5- Identificación de Riesgos'!D10</f>
        <v>1. Mayor demanda de justicia.</v>
      </c>
      <c r="D10" s="162"/>
      <c r="E10" s="166" t="s">
        <v>332</v>
      </c>
      <c r="F10" s="154" t="s">
        <v>333</v>
      </c>
      <c r="G10" s="154" t="s">
        <v>333</v>
      </c>
      <c r="H10" s="154" t="s">
        <v>333</v>
      </c>
      <c r="I10" s="154" t="s">
        <v>333</v>
      </c>
      <c r="J10" s="161">
        <f>COUNTIF(F10:I10,"SI")/4</f>
        <v>1</v>
      </c>
      <c r="K10" s="597">
        <f>AVERAGE(J10:J19)</f>
        <v>0.85</v>
      </c>
      <c r="L10" s="591" t="str">
        <f>'5- Identificación de Riesgos'!I10</f>
        <v>Afectación de reputacion,imagén,  credibilidad, satisfacción de usuarios y PI</v>
      </c>
      <c r="M10" s="299" t="s">
        <v>334</v>
      </c>
      <c r="N10" s="154" t="s">
        <v>335</v>
      </c>
      <c r="O10" s="154" t="s">
        <v>335</v>
      </c>
      <c r="P10" s="154" t="s">
        <v>333</v>
      </c>
      <c r="Q10" s="154" t="s">
        <v>333</v>
      </c>
      <c r="R10" s="161">
        <f>SUM(COUNTIF(N10,"SI")*25%,COUNTIF(O10,"SI")*40%,COUNTIF(P10,"SI")*25%,COUNTIF(Q10,"SI")*10%)</f>
        <v>0.35</v>
      </c>
      <c r="S10" s="643">
        <f>AVERAGE(R10:R19)</f>
        <v>0.35</v>
      </c>
      <c r="T10" s="646"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58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588" t="str">
        <f>CONCATENATE(VLOOKUP((LEFT(T10,LEN(T10)-4)&amp;LEFT(U10,LEN(U10)-4)),'9- Matriz de Calor '!$D$18:$E$42,2,0)," - ",RIGHT(T10,1)*RIGHT(U10,1))</f>
        <v>Moderado - 4</v>
      </c>
    </row>
    <row r="11" spans="1:278" ht="102.75" thickBot="1">
      <c r="A11" s="595"/>
      <c r="B11" s="641"/>
      <c r="C11" s="167" t="str">
        <f>'5- Identificación de Riesgos'!D11</f>
        <v>2. Insuficiencia de  personal  para atender la función misional y la atención a las partes interesadas en los despachos judiciales y centro de servicios</v>
      </c>
      <c r="D11" s="163"/>
      <c r="E11" s="166" t="s">
        <v>332</v>
      </c>
      <c r="F11" s="154" t="s">
        <v>333</v>
      </c>
      <c r="G11" s="154" t="s">
        <v>333</v>
      </c>
      <c r="H11" s="154" t="s">
        <v>333</v>
      </c>
      <c r="I11" s="154" t="s">
        <v>333</v>
      </c>
      <c r="J11" s="159">
        <f t="shared" ref="J11:J24" si="0">COUNTIF(F11:I11,"SI")/4</f>
        <v>1</v>
      </c>
      <c r="K11" s="598"/>
      <c r="L11" s="649"/>
      <c r="M11" s="166" t="s">
        <v>336</v>
      </c>
      <c r="N11" s="155" t="s">
        <v>335</v>
      </c>
      <c r="O11" s="155" t="s">
        <v>335</v>
      </c>
      <c r="P11" s="155" t="s">
        <v>333</v>
      </c>
      <c r="Q11" s="155" t="s">
        <v>333</v>
      </c>
      <c r="R11" s="159">
        <f t="shared" ref="R11:R24" si="1">SUM(COUNTIF(N11,"SI")*25%,COUNTIF(O11,"SI")*40%,COUNTIF(P11,"SI")*25%,COUNTIF(Q11,"SI")*10%)</f>
        <v>0.35</v>
      </c>
      <c r="S11" s="644"/>
      <c r="T11" s="647"/>
      <c r="U11" s="465"/>
      <c r="V11" s="589"/>
    </row>
    <row r="12" spans="1:278" ht="77.25" thickBot="1">
      <c r="A12" s="595"/>
      <c r="B12" s="641"/>
      <c r="C12" s="167" t="str">
        <f>'5- Identificación de Riesgos'!D12</f>
        <v>3. Complejidad de los procesos judiciales y solicitudes, lo cual incrementa los tiempos para su resolución.</v>
      </c>
      <c r="D12" s="163"/>
      <c r="E12" s="166" t="s">
        <v>332</v>
      </c>
      <c r="F12" s="154" t="s">
        <v>333</v>
      </c>
      <c r="G12" s="154" t="s">
        <v>333</v>
      </c>
      <c r="H12" s="154" t="s">
        <v>333</v>
      </c>
      <c r="I12" s="154" t="s">
        <v>333</v>
      </c>
      <c r="J12" s="159">
        <f t="shared" si="0"/>
        <v>1</v>
      </c>
      <c r="K12" s="598"/>
      <c r="L12" s="155">
        <f>'5- Identificación de Riesgos'!I12</f>
        <v>0</v>
      </c>
      <c r="M12" s="189"/>
      <c r="N12" s="155"/>
      <c r="O12" s="155"/>
      <c r="P12" s="155"/>
      <c r="Q12" s="155"/>
      <c r="R12" s="159"/>
      <c r="S12" s="644"/>
      <c r="T12" s="647"/>
      <c r="U12" s="465"/>
      <c r="V12" s="589"/>
    </row>
    <row r="13" spans="1:278" ht="89.25">
      <c r="A13" s="595"/>
      <c r="B13" s="641"/>
      <c r="C13" s="167" t="str">
        <f>'5- Identificación de Riesgos'!D13</f>
        <v>4.Fallas en la planeación  para el desarrollo de las tareas propias del despacho.</v>
      </c>
      <c r="D13" s="163"/>
      <c r="E13" s="166" t="s">
        <v>337</v>
      </c>
      <c r="F13" s="155" t="s">
        <v>335</v>
      </c>
      <c r="G13" s="155" t="s">
        <v>333</v>
      </c>
      <c r="H13" s="155" t="s">
        <v>333</v>
      </c>
      <c r="I13" s="155" t="s">
        <v>333</v>
      </c>
      <c r="J13" s="159">
        <f t="shared" si="0"/>
        <v>0.75</v>
      </c>
      <c r="K13" s="598"/>
      <c r="L13" s="155">
        <f>'5- Identificación de Riesgos'!I13</f>
        <v>0</v>
      </c>
      <c r="M13" s="166"/>
      <c r="N13" s="155"/>
      <c r="O13" s="155"/>
      <c r="P13" s="155"/>
      <c r="Q13" s="155"/>
      <c r="R13" s="159"/>
      <c r="S13" s="644"/>
      <c r="T13" s="647"/>
      <c r="U13" s="465"/>
      <c r="V13" s="589"/>
    </row>
    <row r="14" spans="1:278" ht="25.5">
      <c r="A14" s="595"/>
      <c r="B14" s="641"/>
      <c r="C14" s="167" t="str">
        <f>'5- Identificación de Riesgos'!D14</f>
        <v>5.  Fallas e insuficiencia de las herramientas tecnológicas.</v>
      </c>
      <c r="D14" s="163"/>
      <c r="E14" s="168" t="s">
        <v>338</v>
      </c>
      <c r="F14" s="155" t="s">
        <v>333</v>
      </c>
      <c r="G14" s="155" t="s">
        <v>335</v>
      </c>
      <c r="H14" s="155" t="s">
        <v>335</v>
      </c>
      <c r="I14" s="155" t="s">
        <v>333</v>
      </c>
      <c r="J14" s="159">
        <f t="shared" si="0"/>
        <v>0.5</v>
      </c>
      <c r="K14" s="598"/>
      <c r="L14" s="155"/>
      <c r="M14" s="189"/>
      <c r="N14" s="155"/>
      <c r="O14" s="155"/>
      <c r="P14" s="155"/>
      <c r="Q14" s="155"/>
      <c r="R14" s="159"/>
      <c r="S14" s="644"/>
      <c r="T14" s="647"/>
      <c r="U14" s="465"/>
      <c r="V14" s="589"/>
    </row>
    <row r="15" spans="1:278">
      <c r="A15" s="595"/>
      <c r="B15" s="641"/>
      <c r="C15" s="167"/>
      <c r="D15" s="163"/>
      <c r="E15" s="168"/>
      <c r="F15" s="155"/>
      <c r="G15" s="155"/>
      <c r="H15" s="155"/>
      <c r="I15" s="155"/>
      <c r="J15" s="159"/>
      <c r="K15" s="598"/>
      <c r="L15" s="155">
        <f>'5- Identificación de Riesgos'!I15</f>
        <v>0</v>
      </c>
      <c r="M15" s="174"/>
      <c r="N15" s="155"/>
      <c r="O15" s="155"/>
      <c r="P15" s="155"/>
      <c r="Q15" s="155"/>
      <c r="R15" s="159"/>
      <c r="S15" s="644"/>
      <c r="T15" s="647"/>
      <c r="U15" s="465"/>
      <c r="V15" s="589"/>
    </row>
    <row r="16" spans="1:278">
      <c r="A16" s="595"/>
      <c r="B16" s="641"/>
      <c r="C16" s="167"/>
      <c r="D16" s="163"/>
      <c r="E16" s="168"/>
      <c r="F16" s="155"/>
      <c r="G16" s="155"/>
      <c r="H16" s="155"/>
      <c r="I16" s="155"/>
      <c r="J16" s="159"/>
      <c r="K16" s="598"/>
      <c r="L16" s="155">
        <f>'5- Identificación de Riesgos'!I16</f>
        <v>0</v>
      </c>
      <c r="M16" s="174"/>
      <c r="N16" s="155"/>
      <c r="O16" s="155"/>
      <c r="P16" s="155"/>
      <c r="Q16" s="155"/>
      <c r="R16" s="159"/>
      <c r="S16" s="644"/>
      <c r="T16" s="647"/>
      <c r="U16" s="465"/>
      <c r="V16" s="589"/>
    </row>
    <row r="17" spans="1:22">
      <c r="A17" s="595"/>
      <c r="B17" s="641"/>
      <c r="C17" s="167"/>
      <c r="D17" s="163"/>
      <c r="E17" s="168"/>
      <c r="F17" s="155"/>
      <c r="G17" s="155"/>
      <c r="H17" s="155"/>
      <c r="I17" s="155"/>
      <c r="J17" s="159"/>
      <c r="K17" s="598"/>
      <c r="L17" s="155">
        <f>'5- Identificación de Riesgos'!I17</f>
        <v>0</v>
      </c>
      <c r="M17" s="174"/>
      <c r="N17" s="155"/>
      <c r="O17" s="155"/>
      <c r="P17" s="155"/>
      <c r="Q17" s="155"/>
      <c r="R17" s="159"/>
      <c r="S17" s="644"/>
      <c r="T17" s="647"/>
      <c r="U17" s="465"/>
      <c r="V17" s="589"/>
    </row>
    <row r="18" spans="1:22">
      <c r="A18" s="595"/>
      <c r="B18" s="641"/>
      <c r="C18" s="167"/>
      <c r="D18" s="163"/>
      <c r="E18" s="168"/>
      <c r="F18" s="155"/>
      <c r="G18" s="155"/>
      <c r="H18" s="155"/>
      <c r="I18" s="155"/>
      <c r="J18" s="159"/>
      <c r="K18" s="598"/>
      <c r="L18" s="155">
        <f>'5- Identificación de Riesgos'!I18</f>
        <v>0</v>
      </c>
      <c r="M18" s="174"/>
      <c r="N18" s="155"/>
      <c r="O18" s="155"/>
      <c r="P18" s="155"/>
      <c r="Q18" s="155"/>
      <c r="R18" s="159"/>
      <c r="S18" s="644"/>
      <c r="T18" s="647"/>
      <c r="U18" s="465"/>
      <c r="V18" s="589"/>
    </row>
    <row r="19" spans="1:22" ht="15.75" thickBot="1">
      <c r="A19" s="596"/>
      <c r="B19" s="642"/>
      <c r="C19" s="169"/>
      <c r="D19" s="164"/>
      <c r="E19" s="170"/>
      <c r="F19" s="156"/>
      <c r="G19" s="156"/>
      <c r="H19" s="156"/>
      <c r="I19" s="156"/>
      <c r="J19" s="160"/>
      <c r="K19" s="599"/>
      <c r="L19" s="156">
        <f>'5- Identificación de Riesgos'!I19</f>
        <v>0</v>
      </c>
      <c r="M19" s="175"/>
      <c r="N19" s="156"/>
      <c r="O19" s="156"/>
      <c r="P19" s="156"/>
      <c r="Q19" s="156"/>
      <c r="R19" s="160"/>
      <c r="S19" s="645"/>
      <c r="T19" s="648"/>
      <c r="U19" s="587"/>
      <c r="V19" s="590"/>
    </row>
    <row r="20" spans="1:22" ht="75">
      <c r="A20" s="594">
        <f>'5- Identificación de Riesgos'!A20</f>
        <v>2</v>
      </c>
      <c r="B20" s="649" t="str">
        <f>'5- Identificación de Riesgos'!B20</f>
        <v xml:space="preserve">Incumplimientos en la realizacion de audiencias </v>
      </c>
      <c r="C20" s="172" t="str">
        <f>'5- Identificación de Riesgos'!D20</f>
        <v xml:space="preserve">1. Inasistencia del Juez </v>
      </c>
      <c r="D20" s="153"/>
      <c r="E20" s="173" t="s">
        <v>339</v>
      </c>
      <c r="F20" s="157" t="s">
        <v>335</v>
      </c>
      <c r="G20" s="157" t="s">
        <v>335</v>
      </c>
      <c r="H20" s="157" t="s">
        <v>335</v>
      </c>
      <c r="I20" s="157" t="s">
        <v>335</v>
      </c>
      <c r="J20" s="158"/>
      <c r="K20" s="652">
        <f>AVERAGE(J20:J29)</f>
        <v>0.75</v>
      </c>
      <c r="L20" s="157" t="str">
        <f>'5- Identificación de Riesgos'!I20</f>
        <v>Afectación de reputacion,imagén,  credibilidad, satisfacción de usuarios y PI</v>
      </c>
      <c r="M20" s="300" t="s">
        <v>340</v>
      </c>
      <c r="N20" s="154" t="s">
        <v>333</v>
      </c>
      <c r="O20" s="154" t="s">
        <v>335</v>
      </c>
      <c r="P20" s="154" t="s">
        <v>333</v>
      </c>
      <c r="Q20" s="154" t="s">
        <v>333</v>
      </c>
      <c r="R20" s="158">
        <f t="shared" si="1"/>
        <v>0.6</v>
      </c>
      <c r="S20" s="652">
        <f t="shared" ref="S20" si="2">AVERAGE(R20:R29)</f>
        <v>0.6</v>
      </c>
      <c r="T20" s="600"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586"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588" t="str">
        <f>CONCATENATE(VLOOKUP((LEFT(T20,LEN(T20)-4)&amp;LEFT(U20,LEN(U20)-4)),'9- Matriz de Calor '!$D$18:$E$42,2,0)," - ",RIGHT(T20,1)*RIGHT(U20,1))</f>
        <v>Bajo - 1</v>
      </c>
    </row>
    <row r="21" spans="1:22" ht="39" thickBot="1">
      <c r="A21" s="595"/>
      <c r="B21" s="465"/>
      <c r="C21" s="167" t="str">
        <f>'5- Identificación de Riesgos'!D21</f>
        <v xml:space="preserve">2. Falta de tiempo para  la realización.
</v>
      </c>
      <c r="D21" s="163"/>
      <c r="E21" s="168" t="s">
        <v>341</v>
      </c>
      <c r="F21" s="155" t="s">
        <v>335</v>
      </c>
      <c r="G21" s="155" t="s">
        <v>335</v>
      </c>
      <c r="H21" s="155" t="s">
        <v>335</v>
      </c>
      <c r="I21" s="155" t="s">
        <v>335</v>
      </c>
      <c r="J21" s="159"/>
      <c r="K21" s="598"/>
      <c r="L21" s="157">
        <f>'5- Identificación de Riesgos'!I21</f>
        <v>0</v>
      </c>
      <c r="M21" s="189"/>
      <c r="N21" s="155"/>
      <c r="O21" s="155"/>
      <c r="P21" s="155"/>
      <c r="Q21" s="155"/>
      <c r="R21" s="159"/>
      <c r="S21" s="598"/>
      <c r="T21" s="601"/>
      <c r="U21" s="465"/>
      <c r="V21" s="589"/>
    </row>
    <row r="22" spans="1:22" ht="77.25" thickBot="1">
      <c r="A22" s="595"/>
      <c r="B22" s="465"/>
      <c r="C22" s="167" t="str">
        <f>'5- Identificación de Riesgos'!D22</f>
        <v>3. Programación de audiencias sin tener en cuenta tiempos de duración para su realización.</v>
      </c>
      <c r="D22" s="163"/>
      <c r="E22" s="166" t="s">
        <v>342</v>
      </c>
      <c r="F22" s="155" t="s">
        <v>335</v>
      </c>
      <c r="G22" s="155" t="s">
        <v>333</v>
      </c>
      <c r="H22" s="155" t="s">
        <v>333</v>
      </c>
      <c r="I22" s="155" t="s">
        <v>333</v>
      </c>
      <c r="J22" s="159">
        <f t="shared" si="0"/>
        <v>0.75</v>
      </c>
      <c r="K22" s="598"/>
      <c r="L22" s="157">
        <f>'5- Identificación de Riesgos'!I22</f>
        <v>0</v>
      </c>
      <c r="M22" s="189"/>
      <c r="N22" s="155"/>
      <c r="O22" s="155"/>
      <c r="P22" s="155"/>
      <c r="Q22" s="155"/>
      <c r="R22" s="159"/>
      <c r="S22" s="598"/>
      <c r="T22" s="601"/>
      <c r="U22" s="465"/>
      <c r="V22" s="589"/>
    </row>
    <row r="23" spans="1:22" ht="102.75" thickBot="1">
      <c r="A23" s="595"/>
      <c r="B23" s="465"/>
      <c r="C23" s="167" t="str">
        <f>'5- Identificación de Riesgos'!D23</f>
        <v xml:space="preserve">4 .Notificaciones judiciales erradas o inoportunas </v>
      </c>
      <c r="D23" s="163"/>
      <c r="E23" s="166" t="s">
        <v>343</v>
      </c>
      <c r="F23" s="155" t="s">
        <v>333</v>
      </c>
      <c r="G23" s="155" t="s">
        <v>333</v>
      </c>
      <c r="H23" s="155" t="s">
        <v>333</v>
      </c>
      <c r="I23" s="155" t="s">
        <v>333</v>
      </c>
      <c r="J23" s="159">
        <f t="shared" si="0"/>
        <v>1</v>
      </c>
      <c r="K23" s="598"/>
      <c r="L23" s="157">
        <f>'5- Identificación de Riesgos'!I23</f>
        <v>0</v>
      </c>
      <c r="M23" s="189"/>
      <c r="N23" s="155"/>
      <c r="O23" s="155"/>
      <c r="P23" s="155"/>
      <c r="Q23" s="155"/>
      <c r="R23" s="159"/>
      <c r="S23" s="598"/>
      <c r="T23" s="601"/>
      <c r="U23" s="465"/>
      <c r="V23" s="589"/>
    </row>
    <row r="24" spans="1:22" ht="102">
      <c r="A24" s="595"/>
      <c r="B24" s="465"/>
      <c r="C24" s="167" t="str">
        <f>'5- Identificación de Riesgos'!D24</f>
        <v>5.Fallas en el servicio de internet,  conectividad  irregular.</v>
      </c>
      <c r="D24" s="163"/>
      <c r="E24" s="168" t="s">
        <v>338</v>
      </c>
      <c r="F24" s="155" t="s">
        <v>333</v>
      </c>
      <c r="G24" s="155" t="s">
        <v>335</v>
      </c>
      <c r="H24" s="155" t="s">
        <v>335</v>
      </c>
      <c r="I24" s="155" t="s">
        <v>333</v>
      </c>
      <c r="J24" s="159">
        <f t="shared" si="0"/>
        <v>0.5</v>
      </c>
      <c r="K24" s="598"/>
      <c r="L24" s="157" t="str">
        <f>'5- Identificación de Riesgos'!I24</f>
        <v>Incumplimiento de las metas establecidas</v>
      </c>
      <c r="M24" s="166" t="s">
        <v>344</v>
      </c>
      <c r="N24" s="155" t="s">
        <v>333</v>
      </c>
      <c r="O24" s="155" t="s">
        <v>335</v>
      </c>
      <c r="P24" s="155" t="s">
        <v>333</v>
      </c>
      <c r="Q24" s="155" t="s">
        <v>333</v>
      </c>
      <c r="R24" s="159">
        <f t="shared" si="1"/>
        <v>0.6</v>
      </c>
      <c r="S24" s="598"/>
      <c r="T24" s="601"/>
      <c r="U24" s="465"/>
      <c r="V24" s="589"/>
    </row>
    <row r="25" spans="1:22">
      <c r="A25" s="595"/>
      <c r="B25" s="465"/>
      <c r="C25" s="167">
        <f>'5- Identificación de Riesgos'!D25</f>
        <v>0</v>
      </c>
      <c r="D25" s="163"/>
      <c r="E25" s="168"/>
      <c r="F25" s="155"/>
      <c r="G25" s="155"/>
      <c r="H25" s="155"/>
      <c r="I25" s="155"/>
      <c r="J25" s="159"/>
      <c r="K25" s="598"/>
      <c r="L25" s="155"/>
      <c r="M25" s="174"/>
      <c r="N25" s="155"/>
      <c r="O25" s="155"/>
      <c r="P25" s="155"/>
      <c r="Q25" s="155"/>
      <c r="R25" s="159"/>
      <c r="S25" s="598"/>
      <c r="T25" s="601"/>
      <c r="U25" s="465"/>
      <c r="V25" s="589"/>
    </row>
    <row r="26" spans="1:22">
      <c r="A26" s="595"/>
      <c r="B26" s="465"/>
      <c r="C26" s="167">
        <f>'5- Identificación de Riesgos'!D26</f>
        <v>0</v>
      </c>
      <c r="D26" s="163"/>
      <c r="E26" s="168"/>
      <c r="F26" s="155"/>
      <c r="G26" s="155"/>
      <c r="H26" s="155"/>
      <c r="I26" s="155"/>
      <c r="J26" s="159"/>
      <c r="K26" s="598"/>
      <c r="L26" s="155"/>
      <c r="M26" s="174"/>
      <c r="N26" s="155"/>
      <c r="O26" s="155"/>
      <c r="P26" s="155"/>
      <c r="Q26" s="155"/>
      <c r="R26" s="159"/>
      <c r="S26" s="598"/>
      <c r="T26" s="601"/>
      <c r="U26" s="465"/>
      <c r="V26" s="589"/>
    </row>
    <row r="27" spans="1:22">
      <c r="A27" s="595"/>
      <c r="B27" s="465"/>
      <c r="C27" s="167">
        <f>'5- Identificación de Riesgos'!D27</f>
        <v>0</v>
      </c>
      <c r="D27" s="163"/>
      <c r="E27" s="168"/>
      <c r="F27" s="155"/>
      <c r="G27" s="155"/>
      <c r="H27" s="155"/>
      <c r="I27" s="155"/>
      <c r="J27" s="159"/>
      <c r="K27" s="598"/>
      <c r="L27" s="155"/>
      <c r="M27" s="174"/>
      <c r="N27" s="155"/>
      <c r="O27" s="155"/>
      <c r="P27" s="155"/>
      <c r="Q27" s="155"/>
      <c r="R27" s="159"/>
      <c r="S27" s="598"/>
      <c r="T27" s="601"/>
      <c r="U27" s="465"/>
      <c r="V27" s="589"/>
    </row>
    <row r="28" spans="1:22">
      <c r="A28" s="595"/>
      <c r="B28" s="465"/>
      <c r="C28" s="167">
        <f>'5- Identificación de Riesgos'!D28</f>
        <v>0</v>
      </c>
      <c r="D28" s="163"/>
      <c r="E28" s="168"/>
      <c r="F28" s="155"/>
      <c r="G28" s="155"/>
      <c r="H28" s="155"/>
      <c r="I28" s="155"/>
      <c r="J28" s="159"/>
      <c r="K28" s="598"/>
      <c r="L28" s="155"/>
      <c r="M28" s="174"/>
      <c r="N28" s="155"/>
      <c r="O28" s="155"/>
      <c r="P28" s="155"/>
      <c r="Q28" s="155"/>
      <c r="R28" s="159"/>
      <c r="S28" s="598"/>
      <c r="T28" s="601"/>
      <c r="U28" s="465"/>
      <c r="V28" s="589"/>
    </row>
    <row r="29" spans="1:22" ht="15.75" thickBot="1">
      <c r="A29" s="650"/>
      <c r="B29" s="651"/>
      <c r="C29" s="190">
        <f>'5- Identificación de Riesgos'!D29</f>
        <v>0</v>
      </c>
      <c r="D29" s="187"/>
      <c r="E29" s="193"/>
      <c r="F29" s="186"/>
      <c r="G29" s="186"/>
      <c r="H29" s="186"/>
      <c r="I29" s="186"/>
      <c r="J29" s="191"/>
      <c r="K29" s="653"/>
      <c r="L29" s="186">
        <f>'5- Identificación de Riesgos'!I29</f>
        <v>0</v>
      </c>
      <c r="M29" s="192"/>
      <c r="N29" s="186"/>
      <c r="O29" s="186"/>
      <c r="P29" s="186"/>
      <c r="Q29" s="186"/>
      <c r="R29" s="191"/>
      <c r="S29" s="653"/>
      <c r="T29" s="655"/>
      <c r="U29" s="651"/>
      <c r="V29" s="654"/>
    </row>
    <row r="30" spans="1:22" ht="120.75" thickBot="1">
      <c r="A30" s="594">
        <f>'5- Identificación de Riesgos'!A30</f>
        <v>3</v>
      </c>
      <c r="B30" s="586" t="str">
        <f>'5- Identificación de Riesgos'!B30</f>
        <v xml:space="preserve"> Efectuar notificaciones que no cumplan con los requistos</v>
      </c>
      <c r="C30" s="165" t="str">
        <f>'5- Identificación de Riesgos'!D30</f>
        <v>1. Errores en la digitación</v>
      </c>
      <c r="D30" s="162"/>
      <c r="E30" s="166" t="s">
        <v>345</v>
      </c>
      <c r="F30" s="154" t="s">
        <v>333</v>
      </c>
      <c r="G30" s="154" t="s">
        <v>333</v>
      </c>
      <c r="H30" s="154" t="s">
        <v>333</v>
      </c>
      <c r="I30" s="154" t="s">
        <v>333</v>
      </c>
      <c r="J30" s="161">
        <f t="shared" ref="J30:J43" si="3">COUNTIF(F30:I30,"SI")/4</f>
        <v>1</v>
      </c>
      <c r="K30" s="597">
        <f>AVERAGE(J30:J39)</f>
        <v>0.75</v>
      </c>
      <c r="L30" s="154" t="str">
        <f>'5- Identificación de Riesgos'!I30</f>
        <v>Afectación de reputacion,imagén,  credibilidad, satisfacción de usuarios y PI</v>
      </c>
      <c r="M30" s="174" t="s">
        <v>346</v>
      </c>
      <c r="N30" s="155" t="s">
        <v>333</v>
      </c>
      <c r="O30" s="155" t="s">
        <v>335</v>
      </c>
      <c r="P30" s="155" t="s">
        <v>333</v>
      </c>
      <c r="Q30" s="155" t="s">
        <v>333</v>
      </c>
      <c r="R30" s="161">
        <f t="shared" ref="R30:R31" si="4">SUM(COUNTIF(N30,"SI")*25%,COUNTIF(O30,"SI")*40%,COUNTIF(P30,"SI")*25%,COUNTIF(Q30,"SI")*10%)</f>
        <v>0.6</v>
      </c>
      <c r="S30" s="643">
        <f t="shared" ref="S30" si="5">AVERAGE(R30:R39)</f>
        <v>0.6</v>
      </c>
      <c r="T30" s="646"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586"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588" t="str">
        <f>CONCATENATE(VLOOKUP((LEFT(T30,LEN(T30)-4)&amp;LEFT(U30,LEN(U30)-4)),'9- Matriz de Calor '!$D$18:$E$42,2,0)," - ",RIGHT(T30,1)*RIGHT(U30,1))</f>
        <v>Bajo - 1</v>
      </c>
    </row>
    <row r="31" spans="1:22" ht="120.75" thickBot="1">
      <c r="A31" s="595"/>
      <c r="B31" s="465"/>
      <c r="C31" s="165" t="str">
        <f>'5- Identificación de Riesgos'!D31</f>
        <v xml:space="preserve">2. Falta de personal para atender el  volúmen de solicitudes recibidas. </v>
      </c>
      <c r="D31" s="163"/>
      <c r="E31" s="168" t="s">
        <v>347</v>
      </c>
      <c r="F31" s="155" t="s">
        <v>335</v>
      </c>
      <c r="G31" s="155" t="s">
        <v>335</v>
      </c>
      <c r="H31" s="155" t="s">
        <v>335</v>
      </c>
      <c r="I31" s="155" t="s">
        <v>333</v>
      </c>
      <c r="J31" s="159">
        <f t="shared" si="3"/>
        <v>0.25</v>
      </c>
      <c r="K31" s="598"/>
      <c r="L31" s="154" t="str">
        <f>'5- Identificación de Riesgos'!I31</f>
        <v>Incumplimiento de las metas establecidas</v>
      </c>
      <c r="M31" s="174" t="s">
        <v>346</v>
      </c>
      <c r="N31" s="155" t="s">
        <v>333</v>
      </c>
      <c r="O31" s="155" t="s">
        <v>335</v>
      </c>
      <c r="P31" s="155" t="s">
        <v>333</v>
      </c>
      <c r="Q31" s="155" t="s">
        <v>333</v>
      </c>
      <c r="R31" s="159">
        <f t="shared" si="4"/>
        <v>0.6</v>
      </c>
      <c r="S31" s="644"/>
      <c r="T31" s="647"/>
      <c r="U31" s="465"/>
      <c r="V31" s="589"/>
    </row>
    <row r="32" spans="1:22" ht="77.25" thickBot="1">
      <c r="A32" s="595"/>
      <c r="B32" s="465"/>
      <c r="C32" s="165" t="str">
        <f>'5- Identificación de Riesgos'!D32</f>
        <v>3. Falta de comunicación y de oportunidad en la  actualización de las novedades de los juzgados.</v>
      </c>
      <c r="D32" s="163"/>
      <c r="E32" s="168" t="s">
        <v>348</v>
      </c>
      <c r="F32" s="155" t="s">
        <v>333</v>
      </c>
      <c r="G32" s="155" t="s">
        <v>333</v>
      </c>
      <c r="H32" s="155" t="s">
        <v>333</v>
      </c>
      <c r="I32" s="155" t="s">
        <v>333</v>
      </c>
      <c r="J32" s="159">
        <f t="shared" si="3"/>
        <v>1</v>
      </c>
      <c r="K32" s="598"/>
      <c r="L32" s="154">
        <f>'5- Identificación de Riesgos'!I32</f>
        <v>0</v>
      </c>
      <c r="M32" s="189"/>
      <c r="N32" s="155"/>
      <c r="O32" s="155"/>
      <c r="P32" s="155"/>
      <c r="Q32" s="155"/>
      <c r="R32" s="159"/>
      <c r="S32" s="644"/>
      <c r="T32" s="647"/>
      <c r="U32" s="465"/>
      <c r="V32" s="589"/>
    </row>
    <row r="33" spans="1:22">
      <c r="A33" s="595"/>
      <c r="B33" s="465"/>
      <c r="C33" s="165"/>
      <c r="D33" s="163"/>
      <c r="E33" s="168"/>
      <c r="F33" s="155"/>
      <c r="G33" s="155"/>
      <c r="H33" s="155"/>
      <c r="I33" s="155"/>
      <c r="J33" s="159"/>
      <c r="K33" s="598"/>
      <c r="L33" s="155"/>
      <c r="M33" s="174"/>
      <c r="N33" s="155"/>
      <c r="O33" s="155"/>
      <c r="P33" s="155"/>
      <c r="Q33" s="155"/>
      <c r="R33" s="159"/>
      <c r="S33" s="644"/>
      <c r="T33" s="647"/>
      <c r="U33" s="465"/>
      <c r="V33" s="589"/>
    </row>
    <row r="34" spans="1:22">
      <c r="A34" s="595"/>
      <c r="B34" s="465"/>
      <c r="C34" s="167">
        <f>'5- Identificación de Riesgos'!D34</f>
        <v>0</v>
      </c>
      <c r="D34" s="163"/>
      <c r="E34" s="168"/>
      <c r="F34" s="155"/>
      <c r="G34" s="155"/>
      <c r="H34" s="155"/>
      <c r="I34" s="155"/>
      <c r="J34" s="159"/>
      <c r="K34" s="598"/>
      <c r="L34" s="155"/>
      <c r="M34" s="174"/>
      <c r="N34" s="155"/>
      <c r="O34" s="155"/>
      <c r="P34" s="155"/>
      <c r="Q34" s="155"/>
      <c r="R34" s="159"/>
      <c r="S34" s="644"/>
      <c r="T34" s="647"/>
      <c r="U34" s="465"/>
      <c r="V34" s="589"/>
    </row>
    <row r="35" spans="1:22">
      <c r="A35" s="595"/>
      <c r="B35" s="465"/>
      <c r="C35" s="167">
        <f>'5- Identificación de Riesgos'!D35</f>
        <v>0</v>
      </c>
      <c r="D35" s="163"/>
      <c r="E35" s="168"/>
      <c r="F35" s="155"/>
      <c r="G35" s="155"/>
      <c r="H35" s="155"/>
      <c r="I35" s="155"/>
      <c r="J35" s="159"/>
      <c r="K35" s="598"/>
      <c r="L35" s="155"/>
      <c r="M35" s="174"/>
      <c r="N35" s="155"/>
      <c r="O35" s="155"/>
      <c r="P35" s="155"/>
      <c r="Q35" s="155"/>
      <c r="R35" s="159"/>
      <c r="S35" s="644"/>
      <c r="T35" s="647"/>
      <c r="U35" s="465"/>
      <c r="V35" s="589"/>
    </row>
    <row r="36" spans="1:22">
      <c r="A36" s="595"/>
      <c r="B36" s="465"/>
      <c r="C36" s="167">
        <f>'5- Identificación de Riesgos'!D36</f>
        <v>0</v>
      </c>
      <c r="D36" s="163"/>
      <c r="E36" s="168"/>
      <c r="F36" s="155"/>
      <c r="G36" s="155"/>
      <c r="H36" s="155"/>
      <c r="I36" s="155"/>
      <c r="J36" s="159"/>
      <c r="K36" s="598"/>
      <c r="L36" s="155"/>
      <c r="M36" s="174"/>
      <c r="N36" s="155"/>
      <c r="O36" s="155"/>
      <c r="P36" s="155"/>
      <c r="Q36" s="155"/>
      <c r="R36" s="159"/>
      <c r="S36" s="644"/>
      <c r="T36" s="647"/>
      <c r="U36" s="465"/>
      <c r="V36" s="589"/>
    </row>
    <row r="37" spans="1:22">
      <c r="A37" s="595"/>
      <c r="B37" s="465"/>
      <c r="C37" s="167">
        <f>'5- Identificación de Riesgos'!D37</f>
        <v>0</v>
      </c>
      <c r="D37" s="163"/>
      <c r="E37" s="168"/>
      <c r="F37" s="155"/>
      <c r="G37" s="155"/>
      <c r="H37" s="155"/>
      <c r="I37" s="155"/>
      <c r="J37" s="159"/>
      <c r="K37" s="598"/>
      <c r="L37" s="155"/>
      <c r="M37" s="174"/>
      <c r="N37" s="155"/>
      <c r="O37" s="155"/>
      <c r="P37" s="155"/>
      <c r="Q37" s="155"/>
      <c r="R37" s="159"/>
      <c r="S37" s="644"/>
      <c r="T37" s="647"/>
      <c r="U37" s="465"/>
      <c r="V37" s="589"/>
    </row>
    <row r="38" spans="1:22">
      <c r="A38" s="595"/>
      <c r="B38" s="465"/>
      <c r="C38" s="167">
        <f>'5- Identificación de Riesgos'!D38</f>
        <v>0</v>
      </c>
      <c r="D38" s="163"/>
      <c r="E38" s="168"/>
      <c r="F38" s="155"/>
      <c r="G38" s="155"/>
      <c r="H38" s="155"/>
      <c r="I38" s="155"/>
      <c r="J38" s="159"/>
      <c r="K38" s="598"/>
      <c r="L38" s="155"/>
      <c r="M38" s="174"/>
      <c r="N38" s="155"/>
      <c r="O38" s="155"/>
      <c r="P38" s="155"/>
      <c r="Q38" s="155"/>
      <c r="R38" s="159"/>
      <c r="S38" s="644"/>
      <c r="T38" s="647"/>
      <c r="U38" s="465"/>
      <c r="V38" s="589"/>
    </row>
    <row r="39" spans="1:22" ht="15.75" thickBot="1">
      <c r="A39" s="596"/>
      <c r="B39" s="587"/>
      <c r="C39" s="190">
        <f>'5- Identificación de Riesgos'!D39</f>
        <v>0</v>
      </c>
      <c r="D39" s="187"/>
      <c r="E39" s="193"/>
      <c r="F39" s="186"/>
      <c r="G39" s="186"/>
      <c r="H39" s="186"/>
      <c r="I39" s="186"/>
      <c r="J39" s="191"/>
      <c r="K39" s="599"/>
      <c r="L39" s="186"/>
      <c r="M39" s="192"/>
      <c r="N39" s="186"/>
      <c r="O39" s="186"/>
      <c r="P39" s="186"/>
      <c r="Q39" s="186"/>
      <c r="R39" s="191"/>
      <c r="S39" s="645"/>
      <c r="T39" s="648"/>
      <c r="U39" s="587"/>
      <c r="V39" s="590"/>
    </row>
    <row r="40" spans="1:22" ht="77.25" thickBot="1">
      <c r="A40" s="594">
        <f>'5- Identificación de Riesgos'!A40</f>
        <v>4</v>
      </c>
      <c r="B40" s="591" t="str">
        <f>'5- Identificación de Riesgos'!B40</f>
        <v>Pérdida de documentos</v>
      </c>
      <c r="C40" s="165" t="str">
        <f>'5- Identificación de Riesgos'!D40</f>
        <v xml:space="preserve">1. Falta de implementación del expediente electrónico en todas las dependencias y juzgados.
</v>
      </c>
      <c r="D40" s="162"/>
      <c r="E40" s="301" t="s">
        <v>349</v>
      </c>
      <c r="F40" s="154" t="s">
        <v>335</v>
      </c>
      <c r="G40" s="154" t="s">
        <v>333</v>
      </c>
      <c r="H40" s="154" t="s">
        <v>333</v>
      </c>
      <c r="I40" s="154" t="s">
        <v>333</v>
      </c>
      <c r="J40" s="161">
        <f t="shared" si="3"/>
        <v>0.75</v>
      </c>
      <c r="K40" s="597">
        <f>AVERAGE(J40:J49)</f>
        <v>0.5</v>
      </c>
      <c r="L40" s="154" t="str">
        <f>'5- Identificación de Riesgos'!I40</f>
        <v>Incumplimiento de las metas establecidas</v>
      </c>
      <c r="M40" s="166" t="s">
        <v>350</v>
      </c>
      <c r="N40" s="154" t="s">
        <v>335</v>
      </c>
      <c r="O40" s="154" t="s">
        <v>335</v>
      </c>
      <c r="P40" s="154" t="s">
        <v>335</v>
      </c>
      <c r="Q40" s="154" t="s">
        <v>333</v>
      </c>
      <c r="R40" s="161"/>
      <c r="S40" s="597">
        <f t="shared" ref="S40" si="6">AVERAGE(R40:R49)</f>
        <v>0.35</v>
      </c>
      <c r="T40" s="600"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586"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588" t="str">
        <f>CONCATENATE(VLOOKUP((LEFT(T40,LEN(T40)-4)&amp;LEFT(U40,LEN(U40)-4)),'9- Matriz de Calor '!$D$18:$E$42,2,0)," - ",RIGHT(T40,1)*RIGHT(U40,1))</f>
        <v>Bajo - 2</v>
      </c>
    </row>
    <row r="41" spans="1:22" ht="45.75" thickBot="1">
      <c r="A41" s="595"/>
      <c r="B41" s="592"/>
      <c r="C41" s="167" t="str">
        <f>'5- Identificación de Riesgos'!D41</f>
        <v>2.Falta de software institucional estandarizado para la especialidad para el control del archivo de documentos tanto físicos como virtuales.</v>
      </c>
      <c r="D41" s="163"/>
      <c r="E41" s="168" t="s">
        <v>338</v>
      </c>
      <c r="F41" s="155" t="s">
        <v>333</v>
      </c>
      <c r="G41" s="155" t="s">
        <v>335</v>
      </c>
      <c r="H41" s="155" t="s">
        <v>335</v>
      </c>
      <c r="I41" s="155" t="s">
        <v>333</v>
      </c>
      <c r="J41" s="159">
        <f t="shared" si="3"/>
        <v>0.5</v>
      </c>
      <c r="K41" s="598"/>
      <c r="L41" s="154" t="str">
        <f>'5- Identificación de Riesgos'!I41</f>
        <v>Afectación de reputacion,imagén,  credibilidad, satisfacción de usuarios y PI</v>
      </c>
      <c r="M41" s="299" t="s">
        <v>334</v>
      </c>
      <c r="N41" s="154" t="s">
        <v>335</v>
      </c>
      <c r="O41" s="154" t="s">
        <v>335</v>
      </c>
      <c r="P41" s="154" t="s">
        <v>333</v>
      </c>
      <c r="Q41" s="154" t="s">
        <v>333</v>
      </c>
      <c r="R41" s="159">
        <f>SUM(COUNTIF(N41,"SI")*25%,COUNTIF(O41,"SI")*40%,COUNTIF(P41,"SI")*25%,COUNTIF(Q41,"SI")*10%)</f>
        <v>0.35</v>
      </c>
      <c r="S41" s="598"/>
      <c r="T41" s="601"/>
      <c r="U41" s="465"/>
      <c r="V41" s="589"/>
    </row>
    <row r="42" spans="1:22" ht="77.25" thickBot="1">
      <c r="A42" s="595"/>
      <c r="B42" s="592"/>
      <c r="C42" s="167" t="str">
        <f>'5- Identificación de Riesgos'!D42</f>
        <v>3.Desconocimiento e inaplicabilidad de las Tablas de Retención Documental (TRD)</v>
      </c>
      <c r="D42" s="163"/>
      <c r="E42" s="301" t="s">
        <v>351</v>
      </c>
      <c r="F42" s="154" t="s">
        <v>335</v>
      </c>
      <c r="G42" s="154" t="s">
        <v>333</v>
      </c>
      <c r="H42" s="154" t="s">
        <v>333</v>
      </c>
      <c r="I42" s="154" t="s">
        <v>333</v>
      </c>
      <c r="J42" s="159">
        <f t="shared" si="3"/>
        <v>0.75</v>
      </c>
      <c r="K42" s="598"/>
      <c r="L42" s="154">
        <f>'5- Identificación de Riesgos'!I42</f>
        <v>0</v>
      </c>
      <c r="M42" s="166"/>
      <c r="N42" s="154"/>
      <c r="O42" s="154"/>
      <c r="P42" s="154"/>
      <c r="Q42" s="154"/>
      <c r="R42" s="159"/>
      <c r="S42" s="598"/>
      <c r="T42" s="601"/>
      <c r="U42" s="465"/>
      <c r="V42" s="589"/>
    </row>
    <row r="43" spans="1:22" ht="45.75" thickBot="1">
      <c r="A43" s="595"/>
      <c r="B43" s="592"/>
      <c r="C43" s="167" t="str">
        <f>'5- Identificación de Riesgos'!D43</f>
        <v>4.Volumen excesivo de ingreso de expedientes para el personal asignado,  generando demoras en la organización de los expedientes.</v>
      </c>
      <c r="D43" s="163"/>
      <c r="E43" s="168" t="s">
        <v>341</v>
      </c>
      <c r="F43" s="155" t="s">
        <v>335</v>
      </c>
      <c r="G43" s="155" t="s">
        <v>335</v>
      </c>
      <c r="H43" s="155" t="s">
        <v>335</v>
      </c>
      <c r="I43" s="155" t="s">
        <v>335</v>
      </c>
      <c r="J43" s="159">
        <f t="shared" si="3"/>
        <v>0</v>
      </c>
      <c r="K43" s="598"/>
      <c r="L43" s="154">
        <f>'5- Identificación de Riesgos'!I43</f>
        <v>0</v>
      </c>
      <c r="M43" s="174"/>
      <c r="N43" s="155"/>
      <c r="O43" s="155"/>
      <c r="P43" s="155"/>
      <c r="Q43" s="155"/>
      <c r="R43" s="159"/>
      <c r="S43" s="598"/>
      <c r="T43" s="601"/>
      <c r="U43" s="465"/>
      <c r="V43" s="589"/>
    </row>
    <row r="44" spans="1:22" ht="15.75" thickBot="1">
      <c r="A44" s="595"/>
      <c r="B44" s="592"/>
      <c r="C44" s="167">
        <f>'5- Identificación de Riesgos'!D44</f>
        <v>0</v>
      </c>
      <c r="D44" s="163"/>
      <c r="E44" s="163"/>
      <c r="F44" s="155"/>
      <c r="G44" s="155"/>
      <c r="H44" s="155"/>
      <c r="I44" s="155"/>
      <c r="J44" s="159"/>
      <c r="K44" s="598"/>
      <c r="L44" s="154">
        <f>'5- Identificación de Riesgos'!I44</f>
        <v>0</v>
      </c>
      <c r="M44" s="174"/>
      <c r="N44" s="155"/>
      <c r="O44" s="155"/>
      <c r="P44" s="155"/>
      <c r="Q44" s="155"/>
      <c r="R44" s="159"/>
      <c r="S44" s="598"/>
      <c r="T44" s="601"/>
      <c r="U44" s="465"/>
      <c r="V44" s="589"/>
    </row>
    <row r="45" spans="1:22" ht="15.75" thickBot="1">
      <c r="A45" s="595"/>
      <c r="B45" s="592"/>
      <c r="C45" s="167">
        <f>'5- Identificación de Riesgos'!D45</f>
        <v>0</v>
      </c>
      <c r="D45" s="163"/>
      <c r="E45" s="168"/>
      <c r="F45" s="155"/>
      <c r="G45" s="155"/>
      <c r="H45" s="155"/>
      <c r="I45" s="155"/>
      <c r="J45" s="159"/>
      <c r="K45" s="598"/>
      <c r="L45" s="154">
        <f>'5- Identificación de Riesgos'!I45</f>
        <v>0</v>
      </c>
      <c r="M45" s="174"/>
      <c r="N45" s="155"/>
      <c r="O45" s="155"/>
      <c r="P45" s="155"/>
      <c r="Q45" s="155"/>
      <c r="R45" s="159"/>
      <c r="S45" s="598"/>
      <c r="T45" s="601"/>
      <c r="U45" s="465"/>
      <c r="V45" s="589"/>
    </row>
    <row r="46" spans="1:22" ht="15.75" thickBot="1">
      <c r="A46" s="595"/>
      <c r="B46" s="592"/>
      <c r="C46" s="167">
        <f>'5- Identificación de Riesgos'!D46</f>
        <v>0</v>
      </c>
      <c r="D46" s="163"/>
      <c r="E46" s="168"/>
      <c r="F46" s="155"/>
      <c r="G46" s="155"/>
      <c r="H46" s="155"/>
      <c r="I46" s="155"/>
      <c r="J46" s="159"/>
      <c r="K46" s="598"/>
      <c r="L46" s="154">
        <f>'5- Identificación de Riesgos'!I46</f>
        <v>0</v>
      </c>
      <c r="M46" s="174"/>
      <c r="N46" s="155"/>
      <c r="O46" s="155"/>
      <c r="P46" s="155"/>
      <c r="Q46" s="155"/>
      <c r="R46" s="159"/>
      <c r="S46" s="598"/>
      <c r="T46" s="601"/>
      <c r="U46" s="465"/>
      <c r="V46" s="589"/>
    </row>
    <row r="47" spans="1:22" ht="15.75" thickBot="1">
      <c r="A47" s="595"/>
      <c r="B47" s="592"/>
      <c r="C47" s="167">
        <f>'5- Identificación de Riesgos'!D47</f>
        <v>0</v>
      </c>
      <c r="D47" s="163"/>
      <c r="E47" s="168"/>
      <c r="F47" s="155"/>
      <c r="G47" s="155"/>
      <c r="H47" s="155"/>
      <c r="I47" s="155"/>
      <c r="J47" s="159"/>
      <c r="K47" s="598"/>
      <c r="L47" s="154">
        <f>'5- Identificación de Riesgos'!I47</f>
        <v>0</v>
      </c>
      <c r="M47" s="174"/>
      <c r="N47" s="155"/>
      <c r="O47" s="155"/>
      <c r="P47" s="155"/>
      <c r="Q47" s="155"/>
      <c r="R47" s="159"/>
      <c r="S47" s="598"/>
      <c r="T47" s="601"/>
      <c r="U47" s="465"/>
      <c r="V47" s="589"/>
    </row>
    <row r="48" spans="1:22" ht="15.75" thickBot="1">
      <c r="A48" s="595"/>
      <c r="B48" s="592"/>
      <c r="C48" s="167">
        <f>'5- Identificación de Riesgos'!D48</f>
        <v>0</v>
      </c>
      <c r="D48" s="163"/>
      <c r="E48" s="168"/>
      <c r="F48" s="155"/>
      <c r="G48" s="155"/>
      <c r="H48" s="155"/>
      <c r="I48" s="155"/>
      <c r="J48" s="159"/>
      <c r="K48" s="598"/>
      <c r="L48" s="154">
        <f>'5- Identificación de Riesgos'!I48</f>
        <v>0</v>
      </c>
      <c r="M48" s="174"/>
      <c r="N48" s="155"/>
      <c r="O48" s="155"/>
      <c r="P48" s="155"/>
      <c r="Q48" s="155"/>
      <c r="R48" s="159"/>
      <c r="S48" s="598"/>
      <c r="T48" s="601"/>
      <c r="U48" s="465"/>
      <c r="V48" s="589"/>
    </row>
    <row r="49" spans="1:22" ht="36" customHeight="1" thickBot="1">
      <c r="A49" s="596"/>
      <c r="B49" s="593"/>
      <c r="C49" s="167">
        <f>'5- Identificación de Riesgos'!D49</f>
        <v>0</v>
      </c>
      <c r="D49" s="164"/>
      <c r="E49" s="171"/>
      <c r="F49" s="156"/>
      <c r="G49" s="156"/>
      <c r="H49" s="156"/>
      <c r="I49" s="156"/>
      <c r="J49" s="160"/>
      <c r="K49" s="599"/>
      <c r="L49" s="154">
        <f>'5- Identificación de Riesgos'!I49</f>
        <v>0</v>
      </c>
      <c r="M49" s="175"/>
      <c r="N49" s="156"/>
      <c r="O49" s="156"/>
      <c r="P49" s="156"/>
      <c r="Q49" s="156"/>
      <c r="R49" s="160"/>
      <c r="S49" s="599"/>
      <c r="T49" s="602"/>
      <c r="U49" s="587"/>
      <c r="V49" s="590"/>
    </row>
    <row r="50" spans="1:22" ht="45.75" thickBot="1">
      <c r="A50" s="594">
        <f>'5- Identificación de Riesgos'!A50</f>
        <v>5</v>
      </c>
      <c r="B50" s="591" t="str">
        <f>'5- Identificación de Riesgos'!B50</f>
        <v>Incumplimiento en el proceso de Prescripción de depósitos judiciales en los tiempos requeridos</v>
      </c>
      <c r="C50" s="167" t="str">
        <f>'5- Identificación de Riesgos'!D50</f>
        <v>1. Incumplimiento de los artículos 4 y 5 de la Ley 1743 de 2014</v>
      </c>
      <c r="D50" s="162"/>
      <c r="E50" s="155" t="s">
        <v>352</v>
      </c>
      <c r="F50" s="154" t="s">
        <v>335</v>
      </c>
      <c r="G50" s="154" t="s">
        <v>335</v>
      </c>
      <c r="H50" s="154" t="s">
        <v>333</v>
      </c>
      <c r="I50" s="154" t="s">
        <v>333</v>
      </c>
      <c r="J50" s="161">
        <f t="shared" ref="J50:J52" si="7">COUNTIF(F50:I50,"SI")/4</f>
        <v>0.5</v>
      </c>
      <c r="K50" s="597">
        <f>AVERAGE(J50:J59)</f>
        <v>0.66666666666666663</v>
      </c>
      <c r="L50" s="154" t="str">
        <f>'5- Identificación de Riesgos'!I50</f>
        <v>Afectación Económica</v>
      </c>
      <c r="M50" s="166" t="s">
        <v>353</v>
      </c>
      <c r="N50" s="154" t="s">
        <v>335</v>
      </c>
      <c r="O50" s="154" t="s">
        <v>335</v>
      </c>
      <c r="P50" s="154" t="s">
        <v>335</v>
      </c>
      <c r="Q50" s="154" t="s">
        <v>333</v>
      </c>
      <c r="R50" s="159">
        <f>SUM(COUNTIF(N50,"SI")*25%,COUNTIF(O50,"SI")*40%,COUNTIF(P50,"SI")*25%,COUNTIF(Q50,"SI")*10%)</f>
        <v>0.1</v>
      </c>
      <c r="S50" s="597">
        <f t="shared" ref="S50" si="8">AVERAGE(R50:R59)</f>
        <v>0.22499999999999998</v>
      </c>
      <c r="T50" s="600"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586"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588" t="str">
        <f>CONCATENATE(VLOOKUP((LEFT(T50,LEN(T50)-4)&amp;LEFT(U50,LEN(U50)-4)),'9- Matriz de Calor '!$D$18:$E$42,2,0)," - ",RIGHT(T50,1)*RIGHT(U50,1))</f>
        <v>Bajo - 1</v>
      </c>
    </row>
    <row r="51" spans="1:22" ht="150" customHeight="1" thickBot="1">
      <c r="A51" s="595"/>
      <c r="B51" s="592"/>
      <c r="C51" s="167" t="str">
        <f>'5- Identificación de Riesgos'!D51</f>
        <v>2. No realización de las conciliaciones.</v>
      </c>
      <c r="D51" s="163"/>
      <c r="E51" s="155" t="s">
        <v>354</v>
      </c>
      <c r="F51" s="155" t="s">
        <v>333</v>
      </c>
      <c r="G51" s="155" t="s">
        <v>333</v>
      </c>
      <c r="H51" s="155" t="s">
        <v>333</v>
      </c>
      <c r="I51" s="155" t="s">
        <v>333</v>
      </c>
      <c r="J51" s="159">
        <f t="shared" si="7"/>
        <v>1</v>
      </c>
      <c r="K51" s="598"/>
      <c r="L51" s="154" t="str">
        <f>'5- Identificación de Riesgos'!I51</f>
        <v>Incumplimiento de las metas establecidas</v>
      </c>
      <c r="M51" s="166" t="s">
        <v>350</v>
      </c>
      <c r="N51" s="154" t="s">
        <v>335</v>
      </c>
      <c r="O51" s="154" t="s">
        <v>335</v>
      </c>
      <c r="P51" s="154" t="s">
        <v>333</v>
      </c>
      <c r="Q51" s="154" t="s">
        <v>333</v>
      </c>
      <c r="R51" s="159">
        <f t="shared" ref="R51" si="9">SUM(COUNTIF(N51,"SI")*25%,COUNTIF(O51,"SI")*40%,COUNTIF(P51,"SI")*25%,COUNTIF(Q51,"SI")*10%)</f>
        <v>0.35</v>
      </c>
      <c r="S51" s="598"/>
      <c r="T51" s="601"/>
      <c r="U51" s="465"/>
      <c r="V51" s="589"/>
    </row>
    <row r="52" spans="1:22" ht="45.75" thickBot="1">
      <c r="A52" s="595"/>
      <c r="B52" s="592"/>
      <c r="C52" s="167" t="str">
        <f>'5- Identificación de Riesgos'!D52</f>
        <v>3. Desconocimiento de cuáles son los títulos judiciales que están para preescribir</v>
      </c>
      <c r="D52" s="163"/>
      <c r="E52" s="155" t="s">
        <v>355</v>
      </c>
      <c r="F52" s="154" t="s">
        <v>335</v>
      </c>
      <c r="G52" s="154" t="s">
        <v>335</v>
      </c>
      <c r="H52" s="154" t="s">
        <v>333</v>
      </c>
      <c r="I52" s="154" t="s">
        <v>333</v>
      </c>
      <c r="J52" s="159">
        <f t="shared" si="7"/>
        <v>0.5</v>
      </c>
      <c r="K52" s="598"/>
      <c r="L52" s="154">
        <f>'5- Identificación de Riesgos'!I52</f>
        <v>0</v>
      </c>
      <c r="M52" s="166"/>
      <c r="N52" s="154"/>
      <c r="O52" s="154"/>
      <c r="P52" s="154"/>
      <c r="Q52" s="154"/>
      <c r="R52" s="159"/>
      <c r="S52" s="598"/>
      <c r="T52" s="601"/>
      <c r="U52" s="465"/>
      <c r="V52" s="589"/>
    </row>
    <row r="53" spans="1:22" ht="15.75" thickBot="1">
      <c r="A53" s="595"/>
      <c r="B53" s="592"/>
      <c r="C53" s="167">
        <f>'5- Identificación de Riesgos'!D53</f>
        <v>0</v>
      </c>
      <c r="D53" s="163"/>
      <c r="E53" s="155"/>
      <c r="F53" s="155"/>
      <c r="G53" s="155"/>
      <c r="H53" s="155"/>
      <c r="I53" s="155"/>
      <c r="J53" s="159"/>
      <c r="K53" s="598"/>
      <c r="L53" s="154">
        <f>'5- Identificación de Riesgos'!I53</f>
        <v>0</v>
      </c>
      <c r="M53" s="174"/>
      <c r="N53" s="155"/>
      <c r="O53" s="155"/>
      <c r="P53" s="155"/>
      <c r="Q53" s="155"/>
      <c r="R53" s="159"/>
      <c r="S53" s="598"/>
      <c r="T53" s="601"/>
      <c r="U53" s="465"/>
      <c r="V53" s="589"/>
    </row>
    <row r="54" spans="1:22" ht="15.75" thickBot="1">
      <c r="A54" s="595"/>
      <c r="B54" s="592"/>
      <c r="C54" s="167">
        <f>'5- Identificación de Riesgos'!D54</f>
        <v>0</v>
      </c>
      <c r="D54" s="163"/>
      <c r="E54" s="163"/>
      <c r="F54" s="155"/>
      <c r="G54" s="155"/>
      <c r="H54" s="155"/>
      <c r="I54" s="155"/>
      <c r="J54" s="159"/>
      <c r="K54" s="598"/>
      <c r="L54" s="154">
        <f>'5- Identificación de Riesgos'!I54</f>
        <v>0</v>
      </c>
      <c r="M54" s="174"/>
      <c r="N54" s="155"/>
      <c r="O54" s="155"/>
      <c r="P54" s="155"/>
      <c r="Q54" s="155"/>
      <c r="R54" s="159"/>
      <c r="S54" s="598"/>
      <c r="T54" s="601"/>
      <c r="U54" s="465"/>
      <c r="V54" s="589"/>
    </row>
    <row r="55" spans="1:22" ht="15.75" thickBot="1">
      <c r="A55" s="595"/>
      <c r="B55" s="592"/>
      <c r="C55" s="167">
        <f>'5- Identificación de Riesgos'!D55</f>
        <v>0</v>
      </c>
      <c r="D55" s="163"/>
      <c r="E55" s="168"/>
      <c r="F55" s="155"/>
      <c r="G55" s="155"/>
      <c r="H55" s="155"/>
      <c r="I55" s="155"/>
      <c r="J55" s="159"/>
      <c r="K55" s="598"/>
      <c r="L55" s="154">
        <f>'5- Identificación de Riesgos'!I55</f>
        <v>0</v>
      </c>
      <c r="M55" s="174"/>
      <c r="N55" s="155"/>
      <c r="O55" s="155"/>
      <c r="P55" s="155"/>
      <c r="Q55" s="155"/>
      <c r="R55" s="159"/>
      <c r="S55" s="598"/>
      <c r="T55" s="601"/>
      <c r="U55" s="465"/>
      <c r="V55" s="589"/>
    </row>
    <row r="56" spans="1:22" ht="15.75" thickBot="1">
      <c r="A56" s="595"/>
      <c r="B56" s="592"/>
      <c r="C56" s="167">
        <f>'5- Identificación de Riesgos'!D56</f>
        <v>0</v>
      </c>
      <c r="D56" s="163"/>
      <c r="E56" s="168"/>
      <c r="F56" s="155"/>
      <c r="G56" s="155"/>
      <c r="H56" s="155"/>
      <c r="I56" s="155"/>
      <c r="J56" s="159"/>
      <c r="K56" s="598"/>
      <c r="L56" s="154">
        <f>'5- Identificación de Riesgos'!I56</f>
        <v>0</v>
      </c>
      <c r="M56" s="174"/>
      <c r="N56" s="155"/>
      <c r="O56" s="155"/>
      <c r="P56" s="155"/>
      <c r="Q56" s="155"/>
      <c r="R56" s="159"/>
      <c r="S56" s="598"/>
      <c r="T56" s="601"/>
      <c r="U56" s="465"/>
      <c r="V56" s="589"/>
    </row>
    <row r="57" spans="1:22" ht="15.75" thickBot="1">
      <c r="A57" s="595"/>
      <c r="B57" s="592"/>
      <c r="C57" s="167">
        <f>'5- Identificación de Riesgos'!D57</f>
        <v>0</v>
      </c>
      <c r="D57" s="163"/>
      <c r="E57" s="168"/>
      <c r="F57" s="155"/>
      <c r="G57" s="155"/>
      <c r="H57" s="155"/>
      <c r="I57" s="155"/>
      <c r="J57" s="159"/>
      <c r="K57" s="598"/>
      <c r="L57" s="154">
        <f>'5- Identificación de Riesgos'!I57</f>
        <v>0</v>
      </c>
      <c r="M57" s="174"/>
      <c r="N57" s="155"/>
      <c r="O57" s="155"/>
      <c r="P57" s="155"/>
      <c r="Q57" s="155"/>
      <c r="R57" s="159"/>
      <c r="S57" s="598"/>
      <c r="T57" s="601"/>
      <c r="U57" s="465"/>
      <c r="V57" s="589"/>
    </row>
    <row r="58" spans="1:22" ht="15.75" thickBot="1">
      <c r="A58" s="595"/>
      <c r="B58" s="592"/>
      <c r="C58" s="167">
        <f>'5- Identificación de Riesgos'!D58</f>
        <v>0</v>
      </c>
      <c r="D58" s="163"/>
      <c r="E58" s="168"/>
      <c r="F58" s="155"/>
      <c r="G58" s="155"/>
      <c r="H58" s="155"/>
      <c r="I58" s="155"/>
      <c r="J58" s="159"/>
      <c r="K58" s="598"/>
      <c r="L58" s="154">
        <f>'5- Identificación de Riesgos'!I58</f>
        <v>0</v>
      </c>
      <c r="M58" s="174"/>
      <c r="N58" s="155"/>
      <c r="O58" s="155"/>
      <c r="P58" s="155"/>
      <c r="Q58" s="155"/>
      <c r="R58" s="159"/>
      <c r="S58" s="598"/>
      <c r="T58" s="601"/>
      <c r="U58" s="465"/>
      <c r="V58" s="589"/>
    </row>
    <row r="59" spans="1:22" ht="36" customHeight="1" thickBot="1">
      <c r="A59" s="596"/>
      <c r="B59" s="593"/>
      <c r="C59" s="167">
        <f>'5- Identificación de Riesgos'!D59</f>
        <v>0</v>
      </c>
      <c r="D59" s="164"/>
      <c r="E59" s="171"/>
      <c r="F59" s="156"/>
      <c r="G59" s="156"/>
      <c r="H59" s="156"/>
      <c r="I59" s="156"/>
      <c r="J59" s="160"/>
      <c r="K59" s="599"/>
      <c r="L59" s="154">
        <f>'5- Identificación de Riesgos'!I59</f>
        <v>0</v>
      </c>
      <c r="M59" s="175"/>
      <c r="N59" s="156"/>
      <c r="O59" s="156"/>
      <c r="P59" s="156"/>
      <c r="Q59" s="156"/>
      <c r="R59" s="159"/>
      <c r="S59" s="599"/>
      <c r="T59" s="602"/>
      <c r="U59" s="587"/>
      <c r="V59" s="590"/>
    </row>
    <row r="60" spans="1:22" ht="63.75" customHeight="1" thickBot="1">
      <c r="A60" s="594">
        <f>'5- Identificación de Riesgos'!A60</f>
        <v>6</v>
      </c>
      <c r="B60" s="591" t="str">
        <f>'5- Identificación de Riesgos'!B60</f>
        <v>Corrupción</v>
      </c>
      <c r="C60" s="167" t="str">
        <f>'5- Identificación de Riesgos'!D60</f>
        <v>1.Insuficientes programas de capacitación para la toma de conciencia debido al desconocimiento de la ley anti soborno (ISO 37001:2016), Plan Anticorrupción y  de los  valores y principios propios de la entidad.</v>
      </c>
      <c r="D60" s="308"/>
      <c r="E60" s="312" t="s">
        <v>356</v>
      </c>
      <c r="F60" s="313" t="s">
        <v>333</v>
      </c>
      <c r="G60" s="313" t="s">
        <v>333</v>
      </c>
      <c r="H60" s="313" t="s">
        <v>333</v>
      </c>
      <c r="I60" s="313" t="s">
        <v>333</v>
      </c>
      <c r="J60" s="317">
        <v>1</v>
      </c>
      <c r="K60" s="597">
        <f>AVERAGE(J60:J69)</f>
        <v>1</v>
      </c>
      <c r="L60" s="154" t="str">
        <f>'5- Identificación de Riesgos'!I60</f>
        <v>Afectación de reputacion,imagén,  credibilidad, satisfacción de usuarios y PI</v>
      </c>
      <c r="M60" s="319" t="s">
        <v>357</v>
      </c>
      <c r="N60" s="313" t="s">
        <v>335</v>
      </c>
      <c r="O60" s="313" t="s">
        <v>335</v>
      </c>
      <c r="P60" s="313" t="s">
        <v>333</v>
      </c>
      <c r="Q60" s="313" t="s">
        <v>333</v>
      </c>
      <c r="R60" s="313">
        <v>0.35</v>
      </c>
      <c r="S60" s="597">
        <f t="shared" ref="S60" si="10">AVERAGE(R60:R69)</f>
        <v>0.35</v>
      </c>
      <c r="T60" s="600"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586"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Mayor - 4</v>
      </c>
      <c r="V60" s="588" t="str">
        <f>CONCATENATE(VLOOKUP((LEFT(T60,LEN(T60)-4)&amp;LEFT(U60,LEN(U60)-4)),'9- Matriz de Calor '!$D$18:$E$42,2,0)," - ",RIGHT(T60,1)*RIGHT(U60,1))</f>
        <v>Alto  - 4</v>
      </c>
    </row>
    <row r="61" spans="1:22" ht="36" customHeight="1" thickBot="1">
      <c r="A61" s="595"/>
      <c r="B61" s="592"/>
      <c r="C61" s="167" t="str">
        <f>'5- Identificación de Riesgos'!D61</f>
        <v xml:space="preserve">2. Desconocimiento del Código de Ética y Buen Gobierno.    </v>
      </c>
      <c r="D61" s="308"/>
      <c r="E61" s="312" t="s">
        <v>358</v>
      </c>
      <c r="F61" s="313" t="s">
        <v>333</v>
      </c>
      <c r="G61" s="313" t="s">
        <v>333</v>
      </c>
      <c r="H61" s="313" t="s">
        <v>333</v>
      </c>
      <c r="I61" s="313" t="s">
        <v>333</v>
      </c>
      <c r="J61" s="318">
        <v>1</v>
      </c>
      <c r="K61" s="598"/>
      <c r="L61" s="154">
        <f>'5- Identificación de Riesgos'!I61</f>
        <v>0</v>
      </c>
      <c r="M61" s="175"/>
      <c r="N61" s="156"/>
      <c r="O61" s="156"/>
      <c r="P61" s="156"/>
      <c r="Q61" s="156"/>
      <c r="R61" s="159"/>
      <c r="S61" s="598"/>
      <c r="T61" s="601"/>
      <c r="U61" s="465"/>
      <c r="V61" s="589"/>
    </row>
    <row r="62" spans="1:22" ht="36" customHeight="1" thickBot="1">
      <c r="A62" s="595"/>
      <c r="B62" s="592"/>
      <c r="C62" s="167" t="str">
        <f>'5- Identificación de Riesgos'!D62</f>
        <v>3.Carencia de compromiso  y transparencia de los servidores judiciales con la Entidad.</v>
      </c>
      <c r="D62" s="308"/>
      <c r="E62" s="310" t="s">
        <v>359</v>
      </c>
      <c r="F62" s="313" t="s">
        <v>333</v>
      </c>
      <c r="G62" s="313" t="s">
        <v>333</v>
      </c>
      <c r="H62" s="313" t="s">
        <v>333</v>
      </c>
      <c r="I62" s="313" t="s">
        <v>333</v>
      </c>
      <c r="J62" s="318">
        <v>1</v>
      </c>
      <c r="K62" s="598"/>
      <c r="L62" s="154">
        <f>'5- Identificación de Riesgos'!I62</f>
        <v>0</v>
      </c>
      <c r="M62" s="175"/>
      <c r="N62" s="156"/>
      <c r="O62" s="156"/>
      <c r="P62" s="156"/>
      <c r="Q62" s="156"/>
      <c r="R62" s="159"/>
      <c r="S62" s="598"/>
      <c r="T62" s="601"/>
      <c r="U62" s="465"/>
      <c r="V62" s="589"/>
    </row>
    <row r="63" spans="1:22" ht="36" customHeight="1" thickBot="1">
      <c r="A63" s="595"/>
      <c r="B63" s="592"/>
      <c r="C63" s="167" t="str">
        <f>'5- Identificación de Riesgos'!D63</f>
        <v>4.Deficiencia del control y seguimiento de la gestión ejercida por los servidores judiciales.</v>
      </c>
      <c r="D63" s="308"/>
      <c r="E63" s="314" t="s">
        <v>360</v>
      </c>
      <c r="F63" s="313" t="s">
        <v>333</v>
      </c>
      <c r="G63" s="313" t="s">
        <v>333</v>
      </c>
      <c r="H63" s="313" t="s">
        <v>333</v>
      </c>
      <c r="I63" s="313" t="s">
        <v>333</v>
      </c>
      <c r="J63" s="318">
        <v>1</v>
      </c>
      <c r="K63" s="598"/>
      <c r="L63" s="154">
        <f>'5- Identificación de Riesgos'!I63</f>
        <v>0</v>
      </c>
      <c r="M63" s="175"/>
      <c r="N63" s="156"/>
      <c r="O63" s="156"/>
      <c r="P63" s="156"/>
      <c r="Q63" s="156"/>
      <c r="R63" s="159"/>
      <c r="S63" s="598"/>
      <c r="T63" s="601"/>
      <c r="U63" s="465"/>
      <c r="V63" s="589"/>
    </row>
    <row r="64" spans="1:22" ht="36" customHeight="1" thickBot="1">
      <c r="A64" s="595"/>
      <c r="B64" s="592"/>
      <c r="C64" s="167" t="str">
        <f>'5- Identificación de Riesgos'!D64</f>
        <v xml:space="preserve">5.Obtención de beneficios propios </v>
      </c>
      <c r="D64" s="308"/>
      <c r="E64" s="314" t="s">
        <v>360</v>
      </c>
      <c r="F64" s="313" t="s">
        <v>333</v>
      </c>
      <c r="G64" s="313" t="s">
        <v>333</v>
      </c>
      <c r="H64" s="313" t="s">
        <v>333</v>
      </c>
      <c r="I64" s="313" t="s">
        <v>333</v>
      </c>
      <c r="J64" s="318">
        <v>1</v>
      </c>
      <c r="K64" s="598"/>
      <c r="L64" s="154">
        <f>'5- Identificación de Riesgos'!I64</f>
        <v>0</v>
      </c>
      <c r="M64" s="175"/>
      <c r="N64" s="156"/>
      <c r="O64" s="156"/>
      <c r="P64" s="156"/>
      <c r="Q64" s="156"/>
      <c r="R64" s="159"/>
      <c r="S64" s="598"/>
      <c r="T64" s="601"/>
      <c r="U64" s="465"/>
      <c r="V64" s="589"/>
    </row>
    <row r="65" spans="1:22" ht="36" customHeight="1" thickBot="1">
      <c r="A65" s="595"/>
      <c r="B65" s="592"/>
      <c r="C65" s="167">
        <f>'5- Identificación de Riesgos'!D65</f>
        <v>0</v>
      </c>
      <c r="D65" s="308"/>
      <c r="E65" s="315"/>
      <c r="F65" s="316"/>
      <c r="G65" s="316"/>
      <c r="H65" s="316"/>
      <c r="I65" s="316"/>
      <c r="J65" s="316"/>
      <c r="K65" s="598"/>
      <c r="L65" s="154">
        <f>'5- Identificación de Riesgos'!I65</f>
        <v>0</v>
      </c>
      <c r="M65" s="175"/>
      <c r="N65" s="156"/>
      <c r="O65" s="156"/>
      <c r="P65" s="156"/>
      <c r="Q65" s="156"/>
      <c r="R65" s="159"/>
      <c r="S65" s="598"/>
      <c r="T65" s="601"/>
      <c r="U65" s="465"/>
      <c r="V65" s="589"/>
    </row>
    <row r="66" spans="1:22" ht="36" customHeight="1" thickBot="1">
      <c r="A66" s="595"/>
      <c r="B66" s="592"/>
      <c r="C66" s="167">
        <f>'5- Identificación de Riesgos'!D66</f>
        <v>0</v>
      </c>
      <c r="D66" s="308"/>
      <c r="E66" s="315"/>
      <c r="F66" s="316"/>
      <c r="G66" s="316"/>
      <c r="H66" s="316"/>
      <c r="I66" s="316"/>
      <c r="J66" s="316"/>
      <c r="K66" s="598"/>
      <c r="L66" s="154">
        <f>'5- Identificación de Riesgos'!I66</f>
        <v>0</v>
      </c>
      <c r="M66" s="175"/>
      <c r="N66" s="156"/>
      <c r="O66" s="156"/>
      <c r="P66" s="156"/>
      <c r="Q66" s="156"/>
      <c r="R66" s="159"/>
      <c r="S66" s="598"/>
      <c r="T66" s="601"/>
      <c r="U66" s="465"/>
      <c r="V66" s="589"/>
    </row>
    <row r="67" spans="1:22" ht="36" customHeight="1" thickBot="1">
      <c r="A67" s="595"/>
      <c r="B67" s="592"/>
      <c r="C67" s="167">
        <f>'5- Identificación de Riesgos'!D67</f>
        <v>0</v>
      </c>
      <c r="D67" s="308"/>
      <c r="E67" s="315"/>
      <c r="F67" s="316"/>
      <c r="G67" s="316"/>
      <c r="H67" s="316"/>
      <c r="I67" s="316"/>
      <c r="J67" s="316"/>
      <c r="K67" s="598"/>
      <c r="L67" s="154">
        <f>'5- Identificación de Riesgos'!I67</f>
        <v>0</v>
      </c>
      <c r="M67" s="175"/>
      <c r="N67" s="156"/>
      <c r="O67" s="156"/>
      <c r="P67" s="156"/>
      <c r="Q67" s="156"/>
      <c r="R67" s="159"/>
      <c r="S67" s="598"/>
      <c r="T67" s="601"/>
      <c r="U67" s="465"/>
      <c r="V67" s="589"/>
    </row>
    <row r="68" spans="1:22" ht="36" customHeight="1" thickBot="1">
      <c r="A68" s="595"/>
      <c r="B68" s="592"/>
      <c r="C68" s="167">
        <f>'5- Identificación de Riesgos'!D68</f>
        <v>0</v>
      </c>
      <c r="D68" s="308"/>
      <c r="E68" s="315"/>
      <c r="F68" s="316"/>
      <c r="G68" s="316"/>
      <c r="H68" s="316"/>
      <c r="I68" s="316"/>
      <c r="J68" s="316"/>
      <c r="K68" s="598"/>
      <c r="L68" s="154">
        <f>'5- Identificación de Riesgos'!I68</f>
        <v>0</v>
      </c>
      <c r="M68" s="175"/>
      <c r="N68" s="156"/>
      <c r="O68" s="156"/>
      <c r="P68" s="156"/>
      <c r="Q68" s="156"/>
      <c r="R68" s="159"/>
      <c r="S68" s="598"/>
      <c r="T68" s="601"/>
      <c r="U68" s="465"/>
      <c r="V68" s="589"/>
    </row>
    <row r="69" spans="1:22" ht="36" customHeight="1" thickBot="1">
      <c r="A69" s="596"/>
      <c r="B69" s="593"/>
      <c r="C69" s="167">
        <f>'5- Identificación de Riesgos'!D69</f>
        <v>0</v>
      </c>
      <c r="D69" s="308"/>
      <c r="E69" s="315"/>
      <c r="F69" s="316"/>
      <c r="G69" s="316"/>
      <c r="H69" s="316"/>
      <c r="I69" s="316"/>
      <c r="J69" s="316"/>
      <c r="K69" s="599"/>
      <c r="L69" s="154">
        <f>'5- Identificación de Riesgos'!I69</f>
        <v>0</v>
      </c>
      <c r="M69" s="175"/>
      <c r="N69" s="156"/>
      <c r="O69" s="156"/>
      <c r="P69" s="156"/>
      <c r="Q69" s="156"/>
      <c r="R69" s="160"/>
      <c r="S69" s="599"/>
      <c r="T69" s="602"/>
      <c r="U69" s="587"/>
      <c r="V69" s="590"/>
    </row>
    <row r="70" spans="1:22" ht="45.75" thickBot="1">
      <c r="A70" s="594">
        <f>'5- Identificación de Riesgos'!A70</f>
        <v>7</v>
      </c>
      <c r="B70" s="586" t="str">
        <f>'5- Identificación de Riesgos'!B70</f>
        <v xml:space="preserve">Recibir , ofrecer, prometer , entregar o aceptar dádivas o beneficios a nombre propio o de terceros para  expedir, alterar,retener , extraviar o entregar  documentos  sin el lleno de requisitos legales </v>
      </c>
      <c r="C70" s="165" t="str">
        <f>'5- Identificación de Riesgos'!D70</f>
        <v xml:space="preserve">1.Falta de ética  de los servidores judiciales 
</v>
      </c>
      <c r="D70" s="162"/>
      <c r="E70" s="302" t="s">
        <v>358</v>
      </c>
      <c r="F70" s="155" t="s">
        <v>333</v>
      </c>
      <c r="G70" s="155" t="s">
        <v>333</v>
      </c>
      <c r="H70" s="155" t="s">
        <v>333</v>
      </c>
      <c r="I70" s="155" t="s">
        <v>333</v>
      </c>
      <c r="J70" s="161">
        <f t="shared" ref="J70:J71" si="11">COUNTIF(F70:I70,"SI")/4</f>
        <v>1</v>
      </c>
      <c r="K70" s="597">
        <f>AVERAGE(J70:J77)</f>
        <v>0.75</v>
      </c>
      <c r="L70" s="154" t="str">
        <f>'5- Identificación de Riesgos'!I70</f>
        <v>Afectación de reputacion,imagén,  credibilidad, satisfacción de usuarios y PI</v>
      </c>
      <c r="M70" s="166" t="s">
        <v>357</v>
      </c>
      <c r="N70" s="154" t="s">
        <v>335</v>
      </c>
      <c r="O70" s="154" t="s">
        <v>335</v>
      </c>
      <c r="P70" s="154" t="s">
        <v>333</v>
      </c>
      <c r="Q70" s="154" t="s">
        <v>333</v>
      </c>
      <c r="R70" s="161">
        <f t="shared" ref="R70:R71" si="12">SUM(COUNTIF(N70,"SI")*25%,COUNTIF(O70,"SI")*40%,COUNTIF(P70,"SI")*25%,COUNTIF(Q70,"SI")*10%)</f>
        <v>0.35</v>
      </c>
      <c r="S70" s="597">
        <f>AVERAGE(R70:R77)</f>
        <v>0.35</v>
      </c>
      <c r="T70" s="606"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591"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Mayor - 4</v>
      </c>
      <c r="V70" s="603" t="str">
        <f>CONCATENATE(VLOOKUP((LEFT(T70,LEN(T70)-4)&amp;LEFT(U70,LEN(U70)-4)),'9- Matriz de Calor '!$D$18:$E$42,2,0)," - ",RIGHT(T70,1)*RIGHT(U70,1))</f>
        <v>Alto  - 4</v>
      </c>
    </row>
    <row r="71" spans="1:22" ht="30">
      <c r="A71" s="595"/>
      <c r="B71" s="465"/>
      <c r="C71" s="167" t="str">
        <f>'5- Identificación de Riesgos'!D71</f>
        <v xml:space="preserve">2. Fallas en los controles de los procesos </v>
      </c>
      <c r="D71" s="163"/>
      <c r="E71" s="168" t="s">
        <v>361</v>
      </c>
      <c r="F71" s="155" t="s">
        <v>335</v>
      </c>
      <c r="G71" s="155" t="s">
        <v>333</v>
      </c>
      <c r="H71" s="155" t="s">
        <v>335</v>
      </c>
      <c r="I71" s="155" t="s">
        <v>333</v>
      </c>
      <c r="J71" s="159">
        <f t="shared" si="11"/>
        <v>0.5</v>
      </c>
      <c r="K71" s="598"/>
      <c r="L71" s="154" t="str">
        <f>'5- Identificación de Riesgos'!I71</f>
        <v>Afectación Económica</v>
      </c>
      <c r="M71" s="307" t="s">
        <v>362</v>
      </c>
      <c r="N71" s="155" t="s">
        <v>333</v>
      </c>
      <c r="O71" s="155" t="s">
        <v>335</v>
      </c>
      <c r="P71" s="155" t="s">
        <v>335</v>
      </c>
      <c r="Q71" s="155" t="s">
        <v>333</v>
      </c>
      <c r="R71" s="161">
        <f t="shared" si="12"/>
        <v>0.35</v>
      </c>
      <c r="S71" s="598"/>
      <c r="T71" s="607"/>
      <c r="U71" s="592"/>
      <c r="V71" s="604"/>
    </row>
    <row r="72" spans="1:22">
      <c r="A72" s="595"/>
      <c r="B72" s="465"/>
      <c r="C72" s="167">
        <f>'5- Identificación de Riesgos'!D72</f>
        <v>0</v>
      </c>
      <c r="D72" s="163"/>
      <c r="E72" s="168"/>
      <c r="F72" s="155"/>
      <c r="G72" s="155"/>
      <c r="H72" s="155"/>
      <c r="I72" s="155"/>
      <c r="J72" s="159"/>
      <c r="K72" s="598"/>
      <c r="L72" s="155">
        <f>'5- Identificación de Riesgos'!I72</f>
        <v>0</v>
      </c>
      <c r="M72" s="188"/>
      <c r="N72" s="155"/>
      <c r="O72" s="155"/>
      <c r="P72" s="155"/>
      <c r="Q72" s="155"/>
      <c r="R72" s="159"/>
      <c r="S72" s="598"/>
      <c r="T72" s="607"/>
      <c r="U72" s="592"/>
      <c r="V72" s="604"/>
    </row>
    <row r="73" spans="1:22">
      <c r="A73" s="595"/>
      <c r="B73" s="465"/>
      <c r="C73" s="167"/>
      <c r="D73" s="163"/>
      <c r="E73" s="168"/>
      <c r="F73" s="155"/>
      <c r="G73" s="155"/>
      <c r="H73" s="155"/>
      <c r="I73" s="155"/>
      <c r="J73" s="159"/>
      <c r="K73" s="598"/>
      <c r="L73" s="155">
        <f>'5- Identificación de Riesgos'!I73</f>
        <v>0</v>
      </c>
      <c r="M73" s="188"/>
      <c r="N73" s="155"/>
      <c r="O73" s="155"/>
      <c r="P73" s="155"/>
      <c r="Q73" s="155"/>
      <c r="R73" s="159"/>
      <c r="S73" s="598"/>
      <c r="T73" s="607"/>
      <c r="U73" s="592"/>
      <c r="V73" s="604"/>
    </row>
    <row r="74" spans="1:22">
      <c r="A74" s="595"/>
      <c r="B74" s="465"/>
      <c r="C74" s="167"/>
      <c r="D74" s="163"/>
      <c r="E74" s="163"/>
      <c r="F74" s="155"/>
      <c r="G74" s="155"/>
      <c r="H74" s="155"/>
      <c r="I74" s="155"/>
      <c r="J74" s="159"/>
      <c r="K74" s="598"/>
      <c r="L74" s="155">
        <f>'5- Identificación de Riesgos'!I74</f>
        <v>0</v>
      </c>
      <c r="M74" s="188"/>
      <c r="N74" s="155"/>
      <c r="O74" s="155"/>
      <c r="P74" s="155"/>
      <c r="Q74" s="155"/>
      <c r="R74" s="159"/>
      <c r="S74" s="598"/>
      <c r="T74" s="607"/>
      <c r="U74" s="592"/>
      <c r="V74" s="604"/>
    </row>
    <row r="75" spans="1:22">
      <c r="A75" s="595"/>
      <c r="B75" s="465"/>
      <c r="C75" s="167"/>
      <c r="D75" s="163"/>
      <c r="E75" s="168"/>
      <c r="F75" s="155"/>
      <c r="G75" s="155"/>
      <c r="H75" s="155"/>
      <c r="I75" s="155"/>
      <c r="J75" s="159"/>
      <c r="K75" s="598"/>
      <c r="L75" s="155">
        <f>'5- Identificación de Riesgos'!I75</f>
        <v>0</v>
      </c>
      <c r="M75" s="188"/>
      <c r="N75" s="155"/>
      <c r="O75" s="155"/>
      <c r="P75" s="155"/>
      <c r="Q75" s="155"/>
      <c r="R75" s="159"/>
      <c r="S75" s="598"/>
      <c r="T75" s="607"/>
      <c r="U75" s="592"/>
      <c r="V75" s="604"/>
    </row>
    <row r="76" spans="1:22">
      <c r="A76" s="595"/>
      <c r="B76" s="465"/>
      <c r="C76" s="167"/>
      <c r="D76" s="163"/>
      <c r="E76" s="168"/>
      <c r="F76" s="155"/>
      <c r="G76" s="155"/>
      <c r="H76" s="155"/>
      <c r="I76" s="155"/>
      <c r="J76" s="159"/>
      <c r="K76" s="598"/>
      <c r="L76" s="155">
        <f>'5- Identificación de Riesgos'!I76</f>
        <v>0</v>
      </c>
      <c r="M76" s="188"/>
      <c r="N76" s="155"/>
      <c r="O76" s="155"/>
      <c r="P76" s="155"/>
      <c r="Q76" s="155"/>
      <c r="R76" s="159"/>
      <c r="S76" s="598"/>
      <c r="T76" s="607"/>
      <c r="U76" s="592"/>
      <c r="V76" s="604"/>
    </row>
    <row r="77" spans="1:22">
      <c r="A77" s="595"/>
      <c r="B77" s="465"/>
      <c r="C77" s="167"/>
      <c r="D77" s="163"/>
      <c r="E77" s="168"/>
      <c r="F77" s="155"/>
      <c r="G77" s="155"/>
      <c r="H77" s="155"/>
      <c r="I77" s="155"/>
      <c r="J77" s="159"/>
      <c r="K77" s="598"/>
      <c r="L77" s="155">
        <f>'5- Identificación de Riesgos'!I77</f>
        <v>0</v>
      </c>
      <c r="M77" s="188"/>
      <c r="N77" s="155"/>
      <c r="O77" s="155"/>
      <c r="P77" s="155"/>
      <c r="Q77" s="155"/>
      <c r="R77" s="159"/>
      <c r="S77" s="598"/>
      <c r="T77" s="607"/>
      <c r="U77" s="592"/>
      <c r="V77" s="604"/>
    </row>
    <row r="78" spans="1:22" ht="31.5" customHeight="1">
      <c r="A78" s="595"/>
      <c r="B78" s="465"/>
      <c r="C78" s="167">
        <f>'5- Identificación de Riesgos'!D78</f>
        <v>0</v>
      </c>
      <c r="D78" s="163"/>
      <c r="E78" s="168"/>
      <c r="F78" s="155"/>
      <c r="G78" s="155"/>
      <c r="H78" s="155"/>
      <c r="I78" s="155"/>
      <c r="J78" s="159"/>
      <c r="K78" s="201"/>
      <c r="L78" s="155">
        <f>'5- Identificación de Riesgos'!I78</f>
        <v>0</v>
      </c>
      <c r="M78" s="188"/>
      <c r="N78" s="155"/>
      <c r="O78" s="155"/>
      <c r="P78" s="155"/>
      <c r="Q78" s="155"/>
      <c r="R78" s="159"/>
      <c r="S78" s="201">
        <f>AVERAGE(R78:R89)</f>
        <v>0.35</v>
      </c>
      <c r="T78" s="607"/>
      <c r="U78" s="592"/>
      <c r="V78" s="604"/>
    </row>
    <row r="79" spans="1:22" ht="27" customHeight="1" thickBot="1">
      <c r="A79" s="596"/>
      <c r="B79" s="587"/>
      <c r="C79" s="169">
        <f>'5- Identificación de Riesgos'!D79</f>
        <v>0</v>
      </c>
      <c r="D79" s="164"/>
      <c r="E79" s="170"/>
      <c r="F79" s="156"/>
      <c r="G79" s="156"/>
      <c r="H79" s="156"/>
      <c r="I79" s="156"/>
      <c r="J79" s="160"/>
      <c r="K79" s="202"/>
      <c r="L79" s="156">
        <f>'5- Identificación de Riesgos'!I79</f>
        <v>0</v>
      </c>
      <c r="M79" s="198"/>
      <c r="N79" s="156"/>
      <c r="O79" s="156"/>
      <c r="P79" s="156"/>
      <c r="Q79" s="156"/>
      <c r="R79" s="160"/>
      <c r="S79" s="202"/>
      <c r="T79" s="608"/>
      <c r="U79" s="593"/>
      <c r="V79" s="605"/>
    </row>
    <row r="80" spans="1:22" ht="45.75" thickBot="1">
      <c r="A80" s="594">
        <f>'5- Identificación de Riesgos'!A80</f>
        <v>8</v>
      </c>
      <c r="B80" s="586" t="str">
        <f>'5- Identificación de Riesgos'!B80</f>
        <v xml:space="preserve">Recibir, ofrecer, prometer, entregar o aceptar dadivas  o beneficios a nombre propio o de terceros para  demorar, retener, alterar o direccionar fallos judiciales </v>
      </c>
      <c r="C80" s="165" t="str">
        <f>'5- Identificación de Riesgos'!D80</f>
        <v xml:space="preserve">1. Falta de ética  de los servidores judiciales </v>
      </c>
      <c r="D80" s="162"/>
      <c r="E80" s="302" t="s">
        <v>356</v>
      </c>
      <c r="F80" s="155" t="s">
        <v>333</v>
      </c>
      <c r="G80" s="155" t="s">
        <v>333</v>
      </c>
      <c r="H80" s="155" t="s">
        <v>333</v>
      </c>
      <c r="I80" s="155" t="s">
        <v>333</v>
      </c>
      <c r="J80" s="161">
        <f t="shared" ref="J80:J81" si="13">COUNTIF(F80:I80,"SI")/4</f>
        <v>1</v>
      </c>
      <c r="K80" s="597">
        <f>AVERAGE(J80:J87)</f>
        <v>1</v>
      </c>
      <c r="L80" s="154" t="str">
        <f>'5- Identificación de Riesgos'!I80</f>
        <v>Afectación de reputacion,imagén,  credibilidad, satisfacción de usuarios y PI</v>
      </c>
      <c r="M80" s="166" t="s">
        <v>357</v>
      </c>
      <c r="N80" s="154" t="s">
        <v>335</v>
      </c>
      <c r="O80" s="154" t="s">
        <v>335</v>
      </c>
      <c r="P80" s="154" t="s">
        <v>333</v>
      </c>
      <c r="Q80" s="154" t="s">
        <v>333</v>
      </c>
      <c r="R80" s="161">
        <f t="shared" ref="R80:R81" si="14">SUM(COUNTIF(N80,"SI")*25%,COUNTIF(O80,"SI")*40%,COUNTIF(P80,"SI")*25%,COUNTIF(Q80,"SI")*10%)</f>
        <v>0.35</v>
      </c>
      <c r="S80" s="609">
        <f>AVERAGE(R80:R87)</f>
        <v>0.35</v>
      </c>
      <c r="T80" s="606"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591"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Mayor - 4</v>
      </c>
      <c r="V80" s="603" t="str">
        <f>CONCATENATE(VLOOKUP((LEFT(T80,LEN(T80)-4)&amp;LEFT(U80,LEN(U80)-4)),'9- Matriz de Calor '!$D$18:$E$42,2,0)," - ",RIGHT(T80,1)*RIGHT(U80,1))</f>
        <v>Alto  - 4</v>
      </c>
    </row>
    <row r="81" spans="1:22" ht="30.75" thickBot="1">
      <c r="A81" s="595"/>
      <c r="B81" s="465"/>
      <c r="C81" s="167" t="str">
        <f>'5- Identificación de Riesgos'!D81</f>
        <v xml:space="preserve">2. Desconocimiento del Código de Etica y Buen Gobierno.   </v>
      </c>
      <c r="D81" s="163"/>
      <c r="E81" s="302" t="s">
        <v>358</v>
      </c>
      <c r="F81" s="155" t="s">
        <v>333</v>
      </c>
      <c r="G81" s="155" t="s">
        <v>333</v>
      </c>
      <c r="H81" s="155" t="s">
        <v>333</v>
      </c>
      <c r="I81" s="155" t="s">
        <v>333</v>
      </c>
      <c r="J81" s="159">
        <f t="shared" si="13"/>
        <v>1</v>
      </c>
      <c r="K81" s="598"/>
      <c r="L81" s="154" t="str">
        <f>'5- Identificación de Riesgos'!I81</f>
        <v>Afectación Económica</v>
      </c>
      <c r="M81" s="307" t="s">
        <v>362</v>
      </c>
      <c r="N81" s="155" t="s">
        <v>333</v>
      </c>
      <c r="O81" s="155" t="s">
        <v>335</v>
      </c>
      <c r="P81" s="155" t="s">
        <v>335</v>
      </c>
      <c r="Q81" s="155" t="s">
        <v>333</v>
      </c>
      <c r="R81" s="159">
        <f t="shared" si="14"/>
        <v>0.35</v>
      </c>
      <c r="S81" s="610"/>
      <c r="T81" s="607"/>
      <c r="U81" s="592"/>
      <c r="V81" s="604"/>
    </row>
    <row r="82" spans="1:22" ht="15.75" thickBot="1">
      <c r="A82" s="595"/>
      <c r="B82" s="465"/>
      <c r="C82" s="167">
        <f>'5- Identificación de Riesgos'!D82</f>
        <v>0</v>
      </c>
      <c r="D82" s="163"/>
      <c r="E82" s="168"/>
      <c r="F82" s="155"/>
      <c r="G82" s="155"/>
      <c r="H82" s="155"/>
      <c r="I82" s="155"/>
      <c r="J82" s="159"/>
      <c r="K82" s="598"/>
      <c r="L82" s="154">
        <f>'5- Identificación de Riesgos'!I82</f>
        <v>0</v>
      </c>
      <c r="M82" s="189"/>
      <c r="N82" s="155"/>
      <c r="O82" s="155"/>
      <c r="P82" s="155"/>
      <c r="Q82" s="155"/>
      <c r="R82" s="159"/>
      <c r="S82" s="610"/>
      <c r="T82" s="607"/>
      <c r="U82" s="592"/>
      <c r="V82" s="604"/>
    </row>
    <row r="83" spans="1:22" ht="15.75" thickBot="1">
      <c r="A83" s="595"/>
      <c r="B83" s="465"/>
      <c r="C83" s="167"/>
      <c r="D83" s="163"/>
      <c r="E83" s="168"/>
      <c r="F83" s="155"/>
      <c r="G83" s="155"/>
      <c r="H83" s="155"/>
      <c r="I83" s="155"/>
      <c r="J83" s="159"/>
      <c r="K83" s="598"/>
      <c r="L83" s="154">
        <f>'5- Identificación de Riesgos'!I83</f>
        <v>0</v>
      </c>
      <c r="M83" s="188"/>
      <c r="N83" s="155"/>
      <c r="O83" s="155"/>
      <c r="P83" s="155"/>
      <c r="Q83" s="155"/>
      <c r="R83" s="159"/>
      <c r="S83" s="610"/>
      <c r="T83" s="607"/>
      <c r="U83" s="592"/>
      <c r="V83" s="604"/>
    </row>
    <row r="84" spans="1:22" ht="15.75" thickBot="1">
      <c r="A84" s="595"/>
      <c r="B84" s="465"/>
      <c r="C84" s="167"/>
      <c r="D84" s="163"/>
      <c r="E84" s="163"/>
      <c r="F84" s="155"/>
      <c r="G84" s="155"/>
      <c r="H84" s="155"/>
      <c r="I84" s="155"/>
      <c r="J84" s="159"/>
      <c r="K84" s="598"/>
      <c r="L84" s="154">
        <f>'5- Identificación de Riesgos'!I84</f>
        <v>0</v>
      </c>
      <c r="M84" s="188"/>
      <c r="N84" s="155"/>
      <c r="O84" s="155"/>
      <c r="P84" s="155"/>
      <c r="Q84" s="155"/>
      <c r="R84" s="159"/>
      <c r="S84" s="610"/>
      <c r="T84" s="607"/>
      <c r="U84" s="592"/>
      <c r="V84" s="604"/>
    </row>
    <row r="85" spans="1:22">
      <c r="A85" s="595"/>
      <c r="B85" s="465"/>
      <c r="C85" s="167"/>
      <c r="D85" s="163"/>
      <c r="E85" s="168"/>
      <c r="F85" s="155"/>
      <c r="G85" s="155"/>
      <c r="H85" s="155"/>
      <c r="I85" s="155"/>
      <c r="J85" s="159"/>
      <c r="K85" s="598"/>
      <c r="L85" s="154">
        <f>'5- Identificación de Riesgos'!I85</f>
        <v>0</v>
      </c>
      <c r="M85" s="188"/>
      <c r="N85" s="155"/>
      <c r="O85" s="155"/>
      <c r="P85" s="155"/>
      <c r="Q85" s="155"/>
      <c r="R85" s="159"/>
      <c r="S85" s="610"/>
      <c r="T85" s="607"/>
      <c r="U85" s="592"/>
      <c r="V85" s="604"/>
    </row>
    <row r="86" spans="1:22">
      <c r="A86" s="595"/>
      <c r="B86" s="465"/>
      <c r="C86" s="167"/>
      <c r="D86" s="163"/>
      <c r="E86" s="168"/>
      <c r="F86" s="155"/>
      <c r="G86" s="155"/>
      <c r="H86" s="155"/>
      <c r="I86" s="155"/>
      <c r="J86" s="159"/>
      <c r="K86" s="598"/>
      <c r="L86" s="155">
        <f>'5- Identificación de Riesgos'!I86</f>
        <v>0</v>
      </c>
      <c r="M86" s="188"/>
      <c r="N86" s="155"/>
      <c r="O86" s="155"/>
      <c r="P86" s="155"/>
      <c r="Q86" s="155"/>
      <c r="R86" s="159"/>
      <c r="S86" s="610"/>
      <c r="T86" s="607"/>
      <c r="U86" s="592"/>
      <c r="V86" s="604"/>
    </row>
    <row r="87" spans="1:22">
      <c r="A87" s="595"/>
      <c r="B87" s="465"/>
      <c r="C87" s="167"/>
      <c r="D87" s="163"/>
      <c r="E87" s="168"/>
      <c r="F87" s="155"/>
      <c r="G87" s="155"/>
      <c r="H87" s="155"/>
      <c r="I87" s="155"/>
      <c r="J87" s="159"/>
      <c r="K87" s="598"/>
      <c r="L87" s="155">
        <f>'5- Identificación de Riesgos'!I87</f>
        <v>0</v>
      </c>
      <c r="M87" s="188"/>
      <c r="N87" s="155"/>
      <c r="O87" s="155"/>
      <c r="P87" s="155"/>
      <c r="Q87" s="155"/>
      <c r="R87" s="159"/>
      <c r="S87" s="610"/>
      <c r="T87" s="607"/>
      <c r="U87" s="592"/>
      <c r="V87" s="604"/>
    </row>
    <row r="88" spans="1:22">
      <c r="A88" s="595"/>
      <c r="B88" s="465"/>
      <c r="C88" s="167">
        <f>'5- Identificación de Riesgos'!D88</f>
        <v>0</v>
      </c>
      <c r="D88" s="163"/>
      <c r="E88" s="168"/>
      <c r="F88" s="155"/>
      <c r="G88" s="155"/>
      <c r="H88" s="155"/>
      <c r="I88" s="155"/>
      <c r="J88" s="159"/>
      <c r="K88" s="201"/>
      <c r="L88" s="155">
        <f>'5- Identificación de Riesgos'!I88</f>
        <v>0</v>
      </c>
      <c r="M88" s="188"/>
      <c r="N88" s="155"/>
      <c r="O88" s="155"/>
      <c r="P88" s="155"/>
      <c r="Q88" s="155"/>
      <c r="R88" s="159"/>
      <c r="S88" s="610"/>
      <c r="T88" s="607"/>
      <c r="U88" s="592"/>
      <c r="V88" s="604"/>
    </row>
    <row r="89" spans="1:22" ht="15.75" thickBot="1">
      <c r="A89" s="596"/>
      <c r="B89" s="587"/>
      <c r="C89" s="169">
        <f>'5- Identificación de Riesgos'!D89</f>
        <v>0</v>
      </c>
      <c r="D89" s="164"/>
      <c r="E89" s="170"/>
      <c r="F89" s="156"/>
      <c r="G89" s="156"/>
      <c r="H89" s="156"/>
      <c r="I89" s="156"/>
      <c r="J89" s="160"/>
      <c r="K89" s="202"/>
      <c r="L89" s="156">
        <f>'5- Identificación de Riesgos'!I89</f>
        <v>0</v>
      </c>
      <c r="M89" s="198"/>
      <c r="N89" s="156"/>
      <c r="O89" s="156"/>
      <c r="P89" s="156"/>
      <c r="Q89" s="156"/>
      <c r="R89" s="160"/>
      <c r="S89" s="611"/>
      <c r="T89" s="608"/>
      <c r="U89" s="593"/>
      <c r="V89" s="605"/>
    </row>
  </sheetData>
  <mergeCells count="75">
    <mergeCell ref="A20:A29"/>
    <mergeCell ref="T30:T39"/>
    <mergeCell ref="U30:U39"/>
    <mergeCell ref="V30:V39"/>
    <mergeCell ref="A30:A39"/>
    <mergeCell ref="K30:K39"/>
    <mergeCell ref="S30:S39"/>
    <mergeCell ref="B20:B29"/>
    <mergeCell ref="K20:K29"/>
    <mergeCell ref="V20:V29"/>
    <mergeCell ref="T20:T29"/>
    <mergeCell ref="U20:U29"/>
    <mergeCell ref="S20:S29"/>
    <mergeCell ref="B30:B39"/>
    <mergeCell ref="A10:A19"/>
    <mergeCell ref="B10:B19"/>
    <mergeCell ref="C5:V5"/>
    <mergeCell ref="C6:V6"/>
    <mergeCell ref="S10:S19"/>
    <mergeCell ref="T10:T19"/>
    <mergeCell ref="U10:U19"/>
    <mergeCell ref="V10:V19"/>
    <mergeCell ref="K10:K19"/>
    <mergeCell ref="L10:L11"/>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40:A49"/>
    <mergeCell ref="T40:T49"/>
    <mergeCell ref="U40:U49"/>
    <mergeCell ref="V40:V49"/>
    <mergeCell ref="B40:B49"/>
    <mergeCell ref="K40:K49"/>
    <mergeCell ref="S40:S49"/>
    <mergeCell ref="U50:U59"/>
    <mergeCell ref="V50:V59"/>
    <mergeCell ref="A50:A59"/>
    <mergeCell ref="B50:B59"/>
    <mergeCell ref="K50:K59"/>
    <mergeCell ref="S50:S59"/>
    <mergeCell ref="T50:T59"/>
    <mergeCell ref="V80:V89"/>
    <mergeCell ref="V70:V79"/>
    <mergeCell ref="T70:T79"/>
    <mergeCell ref="U70:U79"/>
    <mergeCell ref="A80:A89"/>
    <mergeCell ref="B80:B89"/>
    <mergeCell ref="B70:B79"/>
    <mergeCell ref="A70:A79"/>
    <mergeCell ref="K70:K77"/>
    <mergeCell ref="S70:S77"/>
    <mergeCell ref="K80:K87"/>
    <mergeCell ref="T80:T89"/>
    <mergeCell ref="U80:U89"/>
    <mergeCell ref="S80:S89"/>
    <mergeCell ref="U60:U69"/>
    <mergeCell ref="V60:V69"/>
    <mergeCell ref="B60:B69"/>
    <mergeCell ref="A60:A69"/>
    <mergeCell ref="K60:K69"/>
    <mergeCell ref="S60:S69"/>
    <mergeCell ref="T60:T69"/>
  </mergeCells>
  <conditionalFormatting sqref="T10 T20 T30">
    <cfRule type="containsText" dxfId="306" priority="498" operator="containsText" text="Muy Baja">
      <formula>NOT(ISERROR(SEARCH("Muy Baja",T10)))</formula>
    </cfRule>
    <cfRule type="containsText" dxfId="305" priority="499" operator="containsText" text="Baja">
      <formula>NOT(ISERROR(SEARCH("Baja",T10)))</formula>
    </cfRule>
    <cfRule type="containsText" dxfId="304" priority="500" operator="containsText" text="Muy Alta">
      <formula>NOT(ISERROR(SEARCH("Muy Alta",T10)))</formula>
    </cfRule>
    <cfRule type="containsText" dxfId="303" priority="502" operator="containsText" text="Alta">
      <formula>NOT(ISERROR(SEARCH("Alta",T10)))</formula>
    </cfRule>
    <cfRule type="containsText" dxfId="302" priority="503" operator="containsText" text="Media">
      <formula>NOT(ISERROR(SEARCH("Media",T10)))</formula>
    </cfRule>
    <cfRule type="containsText" dxfId="301" priority="504" operator="containsText" text="Media">
      <formula>NOT(ISERROR(SEARCH("Media",T10)))</formula>
    </cfRule>
    <cfRule type="containsText" dxfId="300" priority="505" operator="containsText" text="Media">
      <formula>NOT(ISERROR(SEARCH("Media",T10)))</formula>
    </cfRule>
    <cfRule type="containsText" dxfId="299" priority="506" operator="containsText" text="Muy Baja">
      <formula>NOT(ISERROR(SEARCH("Muy Baja",T10)))</formula>
    </cfRule>
    <cfRule type="containsText" dxfId="298" priority="507" operator="containsText" text="Baja">
      <formula>NOT(ISERROR(SEARCH("Baja",T10)))</formula>
    </cfRule>
    <cfRule type="containsText" dxfId="297" priority="508" operator="containsText" text="Muy Baja">
      <formula>NOT(ISERROR(SEARCH("Muy Baja",T10)))</formula>
    </cfRule>
    <cfRule type="containsText" dxfId="296" priority="509" operator="containsText" text="Muy Baja">
      <formula>NOT(ISERROR(SEARCH("Muy Baja",T10)))</formula>
    </cfRule>
    <cfRule type="containsText" dxfId="295" priority="510" operator="containsText" text="Muy Baja">
      <formula>NOT(ISERROR(SEARCH("Muy Baja",T10)))</formula>
    </cfRule>
    <cfRule type="containsText" dxfId="294" priority="511" operator="containsText" text="Muy Baja'Tabla probabilidad'!">
      <formula>NOT(ISERROR(SEARCH("Muy Baja'Tabla probabilidad'!",T10)))</formula>
    </cfRule>
    <cfRule type="containsText" dxfId="293" priority="512" operator="containsText" text="Muy bajo">
      <formula>NOT(ISERROR(SEARCH("Muy bajo",T10)))</formula>
    </cfRule>
    <cfRule type="containsText" dxfId="292" priority="513" operator="containsText" text="Alta">
      <formula>NOT(ISERROR(SEARCH("Alta",T10)))</formula>
    </cfRule>
    <cfRule type="containsText" dxfId="291" priority="514" operator="containsText" text="Media">
      <formula>NOT(ISERROR(SEARCH("Media",T10)))</formula>
    </cfRule>
    <cfRule type="containsText" dxfId="290" priority="515" operator="containsText" text="Baja">
      <formula>NOT(ISERROR(SEARCH("Baja",T10)))</formula>
    </cfRule>
    <cfRule type="containsText" dxfId="289" priority="516" operator="containsText" text="Muy baja">
      <formula>NOT(ISERROR(SEARCH("Muy baja",T10)))</formula>
    </cfRule>
    <cfRule type="cellIs" dxfId="288" priority="519" operator="between">
      <formula>1</formula>
      <formula>2</formula>
    </cfRule>
    <cfRule type="cellIs" dxfId="287" priority="520" operator="between">
      <formula>0</formula>
      <formula>2</formula>
    </cfRule>
  </conditionalFormatting>
  <conditionalFormatting sqref="T40 T70 T50 T60">
    <cfRule type="containsText" dxfId="286" priority="268" operator="containsText" text="Muy Baja">
      <formula>NOT(ISERROR(SEARCH("Muy Baja",T40)))</formula>
    </cfRule>
    <cfRule type="containsText" dxfId="285" priority="269" operator="containsText" text="Baja">
      <formula>NOT(ISERROR(SEARCH("Baja",T40)))</formula>
    </cfRule>
    <cfRule type="containsText" dxfId="284" priority="270" operator="containsText" text="Muy Alta">
      <formula>NOT(ISERROR(SEARCH("Muy Alta",T40)))</formula>
    </cfRule>
    <cfRule type="containsText" dxfId="283" priority="272" operator="containsText" text="Alta">
      <formula>NOT(ISERROR(SEARCH("Alta",T40)))</formula>
    </cfRule>
    <cfRule type="containsText" dxfId="282" priority="273" operator="containsText" text="Media">
      <formula>NOT(ISERROR(SEARCH("Media",T40)))</formula>
    </cfRule>
    <cfRule type="containsText" dxfId="281" priority="274" operator="containsText" text="Media">
      <formula>NOT(ISERROR(SEARCH("Media",T40)))</formula>
    </cfRule>
    <cfRule type="containsText" dxfId="280" priority="275" operator="containsText" text="Media">
      <formula>NOT(ISERROR(SEARCH("Media",T40)))</formula>
    </cfRule>
    <cfRule type="containsText" dxfId="279" priority="276" operator="containsText" text="Muy Baja">
      <formula>NOT(ISERROR(SEARCH("Muy Baja",T40)))</formula>
    </cfRule>
    <cfRule type="containsText" dxfId="278" priority="277" operator="containsText" text="Baja">
      <formula>NOT(ISERROR(SEARCH("Baja",T40)))</formula>
    </cfRule>
    <cfRule type="containsText" dxfId="277" priority="278" operator="containsText" text="Muy Baja">
      <formula>NOT(ISERROR(SEARCH("Muy Baja",T40)))</formula>
    </cfRule>
    <cfRule type="containsText" dxfId="276" priority="279" operator="containsText" text="Muy Baja">
      <formula>NOT(ISERROR(SEARCH("Muy Baja",T40)))</formula>
    </cfRule>
    <cfRule type="containsText" dxfId="275" priority="280" operator="containsText" text="Muy Baja">
      <formula>NOT(ISERROR(SEARCH("Muy Baja",T40)))</formula>
    </cfRule>
    <cfRule type="containsText" dxfId="274" priority="281" operator="containsText" text="Muy Baja'Tabla probabilidad'!">
      <formula>NOT(ISERROR(SEARCH("Muy Baja'Tabla probabilidad'!",T40)))</formula>
    </cfRule>
    <cfRule type="containsText" dxfId="273" priority="282" operator="containsText" text="Muy bajo">
      <formula>NOT(ISERROR(SEARCH("Muy bajo",T40)))</formula>
    </cfRule>
    <cfRule type="containsText" dxfId="272" priority="283" operator="containsText" text="Alta">
      <formula>NOT(ISERROR(SEARCH("Alta",T40)))</formula>
    </cfRule>
    <cfRule type="containsText" dxfId="271" priority="284" operator="containsText" text="Media">
      <formula>NOT(ISERROR(SEARCH("Media",T40)))</formula>
    </cfRule>
    <cfRule type="containsText" dxfId="270" priority="285" operator="containsText" text="Baja">
      <formula>NOT(ISERROR(SEARCH("Baja",T40)))</formula>
    </cfRule>
    <cfRule type="containsText" dxfId="269" priority="286" operator="containsText" text="Muy baja">
      <formula>NOT(ISERROR(SEARCH("Muy baja",T40)))</formula>
    </cfRule>
    <cfRule type="cellIs" dxfId="268" priority="289" operator="between">
      <formula>1</formula>
      <formula>2</formula>
    </cfRule>
    <cfRule type="cellIs" dxfId="267" priority="290" operator="between">
      <formula>0</formula>
      <formula>2</formula>
    </cfRule>
  </conditionalFormatting>
  <conditionalFormatting sqref="T80">
    <cfRule type="containsText" dxfId="266" priority="43" operator="containsText" text="Muy Baja">
      <formula>NOT(ISERROR(SEARCH("Muy Baja",T80)))</formula>
    </cfRule>
    <cfRule type="containsText" dxfId="265" priority="44" operator="containsText" text="Baja">
      <formula>NOT(ISERROR(SEARCH("Baja",T80)))</formula>
    </cfRule>
    <cfRule type="containsText" dxfId="264" priority="45" operator="containsText" text="Muy Alta">
      <formula>NOT(ISERROR(SEARCH("Muy Alta",T80)))</formula>
    </cfRule>
    <cfRule type="containsText" dxfId="263" priority="46" operator="containsText" text="Alta">
      <formula>NOT(ISERROR(SEARCH("Alta",T80)))</formula>
    </cfRule>
    <cfRule type="containsText" dxfId="262" priority="47" operator="containsText" text="Media">
      <formula>NOT(ISERROR(SEARCH("Media",T80)))</formula>
    </cfRule>
    <cfRule type="containsText" dxfId="261" priority="48" operator="containsText" text="Media">
      <formula>NOT(ISERROR(SEARCH("Media",T80)))</formula>
    </cfRule>
    <cfRule type="containsText" dxfId="260" priority="49" operator="containsText" text="Media">
      <formula>NOT(ISERROR(SEARCH("Media",T80)))</formula>
    </cfRule>
    <cfRule type="containsText" dxfId="259" priority="50" operator="containsText" text="Muy Baja">
      <formula>NOT(ISERROR(SEARCH("Muy Baja",T80)))</formula>
    </cfRule>
    <cfRule type="containsText" dxfId="258" priority="51" operator="containsText" text="Baja">
      <formula>NOT(ISERROR(SEARCH("Baja",T80)))</formula>
    </cfRule>
    <cfRule type="containsText" dxfId="257" priority="52" operator="containsText" text="Muy Baja">
      <formula>NOT(ISERROR(SEARCH("Muy Baja",T80)))</formula>
    </cfRule>
    <cfRule type="containsText" dxfId="256" priority="53" operator="containsText" text="Muy Baja">
      <formula>NOT(ISERROR(SEARCH("Muy Baja",T80)))</formula>
    </cfRule>
    <cfRule type="containsText" dxfId="255" priority="54" operator="containsText" text="Muy Baja">
      <formula>NOT(ISERROR(SEARCH("Muy Baja",T80)))</formula>
    </cfRule>
    <cfRule type="containsText" dxfId="254" priority="55" operator="containsText" text="Muy Baja'Tabla probabilidad'!">
      <formula>NOT(ISERROR(SEARCH("Muy Baja'Tabla probabilidad'!",T80)))</formula>
    </cfRule>
    <cfRule type="containsText" dxfId="253" priority="56" operator="containsText" text="Muy bajo">
      <formula>NOT(ISERROR(SEARCH("Muy bajo",T80)))</formula>
    </cfRule>
    <cfRule type="containsText" dxfId="252" priority="57" operator="containsText" text="Alta">
      <formula>NOT(ISERROR(SEARCH("Alta",T80)))</formula>
    </cfRule>
    <cfRule type="containsText" dxfId="251" priority="58" operator="containsText" text="Media">
      <formula>NOT(ISERROR(SEARCH("Media",T80)))</formula>
    </cfRule>
    <cfRule type="containsText" dxfId="250" priority="59" operator="containsText" text="Baja">
      <formula>NOT(ISERROR(SEARCH("Baja",T80)))</formula>
    </cfRule>
    <cfRule type="containsText" dxfId="249" priority="60" operator="containsText" text="Muy baja">
      <formula>NOT(ISERROR(SEARCH("Muy baja",T80)))</formula>
    </cfRule>
    <cfRule type="cellIs" dxfId="248" priority="63" operator="between">
      <formula>1</formula>
      <formula>2</formula>
    </cfRule>
    <cfRule type="cellIs" dxfId="247" priority="64" operator="between">
      <formula>0</formula>
      <formula>2</formula>
    </cfRule>
  </conditionalFormatting>
  <conditionalFormatting sqref="U10 U20 U30">
    <cfRule type="containsText" dxfId="246" priority="492" operator="containsText" text="Catastrófico">
      <formula>NOT(ISERROR(SEARCH("Catastrófico",U10)))</formula>
    </cfRule>
    <cfRule type="containsText" dxfId="245" priority="493" operator="containsText" text="Mayor">
      <formula>NOT(ISERROR(SEARCH("Mayor",U10)))</formula>
    </cfRule>
    <cfRule type="containsText" dxfId="244" priority="494" operator="containsText" text="Alta">
      <formula>NOT(ISERROR(SEARCH("Alta",U10)))</formula>
    </cfRule>
    <cfRule type="containsText" dxfId="243" priority="495" operator="containsText" text="Moderado">
      <formula>NOT(ISERROR(SEARCH("Moderado",U10)))</formula>
    </cfRule>
    <cfRule type="containsText" dxfId="242" priority="496" operator="containsText" text="Menor">
      <formula>NOT(ISERROR(SEARCH("Menor",U10)))</formula>
    </cfRule>
    <cfRule type="containsText" dxfId="241" priority="497" operator="containsText" text="Leve">
      <formula>NOT(ISERROR(SEARCH("Leve",U10)))</formula>
    </cfRule>
  </conditionalFormatting>
  <conditionalFormatting sqref="U40 U70 U50 U60">
    <cfRule type="containsText" dxfId="240" priority="262" operator="containsText" text="Catastrófico">
      <formula>NOT(ISERROR(SEARCH("Catastrófico",U40)))</formula>
    </cfRule>
    <cfRule type="containsText" dxfId="239" priority="263" operator="containsText" text="Mayor">
      <formula>NOT(ISERROR(SEARCH("Mayor",U40)))</formula>
    </cfRule>
    <cfRule type="containsText" dxfId="238" priority="264" operator="containsText" text="Alta">
      <formula>NOT(ISERROR(SEARCH("Alta",U40)))</formula>
    </cfRule>
    <cfRule type="containsText" dxfId="237" priority="265" operator="containsText" text="Moderado">
      <formula>NOT(ISERROR(SEARCH("Moderado",U40)))</formula>
    </cfRule>
    <cfRule type="containsText" dxfId="236" priority="266" operator="containsText" text="Menor">
      <formula>NOT(ISERROR(SEARCH("Menor",U40)))</formula>
    </cfRule>
    <cfRule type="containsText" dxfId="235" priority="267" operator="containsText" text="Leve">
      <formula>NOT(ISERROR(SEARCH("Leve",U40)))</formula>
    </cfRule>
  </conditionalFormatting>
  <conditionalFormatting sqref="U80">
    <cfRule type="containsText" dxfId="234" priority="37" operator="containsText" text="Catastrófico">
      <formula>NOT(ISERROR(SEARCH("Catastrófico",U80)))</formula>
    </cfRule>
    <cfRule type="containsText" dxfId="233" priority="38" operator="containsText" text="Mayor">
      <formula>NOT(ISERROR(SEARCH("Mayor",U80)))</formula>
    </cfRule>
    <cfRule type="containsText" dxfId="232" priority="39" operator="containsText" text="Alta">
      <formula>NOT(ISERROR(SEARCH("Alta",U80)))</formula>
    </cfRule>
    <cfRule type="containsText" dxfId="231" priority="40" operator="containsText" text="Moderado">
      <formula>NOT(ISERROR(SEARCH("Moderado",U80)))</formula>
    </cfRule>
    <cfRule type="containsText" dxfId="230" priority="41" operator="containsText" text="Menor">
      <formula>NOT(ISERROR(SEARCH("Menor",U80)))</formula>
    </cfRule>
    <cfRule type="containsText" dxfId="229" priority="42" operator="containsText" text="Leve">
      <formula>NOT(ISERROR(SEARCH("Leve",U80)))</formula>
    </cfRule>
  </conditionalFormatting>
  <conditionalFormatting sqref="V10 V20">
    <cfRule type="containsText" dxfId="228" priority="456" operator="containsText" text="Extremo">
      <formula>NOT(ISERROR(SEARCH("Extremo",V10)))</formula>
    </cfRule>
    <cfRule type="containsText" dxfId="227" priority="457" operator="containsText" text="Alto">
      <formula>NOT(ISERROR(SEARCH("Alto",V10)))</formula>
    </cfRule>
    <cfRule type="containsText" dxfId="226" priority="458" operator="containsText" text="Bajo">
      <formula>NOT(ISERROR(SEARCH("Bajo",V10)))</formula>
    </cfRule>
    <cfRule type="containsText" dxfId="225" priority="459" operator="containsText" text="Moderado">
      <formula>NOT(ISERROR(SEARCH("Moderado",V10)))</formula>
    </cfRule>
  </conditionalFormatting>
  <conditionalFormatting sqref="V30">
    <cfRule type="containsText" dxfId="224" priority="423" operator="containsText" text="Extremo">
      <formula>NOT(ISERROR(SEARCH("Extremo",V30)))</formula>
    </cfRule>
    <cfRule type="containsText" dxfId="223" priority="424" operator="containsText" text="Alto">
      <formula>NOT(ISERROR(SEARCH("Alto",V30)))</formula>
    </cfRule>
    <cfRule type="containsText" dxfId="222" priority="425" operator="containsText" text="Bajo">
      <formula>NOT(ISERROR(SEARCH("Bajo",V30)))</formula>
    </cfRule>
    <cfRule type="containsText" dxfId="221" priority="426" operator="containsText" text="Moderado">
      <formula>NOT(ISERROR(SEARCH("Moderado",V30)))</formula>
    </cfRule>
  </conditionalFormatting>
  <conditionalFormatting sqref="V40 V70 V50 V60">
    <cfRule type="containsText" dxfId="220" priority="258" operator="containsText" text="Extremo">
      <formula>NOT(ISERROR(SEARCH("Extremo",V40)))</formula>
    </cfRule>
    <cfRule type="containsText" dxfId="219" priority="259" operator="containsText" text="Alto">
      <formula>NOT(ISERROR(SEARCH("Alto",V40)))</formula>
    </cfRule>
    <cfRule type="containsText" dxfId="218" priority="260" operator="containsText" text="Bajo">
      <formula>NOT(ISERROR(SEARCH("Bajo",V40)))</formula>
    </cfRule>
    <cfRule type="containsText" dxfId="217" priority="261" operator="containsText" text="Moderado">
      <formula>NOT(ISERROR(SEARCH("Moderado",V40)))</formula>
    </cfRule>
  </conditionalFormatting>
  <conditionalFormatting sqref="V80">
    <cfRule type="containsText" dxfId="216" priority="33" operator="containsText" text="Extremo">
      <formula>NOT(ISERROR(SEARCH("Extremo",V80)))</formula>
    </cfRule>
    <cfRule type="containsText" dxfId="215" priority="34" operator="containsText" text="Alto">
      <formula>NOT(ISERROR(SEARCH("Alto",V80)))</formula>
    </cfRule>
    <cfRule type="containsText" dxfId="214" priority="35" operator="containsText" text="Bajo">
      <formula>NOT(ISERROR(SEARCH("Bajo",V80)))</formula>
    </cfRule>
    <cfRule type="containsText" dxfId="213" priority="36" operator="containsText" text="Moderado">
      <formula>NOT(ISERROR(SEARCH("Moderado",V80)))</formula>
    </cfRule>
  </conditionalFormatting>
  <dataValidations count="2">
    <dataValidation allowBlank="1" showInputMessage="1" showErrorMessage="1" prompt="Enunciar cuál es el control" sqref="E45:E48 E25:E28 M24 M70 E73 E15:E23 M11 E10:E13 E71 E85:E89 E83 M13 E50:E53 M42 M40 E30:E38 M80 E75:E79 E55:E58 M50:M52 E40 E42:E43" xr:uid="{00000000-0002-0000-0500-000000000000}"/>
    <dataValidation type="list" allowBlank="1" showInputMessage="1" showErrorMessage="1" sqref="F70:I89 F10:I59 N10:Q59 N61:Q8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17"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18"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xm:sqref>
        </x14:conditionalFormatting>
        <x14:conditionalFormatting xmlns:xm="http://schemas.microsoft.com/office/excel/2006/main">
          <x14:cfRule type="containsText" priority="287" operator="containsText" id="{A5173A80-D256-4C96-9694-525C9DB1E3BD}">
            <xm:f>NOT(ISERROR(SEARCH('8- Políticas de Administración '!$B$5,T40)))</xm:f>
            <xm:f>'8- Políticas de Administración '!$B$5</xm:f>
            <x14:dxf>
              <font>
                <color rgb="FF006100"/>
              </font>
              <fill>
                <patternFill>
                  <bgColor rgb="FFC6EFCE"/>
                </patternFill>
              </fill>
            </x14:dxf>
          </x14:cfRule>
          <x14:cfRule type="containsText" priority="288" operator="containsText" id="{FB927DED-08A8-4972-857B-A4A884F0DD0D}">
            <xm:f>NOT(ISERROR(SEARCH('8- Políticas de Administración '!$B$5,T40)))</xm:f>
            <xm:f>'8- Políticas de Administración '!$B$5</xm:f>
            <x14:dxf>
              <font>
                <color rgb="FF9C0006"/>
              </font>
              <fill>
                <patternFill>
                  <bgColor rgb="FFFFC7CE"/>
                </patternFill>
              </fill>
            </x14:dxf>
          </x14:cfRule>
          <xm:sqref>T40 T70 T50 T60</xm:sqref>
        </x14:conditionalFormatting>
        <x14:conditionalFormatting xmlns:xm="http://schemas.microsoft.com/office/excel/2006/main">
          <x14:cfRule type="containsText" priority="61" operator="containsText" id="{ADE80DBC-25DB-4C91-949B-C7D172DA4BF7}">
            <xm:f>NOT(ISERROR(SEARCH('8- Políticas de Administración '!$B$5,T80)))</xm:f>
            <xm:f>'8- Políticas de Administración '!$B$5</xm:f>
            <x14:dxf>
              <font>
                <color rgb="FF006100"/>
              </font>
              <fill>
                <patternFill>
                  <bgColor rgb="FFC6EFCE"/>
                </patternFill>
              </fill>
            </x14:dxf>
          </x14:cfRule>
          <x14:cfRule type="containsText" priority="62" operator="containsText" id="{59655B22-A859-4A28-83FF-F185FFB774C2}">
            <xm:f>NOT(ISERROR(SEARCH('8- Políticas de Administración '!$B$5,T80)))</xm:f>
            <xm:f>'8- Políticas de Administración '!$B$5</xm:f>
            <x14:dxf>
              <font>
                <color rgb="FF9C0006"/>
              </font>
              <fill>
                <patternFill>
                  <bgColor rgb="FFFFC7CE"/>
                </patternFill>
              </fill>
            </x14:dxf>
          </x14:cfRule>
          <xm:sqref>T80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89"/>
  <sheetViews>
    <sheetView showGridLines="0" zoomScale="70" zoomScaleNormal="70" zoomScalePageLayoutView="70" workbookViewId="0">
      <selection activeCell="O30" sqref="O30"/>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47.85546875" style="16" customWidth="1"/>
    <col min="16" max="16" width="34.140625" style="16" customWidth="1"/>
    <col min="17" max="17" width="27.28515625" style="16" customWidth="1"/>
    <col min="18" max="269" width="11.42578125" style="16"/>
    <col min="270" max="16384" width="11.42578125" style="21"/>
  </cols>
  <sheetData>
    <row r="1" spans="1:269" s="18" customFormat="1" ht="27.75" customHeight="1">
      <c r="A1" s="671"/>
      <c r="B1" s="671"/>
      <c r="C1" s="671"/>
      <c r="D1" s="671"/>
      <c r="E1" s="671"/>
      <c r="F1" s="670" t="s">
        <v>363</v>
      </c>
      <c r="G1" s="670"/>
      <c r="H1" s="670"/>
      <c r="I1" s="670"/>
      <c r="J1" s="670"/>
      <c r="K1" s="670"/>
      <c r="L1" s="670"/>
      <c r="M1" s="670"/>
      <c r="N1" s="670"/>
      <c r="O1" s="670"/>
      <c r="P1" s="670"/>
      <c r="Q1" s="670"/>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71"/>
      <c r="B2" s="671"/>
      <c r="C2" s="671"/>
      <c r="D2" s="671"/>
      <c r="E2" s="671"/>
      <c r="F2" s="670"/>
      <c r="G2" s="670"/>
      <c r="H2" s="670"/>
      <c r="I2" s="670"/>
      <c r="J2" s="670"/>
      <c r="K2" s="670"/>
      <c r="L2" s="670"/>
      <c r="M2" s="670"/>
      <c r="N2" s="670"/>
      <c r="O2" s="670"/>
      <c r="P2" s="670"/>
      <c r="Q2" s="670"/>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71"/>
      <c r="B3" s="671"/>
      <c r="C3" s="671"/>
      <c r="D3" s="671"/>
      <c r="E3" s="671"/>
      <c r="F3" s="670"/>
      <c r="G3" s="670"/>
      <c r="H3" s="670"/>
      <c r="I3" s="670"/>
      <c r="J3" s="670"/>
      <c r="K3" s="670"/>
      <c r="L3" s="670"/>
      <c r="M3" s="670"/>
      <c r="N3" s="670"/>
      <c r="O3" s="670"/>
      <c r="P3" s="670"/>
      <c r="Q3" s="670"/>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638" t="s">
        <v>234</v>
      </c>
      <c r="B4" s="638"/>
      <c r="C4" s="672" t="s">
        <v>31</v>
      </c>
      <c r="D4" s="672"/>
      <c r="E4" s="672"/>
      <c r="F4" s="672"/>
      <c r="G4" s="672"/>
      <c r="H4" s="672"/>
      <c r="I4" s="672"/>
      <c r="J4" s="672"/>
      <c r="K4" s="672"/>
      <c r="L4" s="672"/>
      <c r="M4" s="672"/>
      <c r="N4" s="672"/>
      <c r="O4" s="672"/>
      <c r="P4" s="672"/>
      <c r="Q4" s="672"/>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638" t="s">
        <v>235</v>
      </c>
      <c r="B5" s="638"/>
      <c r="C5" s="672" t="s">
        <v>36</v>
      </c>
      <c r="D5" s="672"/>
      <c r="E5" s="672"/>
      <c r="F5" s="672"/>
      <c r="G5" s="672"/>
      <c r="H5" s="672"/>
      <c r="I5" s="672"/>
      <c r="J5" s="672"/>
      <c r="K5" s="672"/>
      <c r="L5" s="672"/>
      <c r="M5" s="672"/>
      <c r="N5" s="672"/>
      <c r="O5" s="672"/>
      <c r="P5" s="672"/>
      <c r="Q5" s="672"/>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638" t="s">
        <v>237</v>
      </c>
      <c r="B6" s="638"/>
      <c r="C6" s="639" t="s">
        <v>36</v>
      </c>
      <c r="D6" s="639"/>
      <c r="E6" s="639"/>
      <c r="F6" s="639"/>
      <c r="G6" s="639"/>
      <c r="H6" s="639"/>
      <c r="I6" s="639"/>
      <c r="J6" s="639"/>
      <c r="K6" s="639"/>
      <c r="L6" s="639"/>
      <c r="M6" s="639"/>
      <c r="N6" s="639"/>
      <c r="O6" s="639"/>
      <c r="P6" s="639"/>
      <c r="Q6" s="639"/>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621" t="s">
        <v>364</v>
      </c>
      <c r="B7" s="621"/>
      <c r="C7" s="621"/>
      <c r="D7" s="621"/>
      <c r="E7" s="621"/>
      <c r="F7" s="621" t="s">
        <v>254</v>
      </c>
      <c r="G7" s="621"/>
      <c r="H7" s="621"/>
      <c r="I7" s="90"/>
      <c r="J7" s="623" t="s">
        <v>365</v>
      </c>
      <c r="K7" s="623"/>
      <c r="L7" s="623"/>
      <c r="M7" s="623"/>
      <c r="N7" s="624"/>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625" t="s">
        <v>244</v>
      </c>
      <c r="B8" s="627" t="s">
        <v>318</v>
      </c>
      <c r="C8" s="673" t="s">
        <v>246</v>
      </c>
      <c r="D8" s="675" t="s">
        <v>256</v>
      </c>
      <c r="E8" s="627" t="s">
        <v>240</v>
      </c>
      <c r="F8" s="664" t="s">
        <v>366</v>
      </c>
      <c r="G8" s="664" t="s">
        <v>367</v>
      </c>
      <c r="H8" s="664" t="s">
        <v>368</v>
      </c>
      <c r="I8" s="666"/>
      <c r="J8" s="664" t="s">
        <v>369</v>
      </c>
      <c r="K8" s="664" t="s">
        <v>370</v>
      </c>
      <c r="L8" s="664" t="s">
        <v>371</v>
      </c>
      <c r="M8" s="664" t="s">
        <v>372</v>
      </c>
      <c r="N8" s="664" t="s">
        <v>373</v>
      </c>
      <c r="O8" s="664" t="s">
        <v>374</v>
      </c>
      <c r="P8" s="664" t="s">
        <v>375</v>
      </c>
      <c r="Q8" s="664" t="s">
        <v>376</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626"/>
      <c r="B9" s="628"/>
      <c r="C9" s="674"/>
      <c r="D9" s="676"/>
      <c r="E9" s="628"/>
      <c r="F9" s="665"/>
      <c r="G9" s="665"/>
      <c r="H9" s="665"/>
      <c r="I9" s="667"/>
      <c r="J9" s="665"/>
      <c r="K9" s="665"/>
      <c r="L9" s="665"/>
      <c r="M9" s="665"/>
      <c r="N9" s="665"/>
      <c r="O9" s="665"/>
      <c r="P9" s="665"/>
      <c r="Q9" s="665"/>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640">
        <f>'5- Identificación de Riesgos'!A10</f>
        <v>1</v>
      </c>
      <c r="B10" s="591" t="str">
        <f>'5- Identificación de Riesgos'!B10</f>
        <v>Vencimiento de Términos</v>
      </c>
      <c r="C10" s="586" t="str">
        <f>'5- Identificación de Riesgos'!C10</f>
        <v>Se realizan  actuaciones procesales ose da  respuesta a las solicitudes de los usuarios de la administración de justicia en materia penal, después del  término legal establecido para decidir sobre los conflictos presentados a los jueces.</v>
      </c>
      <c r="D10" s="586" t="s">
        <v>275</v>
      </c>
      <c r="E10" s="176" t="str">
        <f>'5- Identificación de Riesgos'!D10</f>
        <v>1. Mayor demanda de justicia.</v>
      </c>
      <c r="F10" s="600" t="str">
        <f>'5- Identificación de Riesgos'!H10</f>
        <v>Media - 3</v>
      </c>
      <c r="G10" s="586" t="str">
        <f>'5- Identificación de Riesgos'!M10</f>
        <v>Menor - 2</v>
      </c>
      <c r="H10" s="586" t="str">
        <f>'5- Identificación de Riesgos'!N10</f>
        <v>Moderado - 6</v>
      </c>
      <c r="I10" s="151"/>
      <c r="J10" s="669" t="str">
        <f>'6- Valoración Controles'!T10</f>
        <v>Baja - 2</v>
      </c>
      <c r="K10" s="669" t="str">
        <f>'6- Valoración Controles'!U10</f>
        <v>Menor - 2</v>
      </c>
      <c r="L10" s="668" t="e">
        <f>AVERAGE(#REF!)</f>
        <v>#REF!</v>
      </c>
      <c r="M10" s="591" t="str">
        <f>'6- Valoración Controles'!V10</f>
        <v>Moderado - 4</v>
      </c>
      <c r="N10" s="591" t="s">
        <v>377</v>
      </c>
      <c r="O10" s="177"/>
      <c r="P10" s="177"/>
      <c r="Q10" s="178"/>
    </row>
    <row r="11" spans="1:269" ht="13.5" customHeight="1">
      <c r="A11" s="641"/>
      <c r="B11" s="592"/>
      <c r="C11" s="465"/>
      <c r="D11" s="465"/>
      <c r="E11" s="179" t="str">
        <f>'5- Identificación de Riesgos'!D11</f>
        <v>2. Insuficiencia de  personal  para atender la función misional y la atención a las partes interesadas en los despachos judiciales y centro de servicios</v>
      </c>
      <c r="F11" s="601"/>
      <c r="G11" s="660"/>
      <c r="H11" s="465"/>
      <c r="I11" s="91"/>
      <c r="J11" s="662"/>
      <c r="K11" s="662"/>
      <c r="L11" s="656"/>
      <c r="M11" s="592"/>
      <c r="N11" s="592"/>
      <c r="O11" s="180"/>
      <c r="P11" s="180">
        <v>5</v>
      </c>
      <c r="Q11" s="181"/>
    </row>
    <row r="12" spans="1:269" ht="13.5" customHeight="1">
      <c r="A12" s="641"/>
      <c r="B12" s="592"/>
      <c r="C12" s="465"/>
      <c r="D12" s="465"/>
      <c r="E12" s="185" t="str">
        <f>'5- Identificación de Riesgos'!D12</f>
        <v>3. Complejidad de los procesos judiciales y solicitudes, lo cual incrementa los tiempos para su resolución.</v>
      </c>
      <c r="F12" s="601"/>
      <c r="G12" s="660"/>
      <c r="H12" s="465"/>
      <c r="I12" s="91"/>
      <c r="J12" s="662"/>
      <c r="K12" s="662"/>
      <c r="L12" s="656"/>
      <c r="M12" s="592"/>
      <c r="N12" s="592"/>
      <c r="O12" s="180"/>
      <c r="P12" s="180"/>
      <c r="Q12" s="181"/>
    </row>
    <row r="13" spans="1:269" ht="13.5" customHeight="1">
      <c r="A13" s="641"/>
      <c r="B13" s="592"/>
      <c r="C13" s="465"/>
      <c r="D13" s="465"/>
      <c r="E13" s="179" t="str">
        <f>'5- Identificación de Riesgos'!D13</f>
        <v>4.Fallas en la planeación  para el desarrollo de las tareas propias del despacho.</v>
      </c>
      <c r="F13" s="601"/>
      <c r="G13" s="660"/>
      <c r="H13" s="465"/>
      <c r="I13" s="91"/>
      <c r="J13" s="662"/>
      <c r="K13" s="662"/>
      <c r="L13" s="656"/>
      <c r="M13" s="592"/>
      <c r="N13" s="592"/>
      <c r="O13" s="180"/>
      <c r="P13" s="180"/>
      <c r="Q13" s="181"/>
    </row>
    <row r="14" spans="1:269" ht="13.5" customHeight="1">
      <c r="A14" s="641"/>
      <c r="B14" s="592"/>
      <c r="C14" s="465"/>
      <c r="D14" s="465"/>
      <c r="E14" s="179" t="str">
        <f>'5- Identificación de Riesgos'!D14</f>
        <v>5.  Fallas e insuficiencia de las herramientas tecnológicas.</v>
      </c>
      <c r="F14" s="601"/>
      <c r="G14" s="660"/>
      <c r="H14" s="465"/>
      <c r="I14" s="91"/>
      <c r="J14" s="662"/>
      <c r="K14" s="662"/>
      <c r="L14" s="656"/>
      <c r="M14" s="592"/>
      <c r="N14" s="592"/>
      <c r="O14" s="180"/>
      <c r="P14" s="180"/>
      <c r="Q14" s="181"/>
    </row>
    <row r="15" spans="1:269" ht="13.5" customHeight="1">
      <c r="A15" s="641"/>
      <c r="B15" s="592"/>
      <c r="C15" s="465"/>
      <c r="D15" s="465"/>
      <c r="E15" s="179">
        <f>'5- Identificación de Riesgos'!D15</f>
        <v>0</v>
      </c>
      <c r="F15" s="601"/>
      <c r="G15" s="660"/>
      <c r="H15" s="465"/>
      <c r="I15" s="91"/>
      <c r="J15" s="662"/>
      <c r="K15" s="662"/>
      <c r="L15" s="656"/>
      <c r="M15" s="592"/>
      <c r="N15" s="592"/>
      <c r="O15" s="180"/>
      <c r="P15" s="180"/>
      <c r="Q15" s="181"/>
    </row>
    <row r="16" spans="1:269" ht="13.5" customHeight="1">
      <c r="A16" s="641"/>
      <c r="B16" s="592"/>
      <c r="C16" s="465"/>
      <c r="D16" s="465"/>
      <c r="E16" s="179">
        <f>'5- Identificación de Riesgos'!D16</f>
        <v>0</v>
      </c>
      <c r="F16" s="601"/>
      <c r="G16" s="660"/>
      <c r="H16" s="465"/>
      <c r="I16" s="91"/>
      <c r="J16" s="662"/>
      <c r="K16" s="662"/>
      <c r="L16" s="656"/>
      <c r="M16" s="592"/>
      <c r="N16" s="592"/>
      <c r="O16" s="180"/>
      <c r="P16" s="180"/>
      <c r="Q16" s="181"/>
    </row>
    <row r="17" spans="1:17" ht="13.5" customHeight="1">
      <c r="A17" s="641"/>
      <c r="B17" s="592"/>
      <c r="C17" s="465"/>
      <c r="D17" s="465"/>
      <c r="E17" s="179">
        <f>'5- Identificación de Riesgos'!D17</f>
        <v>0</v>
      </c>
      <c r="F17" s="601"/>
      <c r="G17" s="660"/>
      <c r="H17" s="465"/>
      <c r="I17" s="91"/>
      <c r="J17" s="662"/>
      <c r="K17" s="662"/>
      <c r="L17" s="656"/>
      <c r="M17" s="592"/>
      <c r="N17" s="592"/>
      <c r="O17" s="180"/>
      <c r="P17" s="180"/>
      <c r="Q17" s="181"/>
    </row>
    <row r="18" spans="1:17" ht="13.5" customHeight="1">
      <c r="A18" s="641"/>
      <c r="B18" s="592"/>
      <c r="C18" s="465"/>
      <c r="D18" s="465"/>
      <c r="E18" s="179">
        <f>'5- Identificación de Riesgos'!D18</f>
        <v>0</v>
      </c>
      <c r="F18" s="601"/>
      <c r="G18" s="660"/>
      <c r="H18" s="465"/>
      <c r="I18" s="91"/>
      <c r="J18" s="662"/>
      <c r="K18" s="662"/>
      <c r="L18" s="656"/>
      <c r="M18" s="592"/>
      <c r="N18" s="592"/>
      <c r="O18" s="180"/>
      <c r="P18" s="180"/>
      <c r="Q18" s="181"/>
    </row>
    <row r="19" spans="1:17" ht="13.5" customHeight="1">
      <c r="A19" s="641"/>
      <c r="B19" s="649"/>
      <c r="C19" s="465"/>
      <c r="D19" s="465"/>
      <c r="E19" s="179">
        <f>'5- Identificación de Riesgos'!D19</f>
        <v>0</v>
      </c>
      <c r="F19" s="601"/>
      <c r="G19" s="660"/>
      <c r="H19" s="465"/>
      <c r="I19" s="92"/>
      <c r="J19" s="663"/>
      <c r="K19" s="663"/>
      <c r="L19" s="657"/>
      <c r="M19" s="649"/>
      <c r="N19" s="649"/>
      <c r="O19" s="180"/>
      <c r="P19" s="180"/>
      <c r="Q19" s="181"/>
    </row>
    <row r="20" spans="1:17" ht="13.5" customHeight="1">
      <c r="A20" s="658">
        <f>'5- Identificación de Riesgos'!A20</f>
        <v>2</v>
      </c>
      <c r="B20" s="592" t="str">
        <f>'5- Identificación de Riesgos'!B20</f>
        <v xml:space="preserve">Incumplimientos en la realizacion de audiencias </v>
      </c>
      <c r="C20" s="649" t="str">
        <f>'5- Identificación de Riesgos'!C20</f>
        <v xml:space="preserve">No se atiende la  solicitud  de un fiscal o parte interesada para la realización de una audiencia preliminar o no se cumple  la programción de audiencias de Conocimiento. </v>
      </c>
      <c r="D20" s="649" t="s">
        <v>275</v>
      </c>
      <c r="E20" s="179" t="str">
        <f>'5- Identificación de Riesgos'!D20</f>
        <v xml:space="preserve">1. Inasistencia del Juez </v>
      </c>
      <c r="F20" s="659" t="str">
        <f>'5- Identificación de Riesgos'!H20</f>
        <v>Baja - 2</v>
      </c>
      <c r="G20" s="649" t="str">
        <f>'5- Identificación de Riesgos'!M20</f>
        <v>Menor - 2</v>
      </c>
      <c r="H20" s="649" t="str">
        <f>'5- Identificación de Riesgos'!N20</f>
        <v>Moderado - 4</v>
      </c>
      <c r="I20" s="91"/>
      <c r="J20" s="662" t="str">
        <f>'6- Valoración Controles'!T20</f>
        <v>Muy Baja - 1</v>
      </c>
      <c r="K20" s="662" t="str">
        <f>'6- Valoración Controles'!U20</f>
        <v>Leve - 1</v>
      </c>
      <c r="L20" s="656" t="e">
        <f>AVERAGE(#REF!)</f>
        <v>#REF!</v>
      </c>
      <c r="M20" s="592" t="str">
        <f>'6- Valoración Controles'!V20</f>
        <v>Bajo - 1</v>
      </c>
      <c r="N20" s="592" t="s">
        <v>377</v>
      </c>
      <c r="O20" s="180"/>
      <c r="P20" s="180"/>
      <c r="Q20" s="181"/>
    </row>
    <row r="21" spans="1:17" ht="13.5" customHeight="1">
      <c r="A21" s="641"/>
      <c r="B21" s="592"/>
      <c r="C21" s="465"/>
      <c r="D21" s="465"/>
      <c r="E21" s="179" t="str">
        <f>'5- Identificación de Riesgos'!D21</f>
        <v xml:space="preserve">2. Falta de tiempo para  la realización.
</v>
      </c>
      <c r="F21" s="601"/>
      <c r="G21" s="660"/>
      <c r="H21" s="465"/>
      <c r="I21" s="91"/>
      <c r="J21" s="662"/>
      <c r="K21" s="662"/>
      <c r="L21" s="656"/>
      <c r="M21" s="592"/>
      <c r="N21" s="592"/>
      <c r="O21" s="180"/>
      <c r="P21" s="180"/>
      <c r="Q21" s="181"/>
    </row>
    <row r="22" spans="1:17" ht="13.5" customHeight="1">
      <c r="A22" s="641"/>
      <c r="B22" s="592"/>
      <c r="C22" s="465"/>
      <c r="D22" s="465"/>
      <c r="E22" s="179" t="str">
        <f>'5- Identificación de Riesgos'!D22</f>
        <v>3. Programación de audiencias sin tener en cuenta tiempos de duración para su realización.</v>
      </c>
      <c r="F22" s="601"/>
      <c r="G22" s="660"/>
      <c r="H22" s="465"/>
      <c r="I22" s="91"/>
      <c r="J22" s="662"/>
      <c r="K22" s="662"/>
      <c r="L22" s="656"/>
      <c r="M22" s="592"/>
      <c r="N22" s="592"/>
      <c r="O22" s="180"/>
      <c r="P22" s="180"/>
      <c r="Q22" s="181"/>
    </row>
    <row r="23" spans="1:17" ht="13.5" customHeight="1">
      <c r="A23" s="641"/>
      <c r="B23" s="592"/>
      <c r="C23" s="465"/>
      <c r="D23" s="465"/>
      <c r="E23" s="179" t="str">
        <f>'5- Identificación de Riesgos'!D23</f>
        <v xml:space="preserve">4 .Notificaciones judiciales erradas o inoportunas </v>
      </c>
      <c r="F23" s="601"/>
      <c r="G23" s="660"/>
      <c r="H23" s="465"/>
      <c r="I23" s="91"/>
      <c r="J23" s="662"/>
      <c r="K23" s="662"/>
      <c r="L23" s="656"/>
      <c r="M23" s="592"/>
      <c r="N23" s="592"/>
      <c r="O23" s="180"/>
      <c r="P23" s="180"/>
      <c r="Q23" s="181"/>
    </row>
    <row r="24" spans="1:17" ht="13.5" customHeight="1">
      <c r="A24" s="641"/>
      <c r="B24" s="592"/>
      <c r="C24" s="465"/>
      <c r="D24" s="465"/>
      <c r="E24" s="179" t="str">
        <f>'5- Identificación de Riesgos'!D24</f>
        <v>5.Fallas en el servicio de internet,  conectividad  irregular.</v>
      </c>
      <c r="F24" s="601"/>
      <c r="G24" s="660"/>
      <c r="H24" s="465"/>
      <c r="I24" s="91"/>
      <c r="J24" s="662"/>
      <c r="K24" s="662"/>
      <c r="L24" s="656"/>
      <c r="M24" s="592"/>
      <c r="N24" s="592"/>
      <c r="O24" s="180"/>
      <c r="P24" s="180"/>
      <c r="Q24" s="181"/>
    </row>
    <row r="25" spans="1:17" ht="13.5" customHeight="1">
      <c r="A25" s="641"/>
      <c r="B25" s="592"/>
      <c r="C25" s="465"/>
      <c r="D25" s="465"/>
      <c r="E25" s="179">
        <f>'5- Identificación de Riesgos'!D25</f>
        <v>0</v>
      </c>
      <c r="F25" s="601"/>
      <c r="G25" s="660"/>
      <c r="H25" s="465"/>
      <c r="I25" s="91"/>
      <c r="J25" s="662"/>
      <c r="K25" s="662"/>
      <c r="L25" s="656"/>
      <c r="M25" s="592"/>
      <c r="N25" s="592"/>
      <c r="O25" s="180"/>
      <c r="P25" s="180"/>
      <c r="Q25" s="181"/>
    </row>
    <row r="26" spans="1:17" ht="13.5" customHeight="1">
      <c r="A26" s="641"/>
      <c r="B26" s="592"/>
      <c r="C26" s="465"/>
      <c r="D26" s="465"/>
      <c r="E26" s="179">
        <f>'5- Identificación de Riesgos'!D26</f>
        <v>0</v>
      </c>
      <c r="F26" s="601"/>
      <c r="G26" s="660"/>
      <c r="H26" s="465"/>
      <c r="I26" s="91"/>
      <c r="J26" s="662"/>
      <c r="K26" s="662"/>
      <c r="L26" s="656"/>
      <c r="M26" s="592"/>
      <c r="N26" s="592"/>
      <c r="O26" s="180"/>
      <c r="P26" s="180"/>
      <c r="Q26" s="181"/>
    </row>
    <row r="27" spans="1:17" ht="13.5" customHeight="1">
      <c r="A27" s="641"/>
      <c r="B27" s="592"/>
      <c r="C27" s="465"/>
      <c r="D27" s="465"/>
      <c r="E27" s="179">
        <f>'5- Identificación de Riesgos'!D27</f>
        <v>0</v>
      </c>
      <c r="F27" s="601"/>
      <c r="G27" s="660"/>
      <c r="H27" s="465"/>
      <c r="I27" s="91"/>
      <c r="J27" s="662"/>
      <c r="K27" s="662"/>
      <c r="L27" s="656"/>
      <c r="M27" s="592"/>
      <c r="N27" s="592"/>
      <c r="O27" s="180"/>
      <c r="P27" s="180"/>
      <c r="Q27" s="181"/>
    </row>
    <row r="28" spans="1:17" ht="13.5" customHeight="1">
      <c r="A28" s="641"/>
      <c r="B28" s="592"/>
      <c r="C28" s="465"/>
      <c r="D28" s="465"/>
      <c r="E28" s="179">
        <f>'5- Identificación de Riesgos'!D28</f>
        <v>0</v>
      </c>
      <c r="F28" s="601"/>
      <c r="G28" s="660"/>
      <c r="H28" s="465"/>
      <c r="I28" s="91"/>
      <c r="J28" s="662"/>
      <c r="K28" s="662"/>
      <c r="L28" s="656"/>
      <c r="M28" s="592"/>
      <c r="N28" s="592"/>
      <c r="O28" s="180"/>
      <c r="P28" s="180"/>
      <c r="Q28" s="181"/>
    </row>
    <row r="29" spans="1:17" ht="13.5" customHeight="1">
      <c r="A29" s="641"/>
      <c r="B29" s="649"/>
      <c r="C29" s="465"/>
      <c r="D29" s="465"/>
      <c r="E29" s="179">
        <f>'5- Identificación de Riesgos'!D29</f>
        <v>0</v>
      </c>
      <c r="F29" s="601"/>
      <c r="G29" s="660"/>
      <c r="H29" s="465"/>
      <c r="I29" s="92"/>
      <c r="J29" s="663"/>
      <c r="K29" s="663"/>
      <c r="L29" s="657"/>
      <c r="M29" s="649"/>
      <c r="N29" s="649"/>
      <c r="O29" s="180"/>
      <c r="P29" s="180"/>
      <c r="Q29" s="181"/>
    </row>
    <row r="30" spans="1:17" ht="13.5" customHeight="1">
      <c r="A30" s="658">
        <f>'5- Identificación de Riesgos'!A30</f>
        <v>3</v>
      </c>
      <c r="B30" s="592" t="str">
        <f>'5- Identificación de Riesgos'!B30</f>
        <v xml:space="preserve"> Efectuar notificaciones que no cumplan con los requistos</v>
      </c>
      <c r="C30" s="649" t="str">
        <f>'5- Identificación de Riesgos'!C30</f>
        <v>No se realizan las  notificaciones , no se erfectuan  oportunamente o no se aplica aplicar la normatividad</v>
      </c>
      <c r="D30" s="649" t="s">
        <v>275</v>
      </c>
      <c r="E30" s="179" t="str">
        <f>'5- Identificación de Riesgos'!D30</f>
        <v>1. Errores en la digitación</v>
      </c>
      <c r="F30" s="659" t="str">
        <f>'5- Identificación de Riesgos'!H30</f>
        <v>Muy Baja - 1</v>
      </c>
      <c r="G30" s="649" t="str">
        <f>'5- Identificación de Riesgos'!M30</f>
        <v>Menor - 2</v>
      </c>
      <c r="H30" s="649" t="str">
        <f>'5- Identificación de Riesgos'!N30</f>
        <v>Bajo - 2</v>
      </c>
      <c r="I30" s="91"/>
      <c r="J30" s="662" t="str">
        <f>'6- Valoración Controles'!T30</f>
        <v>Muy Baja - 1</v>
      </c>
      <c r="K30" s="662" t="str">
        <f>'6- Valoración Controles'!U30</f>
        <v>Leve - 1</v>
      </c>
      <c r="L30" s="656" t="e">
        <f>AVERAGE(#REF!)</f>
        <v>#REF!</v>
      </c>
      <c r="M30" s="592" t="str">
        <f>'6- Valoración Controles'!V30</f>
        <v>Bajo - 1</v>
      </c>
      <c r="N30" s="592" t="s">
        <v>377</v>
      </c>
      <c r="O30" s="180"/>
      <c r="P30" s="180"/>
      <c r="Q30" s="181"/>
    </row>
    <row r="31" spans="1:17" ht="13.5" customHeight="1">
      <c r="A31" s="641"/>
      <c r="B31" s="592"/>
      <c r="C31" s="465"/>
      <c r="D31" s="465"/>
      <c r="E31" s="179" t="str">
        <f>'5- Identificación de Riesgos'!D31</f>
        <v xml:space="preserve">2. Falta de personal para atender el  volúmen de solicitudes recibidas. </v>
      </c>
      <c r="F31" s="601"/>
      <c r="G31" s="660"/>
      <c r="H31" s="465"/>
      <c r="I31" s="91"/>
      <c r="J31" s="662"/>
      <c r="K31" s="662"/>
      <c r="L31" s="656"/>
      <c r="M31" s="592"/>
      <c r="N31" s="592"/>
      <c r="O31" s="180"/>
      <c r="P31" s="180"/>
      <c r="Q31" s="181"/>
    </row>
    <row r="32" spans="1:17" ht="13.5" customHeight="1">
      <c r="A32" s="641"/>
      <c r="B32" s="592"/>
      <c r="C32" s="465"/>
      <c r="D32" s="465"/>
      <c r="E32" s="179" t="str">
        <f>'5- Identificación de Riesgos'!D32</f>
        <v>3. Falta de comunicación y de oportunidad en la  actualización de las novedades de los juzgados.</v>
      </c>
      <c r="F32" s="601"/>
      <c r="G32" s="660"/>
      <c r="H32" s="465"/>
      <c r="I32" s="91"/>
      <c r="J32" s="662"/>
      <c r="K32" s="662"/>
      <c r="L32" s="656"/>
      <c r="M32" s="592"/>
      <c r="N32" s="592"/>
      <c r="O32" s="180"/>
      <c r="P32" s="180"/>
      <c r="Q32" s="181"/>
    </row>
    <row r="33" spans="1:17" ht="13.5" customHeight="1">
      <c r="A33" s="641"/>
      <c r="B33" s="592"/>
      <c r="C33" s="465"/>
      <c r="D33" s="465"/>
      <c r="E33" s="179">
        <f>'5- Identificación de Riesgos'!D33</f>
        <v>0</v>
      </c>
      <c r="F33" s="601"/>
      <c r="G33" s="660"/>
      <c r="H33" s="465"/>
      <c r="I33" s="91"/>
      <c r="J33" s="662"/>
      <c r="K33" s="662"/>
      <c r="L33" s="656"/>
      <c r="M33" s="592"/>
      <c r="N33" s="592"/>
      <c r="O33" s="180"/>
      <c r="P33" s="180"/>
      <c r="Q33" s="181"/>
    </row>
    <row r="34" spans="1:17" ht="13.5" customHeight="1">
      <c r="A34" s="641"/>
      <c r="B34" s="592"/>
      <c r="C34" s="465"/>
      <c r="D34" s="465"/>
      <c r="E34" s="179">
        <f>'5- Identificación de Riesgos'!D34</f>
        <v>0</v>
      </c>
      <c r="F34" s="601"/>
      <c r="G34" s="660"/>
      <c r="H34" s="465"/>
      <c r="I34" s="91"/>
      <c r="J34" s="662"/>
      <c r="K34" s="662"/>
      <c r="L34" s="656"/>
      <c r="M34" s="592"/>
      <c r="N34" s="592"/>
      <c r="O34" s="180"/>
      <c r="P34" s="180"/>
      <c r="Q34" s="181"/>
    </row>
    <row r="35" spans="1:17" ht="13.5" customHeight="1">
      <c r="A35" s="641"/>
      <c r="B35" s="592"/>
      <c r="C35" s="465"/>
      <c r="D35" s="465"/>
      <c r="E35" s="179">
        <f>'5- Identificación de Riesgos'!D35</f>
        <v>0</v>
      </c>
      <c r="F35" s="601"/>
      <c r="G35" s="660"/>
      <c r="H35" s="465"/>
      <c r="I35" s="91"/>
      <c r="J35" s="662"/>
      <c r="K35" s="662"/>
      <c r="L35" s="656"/>
      <c r="M35" s="592"/>
      <c r="N35" s="592"/>
      <c r="O35" s="180"/>
      <c r="P35" s="180"/>
      <c r="Q35" s="181"/>
    </row>
    <row r="36" spans="1:17" ht="13.5" customHeight="1">
      <c r="A36" s="641"/>
      <c r="B36" s="592"/>
      <c r="C36" s="465"/>
      <c r="D36" s="465"/>
      <c r="E36" s="179">
        <f>'5- Identificación de Riesgos'!D36</f>
        <v>0</v>
      </c>
      <c r="F36" s="601"/>
      <c r="G36" s="660"/>
      <c r="H36" s="465"/>
      <c r="I36" s="91"/>
      <c r="J36" s="662"/>
      <c r="K36" s="662"/>
      <c r="L36" s="656"/>
      <c r="M36" s="592"/>
      <c r="N36" s="592"/>
      <c r="O36" s="180"/>
      <c r="P36" s="180"/>
      <c r="Q36" s="181"/>
    </row>
    <row r="37" spans="1:17" ht="13.5" customHeight="1">
      <c r="A37" s="641"/>
      <c r="B37" s="592"/>
      <c r="C37" s="465"/>
      <c r="D37" s="465"/>
      <c r="E37" s="179">
        <f>'5- Identificación de Riesgos'!D37</f>
        <v>0</v>
      </c>
      <c r="F37" s="601"/>
      <c r="G37" s="660"/>
      <c r="H37" s="465"/>
      <c r="I37" s="91"/>
      <c r="J37" s="662"/>
      <c r="K37" s="662"/>
      <c r="L37" s="656"/>
      <c r="M37" s="592"/>
      <c r="N37" s="592"/>
      <c r="O37" s="180"/>
      <c r="P37" s="180"/>
      <c r="Q37" s="181"/>
    </row>
    <row r="38" spans="1:17" ht="13.5" customHeight="1">
      <c r="A38" s="641"/>
      <c r="B38" s="592"/>
      <c r="C38" s="465"/>
      <c r="D38" s="465"/>
      <c r="E38" s="179">
        <f>'5- Identificación de Riesgos'!D38</f>
        <v>0</v>
      </c>
      <c r="F38" s="601"/>
      <c r="G38" s="660"/>
      <c r="H38" s="465"/>
      <c r="I38" s="91"/>
      <c r="J38" s="662"/>
      <c r="K38" s="662"/>
      <c r="L38" s="656"/>
      <c r="M38" s="592"/>
      <c r="N38" s="592"/>
      <c r="O38" s="180"/>
      <c r="P38" s="180"/>
      <c r="Q38" s="181"/>
    </row>
    <row r="39" spans="1:17" ht="13.5" customHeight="1">
      <c r="A39" s="641"/>
      <c r="B39" s="649"/>
      <c r="C39" s="465"/>
      <c r="D39" s="465"/>
      <c r="E39" s="179">
        <f>'5- Identificación de Riesgos'!D39</f>
        <v>0</v>
      </c>
      <c r="F39" s="601"/>
      <c r="G39" s="660"/>
      <c r="H39" s="465"/>
      <c r="I39" s="92"/>
      <c r="J39" s="663"/>
      <c r="K39" s="663"/>
      <c r="L39" s="657"/>
      <c r="M39" s="649"/>
      <c r="N39" s="649"/>
      <c r="O39" s="180"/>
      <c r="P39" s="180"/>
      <c r="Q39" s="181"/>
    </row>
    <row r="40" spans="1:17" ht="13.5" customHeight="1">
      <c r="A40" s="658">
        <f>'5- Identificación de Riesgos'!A40</f>
        <v>4</v>
      </c>
      <c r="B40" s="592" t="str">
        <f>'5- Identificación de Riesgos'!B40</f>
        <v>Pérdida de documentos</v>
      </c>
      <c r="C40" s="649" t="str">
        <f>'5- Identificación de Riesgos'!C40</f>
        <v>Extravío temporal o definitivo de los  documentos de los procesos judiciales</v>
      </c>
      <c r="D40" s="649" t="s">
        <v>275</v>
      </c>
      <c r="E40" s="179" t="str">
        <f>'5- Identificación de Riesgos'!D40</f>
        <v xml:space="preserve">1. Falta de implementación del expediente electrónico en todas las dependencias y juzgados.
</v>
      </c>
      <c r="F40" s="659" t="str">
        <f>'5- Identificación de Riesgos'!H40</f>
        <v>Muy Baja - 1</v>
      </c>
      <c r="G40" s="649" t="str">
        <f>'5- Identificación de Riesgos'!M40</f>
        <v>Menor - 2</v>
      </c>
      <c r="H40" s="649" t="str">
        <f>'5- Identificación de Riesgos'!N40</f>
        <v>Bajo - 2</v>
      </c>
      <c r="I40" s="91"/>
      <c r="J40" s="662" t="str">
        <f>'6- Valoración Controles'!T40</f>
        <v>Muy Baja - 1</v>
      </c>
      <c r="K40" s="662" t="str">
        <f>'6- Valoración Controles'!U40</f>
        <v>Menor - 2</v>
      </c>
      <c r="L40" s="656" t="e">
        <f>AVERAGE(#REF!)</f>
        <v>#REF!</v>
      </c>
      <c r="M40" s="592" t="str">
        <f>'6- Valoración Controles'!V40</f>
        <v>Bajo - 2</v>
      </c>
      <c r="N40" s="592" t="s">
        <v>377</v>
      </c>
      <c r="O40" s="180"/>
      <c r="P40" s="180"/>
      <c r="Q40" s="181"/>
    </row>
    <row r="41" spans="1:17" ht="13.5" customHeight="1">
      <c r="A41" s="641"/>
      <c r="B41" s="592"/>
      <c r="C41" s="465"/>
      <c r="D41" s="465"/>
      <c r="E41" s="179" t="str">
        <f>'5- Identificación de Riesgos'!D41</f>
        <v>2.Falta de software institucional estandarizado para la especialidad para el control del archivo de documentos tanto físicos como virtuales.</v>
      </c>
      <c r="F41" s="601"/>
      <c r="G41" s="660"/>
      <c r="H41" s="465"/>
      <c r="I41" s="91"/>
      <c r="J41" s="662"/>
      <c r="K41" s="662"/>
      <c r="L41" s="656"/>
      <c r="M41" s="592"/>
      <c r="N41" s="592"/>
      <c r="O41" s="180"/>
      <c r="P41" s="180"/>
      <c r="Q41" s="181"/>
    </row>
    <row r="42" spans="1:17" ht="13.5" customHeight="1">
      <c r="A42" s="641"/>
      <c r="B42" s="592"/>
      <c r="C42" s="465"/>
      <c r="D42" s="465"/>
      <c r="E42" s="179" t="str">
        <f>'5- Identificación de Riesgos'!D42</f>
        <v>3.Desconocimiento e inaplicabilidad de las Tablas de Retención Documental (TRD)</v>
      </c>
      <c r="F42" s="601"/>
      <c r="G42" s="660"/>
      <c r="H42" s="465"/>
      <c r="I42" s="91"/>
      <c r="J42" s="662"/>
      <c r="K42" s="662"/>
      <c r="L42" s="656"/>
      <c r="M42" s="592"/>
      <c r="N42" s="592"/>
      <c r="O42" s="180"/>
      <c r="P42" s="180"/>
      <c r="Q42" s="181"/>
    </row>
    <row r="43" spans="1:17" ht="13.5" customHeight="1">
      <c r="A43" s="641"/>
      <c r="B43" s="592"/>
      <c r="C43" s="465"/>
      <c r="D43" s="465"/>
      <c r="E43" s="179" t="str">
        <f>'5- Identificación de Riesgos'!D43</f>
        <v>4.Volumen excesivo de ingreso de expedientes para el personal asignado,  generando demoras en la organización de los expedientes.</v>
      </c>
      <c r="F43" s="601"/>
      <c r="G43" s="660"/>
      <c r="H43" s="465"/>
      <c r="I43" s="91"/>
      <c r="J43" s="662"/>
      <c r="K43" s="662"/>
      <c r="L43" s="656"/>
      <c r="M43" s="592"/>
      <c r="N43" s="592"/>
      <c r="O43" s="180"/>
      <c r="P43" s="180"/>
      <c r="Q43" s="181"/>
    </row>
    <row r="44" spans="1:17" ht="13.5" customHeight="1">
      <c r="A44" s="641"/>
      <c r="B44" s="592"/>
      <c r="C44" s="465"/>
      <c r="D44" s="465"/>
      <c r="E44" s="179">
        <f>'5- Identificación de Riesgos'!D44</f>
        <v>0</v>
      </c>
      <c r="F44" s="601"/>
      <c r="G44" s="660"/>
      <c r="H44" s="465"/>
      <c r="I44" s="91"/>
      <c r="J44" s="662"/>
      <c r="K44" s="662"/>
      <c r="L44" s="656"/>
      <c r="M44" s="592"/>
      <c r="N44" s="592"/>
      <c r="O44" s="180"/>
      <c r="P44" s="180"/>
      <c r="Q44" s="181"/>
    </row>
    <row r="45" spans="1:17" ht="13.5" customHeight="1">
      <c r="A45" s="641"/>
      <c r="B45" s="592"/>
      <c r="C45" s="465"/>
      <c r="D45" s="465"/>
      <c r="E45" s="179">
        <f>'5- Identificación de Riesgos'!D45</f>
        <v>0</v>
      </c>
      <c r="F45" s="601"/>
      <c r="G45" s="660"/>
      <c r="H45" s="465"/>
      <c r="I45" s="91"/>
      <c r="J45" s="662"/>
      <c r="K45" s="662"/>
      <c r="L45" s="656"/>
      <c r="M45" s="592"/>
      <c r="N45" s="592"/>
      <c r="O45" s="180"/>
      <c r="P45" s="180"/>
      <c r="Q45" s="181"/>
    </row>
    <row r="46" spans="1:17" ht="13.5" customHeight="1">
      <c r="A46" s="641"/>
      <c r="B46" s="592"/>
      <c r="C46" s="465"/>
      <c r="D46" s="465"/>
      <c r="E46" s="179">
        <f>'5- Identificación de Riesgos'!D46</f>
        <v>0</v>
      </c>
      <c r="F46" s="601"/>
      <c r="G46" s="660"/>
      <c r="H46" s="465"/>
      <c r="I46" s="91"/>
      <c r="J46" s="662"/>
      <c r="K46" s="662"/>
      <c r="L46" s="656"/>
      <c r="M46" s="592"/>
      <c r="N46" s="592"/>
      <c r="O46" s="180"/>
      <c r="P46" s="180"/>
      <c r="Q46" s="181"/>
    </row>
    <row r="47" spans="1:17" ht="13.5" customHeight="1">
      <c r="A47" s="641"/>
      <c r="B47" s="592"/>
      <c r="C47" s="465"/>
      <c r="D47" s="465"/>
      <c r="E47" s="179">
        <f>'5- Identificación de Riesgos'!D47</f>
        <v>0</v>
      </c>
      <c r="F47" s="601"/>
      <c r="G47" s="660"/>
      <c r="H47" s="465"/>
      <c r="I47" s="91"/>
      <c r="J47" s="662"/>
      <c r="K47" s="662"/>
      <c r="L47" s="656"/>
      <c r="M47" s="592"/>
      <c r="N47" s="592"/>
      <c r="O47" s="180"/>
      <c r="P47" s="180"/>
      <c r="Q47" s="181"/>
    </row>
    <row r="48" spans="1:17" ht="13.5" customHeight="1">
      <c r="A48" s="641"/>
      <c r="B48" s="592"/>
      <c r="C48" s="465"/>
      <c r="D48" s="465"/>
      <c r="E48" s="179">
        <f>'5- Identificación de Riesgos'!D48</f>
        <v>0</v>
      </c>
      <c r="F48" s="601"/>
      <c r="G48" s="660"/>
      <c r="H48" s="465"/>
      <c r="I48" s="91"/>
      <c r="J48" s="662"/>
      <c r="K48" s="662"/>
      <c r="L48" s="656"/>
      <c r="M48" s="592"/>
      <c r="N48" s="592"/>
      <c r="O48" s="180"/>
      <c r="P48" s="180"/>
      <c r="Q48" s="181"/>
    </row>
    <row r="49" spans="1:17" ht="13.5" customHeight="1" thickBot="1">
      <c r="A49" s="641"/>
      <c r="B49" s="593"/>
      <c r="C49" s="587"/>
      <c r="D49" s="587"/>
      <c r="E49" s="182">
        <f>'5- Identificación de Riesgos'!D49</f>
        <v>0</v>
      </c>
      <c r="F49" s="602"/>
      <c r="G49" s="661"/>
      <c r="H49" s="587"/>
      <c r="I49" s="152"/>
      <c r="J49" s="663"/>
      <c r="K49" s="663"/>
      <c r="L49" s="657"/>
      <c r="M49" s="649"/>
      <c r="N49" s="593"/>
      <c r="O49" s="183"/>
      <c r="P49" s="183"/>
      <c r="Q49" s="184"/>
    </row>
    <row r="50" spans="1:17" ht="13.5" customHeight="1">
      <c r="A50" s="658">
        <f>'5- Identificación de Riesgos'!A50</f>
        <v>5</v>
      </c>
      <c r="B50" s="592" t="str">
        <f>'5- Identificación de Riesgos'!B50</f>
        <v>Incumplimiento en el proceso de Prescripción de depósitos judiciales en los tiempos requeridos</v>
      </c>
      <c r="C50" s="649" t="str">
        <f>'5- Identificación de Riesgos'!C50</f>
        <v>No se haga efectiva la prescripción de títulos judiciales que cumplan con los requisitos de ley 1743 de 2014 y su Decreto 272 de 2015.</v>
      </c>
      <c r="D50" s="649" t="s">
        <v>275</v>
      </c>
      <c r="E50" s="179" t="e">
        <f>'5- Identificación de Riesgos'!#REF!</f>
        <v>#REF!</v>
      </c>
      <c r="F50" s="659" t="str">
        <f>'5- Identificación de Riesgos'!H50</f>
        <v>Muy Baja - 1</v>
      </c>
      <c r="G50" s="649" t="str">
        <f>'5- Identificación de Riesgos'!M50</f>
        <v>Leve - 1</v>
      </c>
      <c r="H50" s="649" t="str">
        <f>'5- Identificación de Riesgos'!N50</f>
        <v>Bajo - 1</v>
      </c>
      <c r="I50" s="91"/>
      <c r="J50" s="662" t="str">
        <f>'6- Valoración Controles'!T50</f>
        <v>Muy Baja - 1</v>
      </c>
      <c r="K50" s="662" t="str">
        <f>'6- Valoración Controles'!U50</f>
        <v>Leve - 1</v>
      </c>
      <c r="L50" s="656" t="e">
        <f>AVERAGE(#REF!)</f>
        <v>#REF!</v>
      </c>
      <c r="M50" s="592" t="str">
        <f>'6- Valoración Controles'!V50</f>
        <v>Bajo - 1</v>
      </c>
      <c r="N50" s="592" t="s">
        <v>377</v>
      </c>
      <c r="O50" s="180"/>
      <c r="P50" s="180"/>
      <c r="Q50" s="181"/>
    </row>
    <row r="51" spans="1:17" ht="13.5" customHeight="1">
      <c r="A51" s="641"/>
      <c r="B51" s="592"/>
      <c r="C51" s="465"/>
      <c r="D51" s="465"/>
      <c r="E51" s="179" t="e">
        <f>'5- Identificación de Riesgos'!#REF!</f>
        <v>#REF!</v>
      </c>
      <c r="F51" s="601"/>
      <c r="G51" s="660"/>
      <c r="H51" s="465"/>
      <c r="I51" s="91"/>
      <c r="J51" s="662"/>
      <c r="K51" s="662"/>
      <c r="L51" s="656"/>
      <c r="M51" s="592"/>
      <c r="N51" s="592"/>
      <c r="O51" s="180"/>
      <c r="P51" s="180"/>
      <c r="Q51" s="181"/>
    </row>
    <row r="52" spans="1:17" ht="13.5" customHeight="1">
      <c r="A52" s="641"/>
      <c r="B52" s="592"/>
      <c r="C52" s="465"/>
      <c r="D52" s="465"/>
      <c r="E52" s="179" t="e">
        <f>'5- Identificación de Riesgos'!#REF!</f>
        <v>#REF!</v>
      </c>
      <c r="F52" s="601"/>
      <c r="G52" s="660"/>
      <c r="H52" s="465"/>
      <c r="I52" s="91"/>
      <c r="J52" s="662"/>
      <c r="K52" s="662"/>
      <c r="L52" s="656"/>
      <c r="M52" s="592"/>
      <c r="N52" s="592"/>
      <c r="O52" s="180"/>
      <c r="P52" s="180"/>
      <c r="Q52" s="181"/>
    </row>
    <row r="53" spans="1:17" ht="13.5" customHeight="1">
      <c r="A53" s="641"/>
      <c r="B53" s="592"/>
      <c r="C53" s="465"/>
      <c r="D53" s="465"/>
      <c r="E53" s="179" t="e">
        <f>'5- Identificación de Riesgos'!#REF!</f>
        <v>#REF!</v>
      </c>
      <c r="F53" s="601"/>
      <c r="G53" s="660"/>
      <c r="H53" s="465"/>
      <c r="I53" s="91"/>
      <c r="J53" s="662"/>
      <c r="K53" s="662"/>
      <c r="L53" s="656"/>
      <c r="M53" s="592"/>
      <c r="N53" s="592"/>
      <c r="O53" s="180"/>
      <c r="P53" s="180"/>
      <c r="Q53" s="181"/>
    </row>
    <row r="54" spans="1:17" ht="13.5" customHeight="1">
      <c r="A54" s="641"/>
      <c r="B54" s="592"/>
      <c r="C54" s="465"/>
      <c r="D54" s="465"/>
      <c r="E54" s="179" t="e">
        <f>'5- Identificación de Riesgos'!#REF!</f>
        <v>#REF!</v>
      </c>
      <c r="F54" s="601"/>
      <c r="G54" s="660"/>
      <c r="H54" s="465"/>
      <c r="I54" s="91"/>
      <c r="J54" s="662"/>
      <c r="K54" s="662"/>
      <c r="L54" s="656"/>
      <c r="M54" s="592"/>
      <c r="N54" s="592"/>
      <c r="O54" s="180"/>
      <c r="P54" s="180"/>
      <c r="Q54" s="181"/>
    </row>
    <row r="55" spans="1:17" ht="13.5" customHeight="1">
      <c r="A55" s="641"/>
      <c r="B55" s="592"/>
      <c r="C55" s="465"/>
      <c r="D55" s="465"/>
      <c r="E55" s="179" t="e">
        <f>'5- Identificación de Riesgos'!#REF!</f>
        <v>#REF!</v>
      </c>
      <c r="F55" s="601"/>
      <c r="G55" s="660"/>
      <c r="H55" s="465"/>
      <c r="I55" s="91"/>
      <c r="J55" s="662"/>
      <c r="K55" s="662"/>
      <c r="L55" s="656"/>
      <c r="M55" s="592"/>
      <c r="N55" s="592"/>
      <c r="O55" s="180"/>
      <c r="P55" s="180"/>
      <c r="Q55" s="181"/>
    </row>
    <row r="56" spans="1:17" ht="13.5" customHeight="1">
      <c r="A56" s="641"/>
      <c r="B56" s="592"/>
      <c r="C56" s="465"/>
      <c r="D56" s="465"/>
      <c r="E56" s="179" t="e">
        <f>'5- Identificación de Riesgos'!#REF!</f>
        <v>#REF!</v>
      </c>
      <c r="F56" s="601"/>
      <c r="G56" s="660"/>
      <c r="H56" s="465"/>
      <c r="I56" s="91"/>
      <c r="J56" s="662"/>
      <c r="K56" s="662"/>
      <c r="L56" s="656"/>
      <c r="M56" s="592"/>
      <c r="N56" s="592"/>
      <c r="O56" s="180"/>
      <c r="P56" s="180"/>
      <c r="Q56" s="181"/>
    </row>
    <row r="57" spans="1:17" ht="13.5" customHeight="1">
      <c r="A57" s="641"/>
      <c r="B57" s="592"/>
      <c r="C57" s="465"/>
      <c r="D57" s="465"/>
      <c r="E57" s="179" t="e">
        <f>'5- Identificación de Riesgos'!#REF!</f>
        <v>#REF!</v>
      </c>
      <c r="F57" s="601"/>
      <c r="G57" s="660"/>
      <c r="H57" s="465"/>
      <c r="I57" s="91"/>
      <c r="J57" s="662"/>
      <c r="K57" s="662"/>
      <c r="L57" s="656"/>
      <c r="M57" s="592"/>
      <c r="N57" s="592"/>
      <c r="O57" s="180"/>
      <c r="P57" s="180"/>
      <c r="Q57" s="181"/>
    </row>
    <row r="58" spans="1:17" ht="13.5" customHeight="1">
      <c r="A58" s="641"/>
      <c r="B58" s="592"/>
      <c r="C58" s="465"/>
      <c r="D58" s="465"/>
      <c r="E58" s="179" t="e">
        <f>'5- Identificación de Riesgos'!#REF!</f>
        <v>#REF!</v>
      </c>
      <c r="F58" s="601"/>
      <c r="G58" s="660"/>
      <c r="H58" s="465"/>
      <c r="I58" s="91"/>
      <c r="J58" s="662"/>
      <c r="K58" s="662"/>
      <c r="L58" s="656"/>
      <c r="M58" s="592"/>
      <c r="N58" s="592"/>
      <c r="O58" s="180"/>
      <c r="P58" s="180"/>
      <c r="Q58" s="181"/>
    </row>
    <row r="59" spans="1:17" ht="13.5" customHeight="1" thickBot="1">
      <c r="A59" s="641"/>
      <c r="B59" s="593"/>
      <c r="C59" s="587"/>
      <c r="D59" s="587"/>
      <c r="E59" s="182" t="e">
        <f>'5- Identificación de Riesgos'!#REF!</f>
        <v>#REF!</v>
      </c>
      <c r="F59" s="602"/>
      <c r="G59" s="661"/>
      <c r="H59" s="587"/>
      <c r="I59" s="152"/>
      <c r="J59" s="663"/>
      <c r="K59" s="663"/>
      <c r="L59" s="657"/>
      <c r="M59" s="649"/>
      <c r="N59" s="593"/>
      <c r="O59" s="183"/>
      <c r="P59" s="183"/>
      <c r="Q59" s="184"/>
    </row>
    <row r="60" spans="1:17" ht="37.5" customHeight="1">
      <c r="A60" s="658">
        <f>'5- Identificación de Riesgos'!A60</f>
        <v>6</v>
      </c>
      <c r="B60" s="592" t="str">
        <f>'5- Identificación de Riesgos'!B60</f>
        <v>Corrupción</v>
      </c>
      <c r="C60" s="649" t="str">
        <f>'5- Identificación de Riesgos'!C60</f>
        <v>Posibilidad de actos indebidos de  los servidores judiciales debido a  la carencia en transparencia, ética y valores</v>
      </c>
      <c r="D60" s="649" t="s">
        <v>275</v>
      </c>
      <c r="E60" s="179" t="e">
        <f>'5- Identificación de Riesgos'!#REF!</f>
        <v>#REF!</v>
      </c>
      <c r="F60" s="659" t="str">
        <f>'5- Identificación de Riesgos'!H60</f>
        <v>Muy Baja - 1</v>
      </c>
      <c r="G60" s="649" t="str">
        <f>'5- Identificación de Riesgos'!M60</f>
        <v>Mayor - 4</v>
      </c>
      <c r="H60" s="649" t="str">
        <f>'5- Identificación de Riesgos'!N60</f>
        <v>Alto  - 4</v>
      </c>
      <c r="I60" s="91"/>
      <c r="J60" s="662" t="str">
        <f>'6- Valoración Controles'!T60</f>
        <v>Muy Baja - 1</v>
      </c>
      <c r="K60" s="662" t="str">
        <f>'6- Valoración Controles'!U60</f>
        <v>Mayor - 4</v>
      </c>
      <c r="L60" s="656" t="e">
        <f>AVERAGE(#REF!)</f>
        <v>#REF!</v>
      </c>
      <c r="M60" s="592" t="str">
        <f>'6- Valoración Controles'!V60</f>
        <v>Alto  - 4</v>
      </c>
      <c r="N60" s="592" t="s">
        <v>378</v>
      </c>
      <c r="O60" s="789" t="s">
        <v>561</v>
      </c>
      <c r="P60" s="790" t="s">
        <v>562</v>
      </c>
      <c r="Q60" s="791" t="s">
        <v>563</v>
      </c>
    </row>
    <row r="61" spans="1:17" ht="63.75" customHeight="1">
      <c r="A61" s="641"/>
      <c r="B61" s="592"/>
      <c r="C61" s="465"/>
      <c r="D61" s="465"/>
      <c r="E61" s="179" t="e">
        <f>'5- Identificación de Riesgos'!#REF!</f>
        <v>#REF!</v>
      </c>
      <c r="F61" s="601"/>
      <c r="G61" s="660"/>
      <c r="H61" s="465"/>
      <c r="I61" s="91"/>
      <c r="J61" s="662"/>
      <c r="K61" s="662"/>
      <c r="L61" s="656"/>
      <c r="M61" s="592"/>
      <c r="N61" s="592"/>
      <c r="O61" s="792" t="s">
        <v>379</v>
      </c>
      <c r="P61" s="793" t="s">
        <v>564</v>
      </c>
      <c r="Q61" s="794" t="s">
        <v>565</v>
      </c>
    </row>
    <row r="62" spans="1:17" ht="51.75" customHeight="1">
      <c r="A62" s="641"/>
      <c r="B62" s="592"/>
      <c r="C62" s="465"/>
      <c r="D62" s="465"/>
      <c r="E62" s="179" t="e">
        <f>'5- Identificación de Riesgos'!#REF!</f>
        <v>#REF!</v>
      </c>
      <c r="F62" s="601"/>
      <c r="G62" s="660"/>
      <c r="H62" s="465"/>
      <c r="I62" s="91"/>
      <c r="J62" s="662"/>
      <c r="K62" s="662"/>
      <c r="L62" s="656"/>
      <c r="M62" s="592"/>
      <c r="N62" s="592"/>
      <c r="O62" s="792" t="s">
        <v>380</v>
      </c>
      <c r="P62" s="793" t="s">
        <v>566</v>
      </c>
      <c r="Q62" s="794" t="s">
        <v>567</v>
      </c>
    </row>
    <row r="63" spans="1:17" ht="13.5" customHeight="1">
      <c r="A63" s="641"/>
      <c r="B63" s="592"/>
      <c r="C63" s="465"/>
      <c r="D63" s="465"/>
      <c r="E63" s="179" t="e">
        <f>'5- Identificación de Riesgos'!#REF!</f>
        <v>#REF!</v>
      </c>
      <c r="F63" s="601"/>
      <c r="G63" s="660"/>
      <c r="H63" s="465"/>
      <c r="I63" s="91"/>
      <c r="J63" s="662"/>
      <c r="K63" s="662"/>
      <c r="L63" s="656"/>
      <c r="M63" s="592"/>
      <c r="N63" s="592"/>
      <c r="O63" s="180"/>
      <c r="P63" s="180"/>
      <c r="Q63" s="181"/>
    </row>
    <row r="64" spans="1:17" ht="13.5" customHeight="1">
      <c r="A64" s="641"/>
      <c r="B64" s="592"/>
      <c r="C64" s="465"/>
      <c r="D64" s="465"/>
      <c r="E64" s="179" t="e">
        <f>'5- Identificación de Riesgos'!#REF!</f>
        <v>#REF!</v>
      </c>
      <c r="F64" s="601"/>
      <c r="G64" s="660"/>
      <c r="H64" s="465"/>
      <c r="I64" s="91"/>
      <c r="J64" s="662"/>
      <c r="K64" s="662"/>
      <c r="L64" s="656"/>
      <c r="M64" s="592"/>
      <c r="N64" s="592"/>
      <c r="O64" s="180"/>
      <c r="P64" s="180"/>
      <c r="Q64" s="181"/>
    </row>
    <row r="65" spans="1:17" ht="13.5" customHeight="1">
      <c r="A65" s="641"/>
      <c r="B65" s="592"/>
      <c r="C65" s="465"/>
      <c r="D65" s="465"/>
      <c r="E65" s="179" t="e">
        <f>'5- Identificación de Riesgos'!#REF!</f>
        <v>#REF!</v>
      </c>
      <c r="F65" s="601"/>
      <c r="G65" s="660"/>
      <c r="H65" s="465"/>
      <c r="I65" s="91"/>
      <c r="J65" s="662"/>
      <c r="K65" s="662"/>
      <c r="L65" s="656"/>
      <c r="M65" s="592"/>
      <c r="N65" s="592"/>
      <c r="O65" s="180"/>
      <c r="P65" s="180"/>
      <c r="Q65" s="181"/>
    </row>
    <row r="66" spans="1:17" ht="13.5" customHeight="1">
      <c r="A66" s="641"/>
      <c r="B66" s="592"/>
      <c r="C66" s="465"/>
      <c r="D66" s="465"/>
      <c r="E66" s="179" t="e">
        <f>'5- Identificación de Riesgos'!#REF!</f>
        <v>#REF!</v>
      </c>
      <c r="F66" s="601"/>
      <c r="G66" s="660"/>
      <c r="H66" s="465"/>
      <c r="I66" s="91"/>
      <c r="J66" s="662"/>
      <c r="K66" s="662"/>
      <c r="L66" s="656"/>
      <c r="M66" s="592"/>
      <c r="N66" s="592"/>
      <c r="O66" s="180"/>
      <c r="P66" s="180"/>
      <c r="Q66" s="181"/>
    </row>
    <row r="67" spans="1:17" ht="13.5" customHeight="1">
      <c r="A67" s="641"/>
      <c r="B67" s="592"/>
      <c r="C67" s="465"/>
      <c r="D67" s="465"/>
      <c r="E67" s="179" t="e">
        <f>'5- Identificación de Riesgos'!#REF!</f>
        <v>#REF!</v>
      </c>
      <c r="F67" s="601"/>
      <c r="G67" s="660"/>
      <c r="H67" s="465"/>
      <c r="I67" s="91"/>
      <c r="J67" s="662"/>
      <c r="K67" s="662"/>
      <c r="L67" s="656"/>
      <c r="M67" s="592"/>
      <c r="N67" s="592"/>
      <c r="O67" s="180"/>
      <c r="P67" s="180"/>
      <c r="Q67" s="181"/>
    </row>
    <row r="68" spans="1:17" ht="13.5" customHeight="1">
      <c r="A68" s="641"/>
      <c r="B68" s="592"/>
      <c r="C68" s="465"/>
      <c r="D68" s="465"/>
      <c r="E68" s="179" t="e">
        <f>'5- Identificación de Riesgos'!#REF!</f>
        <v>#REF!</v>
      </c>
      <c r="F68" s="601"/>
      <c r="G68" s="660"/>
      <c r="H68" s="465"/>
      <c r="I68" s="91"/>
      <c r="J68" s="662"/>
      <c r="K68" s="662"/>
      <c r="L68" s="656"/>
      <c r="M68" s="592"/>
      <c r="N68" s="592"/>
      <c r="O68" s="180"/>
      <c r="P68" s="180"/>
      <c r="Q68" s="181"/>
    </row>
    <row r="69" spans="1:17" ht="13.5" customHeight="1" thickBot="1">
      <c r="A69" s="641"/>
      <c r="B69" s="593"/>
      <c r="C69" s="587"/>
      <c r="D69" s="587"/>
      <c r="E69" s="182" t="e">
        <f>'5- Identificación de Riesgos'!#REF!</f>
        <v>#REF!</v>
      </c>
      <c r="F69" s="602"/>
      <c r="G69" s="661"/>
      <c r="H69" s="587"/>
      <c r="I69" s="91"/>
      <c r="J69" s="663"/>
      <c r="K69" s="663"/>
      <c r="L69" s="657"/>
      <c r="M69" s="649"/>
      <c r="N69" s="593"/>
      <c r="O69" s="183"/>
      <c r="P69" s="183"/>
      <c r="Q69" s="184"/>
    </row>
    <row r="70" spans="1:17" ht="43.5" customHeight="1">
      <c r="A70" s="677">
        <f>'5- Identificación de Riesgos'!A70</f>
        <v>7</v>
      </c>
      <c r="B70" s="592" t="str">
        <f>'5- Identificación de Riesgos'!B70</f>
        <v xml:space="preserve">Recibir , ofrecer, prometer , entregar o aceptar dádivas o beneficios a nombre propio o de terceros para  expedir, alterar,retener , extraviar o entregar  documentos  sin el lleno de requisitos legales </v>
      </c>
      <c r="C70" s="649" t="str">
        <f>'5- Identificación de Riesgos'!C70</f>
        <v xml:space="preserve"> Realizar trámites sin el cumplimiento de los requisitos legales  o  con informacionfalsa</v>
      </c>
      <c r="D70" s="649" t="s">
        <v>275</v>
      </c>
      <c r="E70" s="179" t="str">
        <f>'5- Identificación de Riesgos'!D70</f>
        <v xml:space="preserve">1.Falta de ética  de los servidores judiciales 
</v>
      </c>
      <c r="F70" s="659" t="str">
        <f>'5- Identificación de Riesgos'!H70</f>
        <v>Muy Baja - 1</v>
      </c>
      <c r="G70" s="649" t="str">
        <f>'5- Identificación de Riesgos'!M70</f>
        <v>Mayor - 4</v>
      </c>
      <c r="H70" s="649" t="str">
        <f>'5- Identificación de Riesgos'!N70</f>
        <v>Alto  - 4</v>
      </c>
      <c r="I70" s="91"/>
      <c r="J70" s="662" t="str">
        <f>'6- Valoración Controles'!T70</f>
        <v>Muy Baja - 1</v>
      </c>
      <c r="K70" s="662" t="str">
        <f>'6- Valoración Controles'!U70</f>
        <v>Mayor - 4</v>
      </c>
      <c r="L70" s="656" t="e">
        <f>AVERAGE(#REF!)</f>
        <v>#REF!</v>
      </c>
      <c r="M70" s="592" t="str">
        <f>'6- Valoración Controles'!V70</f>
        <v>Alto  - 4</v>
      </c>
      <c r="N70" s="592" t="s">
        <v>378</v>
      </c>
      <c r="O70" s="789" t="s">
        <v>561</v>
      </c>
      <c r="P70" s="790" t="s">
        <v>562</v>
      </c>
      <c r="Q70" s="791" t="s">
        <v>563</v>
      </c>
    </row>
    <row r="71" spans="1:17" ht="66" customHeight="1">
      <c r="A71" s="678"/>
      <c r="B71" s="592"/>
      <c r="C71" s="465"/>
      <c r="D71" s="465"/>
      <c r="E71" s="179" t="str">
        <f>'5- Identificación de Riesgos'!D71</f>
        <v xml:space="preserve">2. Fallas en los controles de los procesos </v>
      </c>
      <c r="F71" s="601"/>
      <c r="G71" s="660"/>
      <c r="H71" s="465"/>
      <c r="I71" s="91"/>
      <c r="J71" s="662"/>
      <c r="K71" s="662"/>
      <c r="L71" s="656"/>
      <c r="M71" s="592"/>
      <c r="N71" s="592"/>
      <c r="O71" s="792" t="s">
        <v>379</v>
      </c>
      <c r="P71" s="793" t="s">
        <v>564</v>
      </c>
      <c r="Q71" s="794" t="s">
        <v>565</v>
      </c>
    </row>
    <row r="72" spans="1:17" ht="46.5" customHeight="1">
      <c r="A72" s="678"/>
      <c r="B72" s="592"/>
      <c r="C72" s="465"/>
      <c r="D72" s="465"/>
      <c r="E72" s="179">
        <f>'5- Identificación de Riesgos'!D72</f>
        <v>0</v>
      </c>
      <c r="F72" s="601"/>
      <c r="G72" s="660"/>
      <c r="H72" s="465"/>
      <c r="I72" s="91"/>
      <c r="J72" s="662"/>
      <c r="K72" s="662"/>
      <c r="L72" s="656"/>
      <c r="M72" s="592"/>
      <c r="N72" s="592"/>
      <c r="O72" s="792" t="s">
        <v>380</v>
      </c>
      <c r="P72" s="793" t="s">
        <v>566</v>
      </c>
      <c r="Q72" s="794" t="s">
        <v>567</v>
      </c>
    </row>
    <row r="73" spans="1:17" ht="13.5" customHeight="1">
      <c r="A73" s="678"/>
      <c r="B73" s="592"/>
      <c r="C73" s="465"/>
      <c r="D73" s="465"/>
      <c r="E73" s="179">
        <f>'5- Identificación de Riesgos'!D73</f>
        <v>0</v>
      </c>
      <c r="F73" s="601"/>
      <c r="G73" s="660"/>
      <c r="H73" s="465"/>
      <c r="I73" s="91"/>
      <c r="J73" s="662"/>
      <c r="K73" s="662"/>
      <c r="L73" s="656"/>
      <c r="M73" s="592"/>
      <c r="N73" s="592"/>
      <c r="O73" s="180"/>
      <c r="P73" s="180"/>
      <c r="Q73" s="181"/>
    </row>
    <row r="74" spans="1:17" ht="13.5" customHeight="1">
      <c r="A74" s="678"/>
      <c r="B74" s="592"/>
      <c r="C74" s="465"/>
      <c r="D74" s="465"/>
      <c r="E74" s="179">
        <f>'5- Identificación de Riesgos'!D74</f>
        <v>0</v>
      </c>
      <c r="F74" s="601"/>
      <c r="G74" s="660"/>
      <c r="H74" s="465"/>
      <c r="I74" s="91"/>
      <c r="J74" s="662"/>
      <c r="K74" s="662"/>
      <c r="L74" s="656"/>
      <c r="M74" s="592"/>
      <c r="N74" s="592"/>
      <c r="O74" s="180"/>
      <c r="P74" s="180"/>
      <c r="Q74" s="181"/>
    </row>
    <row r="75" spans="1:17" ht="13.5" customHeight="1">
      <c r="A75" s="678"/>
      <c r="B75" s="592"/>
      <c r="C75" s="465"/>
      <c r="D75" s="465"/>
      <c r="E75" s="179">
        <f>'5- Identificación de Riesgos'!D75</f>
        <v>0</v>
      </c>
      <c r="F75" s="601"/>
      <c r="G75" s="660"/>
      <c r="H75" s="465"/>
      <c r="I75" s="91"/>
      <c r="J75" s="662"/>
      <c r="K75" s="662"/>
      <c r="L75" s="656"/>
      <c r="M75" s="592"/>
      <c r="N75" s="592"/>
      <c r="O75" s="180"/>
      <c r="P75" s="180"/>
      <c r="Q75" s="181"/>
    </row>
    <row r="76" spans="1:17" ht="13.5" customHeight="1">
      <c r="A76" s="678"/>
      <c r="B76" s="592"/>
      <c r="C76" s="465"/>
      <c r="D76" s="465"/>
      <c r="E76" s="179">
        <f>'5- Identificación de Riesgos'!D76</f>
        <v>0</v>
      </c>
      <c r="F76" s="601"/>
      <c r="G76" s="660"/>
      <c r="H76" s="465"/>
      <c r="I76" s="91"/>
      <c r="J76" s="662"/>
      <c r="K76" s="662"/>
      <c r="L76" s="656"/>
      <c r="M76" s="592"/>
      <c r="N76" s="592"/>
      <c r="O76" s="180"/>
      <c r="P76" s="180"/>
      <c r="Q76" s="181"/>
    </row>
    <row r="77" spans="1:17" ht="13.5" customHeight="1">
      <c r="A77" s="678"/>
      <c r="B77" s="592"/>
      <c r="C77" s="465"/>
      <c r="D77" s="465"/>
      <c r="E77" s="179">
        <f>'5- Identificación de Riesgos'!D77</f>
        <v>0</v>
      </c>
      <c r="F77" s="601"/>
      <c r="G77" s="660"/>
      <c r="H77" s="465"/>
      <c r="I77" s="91"/>
      <c r="J77" s="662"/>
      <c r="K77" s="662"/>
      <c r="L77" s="656"/>
      <c r="M77" s="592"/>
      <c r="N77" s="592"/>
      <c r="O77" s="180"/>
      <c r="P77" s="180"/>
      <c r="Q77" s="181"/>
    </row>
    <row r="78" spans="1:17" ht="13.5" customHeight="1">
      <c r="A78" s="678"/>
      <c r="B78" s="592"/>
      <c r="C78" s="465"/>
      <c r="D78" s="465"/>
      <c r="E78" s="179">
        <f>'5- Identificación de Riesgos'!D78</f>
        <v>0</v>
      </c>
      <c r="F78" s="601"/>
      <c r="G78" s="660"/>
      <c r="H78" s="465"/>
      <c r="I78" s="91"/>
      <c r="J78" s="662"/>
      <c r="K78" s="662"/>
      <c r="L78" s="656"/>
      <c r="M78" s="592"/>
      <c r="N78" s="592"/>
      <c r="O78" s="180"/>
      <c r="P78" s="180"/>
      <c r="Q78" s="181"/>
    </row>
    <row r="79" spans="1:17" ht="13.5" customHeight="1" thickBot="1">
      <c r="A79" s="678"/>
      <c r="B79" s="593"/>
      <c r="C79" s="587"/>
      <c r="D79" s="587"/>
      <c r="E79" s="182">
        <f>'5- Identificación de Riesgos'!D79</f>
        <v>0</v>
      </c>
      <c r="F79" s="602"/>
      <c r="G79" s="661"/>
      <c r="H79" s="587"/>
      <c r="I79" s="152"/>
      <c r="J79" s="663"/>
      <c r="K79" s="663"/>
      <c r="L79" s="657"/>
      <c r="M79" s="649"/>
      <c r="N79" s="593"/>
      <c r="O79" s="183"/>
      <c r="P79" s="183"/>
      <c r="Q79" s="184"/>
    </row>
    <row r="80" spans="1:17" ht="36" customHeight="1">
      <c r="A80" s="677">
        <f>'5- Identificación de Riesgos'!A80</f>
        <v>8</v>
      </c>
      <c r="B80" s="592" t="str">
        <f>'5- Identificación de Riesgos'!B80</f>
        <v xml:space="preserve">Recibir, ofrecer, prometer, entregar o aceptar dadivas  o beneficios a nombre propio o de terceros para  demorar, retener, alterar o direccionar fallos judiciales </v>
      </c>
      <c r="C80" s="649" t="str">
        <f>'5- Identificación de Riesgos'!C80</f>
        <v xml:space="preserve">Proferir  sentencias judiciales incumplmiendo los principios de la administracion de justicia o sin la observancia de los Codigos  Procesales en la materia </v>
      </c>
      <c r="D80" s="649" t="s">
        <v>275</v>
      </c>
      <c r="E80" s="179" t="e">
        <f>'5- Identificación de Riesgos'!#REF!</f>
        <v>#REF!</v>
      </c>
      <c r="F80" s="659" t="str">
        <f>'5- Identificación de Riesgos'!H80</f>
        <v>Muy Baja - 1</v>
      </c>
      <c r="G80" s="649" t="str">
        <f>'5- Identificación de Riesgos'!M80</f>
        <v>Mayor - 4</v>
      </c>
      <c r="H80" s="649" t="str">
        <f>'5- Identificación de Riesgos'!N80</f>
        <v>Alto  - 4</v>
      </c>
      <c r="I80" s="91"/>
      <c r="J80" s="662" t="str">
        <f>'6- Valoración Controles'!T80</f>
        <v>Muy Baja - 1</v>
      </c>
      <c r="K80" s="662" t="str">
        <f>'6- Valoración Controles'!U80</f>
        <v>Mayor - 4</v>
      </c>
      <c r="L80" s="656" t="e">
        <f>AVERAGE(#REF!)</f>
        <v>#REF!</v>
      </c>
      <c r="M80" s="592" t="str">
        <f>'6- Valoración Controles'!V80</f>
        <v>Alto  - 4</v>
      </c>
      <c r="N80" s="592" t="s">
        <v>378</v>
      </c>
      <c r="O80" s="789" t="s">
        <v>561</v>
      </c>
      <c r="P80" s="790" t="s">
        <v>562</v>
      </c>
      <c r="Q80" s="791" t="s">
        <v>563</v>
      </c>
    </row>
    <row r="81" spans="1:17" ht="57.75" customHeight="1">
      <c r="A81" s="678"/>
      <c r="B81" s="592"/>
      <c r="C81" s="465"/>
      <c r="D81" s="465"/>
      <c r="E81" s="179" t="e">
        <f>'5- Identificación de Riesgos'!#REF!</f>
        <v>#REF!</v>
      </c>
      <c r="F81" s="601"/>
      <c r="G81" s="660"/>
      <c r="H81" s="465"/>
      <c r="I81" s="91"/>
      <c r="J81" s="662"/>
      <c r="K81" s="662"/>
      <c r="L81" s="656"/>
      <c r="M81" s="592"/>
      <c r="N81" s="592"/>
      <c r="O81" s="792" t="s">
        <v>379</v>
      </c>
      <c r="P81" s="793" t="s">
        <v>564</v>
      </c>
      <c r="Q81" s="794" t="s">
        <v>565</v>
      </c>
    </row>
    <row r="82" spans="1:17" ht="58.5" customHeight="1">
      <c r="A82" s="678"/>
      <c r="B82" s="592"/>
      <c r="C82" s="465"/>
      <c r="D82" s="465"/>
      <c r="E82" s="179" t="e">
        <f>'5- Identificación de Riesgos'!#REF!</f>
        <v>#REF!</v>
      </c>
      <c r="F82" s="601"/>
      <c r="G82" s="660"/>
      <c r="H82" s="465"/>
      <c r="I82" s="91"/>
      <c r="J82" s="662"/>
      <c r="K82" s="662"/>
      <c r="L82" s="656"/>
      <c r="M82" s="592"/>
      <c r="N82" s="592"/>
      <c r="O82" s="792" t="s">
        <v>380</v>
      </c>
      <c r="P82" s="793" t="s">
        <v>566</v>
      </c>
      <c r="Q82" s="794" t="s">
        <v>567</v>
      </c>
    </row>
    <row r="83" spans="1:17" ht="13.5" customHeight="1">
      <c r="A83" s="678"/>
      <c r="B83" s="592"/>
      <c r="C83" s="465"/>
      <c r="D83" s="465"/>
      <c r="E83" s="179" t="e">
        <f>'5- Identificación de Riesgos'!#REF!</f>
        <v>#REF!</v>
      </c>
      <c r="F83" s="601"/>
      <c r="G83" s="660"/>
      <c r="H83" s="465"/>
      <c r="I83" s="91"/>
      <c r="J83" s="662"/>
      <c r="K83" s="662"/>
      <c r="L83" s="656"/>
      <c r="M83" s="592"/>
      <c r="N83" s="592"/>
      <c r="O83" s="180"/>
      <c r="P83" s="180"/>
      <c r="Q83" s="181"/>
    </row>
    <row r="84" spans="1:17" ht="13.5" customHeight="1">
      <c r="A84" s="678"/>
      <c r="B84" s="592"/>
      <c r="C84" s="465"/>
      <c r="D84" s="465"/>
      <c r="E84" s="179" t="e">
        <f>'5- Identificación de Riesgos'!#REF!</f>
        <v>#REF!</v>
      </c>
      <c r="F84" s="601"/>
      <c r="G84" s="660"/>
      <c r="H84" s="465"/>
      <c r="I84" s="91"/>
      <c r="J84" s="662"/>
      <c r="K84" s="662"/>
      <c r="L84" s="656"/>
      <c r="M84" s="592"/>
      <c r="N84" s="592"/>
      <c r="O84" s="180"/>
      <c r="P84" s="180"/>
      <c r="Q84" s="181"/>
    </row>
    <row r="85" spans="1:17" ht="13.5" customHeight="1">
      <c r="A85" s="678"/>
      <c r="B85" s="592"/>
      <c r="C85" s="465"/>
      <c r="D85" s="465"/>
      <c r="E85" s="179" t="e">
        <f>'5- Identificación de Riesgos'!#REF!</f>
        <v>#REF!</v>
      </c>
      <c r="F85" s="601"/>
      <c r="G85" s="660"/>
      <c r="H85" s="465"/>
      <c r="I85" s="91"/>
      <c r="J85" s="662"/>
      <c r="K85" s="662"/>
      <c r="L85" s="656"/>
      <c r="M85" s="592"/>
      <c r="N85" s="592"/>
      <c r="O85" s="180"/>
      <c r="P85" s="180"/>
      <c r="Q85" s="181"/>
    </row>
    <row r="86" spans="1:17" ht="13.5" customHeight="1">
      <c r="A86" s="678"/>
      <c r="B86" s="592"/>
      <c r="C86" s="465"/>
      <c r="D86" s="465"/>
      <c r="E86" s="179" t="e">
        <f>'5- Identificación de Riesgos'!#REF!</f>
        <v>#REF!</v>
      </c>
      <c r="F86" s="601"/>
      <c r="G86" s="660"/>
      <c r="H86" s="465"/>
      <c r="I86" s="91"/>
      <c r="J86" s="662"/>
      <c r="K86" s="662"/>
      <c r="L86" s="656"/>
      <c r="M86" s="592"/>
      <c r="N86" s="592"/>
      <c r="O86" s="180"/>
      <c r="P86" s="180"/>
      <c r="Q86" s="181"/>
    </row>
    <row r="87" spans="1:17" ht="13.5" customHeight="1">
      <c r="A87" s="678"/>
      <c r="B87" s="592"/>
      <c r="C87" s="465"/>
      <c r="D87" s="465"/>
      <c r="E87" s="179" t="e">
        <f>'5- Identificación de Riesgos'!#REF!</f>
        <v>#REF!</v>
      </c>
      <c r="F87" s="601"/>
      <c r="G87" s="660"/>
      <c r="H87" s="465"/>
      <c r="I87" s="91"/>
      <c r="J87" s="662"/>
      <c r="K87" s="662"/>
      <c r="L87" s="656"/>
      <c r="M87" s="592"/>
      <c r="N87" s="592"/>
      <c r="O87" s="180"/>
      <c r="P87" s="180"/>
      <c r="Q87" s="181"/>
    </row>
    <row r="88" spans="1:17" ht="13.5" customHeight="1">
      <c r="A88" s="678"/>
      <c r="B88" s="592"/>
      <c r="C88" s="465"/>
      <c r="D88" s="465"/>
      <c r="E88" s="179" t="e">
        <f>'5- Identificación de Riesgos'!#REF!</f>
        <v>#REF!</v>
      </c>
      <c r="F88" s="601"/>
      <c r="G88" s="660"/>
      <c r="H88" s="465"/>
      <c r="I88" s="91"/>
      <c r="J88" s="662"/>
      <c r="K88" s="662"/>
      <c r="L88" s="656"/>
      <c r="M88" s="592"/>
      <c r="N88" s="592"/>
      <c r="O88" s="180"/>
      <c r="P88" s="180"/>
      <c r="Q88" s="181"/>
    </row>
    <row r="89" spans="1:17" ht="13.5" customHeight="1" thickBot="1">
      <c r="A89" s="678"/>
      <c r="B89" s="593"/>
      <c r="C89" s="587"/>
      <c r="D89" s="587"/>
      <c r="E89" s="182" t="e">
        <f>'5- Identificación de Riesgos'!#REF!</f>
        <v>#REF!</v>
      </c>
      <c r="F89" s="602"/>
      <c r="G89" s="661"/>
      <c r="H89" s="587"/>
      <c r="I89" s="152"/>
      <c r="J89" s="663"/>
      <c r="K89" s="663"/>
      <c r="L89" s="657"/>
      <c r="M89" s="649"/>
      <c r="N89" s="593"/>
      <c r="O89" s="183"/>
      <c r="P89" s="183"/>
      <c r="Q89" s="184"/>
    </row>
  </sheetData>
  <mergeCells count="124">
    <mergeCell ref="M80:M89"/>
    <mergeCell ref="N80:N89"/>
    <mergeCell ref="G80:G89"/>
    <mergeCell ref="H80:H89"/>
    <mergeCell ref="J80:J89"/>
    <mergeCell ref="K80:K89"/>
    <mergeCell ref="L80:L89"/>
    <mergeCell ref="G70:G79"/>
    <mergeCell ref="H70:H79"/>
    <mergeCell ref="J70:J79"/>
    <mergeCell ref="K70:K79"/>
    <mergeCell ref="A80:A89"/>
    <mergeCell ref="B80:B89"/>
    <mergeCell ref="C80:C89"/>
    <mergeCell ref="D80:D89"/>
    <mergeCell ref="F80:F89"/>
    <mergeCell ref="A70:A79"/>
    <mergeCell ref="B70:B79"/>
    <mergeCell ref="C70:C79"/>
    <mergeCell ref="D70:D79"/>
    <mergeCell ref="F70:F7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M20:M29"/>
    <mergeCell ref="N20:N29"/>
    <mergeCell ref="L70:L79"/>
    <mergeCell ref="M70:M79"/>
    <mergeCell ref="N70:N79"/>
    <mergeCell ref="M10:M19"/>
    <mergeCell ref="N10:N19"/>
    <mergeCell ref="C10:C19"/>
    <mergeCell ref="D10:D19"/>
    <mergeCell ref="H20:H29"/>
    <mergeCell ref="J20:J29"/>
    <mergeCell ref="L20:L29"/>
    <mergeCell ref="M40:M49"/>
    <mergeCell ref="N40:N49"/>
    <mergeCell ref="G40:G49"/>
    <mergeCell ref="H40:H49"/>
    <mergeCell ref="J40:J49"/>
    <mergeCell ref="K40:K49"/>
    <mergeCell ref="L40:L49"/>
    <mergeCell ref="H30:H39"/>
    <mergeCell ref="M30:M39"/>
    <mergeCell ref="N30:N39"/>
    <mergeCell ref="F10:F19"/>
    <mergeCell ref="J30:J39"/>
    <mergeCell ref="K8:K9"/>
    <mergeCell ref="I8:I9"/>
    <mergeCell ref="E8:E9"/>
    <mergeCell ref="L10:L19"/>
    <mergeCell ref="A6:B6"/>
    <mergeCell ref="F20:F29"/>
    <mergeCell ref="G20:G29"/>
    <mergeCell ref="A20:A29"/>
    <mergeCell ref="B20:B29"/>
    <mergeCell ref="K20:K29"/>
    <mergeCell ref="G10:G19"/>
    <mergeCell ref="H10:H19"/>
    <mergeCell ref="J10:J19"/>
    <mergeCell ref="K10:K19"/>
    <mergeCell ref="D20:D29"/>
    <mergeCell ref="C20:C29"/>
    <mergeCell ref="A10:A19"/>
    <mergeCell ref="B10:B19"/>
    <mergeCell ref="K30:K39"/>
    <mergeCell ref="L30:L39"/>
    <mergeCell ref="A40:A49"/>
    <mergeCell ref="B40:B49"/>
    <mergeCell ref="C40:C49"/>
    <mergeCell ref="D40:D49"/>
    <mergeCell ref="F40:F49"/>
    <mergeCell ref="A30:A39"/>
    <mergeCell ref="B30:B39"/>
    <mergeCell ref="C30:C39"/>
    <mergeCell ref="D30:D39"/>
    <mergeCell ref="F30:F39"/>
    <mergeCell ref="G30:G39"/>
    <mergeCell ref="L50:L59"/>
    <mergeCell ref="M50:M59"/>
    <mergeCell ref="N50:N59"/>
    <mergeCell ref="A50:A59"/>
    <mergeCell ref="B50:B59"/>
    <mergeCell ref="C50:C59"/>
    <mergeCell ref="D50:D59"/>
    <mergeCell ref="F50:F59"/>
    <mergeCell ref="G50:G59"/>
    <mergeCell ref="H50:H59"/>
    <mergeCell ref="J50:J59"/>
    <mergeCell ref="K50:K59"/>
    <mergeCell ref="L60:L69"/>
    <mergeCell ref="M60:M69"/>
    <mergeCell ref="N60:N69"/>
    <mergeCell ref="A60:A69"/>
    <mergeCell ref="B60:B69"/>
    <mergeCell ref="C60:C69"/>
    <mergeCell ref="D60:D69"/>
    <mergeCell ref="F60:F69"/>
    <mergeCell ref="G60:G69"/>
    <mergeCell ref="H60:H69"/>
    <mergeCell ref="J60:J69"/>
    <mergeCell ref="K60:K69"/>
  </mergeCells>
  <conditionalFormatting sqref="F10 F20 F30 F40 F50 F60">
    <cfRule type="containsText" dxfId="206" priority="587" operator="containsText" text="Muy Baja">
      <formula>NOT(ISERROR(SEARCH("Muy Baja",F10)))</formula>
    </cfRule>
    <cfRule type="containsText" dxfId="205" priority="588" operator="containsText" text="Baja">
      <formula>NOT(ISERROR(SEARCH("Baja",F10)))</formula>
    </cfRule>
    <cfRule type="containsText" dxfId="204" priority="589" operator="containsText" text="Muy Alta">
      <formula>NOT(ISERROR(SEARCH("Muy Alta",F10)))</formula>
    </cfRule>
    <cfRule type="containsText" dxfId="203" priority="591" operator="containsText" text="Alta">
      <formula>NOT(ISERROR(SEARCH("Alta",F10)))</formula>
    </cfRule>
    <cfRule type="containsText" dxfId="202" priority="592" operator="containsText" text="Media">
      <formula>NOT(ISERROR(SEARCH("Media",F10)))</formula>
    </cfRule>
    <cfRule type="containsText" dxfId="201" priority="593" operator="containsText" text="Media">
      <formula>NOT(ISERROR(SEARCH("Media",F10)))</formula>
    </cfRule>
    <cfRule type="containsText" dxfId="200" priority="594" operator="containsText" text="Media">
      <formula>NOT(ISERROR(SEARCH("Media",F10)))</formula>
    </cfRule>
    <cfRule type="containsText" dxfId="199" priority="595" operator="containsText" text="Muy Baja">
      <formula>NOT(ISERROR(SEARCH("Muy Baja",F10)))</formula>
    </cfRule>
    <cfRule type="containsText" dxfId="198" priority="596" operator="containsText" text="Baja">
      <formula>NOT(ISERROR(SEARCH("Baja",F10)))</formula>
    </cfRule>
    <cfRule type="containsText" dxfId="197" priority="597" operator="containsText" text="Muy Baja">
      <formula>NOT(ISERROR(SEARCH("Muy Baja",F10)))</formula>
    </cfRule>
    <cfRule type="containsText" dxfId="196" priority="598" operator="containsText" text="Muy Baja">
      <formula>NOT(ISERROR(SEARCH("Muy Baja",F10)))</formula>
    </cfRule>
    <cfRule type="containsText" dxfId="195" priority="599" operator="containsText" text="Muy Baja">
      <formula>NOT(ISERROR(SEARCH("Muy Baja",F10)))</formula>
    </cfRule>
    <cfRule type="containsText" dxfId="194" priority="600" operator="containsText" text="Muy Baja'Tabla probabilidad'!">
      <formula>NOT(ISERROR(SEARCH("Muy Baja'Tabla probabilidad'!",F10)))</formula>
    </cfRule>
    <cfRule type="containsText" dxfId="193" priority="601" operator="containsText" text="Muy bajo">
      <formula>NOT(ISERROR(SEARCH("Muy bajo",F10)))</formula>
    </cfRule>
    <cfRule type="containsText" dxfId="192" priority="602" operator="containsText" text="Alta">
      <formula>NOT(ISERROR(SEARCH("Alta",F10)))</formula>
    </cfRule>
    <cfRule type="containsText" dxfId="191" priority="603" operator="containsText" text="Media">
      <formula>NOT(ISERROR(SEARCH("Media",F10)))</formula>
    </cfRule>
    <cfRule type="containsText" dxfId="190" priority="604" operator="containsText" text="Baja">
      <formula>NOT(ISERROR(SEARCH("Baja",F10)))</formula>
    </cfRule>
    <cfRule type="containsText" dxfId="189" priority="605" operator="containsText" text="Muy baja">
      <formula>NOT(ISERROR(SEARCH("Muy baja",F10)))</formula>
    </cfRule>
    <cfRule type="cellIs" dxfId="188" priority="608" operator="between">
      <formula>1</formula>
      <formula>2</formula>
    </cfRule>
    <cfRule type="cellIs" dxfId="187" priority="609" operator="between">
      <formula>0</formula>
      <formula>2</formula>
    </cfRule>
  </conditionalFormatting>
  <conditionalFormatting sqref="F70">
    <cfRule type="containsText" dxfId="186" priority="189" operator="containsText" text="Muy Baja">
      <formula>NOT(ISERROR(SEARCH("Muy Baja",F70)))</formula>
    </cfRule>
    <cfRule type="containsText" dxfId="185" priority="190" operator="containsText" text="Baja">
      <formula>NOT(ISERROR(SEARCH("Baja",F70)))</formula>
    </cfRule>
    <cfRule type="containsText" dxfId="184" priority="191" operator="containsText" text="Muy Alta">
      <formula>NOT(ISERROR(SEARCH("Muy Alta",F70)))</formula>
    </cfRule>
    <cfRule type="containsText" dxfId="183" priority="192" operator="containsText" text="Alta">
      <formula>NOT(ISERROR(SEARCH("Alta",F70)))</formula>
    </cfRule>
    <cfRule type="containsText" dxfId="182" priority="193" operator="containsText" text="Media">
      <formula>NOT(ISERROR(SEARCH("Media",F70)))</formula>
    </cfRule>
    <cfRule type="containsText" dxfId="181" priority="194" operator="containsText" text="Media">
      <formula>NOT(ISERROR(SEARCH("Media",F70)))</formula>
    </cfRule>
    <cfRule type="containsText" dxfId="180" priority="195" operator="containsText" text="Media">
      <formula>NOT(ISERROR(SEARCH("Media",F70)))</formula>
    </cfRule>
    <cfRule type="containsText" dxfId="179" priority="196" operator="containsText" text="Muy Baja">
      <formula>NOT(ISERROR(SEARCH("Muy Baja",F70)))</formula>
    </cfRule>
    <cfRule type="containsText" dxfId="178" priority="197" operator="containsText" text="Baja">
      <formula>NOT(ISERROR(SEARCH("Baja",F70)))</formula>
    </cfRule>
    <cfRule type="containsText" dxfId="177" priority="198" operator="containsText" text="Muy Baja">
      <formula>NOT(ISERROR(SEARCH("Muy Baja",F70)))</formula>
    </cfRule>
    <cfRule type="containsText" dxfId="176" priority="199" operator="containsText" text="Muy Baja">
      <formula>NOT(ISERROR(SEARCH("Muy Baja",F70)))</formula>
    </cfRule>
    <cfRule type="containsText" dxfId="175" priority="200" operator="containsText" text="Muy Baja">
      <formula>NOT(ISERROR(SEARCH("Muy Baja",F70)))</formula>
    </cfRule>
    <cfRule type="containsText" dxfId="174" priority="201" operator="containsText" text="Muy Baja'Tabla probabilidad'!">
      <formula>NOT(ISERROR(SEARCH("Muy Baja'Tabla probabilidad'!",F70)))</formula>
    </cfRule>
    <cfRule type="containsText" dxfId="173" priority="202" operator="containsText" text="Muy bajo">
      <formula>NOT(ISERROR(SEARCH("Muy bajo",F70)))</formula>
    </cfRule>
    <cfRule type="containsText" dxfId="172" priority="203" operator="containsText" text="Alta">
      <formula>NOT(ISERROR(SEARCH("Alta",F70)))</formula>
    </cfRule>
    <cfRule type="containsText" dxfId="171" priority="204" operator="containsText" text="Media">
      <formula>NOT(ISERROR(SEARCH("Media",F70)))</formula>
    </cfRule>
    <cfRule type="containsText" dxfId="170" priority="205" operator="containsText" text="Baja">
      <formula>NOT(ISERROR(SEARCH("Baja",F70)))</formula>
    </cfRule>
    <cfRule type="containsText" dxfId="169" priority="206" operator="containsText" text="Muy baja">
      <formula>NOT(ISERROR(SEARCH("Muy baja",F70)))</formula>
    </cfRule>
    <cfRule type="cellIs" dxfId="168" priority="209" operator="between">
      <formula>1</formula>
      <formula>2</formula>
    </cfRule>
    <cfRule type="cellIs" dxfId="167" priority="210" operator="between">
      <formula>0</formula>
      <formula>2</formula>
    </cfRule>
  </conditionalFormatting>
  <conditionalFormatting sqref="F80">
    <cfRule type="containsText" dxfId="166" priority="63" operator="containsText" text="Muy Baja">
      <formula>NOT(ISERROR(SEARCH("Muy Baja",F80)))</formula>
    </cfRule>
    <cfRule type="containsText" dxfId="165" priority="64" operator="containsText" text="Baja">
      <formula>NOT(ISERROR(SEARCH("Baja",F80)))</formula>
    </cfRule>
    <cfRule type="containsText" dxfId="164" priority="65" operator="containsText" text="Muy Alta">
      <formula>NOT(ISERROR(SEARCH("Muy Alta",F80)))</formula>
    </cfRule>
    <cfRule type="containsText" dxfId="163" priority="66" operator="containsText" text="Alta">
      <formula>NOT(ISERROR(SEARCH("Alta",F80)))</formula>
    </cfRule>
    <cfRule type="containsText" dxfId="162" priority="67" operator="containsText" text="Media">
      <formula>NOT(ISERROR(SEARCH("Media",F80)))</formula>
    </cfRule>
    <cfRule type="containsText" dxfId="161" priority="68" operator="containsText" text="Media">
      <formula>NOT(ISERROR(SEARCH("Media",F80)))</formula>
    </cfRule>
    <cfRule type="containsText" dxfId="160" priority="69" operator="containsText" text="Media">
      <formula>NOT(ISERROR(SEARCH("Media",F80)))</formula>
    </cfRule>
    <cfRule type="containsText" dxfId="159" priority="70" operator="containsText" text="Muy Baja">
      <formula>NOT(ISERROR(SEARCH("Muy Baja",F80)))</formula>
    </cfRule>
    <cfRule type="containsText" dxfId="158" priority="71" operator="containsText" text="Baja">
      <formula>NOT(ISERROR(SEARCH("Baja",F80)))</formula>
    </cfRule>
    <cfRule type="containsText" dxfId="157" priority="72" operator="containsText" text="Muy Baja">
      <formula>NOT(ISERROR(SEARCH("Muy Baja",F80)))</formula>
    </cfRule>
    <cfRule type="containsText" dxfId="156" priority="73" operator="containsText" text="Muy Baja">
      <formula>NOT(ISERROR(SEARCH("Muy Baja",F80)))</formula>
    </cfRule>
    <cfRule type="containsText" dxfId="155" priority="74" operator="containsText" text="Muy Baja">
      <formula>NOT(ISERROR(SEARCH("Muy Baja",F80)))</formula>
    </cfRule>
    <cfRule type="containsText" dxfId="154" priority="75" operator="containsText" text="Muy Baja'Tabla probabilidad'!">
      <formula>NOT(ISERROR(SEARCH("Muy Baja'Tabla probabilidad'!",F80)))</formula>
    </cfRule>
    <cfRule type="containsText" dxfId="153" priority="76" operator="containsText" text="Muy bajo">
      <formula>NOT(ISERROR(SEARCH("Muy bajo",F80)))</formula>
    </cfRule>
    <cfRule type="containsText" dxfId="152" priority="77" operator="containsText" text="Alta">
      <formula>NOT(ISERROR(SEARCH("Alta",F80)))</formula>
    </cfRule>
    <cfRule type="containsText" dxfId="151" priority="78" operator="containsText" text="Media">
      <formula>NOT(ISERROR(SEARCH("Media",F80)))</formula>
    </cfRule>
    <cfRule type="containsText" dxfId="150" priority="79" operator="containsText" text="Baja">
      <formula>NOT(ISERROR(SEARCH("Baja",F80)))</formula>
    </cfRule>
    <cfRule type="containsText" dxfId="149" priority="80" operator="containsText" text="Muy baja">
      <formula>NOT(ISERROR(SEARCH("Muy baja",F80)))</formula>
    </cfRule>
    <cfRule type="cellIs" dxfId="148" priority="83" operator="between">
      <formula>1</formula>
      <formula>2</formula>
    </cfRule>
    <cfRule type="cellIs" dxfId="147" priority="84" operator="between">
      <formula>0</formula>
      <formula>2</formula>
    </cfRule>
  </conditionalFormatting>
  <conditionalFormatting sqref="G10 G20 G30 G40 G50 G60">
    <cfRule type="containsText" dxfId="146" priority="581" operator="containsText" text="Catastrófico">
      <formula>NOT(ISERROR(SEARCH("Catastrófico",G10)))</formula>
    </cfRule>
    <cfRule type="containsText" dxfId="145" priority="582" operator="containsText" text="Mayor">
      <formula>NOT(ISERROR(SEARCH("Mayor",G10)))</formula>
    </cfRule>
    <cfRule type="containsText" dxfId="144" priority="583" operator="containsText" text="Alta">
      <formula>NOT(ISERROR(SEARCH("Alta",G10)))</formula>
    </cfRule>
    <cfRule type="containsText" dxfId="143" priority="584" operator="containsText" text="Moderado">
      <formula>NOT(ISERROR(SEARCH("Moderado",G10)))</formula>
    </cfRule>
    <cfRule type="containsText" dxfId="142" priority="585" operator="containsText" text="Menor">
      <formula>NOT(ISERROR(SEARCH("Menor",G10)))</formula>
    </cfRule>
    <cfRule type="containsText" dxfId="141" priority="586" operator="containsText" text="Leve">
      <formula>NOT(ISERROR(SEARCH("Leve",G10)))</formula>
    </cfRule>
  </conditionalFormatting>
  <conditionalFormatting sqref="G70">
    <cfRule type="containsText" dxfId="140" priority="183" operator="containsText" text="Catastrófico">
      <formula>NOT(ISERROR(SEARCH("Catastrófico",G70)))</formula>
    </cfRule>
    <cfRule type="containsText" dxfId="139" priority="184" operator="containsText" text="Mayor">
      <formula>NOT(ISERROR(SEARCH("Mayor",G70)))</formula>
    </cfRule>
    <cfRule type="containsText" dxfId="138" priority="185" operator="containsText" text="Alta">
      <formula>NOT(ISERROR(SEARCH("Alta",G70)))</formula>
    </cfRule>
    <cfRule type="containsText" dxfId="137" priority="186" operator="containsText" text="Moderado">
      <formula>NOT(ISERROR(SEARCH("Moderado",G70)))</formula>
    </cfRule>
    <cfRule type="containsText" dxfId="136" priority="187" operator="containsText" text="Menor">
      <formula>NOT(ISERROR(SEARCH("Menor",G70)))</formula>
    </cfRule>
    <cfRule type="containsText" dxfId="135" priority="188" operator="containsText" text="Leve">
      <formula>NOT(ISERROR(SEARCH("Leve",G70)))</formula>
    </cfRule>
  </conditionalFormatting>
  <conditionalFormatting sqref="G80">
    <cfRule type="containsText" dxfId="134" priority="57" operator="containsText" text="Catastrófico">
      <formula>NOT(ISERROR(SEARCH("Catastrófico",G80)))</formula>
    </cfRule>
    <cfRule type="containsText" dxfId="133" priority="58" operator="containsText" text="Mayor">
      <formula>NOT(ISERROR(SEARCH("Mayor",G80)))</formula>
    </cfRule>
    <cfRule type="containsText" dxfId="132" priority="59" operator="containsText" text="Alta">
      <formula>NOT(ISERROR(SEARCH("Alta",G80)))</formula>
    </cfRule>
    <cfRule type="containsText" dxfId="131" priority="60" operator="containsText" text="Moderado">
      <formula>NOT(ISERROR(SEARCH("Moderado",G80)))</formula>
    </cfRule>
    <cfRule type="containsText" dxfId="130" priority="61" operator="containsText" text="Menor">
      <formula>NOT(ISERROR(SEARCH("Menor",G80)))</formula>
    </cfRule>
    <cfRule type="containsText" dxfId="129" priority="62" operator="containsText" text="Leve">
      <formula>NOT(ISERROR(SEARCH("Leve",G80)))</formula>
    </cfRule>
  </conditionalFormatting>
  <conditionalFormatting sqref="H10:I10 H20:I20 H30:I30 H40:I40 H50:I50 H60">
    <cfRule type="containsText" dxfId="128" priority="576" operator="containsText" text="Extremo">
      <formula>NOT(ISERROR(SEARCH("Extremo",H10)))</formula>
    </cfRule>
    <cfRule type="containsText" dxfId="127" priority="577" operator="containsText" text="Alto">
      <formula>NOT(ISERROR(SEARCH("Alto",H10)))</formula>
    </cfRule>
    <cfRule type="containsText" dxfId="126" priority="578" operator="containsText" text="Bajo">
      <formula>NOT(ISERROR(SEARCH("Bajo",H10)))</formula>
    </cfRule>
    <cfRule type="containsText" dxfId="125" priority="579" operator="containsText" text="Moderado">
      <formula>NOT(ISERROR(SEARCH("Moderado",H10)))</formula>
    </cfRule>
    <cfRule type="containsText" dxfId="124" priority="580" operator="containsText" text="Extremo">
      <formula>NOT(ISERROR(SEARCH("Extremo",H10)))</formula>
    </cfRule>
  </conditionalFormatting>
  <conditionalFormatting sqref="H70:I70">
    <cfRule type="containsText" dxfId="123" priority="178" operator="containsText" text="Extremo">
      <formula>NOT(ISERROR(SEARCH("Extremo",H70)))</formula>
    </cfRule>
    <cfRule type="containsText" dxfId="122" priority="179" operator="containsText" text="Alto">
      <formula>NOT(ISERROR(SEARCH("Alto",H70)))</formula>
    </cfRule>
    <cfRule type="containsText" dxfId="121" priority="180" operator="containsText" text="Bajo">
      <formula>NOT(ISERROR(SEARCH("Bajo",H70)))</formula>
    </cfRule>
    <cfRule type="containsText" dxfId="120" priority="181" operator="containsText" text="Moderado">
      <formula>NOT(ISERROR(SEARCH("Moderado",H70)))</formula>
    </cfRule>
    <cfRule type="containsText" dxfId="119" priority="182" operator="containsText" text="Extremo">
      <formula>NOT(ISERROR(SEARCH("Extremo",H70)))</formula>
    </cfRule>
  </conditionalFormatting>
  <conditionalFormatting sqref="H80:I80">
    <cfRule type="containsText" dxfId="118" priority="52" operator="containsText" text="Extremo">
      <formula>NOT(ISERROR(SEARCH("Extremo",H80)))</formula>
    </cfRule>
    <cfRule type="containsText" dxfId="117" priority="53" operator="containsText" text="Alto">
      <formula>NOT(ISERROR(SEARCH("Alto",H80)))</formula>
    </cfRule>
    <cfRule type="containsText" dxfId="116" priority="54" operator="containsText" text="Bajo">
      <formula>NOT(ISERROR(SEARCH("Bajo",H80)))</formula>
    </cfRule>
    <cfRule type="containsText" dxfId="115" priority="55" operator="containsText" text="Moderado">
      <formula>NOT(ISERROR(SEARCH("Moderado",H80)))</formula>
    </cfRule>
    <cfRule type="containsText" dxfId="114" priority="56" operator="containsText" text="Extremo">
      <formula>NOT(ISERROR(SEARCH("Extremo",H80)))</formula>
    </cfRule>
  </conditionalFormatting>
  <conditionalFormatting sqref="J10:J39">
    <cfRule type="containsText" dxfId="113" priority="545" operator="containsText" text="Muy Alta">
      <formula>NOT(ISERROR(SEARCH("Muy Alta",J10)))</formula>
    </cfRule>
    <cfRule type="containsText" dxfId="112" priority="546" operator="containsText" text="Alta">
      <formula>NOT(ISERROR(SEARCH("Alta",J10)))</formula>
    </cfRule>
    <cfRule type="containsText" dxfId="111" priority="547" operator="containsText" text="Media">
      <formula>NOT(ISERROR(SEARCH("Media",J10)))</formula>
    </cfRule>
    <cfRule type="containsText" dxfId="110" priority="548" operator="containsText" text="Baja">
      <formula>NOT(ISERROR(SEARCH("Baja",J10)))</formula>
    </cfRule>
    <cfRule type="containsText" dxfId="109" priority="549" operator="containsText" text="Muy Baja">
      <formula>NOT(ISERROR(SEARCH("Muy Baja",J10)))</formula>
    </cfRule>
  </conditionalFormatting>
  <conditionalFormatting sqref="J10:J89">
    <cfRule type="containsText" dxfId="108" priority="263" operator="containsText" text="Muy Baja">
      <formula>NOT(ISERROR(SEARCH("Muy Baja",J10)))</formula>
    </cfRule>
  </conditionalFormatting>
  <conditionalFormatting sqref="J40:J89">
    <cfRule type="containsText" dxfId="107" priority="253" operator="containsText" text="Muy Baja">
      <formula>NOT(ISERROR(SEARCH("Muy Baja",J40)))</formula>
    </cfRule>
    <cfRule type="containsText" dxfId="106" priority="259" operator="containsText" text="Muy Alta">
      <formula>NOT(ISERROR(SEARCH("Muy Alta",J40)))</formula>
    </cfRule>
    <cfRule type="containsText" dxfId="105" priority="260" operator="containsText" text="Alta">
      <formula>NOT(ISERROR(SEARCH("Alta",J40)))</formula>
    </cfRule>
    <cfRule type="containsText" dxfId="104" priority="261" operator="containsText" text="Media">
      <formula>NOT(ISERROR(SEARCH("Media",J40)))</formula>
    </cfRule>
    <cfRule type="containsText" dxfId="103" priority="262" operator="containsText" text="Baja">
      <formula>NOT(ISERROR(SEARCH("Baja",J40)))</formula>
    </cfRule>
  </conditionalFormatting>
  <conditionalFormatting sqref="K10:K89">
    <cfRule type="containsText" dxfId="102" priority="254" operator="containsText" text="Catastrófico">
      <formula>NOT(ISERROR(SEARCH("Catastrófico",K10)))</formula>
    </cfRule>
    <cfRule type="containsText" dxfId="101" priority="255" operator="containsText" text="Moderado">
      <formula>NOT(ISERROR(SEARCH("Moderado",K10)))</formula>
    </cfRule>
    <cfRule type="containsText" dxfId="100" priority="256" operator="containsText" text="Menor">
      <formula>NOT(ISERROR(SEARCH("Menor",K10)))</formula>
    </cfRule>
    <cfRule type="containsText" dxfId="99" priority="257" operator="containsText" text="Leve">
      <formula>NOT(ISERROR(SEARCH("Leve",K10)))</formula>
    </cfRule>
    <cfRule type="containsText" dxfId="98" priority="258" operator="containsText" text="Mayor">
      <formula>NOT(ISERROR(SEARCH("Mayor",K10)))</formula>
    </cfRule>
  </conditionalFormatting>
  <conditionalFormatting sqref="M10 M20 M30">
    <cfRule type="containsText" dxfId="97" priority="550" operator="containsText" text="Extremo">
      <formula>NOT(ISERROR(SEARCH("Extremo",M10)))</formula>
    </cfRule>
    <cfRule type="containsText" dxfId="96" priority="551" operator="containsText" text="Alto">
      <formula>NOT(ISERROR(SEARCH("Alto",M10)))</formula>
    </cfRule>
    <cfRule type="containsText" dxfId="95" priority="552" operator="containsText" text="Moderado">
      <formula>NOT(ISERROR(SEARCH("Moderado",M10)))</formula>
    </cfRule>
    <cfRule type="containsText" dxfId="94" priority="553" operator="containsText" text="Menor">
      <formula>NOT(ISERROR(SEARCH("Menor",M10)))</formula>
    </cfRule>
    <cfRule type="containsText" dxfId="93" priority="554" operator="containsText" text="Bajo">
      <formula>NOT(ISERROR(SEARCH("Bajo",M10)))</formula>
    </cfRule>
    <cfRule type="containsText" dxfId="92" priority="555" operator="containsText" text="Moderado">
      <formula>NOT(ISERROR(SEARCH("Moderado",M10)))</formula>
    </cfRule>
    <cfRule type="containsText" dxfId="91" priority="556" operator="containsText" text="Extremo">
      <formula>NOT(ISERROR(SEARCH("Extremo",M10)))</formula>
    </cfRule>
    <cfRule type="containsText" dxfId="90" priority="557" operator="containsText" text="Baja">
      <formula>NOT(ISERROR(SEARCH("Baja",M10)))</formula>
    </cfRule>
    <cfRule type="containsText" dxfId="89" priority="558" operator="containsText" text="Alto">
      <formula>NOT(ISERROR(SEARCH("Alto",M10)))</formula>
    </cfRule>
  </conditionalFormatting>
  <conditionalFormatting sqref="M40 M50 M60">
    <cfRule type="containsText" dxfId="88" priority="264" operator="containsText" text="Extremo">
      <formula>NOT(ISERROR(SEARCH("Extremo",M40)))</formula>
    </cfRule>
    <cfRule type="containsText" dxfId="87" priority="265" operator="containsText" text="Alto">
      <formula>NOT(ISERROR(SEARCH("Alto",M40)))</formula>
    </cfRule>
    <cfRule type="containsText" dxfId="86" priority="266" operator="containsText" text="Moderado">
      <formula>NOT(ISERROR(SEARCH("Moderado",M40)))</formula>
    </cfRule>
    <cfRule type="containsText" dxfId="85" priority="267" operator="containsText" text="Menor">
      <formula>NOT(ISERROR(SEARCH("Menor",M40)))</formula>
    </cfRule>
    <cfRule type="containsText" dxfId="84" priority="268" operator="containsText" text="Bajo">
      <formula>NOT(ISERROR(SEARCH("Bajo",M40)))</formula>
    </cfRule>
    <cfRule type="containsText" dxfId="83" priority="269" operator="containsText" text="Moderado">
      <formula>NOT(ISERROR(SEARCH("Moderado",M40)))</formula>
    </cfRule>
    <cfRule type="containsText" dxfId="82" priority="270" operator="containsText" text="Extremo">
      <formula>NOT(ISERROR(SEARCH("Extremo",M40)))</formula>
    </cfRule>
    <cfRule type="containsText" dxfId="81" priority="271" operator="containsText" text="Baja">
      <formula>NOT(ISERROR(SEARCH("Baja",M40)))</formula>
    </cfRule>
    <cfRule type="containsText" dxfId="80" priority="272" operator="containsText" text="Alto">
      <formula>NOT(ISERROR(SEARCH("Alto",M40)))</formula>
    </cfRule>
  </conditionalFormatting>
  <conditionalFormatting sqref="M70">
    <cfRule type="containsText" dxfId="79" priority="169" operator="containsText" text="Extremo">
      <formula>NOT(ISERROR(SEARCH("Extremo",M70)))</formula>
    </cfRule>
    <cfRule type="containsText" dxfId="78" priority="170" operator="containsText" text="Alto">
      <formula>NOT(ISERROR(SEARCH("Alto",M70)))</formula>
    </cfRule>
    <cfRule type="containsText" dxfId="77" priority="171" operator="containsText" text="Moderado">
      <formula>NOT(ISERROR(SEARCH("Moderado",M70)))</formula>
    </cfRule>
    <cfRule type="containsText" dxfId="76" priority="172" operator="containsText" text="Menor">
      <formula>NOT(ISERROR(SEARCH("Menor",M70)))</formula>
    </cfRule>
    <cfRule type="containsText" dxfId="75" priority="173" operator="containsText" text="Bajo">
      <formula>NOT(ISERROR(SEARCH("Bajo",M70)))</formula>
    </cfRule>
    <cfRule type="containsText" dxfId="74" priority="174" operator="containsText" text="Moderado">
      <formula>NOT(ISERROR(SEARCH("Moderado",M70)))</formula>
    </cfRule>
    <cfRule type="containsText" dxfId="73" priority="175" operator="containsText" text="Extremo">
      <formula>NOT(ISERROR(SEARCH("Extremo",M70)))</formula>
    </cfRule>
    <cfRule type="containsText" dxfId="72" priority="176" operator="containsText" text="Baja">
      <formula>NOT(ISERROR(SEARCH("Baja",M70)))</formula>
    </cfRule>
    <cfRule type="containsText" dxfId="71" priority="177" operator="containsText" text="Alto">
      <formula>NOT(ISERROR(SEARCH("Alto",M70)))</formula>
    </cfRule>
  </conditionalFormatting>
  <conditionalFormatting sqref="M80">
    <cfRule type="containsText" dxfId="70" priority="43" operator="containsText" text="Extremo">
      <formula>NOT(ISERROR(SEARCH("Extremo",M80)))</formula>
    </cfRule>
    <cfRule type="containsText" dxfId="69" priority="44" operator="containsText" text="Alto">
      <formula>NOT(ISERROR(SEARCH("Alto",M80)))</formula>
    </cfRule>
    <cfRule type="containsText" dxfId="68" priority="45" operator="containsText" text="Moderado">
      <formula>NOT(ISERROR(SEARCH("Moderado",M80)))</formula>
    </cfRule>
    <cfRule type="containsText" dxfId="67" priority="46" operator="containsText" text="Menor">
      <formula>NOT(ISERROR(SEARCH("Menor",M80)))</formula>
    </cfRule>
    <cfRule type="containsText" dxfId="66" priority="47" operator="containsText" text="Bajo">
      <formula>NOT(ISERROR(SEARCH("Bajo",M80)))</formula>
    </cfRule>
    <cfRule type="containsText" dxfId="65" priority="48" operator="containsText" text="Moderado">
      <formula>NOT(ISERROR(SEARCH("Moderado",M80)))</formula>
    </cfRule>
    <cfRule type="containsText" dxfId="64" priority="49" operator="containsText" text="Extremo">
      <formula>NOT(ISERROR(SEARCH("Extremo",M80)))</formula>
    </cfRule>
    <cfRule type="containsText" dxfId="63" priority="50" operator="containsText" text="Baja">
      <formula>NOT(ISERROR(SEARCH("Baja",M80)))</formula>
    </cfRule>
    <cfRule type="containsText" dxfId="62" priority="51" operator="containsText" text="Alto">
      <formula>NOT(ISERROR(SEARCH("Alto",M80)))</formula>
    </cfRule>
  </conditionalFormatting>
  <dataValidations count="1">
    <dataValidation type="list" allowBlank="1" showInputMessage="1" showErrorMessage="1" sqref="D10:D8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xm:sqref>
        </x14:conditionalFormatting>
        <x14:conditionalFormatting xmlns:xm="http://schemas.microsoft.com/office/excel/2006/main">
          <x14:cfRule type="containsText" priority="207" operator="containsText" id="{37B1FF55-3E45-460B-95E7-60D085119331}">
            <xm:f>NOT(ISERROR(SEARCH('8- Políticas de Administración '!$B$5,F70)))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'!$B$5,F70)))</xm:f>
            <xm:f>'8- Políticas de Administración '!$B$5</xm:f>
            <x14:dxf>
              <font>
                <color rgb="FF9C0006"/>
              </font>
              <fill>
                <patternFill>
                  <bgColor rgb="FFFFC7CE"/>
                </patternFill>
              </fill>
            </x14:dxf>
          </x14:cfRule>
          <xm:sqref>F70</xm:sqref>
        </x14:conditionalFormatting>
        <x14:conditionalFormatting xmlns:xm="http://schemas.microsoft.com/office/excel/2006/main">
          <x14:cfRule type="containsText" priority="81" operator="containsText" id="{B789873B-1499-470E-AC4A-852F1DABE718}">
            <xm:f>NOT(ISERROR(SEARCH('8- Políticas de Administración '!$B$5,F80)))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'!$B$5,F80)))</xm:f>
            <xm:f>'8- Políticas de Administración '!$B$5</xm:f>
            <x14:dxf>
              <font>
                <color rgb="FF9C0006"/>
              </font>
              <fill>
                <patternFill>
                  <bgColor rgb="FFFFC7CE"/>
                </patternFill>
              </fill>
            </x14:dxf>
          </x14:cfRule>
          <xm:sqref>F80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H6" sqref="H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29"/>
    <col min="15" max="15" width="102.7109375" style="208" customWidth="1"/>
    <col min="16" max="32" width="11.5703125" style="97"/>
    <col min="33" max="36" width="11.42578125" style="3"/>
    <col min="37" max="138" width="11.42578125" style="2"/>
  </cols>
  <sheetData>
    <row r="1" spans="1:138" s="2" customFormat="1">
      <c r="E1" s="47"/>
      <c r="N1" s="126"/>
      <c r="O1" s="203"/>
      <c r="P1" s="3"/>
      <c r="Q1" s="3"/>
      <c r="R1" s="3"/>
      <c r="S1" s="3"/>
      <c r="T1" s="3"/>
      <c r="U1" s="3"/>
      <c r="V1" s="3"/>
      <c r="W1" s="3"/>
      <c r="X1" s="3"/>
      <c r="Y1" s="3"/>
      <c r="Z1" s="3"/>
      <c r="AA1" s="3"/>
      <c r="AB1" s="3"/>
      <c r="AC1" s="3"/>
      <c r="AD1" s="3"/>
      <c r="AE1" s="3"/>
      <c r="AF1" s="3"/>
      <c r="AG1" s="3"/>
      <c r="AH1" s="3"/>
      <c r="AI1" s="3"/>
      <c r="AJ1" s="3"/>
    </row>
    <row r="2" spans="1:138" ht="24" thickBot="1">
      <c r="A2" s="2"/>
      <c r="B2" s="688" t="s">
        <v>381</v>
      </c>
      <c r="C2" s="688"/>
      <c r="D2" s="688"/>
      <c r="E2" s="688"/>
      <c r="F2" s="88"/>
      <c r="G2" s="2"/>
      <c r="H2" s="2"/>
      <c r="I2" s="2"/>
      <c r="J2" s="2"/>
      <c r="K2" s="2"/>
      <c r="L2" s="2"/>
      <c r="M2" s="2"/>
      <c r="N2" s="126"/>
      <c r="O2" s="203"/>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6"/>
      <c r="O3" s="203"/>
      <c r="P3" s="3"/>
      <c r="Q3" s="3"/>
      <c r="R3" s="3"/>
      <c r="S3" s="3"/>
      <c r="T3" s="3"/>
      <c r="U3" s="3"/>
      <c r="V3" s="3"/>
      <c r="W3" s="3"/>
      <c r="X3" s="3"/>
      <c r="Y3" s="3"/>
      <c r="Z3" s="3"/>
      <c r="AA3" s="3"/>
      <c r="AB3" s="3"/>
      <c r="AC3" s="3"/>
      <c r="AD3" s="3"/>
      <c r="AE3" s="3"/>
      <c r="AF3" s="3"/>
    </row>
    <row r="4" spans="1:138" ht="21">
      <c r="A4" s="2"/>
      <c r="B4" s="63"/>
      <c r="C4" s="64" t="s">
        <v>382</v>
      </c>
      <c r="D4" s="64"/>
      <c r="E4" s="64" t="s">
        <v>383</v>
      </c>
      <c r="F4" s="65"/>
      <c r="G4" s="2"/>
      <c r="H4" s="2"/>
      <c r="I4" s="2"/>
      <c r="J4" s="2"/>
      <c r="K4" s="2"/>
      <c r="L4" s="2"/>
      <c r="M4" s="2"/>
      <c r="N4" s="126"/>
      <c r="O4" s="203"/>
      <c r="P4" s="3"/>
      <c r="Q4" s="3"/>
      <c r="R4" s="3"/>
      <c r="S4" s="3"/>
      <c r="T4" s="3"/>
      <c r="U4" s="3"/>
      <c r="V4" s="3"/>
      <c r="W4" s="3"/>
      <c r="X4" s="3"/>
      <c r="Y4" s="3"/>
      <c r="Z4" s="3"/>
      <c r="AA4" s="3"/>
      <c r="AB4" s="3"/>
      <c r="AC4" s="3"/>
      <c r="AD4" s="3"/>
      <c r="AE4" s="3"/>
      <c r="AF4" s="3"/>
    </row>
    <row r="5" spans="1:138" ht="40.5">
      <c r="A5" s="2"/>
      <c r="B5" s="63"/>
      <c r="C5" s="64" t="s">
        <v>384</v>
      </c>
      <c r="D5" s="64"/>
      <c r="E5" s="66" t="s">
        <v>385</v>
      </c>
      <c r="F5" s="64" t="s">
        <v>383</v>
      </c>
      <c r="G5" s="2"/>
      <c r="H5" s="2"/>
      <c r="I5" s="2"/>
      <c r="J5" s="2"/>
      <c r="K5" s="2"/>
      <c r="L5" s="2"/>
      <c r="M5" s="2"/>
      <c r="N5" s="126"/>
      <c r="O5" s="203"/>
      <c r="P5" s="3"/>
      <c r="Q5" s="3"/>
      <c r="R5" s="3"/>
      <c r="S5" s="3"/>
      <c r="T5" s="3"/>
      <c r="U5" s="3"/>
      <c r="V5" s="3"/>
      <c r="W5" s="3"/>
      <c r="X5" s="3"/>
      <c r="Y5" s="3"/>
      <c r="Z5" s="3"/>
      <c r="AA5" s="3"/>
      <c r="AB5" s="3"/>
      <c r="AC5" s="3"/>
      <c r="AD5" s="3"/>
      <c r="AE5" s="3"/>
      <c r="AF5" s="3"/>
    </row>
    <row r="6" spans="1:138" ht="20.25">
      <c r="A6" s="2"/>
      <c r="B6" s="67" t="s">
        <v>386</v>
      </c>
      <c r="C6" s="111" t="s">
        <v>387</v>
      </c>
      <c r="D6" s="68">
        <v>0.04</v>
      </c>
      <c r="E6" s="69" t="s">
        <v>388</v>
      </c>
      <c r="F6" s="70">
        <v>1</v>
      </c>
      <c r="G6" s="2"/>
      <c r="H6" s="52"/>
      <c r="I6" s="2"/>
      <c r="J6" s="2"/>
      <c r="K6" s="2"/>
      <c r="L6" s="2"/>
      <c r="M6" s="2"/>
      <c r="N6" s="126"/>
      <c r="O6" s="204"/>
      <c r="P6" s="3"/>
      <c r="Q6" s="3"/>
      <c r="R6" s="3"/>
      <c r="S6" s="3"/>
      <c r="T6" s="3"/>
      <c r="U6" s="3"/>
      <c r="V6" s="3"/>
      <c r="W6" s="3"/>
      <c r="X6" s="3"/>
      <c r="Y6" s="3"/>
      <c r="Z6" s="3"/>
      <c r="AA6" s="3"/>
      <c r="AB6" s="3"/>
      <c r="AC6" s="3"/>
      <c r="AD6" s="3"/>
      <c r="AE6" s="3"/>
      <c r="AF6" s="3"/>
    </row>
    <row r="7" spans="1:138" ht="20.25">
      <c r="A7" s="2"/>
      <c r="B7" s="71" t="s">
        <v>389</v>
      </c>
      <c r="C7" s="111" t="s">
        <v>390</v>
      </c>
      <c r="D7" s="68">
        <v>0.09</v>
      </c>
      <c r="E7" s="69" t="s">
        <v>391</v>
      </c>
      <c r="F7" s="70">
        <v>2</v>
      </c>
      <c r="G7" s="2"/>
      <c r="H7" s="2"/>
      <c r="I7" s="2"/>
      <c r="J7" s="2"/>
      <c r="K7" s="2"/>
      <c r="L7" s="2"/>
      <c r="M7" s="2"/>
      <c r="N7" s="126"/>
      <c r="O7" s="204"/>
      <c r="P7" s="3"/>
      <c r="Q7" s="3"/>
      <c r="R7" s="3"/>
      <c r="S7" s="3"/>
      <c r="T7" s="3"/>
      <c r="U7" s="3"/>
      <c r="V7" s="3"/>
      <c r="W7" s="3"/>
      <c r="X7" s="3"/>
      <c r="Y7" s="3"/>
      <c r="Z7" s="3"/>
      <c r="AA7" s="3"/>
      <c r="AB7" s="3"/>
      <c r="AC7" s="3"/>
      <c r="AD7" s="3"/>
      <c r="AE7" s="3"/>
      <c r="AF7" s="3"/>
    </row>
    <row r="8" spans="1:138" ht="20.25">
      <c r="A8" s="2"/>
      <c r="B8" s="72" t="s">
        <v>392</v>
      </c>
      <c r="C8" s="111" t="s">
        <v>393</v>
      </c>
      <c r="D8" s="68">
        <v>0.28999999999999998</v>
      </c>
      <c r="E8" s="69" t="s">
        <v>394</v>
      </c>
      <c r="F8" s="70">
        <v>3</v>
      </c>
      <c r="G8" s="2"/>
      <c r="H8" s="2"/>
      <c r="I8" s="2"/>
      <c r="J8" s="2"/>
      <c r="K8" s="2"/>
      <c r="L8" s="2"/>
      <c r="M8" s="2"/>
      <c r="N8" s="126"/>
      <c r="O8" s="204"/>
      <c r="P8" s="3"/>
      <c r="Q8" s="3"/>
      <c r="R8" s="3"/>
      <c r="S8" s="3"/>
      <c r="T8" s="3"/>
      <c r="U8" s="3"/>
      <c r="V8" s="3"/>
      <c r="W8" s="3"/>
      <c r="X8" s="3"/>
      <c r="Y8" s="3"/>
      <c r="Z8" s="3"/>
      <c r="AA8" s="3"/>
      <c r="AB8" s="3"/>
      <c r="AC8" s="3"/>
      <c r="AD8" s="3"/>
      <c r="AE8" s="3"/>
      <c r="AF8" s="3"/>
    </row>
    <row r="9" spans="1:138" ht="20.25">
      <c r="A9" s="2"/>
      <c r="B9" s="73" t="s">
        <v>395</v>
      </c>
      <c r="C9" s="111" t="s">
        <v>396</v>
      </c>
      <c r="D9" s="68">
        <v>0.49</v>
      </c>
      <c r="E9" s="69" t="s">
        <v>397</v>
      </c>
      <c r="F9" s="70">
        <v>4</v>
      </c>
      <c r="G9" s="2"/>
      <c r="H9" s="2"/>
      <c r="I9" s="2"/>
      <c r="J9" s="2"/>
      <c r="K9" s="2"/>
      <c r="L9" s="2"/>
      <c r="M9" s="2"/>
      <c r="N9" s="126"/>
      <c r="O9" s="204"/>
      <c r="P9" s="3"/>
      <c r="Q9" s="3"/>
      <c r="R9" s="3"/>
      <c r="S9" s="3"/>
      <c r="T9" s="3"/>
      <c r="U9" s="3"/>
      <c r="V9" s="3"/>
      <c r="W9" s="3"/>
      <c r="X9" s="3"/>
      <c r="Y9" s="3"/>
      <c r="Z9" s="3"/>
      <c r="AA9" s="3"/>
      <c r="AB9" s="3"/>
      <c r="AC9" s="3"/>
      <c r="AD9" s="3"/>
      <c r="AE9" s="3"/>
      <c r="AF9" s="3"/>
    </row>
    <row r="10" spans="1:138" ht="20.25">
      <c r="A10" s="2"/>
      <c r="B10" s="74" t="s">
        <v>398</v>
      </c>
      <c r="C10" s="111" t="s">
        <v>399</v>
      </c>
      <c r="D10" s="68">
        <v>1</v>
      </c>
      <c r="E10" s="69" t="s">
        <v>400</v>
      </c>
      <c r="F10" s="70">
        <v>5</v>
      </c>
      <c r="G10" s="2"/>
      <c r="H10" s="2"/>
      <c r="I10" s="93" t="s">
        <v>401</v>
      </c>
      <c r="J10" s="2"/>
      <c r="K10" s="2"/>
      <c r="L10" s="2"/>
      <c r="M10" s="2"/>
      <c r="N10" s="126"/>
      <c r="O10" s="204"/>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6"/>
      <c r="O11" s="203"/>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6"/>
      <c r="O12" s="203"/>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6"/>
      <c r="O13" s="203"/>
      <c r="P13" s="3"/>
      <c r="Q13" s="3"/>
      <c r="R13" s="3"/>
      <c r="S13" s="3"/>
      <c r="T13" s="3"/>
      <c r="U13" s="3"/>
      <c r="V13" s="3"/>
      <c r="W13" s="3"/>
      <c r="X13" s="3"/>
      <c r="Y13" s="3"/>
      <c r="Z13" s="3"/>
      <c r="AA13" s="3"/>
      <c r="AB13" s="3"/>
      <c r="AC13" s="3"/>
      <c r="AD13" s="3"/>
      <c r="AE13" s="3"/>
      <c r="AF13" s="3"/>
    </row>
    <row r="14" spans="1:138" ht="23.25">
      <c r="A14" s="2"/>
      <c r="B14" s="689" t="s">
        <v>402</v>
      </c>
      <c r="C14" s="689"/>
      <c r="D14" s="689"/>
      <c r="E14" s="689"/>
      <c r="F14" s="99"/>
      <c r="G14" s="62"/>
      <c r="H14" s="2"/>
      <c r="I14" s="2"/>
      <c r="J14" s="2"/>
      <c r="K14" s="2"/>
      <c r="L14" s="2"/>
      <c r="M14" s="2"/>
      <c r="N14" s="126"/>
      <c r="O14" s="203"/>
      <c r="P14" s="3"/>
      <c r="Q14" s="3"/>
      <c r="R14" s="3"/>
      <c r="S14" s="3"/>
      <c r="T14" s="3"/>
      <c r="U14" s="3"/>
      <c r="V14" s="3"/>
      <c r="W14" s="3"/>
      <c r="X14" s="3"/>
      <c r="Y14" s="3"/>
      <c r="Z14" s="3"/>
      <c r="AA14" s="3"/>
      <c r="AB14" s="3"/>
      <c r="AC14" s="3"/>
      <c r="AD14" s="3"/>
      <c r="AE14" s="3"/>
      <c r="AF14" s="3"/>
    </row>
    <row r="15" spans="1:138">
      <c r="A15" s="2"/>
      <c r="B15" s="98"/>
      <c r="C15" s="98"/>
      <c r="D15" s="98"/>
      <c r="E15" s="98"/>
      <c r="F15" s="100"/>
      <c r="G15" s="2"/>
      <c r="H15" s="2"/>
      <c r="I15" s="2"/>
      <c r="J15" s="2"/>
      <c r="K15" s="2"/>
      <c r="L15" s="2"/>
      <c r="M15" s="2"/>
      <c r="N15" s="126"/>
      <c r="O15" s="203"/>
      <c r="P15" s="3"/>
      <c r="Q15" s="3"/>
      <c r="R15" s="3"/>
      <c r="S15" s="3"/>
      <c r="T15" s="3"/>
      <c r="U15" s="3"/>
      <c r="V15" s="3"/>
      <c r="W15" s="3"/>
      <c r="X15" s="3"/>
      <c r="Y15" s="3"/>
      <c r="Z15" s="3"/>
      <c r="AA15" s="3"/>
      <c r="AB15" s="3"/>
      <c r="AC15" s="3"/>
      <c r="AD15" s="3"/>
      <c r="AE15" s="3"/>
      <c r="AF15" s="3"/>
    </row>
    <row r="16" spans="1:138" s="78" customFormat="1" ht="20.25">
      <c r="A16" s="76"/>
      <c r="B16" s="101"/>
      <c r="C16" s="687" t="s">
        <v>262</v>
      </c>
      <c r="D16" s="687"/>
      <c r="E16" s="687"/>
      <c r="F16" s="102"/>
      <c r="G16" s="76"/>
      <c r="H16" s="76"/>
      <c r="I16" s="94" t="s">
        <v>256</v>
      </c>
      <c r="J16" s="76"/>
      <c r="K16" s="76"/>
      <c r="L16" s="76"/>
      <c r="M16" s="76"/>
      <c r="N16" s="127"/>
      <c r="O16" s="205"/>
      <c r="P16" s="104"/>
      <c r="Q16" s="104"/>
      <c r="R16" s="104"/>
      <c r="S16" s="104"/>
      <c r="T16" s="104"/>
      <c r="U16" s="104"/>
      <c r="V16" s="104"/>
      <c r="W16" s="104"/>
      <c r="X16" s="104"/>
      <c r="Y16" s="104"/>
      <c r="Z16" s="104"/>
      <c r="AA16" s="104"/>
      <c r="AB16" s="104"/>
      <c r="AC16" s="104"/>
      <c r="AD16" s="104"/>
      <c r="AE16" s="104"/>
      <c r="AF16" s="104"/>
      <c r="AG16" s="104"/>
      <c r="AH16" s="104"/>
      <c r="AI16" s="104"/>
      <c r="AJ16" s="104"/>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403</v>
      </c>
      <c r="C17" s="685" t="s">
        <v>404</v>
      </c>
      <c r="D17" s="685"/>
      <c r="E17" s="685"/>
      <c r="F17" s="103">
        <v>1</v>
      </c>
      <c r="G17" s="76"/>
      <c r="H17" s="76"/>
      <c r="I17" s="93" t="s">
        <v>262</v>
      </c>
      <c r="J17" s="76"/>
      <c r="K17" s="76"/>
      <c r="L17" s="76"/>
      <c r="M17" s="76"/>
      <c r="N17" s="127"/>
      <c r="O17" s="206"/>
      <c r="P17" s="104"/>
      <c r="Q17" s="104"/>
      <c r="R17" s="104"/>
      <c r="S17" s="104"/>
      <c r="T17" s="104"/>
      <c r="U17" s="104"/>
      <c r="V17" s="104"/>
      <c r="W17" s="104"/>
      <c r="X17" s="104"/>
      <c r="Y17" s="104"/>
      <c r="Z17" s="104"/>
      <c r="AA17" s="104"/>
      <c r="AB17" s="104"/>
      <c r="AC17" s="104"/>
      <c r="AD17" s="104"/>
      <c r="AE17" s="104"/>
      <c r="AF17" s="104"/>
      <c r="AG17" s="104"/>
      <c r="AH17" s="104"/>
      <c r="AI17" s="104"/>
      <c r="AJ17" s="104"/>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405</v>
      </c>
      <c r="C18" s="685" t="s">
        <v>263</v>
      </c>
      <c r="D18" s="685"/>
      <c r="E18" s="685"/>
      <c r="F18" s="103">
        <v>2</v>
      </c>
      <c r="G18" s="76"/>
      <c r="H18" s="76"/>
      <c r="I18" s="93" t="s">
        <v>291</v>
      </c>
      <c r="J18" s="76"/>
      <c r="K18" s="76"/>
      <c r="L18" s="76"/>
      <c r="M18" s="76"/>
      <c r="N18" s="127"/>
      <c r="O18" s="206"/>
      <c r="P18" s="104"/>
      <c r="Q18" s="104"/>
      <c r="R18" s="104"/>
      <c r="S18" s="104"/>
      <c r="T18" s="104"/>
      <c r="U18" s="104"/>
      <c r="V18" s="104"/>
      <c r="W18" s="104"/>
      <c r="X18" s="104"/>
      <c r="Y18" s="104"/>
      <c r="Z18" s="104"/>
      <c r="AA18" s="104"/>
      <c r="AB18" s="104"/>
      <c r="AC18" s="104"/>
      <c r="AD18" s="104"/>
      <c r="AE18" s="104"/>
      <c r="AF18" s="104"/>
      <c r="AG18" s="104"/>
      <c r="AH18" s="104"/>
      <c r="AI18" s="104"/>
      <c r="AJ18" s="104"/>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406</v>
      </c>
      <c r="C19" s="685" t="s">
        <v>407</v>
      </c>
      <c r="D19" s="685"/>
      <c r="E19" s="685"/>
      <c r="F19" s="103">
        <v>3</v>
      </c>
      <c r="G19" s="76"/>
      <c r="H19" s="76"/>
      <c r="I19" s="93" t="s">
        <v>275</v>
      </c>
      <c r="J19" s="76"/>
      <c r="K19" s="76"/>
      <c r="L19" s="76"/>
      <c r="M19" s="76"/>
      <c r="N19" s="127"/>
      <c r="O19" s="206"/>
      <c r="P19" s="104"/>
      <c r="Q19" s="104"/>
      <c r="R19" s="104"/>
      <c r="S19" s="104"/>
      <c r="T19" s="104"/>
      <c r="U19" s="104"/>
      <c r="V19" s="104"/>
      <c r="W19" s="104"/>
      <c r="X19" s="104"/>
      <c r="Y19" s="104"/>
      <c r="Z19" s="104"/>
      <c r="AA19" s="104"/>
      <c r="AB19" s="104"/>
      <c r="AC19" s="104"/>
      <c r="AD19" s="104"/>
      <c r="AE19" s="104"/>
      <c r="AF19" s="104"/>
      <c r="AG19" s="104"/>
      <c r="AH19" s="104"/>
      <c r="AI19" s="104"/>
      <c r="AJ19" s="104"/>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408</v>
      </c>
      <c r="C20" s="685" t="s">
        <v>299</v>
      </c>
      <c r="D20" s="685"/>
      <c r="E20" s="685"/>
      <c r="F20" s="103">
        <v>4</v>
      </c>
      <c r="G20" s="76"/>
      <c r="H20" s="76"/>
      <c r="I20" s="93" t="s">
        <v>409</v>
      </c>
      <c r="J20" s="76"/>
      <c r="K20" s="76"/>
      <c r="L20" s="76"/>
      <c r="M20" s="76"/>
      <c r="N20" s="127"/>
      <c r="O20" s="206"/>
      <c r="P20" s="104"/>
      <c r="Q20" s="104"/>
      <c r="R20" s="104"/>
      <c r="S20" s="104"/>
      <c r="T20" s="104"/>
      <c r="U20" s="104"/>
      <c r="V20" s="104"/>
      <c r="W20" s="104"/>
      <c r="X20" s="104"/>
      <c r="Y20" s="104"/>
      <c r="Z20" s="104"/>
      <c r="AA20" s="104"/>
      <c r="AB20" s="104"/>
      <c r="AC20" s="104"/>
      <c r="AD20" s="104"/>
      <c r="AE20" s="104"/>
      <c r="AF20" s="104"/>
      <c r="AG20" s="104"/>
      <c r="AH20" s="104"/>
      <c r="AI20" s="104"/>
      <c r="AJ20" s="104"/>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410</v>
      </c>
      <c r="C21" s="685" t="s">
        <v>307</v>
      </c>
      <c r="D21" s="685"/>
      <c r="E21" s="685"/>
      <c r="F21" s="103">
        <v>5</v>
      </c>
      <c r="G21" s="76"/>
      <c r="H21" s="76"/>
      <c r="I21" s="93" t="str">
        <f>C48</f>
        <v>Interrupción o afectación en la prestación del servicio administrativo</v>
      </c>
      <c r="J21" s="76"/>
      <c r="K21" s="76"/>
      <c r="L21" s="76"/>
      <c r="M21" s="76"/>
      <c r="N21" s="127"/>
      <c r="O21" s="206"/>
      <c r="P21" s="104"/>
      <c r="Q21" s="104"/>
      <c r="R21" s="104"/>
      <c r="S21" s="104"/>
      <c r="T21" s="104"/>
      <c r="U21" s="104"/>
      <c r="V21" s="104"/>
      <c r="W21" s="104"/>
      <c r="X21" s="104"/>
      <c r="Y21" s="104"/>
      <c r="Z21" s="104"/>
      <c r="AA21" s="104"/>
      <c r="AB21" s="104"/>
      <c r="AC21" s="104"/>
      <c r="AD21" s="104"/>
      <c r="AE21" s="104"/>
      <c r="AF21" s="104"/>
      <c r="AG21" s="104"/>
      <c r="AH21" s="104"/>
      <c r="AI21" s="104"/>
      <c r="AJ21" s="104"/>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7"/>
      <c r="O22" s="205"/>
      <c r="P22" s="104"/>
      <c r="Q22" s="104"/>
      <c r="R22" s="104"/>
      <c r="S22" s="104"/>
      <c r="T22" s="104"/>
      <c r="U22" s="104"/>
      <c r="V22" s="104"/>
      <c r="W22" s="104"/>
      <c r="X22" s="104"/>
      <c r="Y22" s="104"/>
      <c r="Z22" s="104"/>
      <c r="AA22" s="104"/>
      <c r="AB22" s="104"/>
      <c r="AC22" s="104"/>
      <c r="AD22" s="104"/>
      <c r="AE22" s="104"/>
      <c r="AF22" s="104"/>
      <c r="AG22" s="104"/>
      <c r="AH22" s="104"/>
      <c r="AI22" s="104"/>
      <c r="AJ22" s="104"/>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7"/>
      <c r="O23" s="205"/>
      <c r="P23" s="104"/>
      <c r="Q23" s="104"/>
      <c r="R23" s="104"/>
      <c r="S23" s="104"/>
      <c r="T23" s="104"/>
      <c r="U23" s="104"/>
      <c r="V23" s="104"/>
      <c r="W23" s="104"/>
      <c r="X23" s="104"/>
      <c r="Y23" s="104"/>
      <c r="Z23" s="104"/>
      <c r="AA23" s="104"/>
      <c r="AB23" s="104"/>
      <c r="AC23" s="104"/>
      <c r="AD23" s="104"/>
      <c r="AE23" s="104"/>
      <c r="AF23" s="104"/>
      <c r="AG23" s="104"/>
      <c r="AH23" s="104"/>
      <c r="AI23" s="104"/>
      <c r="AJ23" s="104"/>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86" t="s">
        <v>291</v>
      </c>
      <c r="D24" s="686"/>
      <c r="E24" s="686"/>
      <c r="F24" s="85"/>
      <c r="G24" s="76"/>
      <c r="H24" s="76"/>
      <c r="I24" s="76"/>
      <c r="J24" s="76"/>
      <c r="K24" s="76"/>
      <c r="L24" s="76"/>
      <c r="M24" s="76"/>
      <c r="N24" s="127"/>
      <c r="O24" s="205"/>
      <c r="P24" s="104"/>
      <c r="Q24" s="104"/>
      <c r="R24" s="104"/>
      <c r="S24" s="104"/>
      <c r="T24" s="104"/>
      <c r="U24" s="104"/>
      <c r="V24" s="104"/>
      <c r="W24" s="104"/>
      <c r="X24" s="104"/>
      <c r="Y24" s="104"/>
      <c r="Z24" s="104"/>
      <c r="AA24" s="104"/>
      <c r="AB24" s="104"/>
      <c r="AC24" s="104"/>
      <c r="AD24" s="104"/>
      <c r="AE24" s="104"/>
      <c r="AF24" s="104"/>
      <c r="AG24" s="104"/>
      <c r="AH24" s="104"/>
      <c r="AI24" s="104"/>
      <c r="AJ24" s="104"/>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403</v>
      </c>
      <c r="C25" s="685" t="s">
        <v>292</v>
      </c>
      <c r="D25" s="685"/>
      <c r="E25" s="685"/>
      <c r="F25" s="103">
        <v>1</v>
      </c>
      <c r="G25" s="76"/>
      <c r="H25" s="76"/>
      <c r="I25" s="76"/>
      <c r="J25" s="76"/>
      <c r="K25" s="76"/>
      <c r="L25" s="76"/>
      <c r="M25" s="76"/>
      <c r="N25" s="127"/>
      <c r="O25" s="207"/>
      <c r="P25" s="104"/>
      <c r="Q25" s="104"/>
      <c r="R25" s="104"/>
      <c r="S25" s="104"/>
      <c r="T25" s="104"/>
      <c r="U25" s="104"/>
      <c r="V25" s="104"/>
      <c r="W25" s="104"/>
      <c r="X25" s="104"/>
      <c r="Y25" s="104"/>
      <c r="Z25" s="104"/>
      <c r="AA25" s="104"/>
      <c r="AB25" s="104"/>
      <c r="AC25" s="104"/>
      <c r="AD25" s="104"/>
      <c r="AE25" s="104"/>
      <c r="AF25" s="104"/>
      <c r="AG25" s="104"/>
      <c r="AH25" s="104"/>
      <c r="AI25" s="104"/>
      <c r="AJ25" s="104"/>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405</v>
      </c>
      <c r="C26" s="685" t="s">
        <v>411</v>
      </c>
      <c r="D26" s="685"/>
      <c r="E26" s="685"/>
      <c r="F26" s="103">
        <v>2</v>
      </c>
      <c r="G26" s="76"/>
      <c r="H26" s="76"/>
      <c r="I26" s="84"/>
      <c r="J26" s="84"/>
      <c r="K26" s="84"/>
      <c r="L26" s="84"/>
      <c r="M26" s="84"/>
      <c r="N26" s="128"/>
      <c r="O26" s="207"/>
      <c r="P26" s="104"/>
      <c r="Q26" s="104"/>
      <c r="R26" s="104"/>
      <c r="S26" s="104"/>
      <c r="T26" s="104"/>
      <c r="U26" s="104"/>
      <c r="V26" s="104"/>
      <c r="W26" s="104"/>
      <c r="X26" s="104"/>
      <c r="Y26" s="104"/>
      <c r="Z26" s="104"/>
      <c r="AA26" s="104"/>
      <c r="AB26" s="104"/>
      <c r="AC26" s="104"/>
      <c r="AD26" s="104"/>
      <c r="AE26" s="104"/>
      <c r="AF26" s="104"/>
      <c r="AG26" s="104"/>
      <c r="AH26" s="104"/>
      <c r="AI26" s="104"/>
      <c r="AJ26" s="104"/>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406</v>
      </c>
      <c r="C27" s="685" t="s">
        <v>309</v>
      </c>
      <c r="D27" s="685"/>
      <c r="E27" s="685"/>
      <c r="F27" s="103">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28"/>
      <c r="O27" s="207"/>
      <c r="P27" s="104"/>
      <c r="Q27" s="104"/>
      <c r="R27" s="104"/>
      <c r="S27" s="104"/>
      <c r="T27" s="104"/>
      <c r="U27" s="104"/>
      <c r="V27" s="104"/>
      <c r="W27" s="104"/>
      <c r="X27" s="104"/>
      <c r="Y27" s="104"/>
      <c r="Z27" s="104"/>
      <c r="AA27" s="104"/>
      <c r="AB27" s="104"/>
      <c r="AC27" s="104"/>
      <c r="AD27" s="104"/>
      <c r="AE27" s="104"/>
      <c r="AF27" s="104"/>
      <c r="AG27" s="104"/>
      <c r="AH27" s="104"/>
      <c r="AI27" s="104"/>
      <c r="AJ27" s="104"/>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408</v>
      </c>
      <c r="C28" s="685" t="s">
        <v>412</v>
      </c>
      <c r="D28" s="685"/>
      <c r="E28" s="685"/>
      <c r="F28" s="103">
        <v>4</v>
      </c>
      <c r="G28" s="76"/>
      <c r="H28" s="76"/>
      <c r="I28" s="84" t="str">
        <v xml:space="preserve">Si el hecho llegara a presentarse, tendría bajo impacto o efecto sobre la entidad.
</v>
      </c>
      <c r="J28" s="84"/>
      <c r="K28" s="84"/>
      <c r="L28" s="84"/>
      <c r="M28" s="84"/>
      <c r="N28" s="128"/>
      <c r="O28" s="207"/>
      <c r="P28" s="104"/>
      <c r="Q28" s="104"/>
      <c r="R28" s="104"/>
      <c r="S28" s="104"/>
      <c r="T28" s="104"/>
      <c r="U28" s="104"/>
      <c r="V28" s="104"/>
      <c r="W28" s="104"/>
      <c r="X28" s="104"/>
      <c r="Y28" s="104"/>
      <c r="Z28" s="104"/>
      <c r="AA28" s="104"/>
      <c r="AB28" s="104"/>
      <c r="AC28" s="104"/>
      <c r="AD28" s="104"/>
      <c r="AE28" s="104"/>
      <c r="AF28" s="104"/>
      <c r="AG28" s="104"/>
      <c r="AH28" s="104"/>
      <c r="AI28" s="104"/>
      <c r="AJ28" s="104"/>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410</v>
      </c>
      <c r="C29" s="685" t="s">
        <v>413</v>
      </c>
      <c r="D29" s="685"/>
      <c r="E29" s="685"/>
      <c r="F29" s="103">
        <v>5</v>
      </c>
      <c r="G29" s="76"/>
      <c r="H29" s="76"/>
      <c r="I29" s="84" t="str">
        <v xml:space="preserve">Si el hecho llegara a presentarse, tendría medianas consecuencias o efectos sobre la entidad.
</v>
      </c>
      <c r="J29" s="84"/>
      <c r="K29" s="84"/>
      <c r="L29" s="84"/>
      <c r="M29" s="84"/>
      <c r="N29" s="128"/>
      <c r="O29" s="207"/>
      <c r="P29" s="104"/>
      <c r="Q29" s="104"/>
      <c r="R29" s="104"/>
      <c r="S29" s="104"/>
      <c r="T29" s="104"/>
      <c r="U29" s="104"/>
      <c r="V29" s="104"/>
      <c r="W29" s="104"/>
      <c r="X29" s="104"/>
      <c r="Y29" s="104"/>
      <c r="Z29" s="104"/>
      <c r="AA29" s="104"/>
      <c r="AB29" s="104"/>
      <c r="AC29" s="104"/>
      <c r="AD29" s="104"/>
      <c r="AE29" s="104"/>
      <c r="AF29" s="104"/>
      <c r="AG29" s="104"/>
      <c r="AH29" s="104"/>
      <c r="AI29" s="104"/>
      <c r="AJ29" s="104"/>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28"/>
      <c r="O30" s="205"/>
      <c r="P30" s="104"/>
      <c r="Q30" s="104"/>
      <c r="R30" s="104"/>
      <c r="S30" s="104"/>
      <c r="T30" s="104"/>
      <c r="U30" s="104"/>
      <c r="V30" s="104"/>
      <c r="W30" s="104"/>
      <c r="X30" s="104"/>
      <c r="Y30" s="104"/>
      <c r="Z30" s="104"/>
      <c r="AA30" s="104"/>
      <c r="AB30" s="104"/>
      <c r="AC30" s="104"/>
      <c r="AD30" s="104"/>
      <c r="AE30" s="104"/>
      <c r="AF30" s="104"/>
      <c r="AG30" s="104"/>
      <c r="AH30" s="104"/>
      <c r="AI30" s="104"/>
      <c r="AJ30" s="104"/>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28"/>
      <c r="O31" s="205"/>
      <c r="P31" s="104"/>
      <c r="Q31" s="104"/>
      <c r="R31" s="104"/>
      <c r="S31" s="104"/>
      <c r="T31" s="104"/>
      <c r="U31" s="104"/>
      <c r="V31" s="104"/>
      <c r="W31" s="104"/>
      <c r="X31" s="104"/>
      <c r="Y31" s="104"/>
      <c r="Z31" s="104"/>
      <c r="AA31" s="104"/>
      <c r="AB31" s="104"/>
      <c r="AC31" s="104"/>
      <c r="AD31" s="104"/>
      <c r="AE31" s="104"/>
      <c r="AF31" s="104"/>
      <c r="AG31" s="104"/>
      <c r="AH31" s="104"/>
      <c r="AI31" s="104"/>
      <c r="AJ31" s="104"/>
    </row>
    <row r="32" spans="1:138" s="76" customFormat="1" ht="20.25">
      <c r="B32" s="101"/>
      <c r="C32" s="687" t="s">
        <v>275</v>
      </c>
      <c r="D32" s="687"/>
      <c r="E32" s="687"/>
      <c r="F32" s="85"/>
      <c r="I32" s="84"/>
      <c r="J32" s="84"/>
      <c r="K32" s="84"/>
      <c r="L32" s="84"/>
      <c r="M32" s="84"/>
      <c r="N32" s="128"/>
      <c r="O32" s="205"/>
      <c r="P32" s="104"/>
      <c r="Q32" s="104"/>
      <c r="R32" s="104"/>
      <c r="S32" s="104"/>
      <c r="T32" s="104"/>
      <c r="U32" s="104"/>
      <c r="V32" s="104"/>
      <c r="W32" s="104"/>
      <c r="X32" s="104"/>
      <c r="Y32" s="104"/>
      <c r="Z32" s="104"/>
      <c r="AA32" s="104"/>
      <c r="AB32" s="104"/>
      <c r="AC32" s="104"/>
      <c r="AD32" s="104"/>
      <c r="AE32" s="104"/>
      <c r="AF32" s="104"/>
      <c r="AG32" s="104"/>
      <c r="AH32" s="104"/>
      <c r="AI32" s="104"/>
      <c r="AJ32" s="104"/>
    </row>
    <row r="33" spans="2:36" s="76" customFormat="1" ht="20.25">
      <c r="B33" s="67" t="s">
        <v>403</v>
      </c>
      <c r="C33" s="685" t="s">
        <v>294</v>
      </c>
      <c r="D33" s="685"/>
      <c r="E33" s="685"/>
      <c r="F33" s="105">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28"/>
      <c r="O33" s="205"/>
      <c r="P33" s="104"/>
      <c r="Q33" s="104"/>
      <c r="R33" s="104"/>
      <c r="S33" s="104"/>
      <c r="T33" s="104"/>
      <c r="U33" s="104"/>
      <c r="V33" s="104"/>
      <c r="W33" s="104"/>
      <c r="X33" s="104"/>
      <c r="Y33" s="104"/>
      <c r="Z33" s="104"/>
      <c r="AA33" s="104"/>
      <c r="AB33" s="104"/>
      <c r="AC33" s="104"/>
      <c r="AD33" s="104"/>
      <c r="AE33" s="104"/>
      <c r="AF33" s="104"/>
      <c r="AG33" s="104"/>
      <c r="AH33" s="104"/>
      <c r="AI33" s="104"/>
      <c r="AJ33" s="104"/>
    </row>
    <row r="34" spans="2:36" s="76" customFormat="1" ht="20.25">
      <c r="B34" s="71" t="s">
        <v>405</v>
      </c>
      <c r="C34" s="685" t="s">
        <v>276</v>
      </c>
      <c r="D34" s="685"/>
      <c r="E34" s="685"/>
      <c r="F34" s="105">
        <v>2</v>
      </c>
      <c r="I34" s="84" t="str">
        <v xml:space="preserve">Si el hecho llegara a presentarse, tendría bajo impacto o efecto sobre la entidad.
</v>
      </c>
      <c r="J34" s="84"/>
      <c r="K34" s="84"/>
      <c r="L34" s="84"/>
      <c r="M34" s="84"/>
      <c r="N34" s="128"/>
      <c r="O34" s="205"/>
      <c r="P34" s="104"/>
      <c r="Q34" s="104"/>
      <c r="R34" s="104"/>
      <c r="S34" s="104"/>
      <c r="T34" s="104"/>
      <c r="U34" s="104"/>
      <c r="V34" s="104"/>
      <c r="W34" s="104"/>
      <c r="X34" s="104"/>
      <c r="Y34" s="104"/>
      <c r="Z34" s="104"/>
      <c r="AA34" s="104"/>
      <c r="AB34" s="104"/>
      <c r="AC34" s="104"/>
      <c r="AD34" s="104"/>
      <c r="AE34" s="104"/>
      <c r="AF34" s="104"/>
      <c r="AG34" s="104"/>
      <c r="AH34" s="104"/>
      <c r="AI34" s="104"/>
      <c r="AJ34" s="104"/>
    </row>
    <row r="35" spans="2:36" s="76" customFormat="1" ht="20.25">
      <c r="B35" s="72" t="s">
        <v>406</v>
      </c>
      <c r="C35" s="685" t="s">
        <v>414</v>
      </c>
      <c r="D35" s="685"/>
      <c r="E35" s="685"/>
      <c r="F35" s="105">
        <v>3</v>
      </c>
      <c r="I35" s="84" t="str">
        <v xml:space="preserve">Si el hecho llegara a presentarse, tendría medianas consecuencias o efectos sobre la entidad.
</v>
      </c>
      <c r="J35" s="84"/>
      <c r="K35" s="84"/>
      <c r="L35" s="84"/>
      <c r="M35" s="84"/>
      <c r="N35" s="128"/>
      <c r="O35" s="205"/>
      <c r="P35" s="104"/>
      <c r="Q35" s="104"/>
      <c r="R35" s="104"/>
      <c r="S35" s="104"/>
      <c r="T35" s="104"/>
      <c r="U35" s="104"/>
      <c r="V35" s="104"/>
      <c r="W35" s="104"/>
      <c r="X35" s="104"/>
      <c r="Y35" s="104"/>
      <c r="Z35" s="104"/>
      <c r="AA35" s="104"/>
      <c r="AB35" s="104"/>
      <c r="AC35" s="104"/>
      <c r="AD35" s="104"/>
      <c r="AE35" s="104"/>
      <c r="AF35" s="104"/>
      <c r="AG35" s="104"/>
      <c r="AH35" s="104"/>
      <c r="AI35" s="104"/>
      <c r="AJ35" s="104"/>
    </row>
    <row r="36" spans="2:36" s="76" customFormat="1" ht="20.25">
      <c r="B36" s="73" t="s">
        <v>408</v>
      </c>
      <c r="C36" s="685" t="s">
        <v>415</v>
      </c>
      <c r="D36" s="685"/>
      <c r="E36" s="685"/>
      <c r="F36" s="105">
        <v>4</v>
      </c>
      <c r="I36" s="84" t="str">
        <v xml:space="preserve">Si el hecho llegara a presentarse, tendría altas consecuencias o efectos sobre la entidad
</v>
      </c>
      <c r="J36" s="84"/>
      <c r="K36" s="84"/>
      <c r="L36" s="84"/>
      <c r="M36" s="84"/>
      <c r="N36" s="128"/>
      <c r="O36" s="205"/>
      <c r="P36" s="104"/>
      <c r="Q36" s="104"/>
      <c r="R36" s="104"/>
      <c r="S36" s="104"/>
      <c r="T36" s="104"/>
      <c r="U36" s="104"/>
      <c r="V36" s="104"/>
      <c r="W36" s="104"/>
      <c r="X36" s="104"/>
      <c r="Y36" s="104"/>
      <c r="Z36" s="104"/>
      <c r="AA36" s="104"/>
      <c r="AB36" s="104"/>
      <c r="AC36" s="104"/>
      <c r="AD36" s="104"/>
      <c r="AE36" s="104"/>
      <c r="AF36" s="104"/>
      <c r="AG36" s="104"/>
      <c r="AH36" s="104"/>
      <c r="AI36" s="104"/>
      <c r="AJ36" s="104"/>
    </row>
    <row r="37" spans="2:36" s="76" customFormat="1" ht="20.25">
      <c r="B37" s="74" t="s">
        <v>410</v>
      </c>
      <c r="C37" s="685" t="s">
        <v>416</v>
      </c>
      <c r="D37" s="685"/>
      <c r="E37" s="685"/>
      <c r="F37" s="105">
        <v>5</v>
      </c>
      <c r="I37" s="84" t="str">
        <v xml:space="preserve">Si el hecho llegara a presentarse, tendría desastrosas consecuencias o efectos sobre la entidad.
</v>
      </c>
      <c r="J37" s="84"/>
      <c r="K37" s="84"/>
      <c r="L37" s="84"/>
      <c r="M37" s="84"/>
      <c r="N37" s="128"/>
      <c r="O37" s="205"/>
      <c r="P37" s="104"/>
      <c r="Q37" s="104"/>
      <c r="R37" s="104"/>
      <c r="S37" s="104"/>
      <c r="T37" s="104"/>
      <c r="U37" s="104"/>
      <c r="V37" s="104"/>
      <c r="W37" s="104"/>
      <c r="X37" s="104"/>
      <c r="Y37" s="104"/>
      <c r="Z37" s="104"/>
      <c r="AA37" s="104"/>
      <c r="AB37" s="104"/>
      <c r="AC37" s="104"/>
      <c r="AD37" s="104"/>
      <c r="AE37" s="104"/>
      <c r="AF37" s="104"/>
      <c r="AG37" s="104"/>
      <c r="AH37" s="104"/>
      <c r="AI37" s="104"/>
      <c r="AJ37" s="104"/>
    </row>
    <row r="38" spans="2:36" s="76" customFormat="1" ht="20.25">
      <c r="B38" s="86"/>
      <c r="C38" s="86"/>
      <c r="D38" s="86"/>
      <c r="E38" s="86"/>
      <c r="F38" s="85"/>
      <c r="I38" s="84"/>
      <c r="J38" s="84"/>
      <c r="K38" s="84"/>
      <c r="L38" s="84"/>
      <c r="M38" s="84"/>
      <c r="N38" s="128"/>
      <c r="O38" s="205"/>
      <c r="P38" s="104"/>
      <c r="Q38" s="104"/>
      <c r="R38" s="104"/>
      <c r="S38" s="104"/>
      <c r="T38" s="104"/>
      <c r="U38" s="104"/>
      <c r="V38" s="104"/>
      <c r="W38" s="104"/>
      <c r="X38" s="104"/>
      <c r="Y38" s="104"/>
      <c r="Z38" s="104"/>
      <c r="AA38" s="104"/>
      <c r="AB38" s="104"/>
      <c r="AC38" s="104"/>
      <c r="AD38" s="104"/>
      <c r="AE38" s="104"/>
      <c r="AF38" s="104"/>
      <c r="AG38" s="104"/>
      <c r="AH38" s="104"/>
      <c r="AI38" s="104"/>
      <c r="AJ38" s="104"/>
    </row>
    <row r="39" spans="2:36" s="76" customFormat="1" ht="20.25">
      <c r="B39" s="86"/>
      <c r="C39" s="86"/>
      <c r="D39" s="86"/>
      <c r="E39" s="86"/>
      <c r="F39" s="85"/>
      <c r="N39" s="127"/>
      <c r="O39" s="205"/>
      <c r="P39" s="104"/>
      <c r="Q39" s="104"/>
      <c r="R39" s="104"/>
      <c r="S39" s="104"/>
      <c r="T39" s="104"/>
      <c r="U39" s="104"/>
      <c r="V39" s="104"/>
      <c r="W39" s="104"/>
      <c r="X39" s="104"/>
      <c r="Y39" s="104"/>
      <c r="Z39" s="104"/>
      <c r="AA39" s="104"/>
      <c r="AB39" s="104"/>
      <c r="AC39" s="104"/>
      <c r="AD39" s="104"/>
      <c r="AE39" s="104"/>
      <c r="AF39" s="104"/>
      <c r="AG39" s="104"/>
      <c r="AH39" s="104"/>
      <c r="AI39" s="104"/>
      <c r="AJ39" s="104"/>
    </row>
    <row r="40" spans="2:36" s="76" customFormat="1" ht="20.25">
      <c r="B40" s="77"/>
      <c r="C40" s="687" t="s">
        <v>409</v>
      </c>
      <c r="D40" s="687"/>
      <c r="E40" s="687"/>
      <c r="F40" s="85"/>
      <c r="N40" s="127"/>
      <c r="O40" s="205"/>
      <c r="P40" s="104"/>
      <c r="Q40" s="104"/>
      <c r="R40" s="104"/>
      <c r="S40" s="104"/>
      <c r="T40" s="104"/>
      <c r="U40" s="104"/>
      <c r="V40" s="104"/>
      <c r="W40" s="104"/>
      <c r="X40" s="104"/>
      <c r="Y40" s="104"/>
      <c r="Z40" s="104"/>
      <c r="AA40" s="104"/>
      <c r="AB40" s="104"/>
      <c r="AC40" s="104"/>
      <c r="AD40" s="104"/>
      <c r="AE40" s="104"/>
      <c r="AF40" s="104"/>
      <c r="AG40" s="104"/>
      <c r="AH40" s="104"/>
      <c r="AI40" s="104"/>
      <c r="AJ40" s="104"/>
    </row>
    <row r="41" spans="2:36" s="76" customFormat="1" ht="20.25">
      <c r="B41" s="106" t="s">
        <v>403</v>
      </c>
      <c r="C41" s="685" t="s">
        <v>417</v>
      </c>
      <c r="D41" s="685"/>
      <c r="E41" s="685"/>
      <c r="F41" s="105">
        <v>1</v>
      </c>
      <c r="N41" s="127"/>
      <c r="O41" s="205"/>
      <c r="P41" s="104"/>
      <c r="Q41" s="104"/>
      <c r="R41" s="104"/>
      <c r="S41" s="104"/>
      <c r="T41" s="104"/>
      <c r="U41" s="104"/>
      <c r="V41" s="104"/>
      <c r="W41" s="104"/>
      <c r="X41" s="104"/>
      <c r="Y41" s="104"/>
      <c r="Z41" s="104"/>
      <c r="AA41" s="104"/>
      <c r="AB41" s="104"/>
      <c r="AC41" s="104"/>
      <c r="AD41" s="104"/>
      <c r="AE41" s="104"/>
      <c r="AF41" s="104"/>
      <c r="AG41" s="104"/>
      <c r="AH41" s="104"/>
      <c r="AI41" s="104"/>
      <c r="AJ41" s="104"/>
    </row>
    <row r="42" spans="2:36" s="76" customFormat="1" ht="20.25">
      <c r="B42" s="107" t="s">
        <v>405</v>
      </c>
      <c r="C42" s="685" t="s">
        <v>418</v>
      </c>
      <c r="D42" s="685"/>
      <c r="E42" s="685"/>
      <c r="F42" s="105">
        <v>2</v>
      </c>
      <c r="N42" s="127"/>
      <c r="O42" s="205"/>
      <c r="P42" s="104"/>
      <c r="Q42" s="104"/>
      <c r="R42" s="104"/>
      <c r="S42" s="104"/>
      <c r="T42" s="104"/>
      <c r="U42" s="104"/>
      <c r="V42" s="104"/>
      <c r="W42" s="104"/>
      <c r="X42" s="104"/>
      <c r="Y42" s="104"/>
      <c r="Z42" s="104"/>
      <c r="AA42" s="104"/>
      <c r="AB42" s="104"/>
      <c r="AC42" s="104"/>
      <c r="AD42" s="104"/>
      <c r="AE42" s="104"/>
      <c r="AF42" s="104"/>
      <c r="AG42" s="104"/>
      <c r="AH42" s="104"/>
      <c r="AI42" s="104"/>
      <c r="AJ42" s="104"/>
    </row>
    <row r="43" spans="2:36" s="76" customFormat="1" ht="20.25">
      <c r="B43" s="108" t="s">
        <v>406</v>
      </c>
      <c r="C43" s="685" t="s">
        <v>419</v>
      </c>
      <c r="D43" s="685"/>
      <c r="E43" s="685"/>
      <c r="F43" s="105">
        <v>3</v>
      </c>
      <c r="N43" s="127"/>
      <c r="O43" s="205"/>
      <c r="P43" s="104"/>
      <c r="Q43" s="104"/>
      <c r="R43" s="104"/>
      <c r="S43" s="104"/>
      <c r="T43" s="104"/>
      <c r="U43" s="104"/>
      <c r="V43" s="104"/>
      <c r="W43" s="104"/>
      <c r="X43" s="104"/>
      <c r="Y43" s="104"/>
      <c r="Z43" s="104"/>
      <c r="AA43" s="104"/>
      <c r="AB43" s="104"/>
      <c r="AC43" s="104"/>
      <c r="AD43" s="104"/>
      <c r="AE43" s="104"/>
      <c r="AF43" s="104"/>
      <c r="AG43" s="104"/>
      <c r="AH43" s="104"/>
      <c r="AI43" s="104"/>
      <c r="AJ43" s="104"/>
    </row>
    <row r="44" spans="2:36" s="76" customFormat="1" ht="20.25">
      <c r="B44" s="109" t="s">
        <v>408</v>
      </c>
      <c r="C44" s="685" t="s">
        <v>420</v>
      </c>
      <c r="D44" s="685"/>
      <c r="E44" s="685"/>
      <c r="F44" s="105">
        <v>4</v>
      </c>
      <c r="N44" s="127"/>
      <c r="O44" s="205"/>
      <c r="P44" s="104"/>
      <c r="Q44" s="104"/>
      <c r="R44" s="104"/>
      <c r="S44" s="104"/>
      <c r="T44" s="104"/>
      <c r="U44" s="104"/>
      <c r="V44" s="104"/>
      <c r="W44" s="104"/>
      <c r="X44" s="104"/>
      <c r="Y44" s="104"/>
      <c r="Z44" s="104"/>
      <c r="AA44" s="104"/>
      <c r="AB44" s="104"/>
      <c r="AC44" s="104"/>
      <c r="AD44" s="104"/>
      <c r="AE44" s="104"/>
      <c r="AF44" s="104"/>
      <c r="AG44" s="104"/>
      <c r="AH44" s="104"/>
      <c r="AI44" s="104"/>
      <c r="AJ44" s="104"/>
    </row>
    <row r="45" spans="2:36" s="76" customFormat="1" ht="20.25">
      <c r="B45" s="110" t="s">
        <v>410</v>
      </c>
      <c r="C45" s="685" t="s">
        <v>421</v>
      </c>
      <c r="D45" s="685"/>
      <c r="E45" s="685"/>
      <c r="F45" s="105">
        <v>5</v>
      </c>
      <c r="N45" s="127"/>
      <c r="O45" s="205"/>
      <c r="P45" s="104"/>
      <c r="Q45" s="104"/>
      <c r="R45" s="104"/>
      <c r="S45" s="104"/>
      <c r="T45" s="104"/>
      <c r="U45" s="104"/>
      <c r="V45" s="104"/>
      <c r="W45" s="104"/>
      <c r="X45" s="104"/>
      <c r="Y45" s="104"/>
      <c r="Z45" s="104"/>
      <c r="AA45" s="104"/>
      <c r="AB45" s="104"/>
      <c r="AC45" s="104"/>
      <c r="AD45" s="104"/>
      <c r="AE45" s="104"/>
      <c r="AF45" s="104"/>
      <c r="AG45" s="104"/>
      <c r="AH45" s="104"/>
      <c r="AI45" s="104"/>
      <c r="AJ45" s="104"/>
    </row>
    <row r="46" spans="2:36" s="76" customFormat="1" ht="20.25">
      <c r="B46" s="84"/>
      <c r="C46" s="84" t="s">
        <v>422</v>
      </c>
      <c r="D46" s="84"/>
      <c r="F46" s="85"/>
      <c r="N46" s="127"/>
      <c r="O46" s="205"/>
      <c r="P46" s="104"/>
      <c r="Q46" s="104"/>
      <c r="R46" s="104"/>
      <c r="S46" s="104"/>
      <c r="T46" s="104"/>
      <c r="U46" s="104"/>
      <c r="V46" s="104"/>
      <c r="W46" s="104"/>
      <c r="X46" s="104"/>
      <c r="Y46" s="104"/>
      <c r="Z46" s="104"/>
      <c r="AA46" s="104"/>
      <c r="AB46" s="104"/>
      <c r="AC46" s="104"/>
      <c r="AD46" s="104"/>
      <c r="AE46" s="104"/>
      <c r="AF46" s="104"/>
      <c r="AG46" s="104"/>
      <c r="AH46" s="104"/>
      <c r="AI46" s="104"/>
      <c r="AJ46" s="104"/>
    </row>
    <row r="47" spans="2:36" s="76" customFormat="1" ht="20.25">
      <c r="B47" s="84"/>
      <c r="C47" s="84"/>
      <c r="D47" s="84"/>
      <c r="F47" s="85"/>
      <c r="N47" s="127"/>
      <c r="O47" s="205"/>
      <c r="P47" s="104"/>
      <c r="Q47" s="104"/>
      <c r="R47" s="104"/>
      <c r="S47" s="104"/>
      <c r="T47" s="104"/>
      <c r="U47" s="104"/>
      <c r="V47" s="104"/>
      <c r="W47" s="104"/>
      <c r="X47" s="104"/>
      <c r="Y47" s="104"/>
      <c r="Z47" s="104"/>
      <c r="AA47" s="104"/>
      <c r="AB47" s="104"/>
      <c r="AC47" s="104"/>
      <c r="AD47" s="104"/>
      <c r="AE47" s="104"/>
      <c r="AF47" s="104"/>
      <c r="AG47" s="104"/>
      <c r="AH47" s="104"/>
      <c r="AI47" s="104"/>
      <c r="AJ47" s="104"/>
    </row>
    <row r="48" spans="2:36" s="76" customFormat="1" ht="20.25">
      <c r="B48" s="77"/>
      <c r="C48" s="686" t="s">
        <v>423</v>
      </c>
      <c r="D48" s="686"/>
      <c r="E48" s="686"/>
      <c r="F48" s="85"/>
      <c r="N48" s="127"/>
      <c r="O48" s="205"/>
      <c r="P48" s="104"/>
      <c r="Q48" s="104"/>
      <c r="R48" s="104"/>
      <c r="S48" s="104"/>
      <c r="T48" s="104"/>
      <c r="U48" s="104"/>
      <c r="V48" s="104"/>
      <c r="W48" s="104"/>
      <c r="X48" s="104"/>
      <c r="Y48" s="104"/>
      <c r="Z48" s="104"/>
      <c r="AA48" s="104"/>
      <c r="AB48" s="104"/>
      <c r="AC48" s="104"/>
      <c r="AD48" s="104"/>
      <c r="AE48" s="104"/>
      <c r="AF48" s="104"/>
      <c r="AG48" s="104"/>
      <c r="AH48" s="104"/>
      <c r="AI48" s="104"/>
      <c r="AJ48" s="104"/>
    </row>
    <row r="49" spans="2:36" s="76" customFormat="1" ht="20.25" customHeight="1">
      <c r="B49" s="79" t="s">
        <v>403</v>
      </c>
      <c r="C49" s="682" t="s">
        <v>424</v>
      </c>
      <c r="D49" s="683"/>
      <c r="E49" s="684"/>
      <c r="F49" s="70">
        <v>1</v>
      </c>
      <c r="N49" s="127"/>
      <c r="O49" s="205"/>
      <c r="P49" s="104"/>
      <c r="Q49" s="104"/>
      <c r="R49" s="104"/>
      <c r="S49" s="104"/>
      <c r="T49" s="104"/>
      <c r="U49" s="104"/>
      <c r="V49" s="104"/>
      <c r="W49" s="104"/>
      <c r="X49" s="104"/>
      <c r="Y49" s="104"/>
      <c r="Z49" s="104"/>
      <c r="AA49" s="104"/>
      <c r="AB49" s="104"/>
      <c r="AC49" s="104"/>
      <c r="AD49" s="104"/>
      <c r="AE49" s="104"/>
      <c r="AF49" s="104"/>
      <c r="AG49" s="104"/>
      <c r="AH49" s="104"/>
      <c r="AI49" s="104"/>
      <c r="AJ49" s="104"/>
    </row>
    <row r="50" spans="2:36" s="76" customFormat="1" ht="20.25" customHeight="1">
      <c r="B50" s="80" t="s">
        <v>405</v>
      </c>
      <c r="C50" s="682" t="s">
        <v>425</v>
      </c>
      <c r="D50" s="683"/>
      <c r="E50" s="684"/>
      <c r="F50" s="70">
        <v>2</v>
      </c>
      <c r="N50" s="127"/>
      <c r="O50" s="205"/>
      <c r="P50" s="104"/>
      <c r="Q50" s="104"/>
      <c r="R50" s="104"/>
      <c r="S50" s="104"/>
      <c r="T50" s="104"/>
      <c r="U50" s="104"/>
      <c r="V50" s="104"/>
      <c r="W50" s="104"/>
      <c r="X50" s="104"/>
      <c r="Y50" s="104"/>
      <c r="Z50" s="104"/>
      <c r="AA50" s="104"/>
      <c r="AB50" s="104"/>
      <c r="AC50" s="104"/>
      <c r="AD50" s="104"/>
      <c r="AE50" s="104"/>
      <c r="AF50" s="104"/>
      <c r="AG50" s="104"/>
      <c r="AH50" s="104"/>
      <c r="AI50" s="104"/>
      <c r="AJ50" s="104"/>
    </row>
    <row r="51" spans="2:36" s="76" customFormat="1" ht="20.25" customHeight="1">
      <c r="B51" s="81" t="s">
        <v>406</v>
      </c>
      <c r="C51" s="682" t="s">
        <v>426</v>
      </c>
      <c r="D51" s="683"/>
      <c r="E51" s="684"/>
      <c r="F51" s="70">
        <v>3</v>
      </c>
      <c r="N51" s="127"/>
      <c r="O51" s="205"/>
      <c r="P51" s="104"/>
      <c r="Q51" s="104"/>
      <c r="R51" s="104"/>
      <c r="S51" s="104"/>
      <c r="T51" s="104"/>
      <c r="U51" s="104"/>
      <c r="V51" s="104"/>
      <c r="W51" s="104"/>
      <c r="X51" s="104"/>
      <c r="Y51" s="104"/>
      <c r="Z51" s="104"/>
      <c r="AA51" s="104"/>
      <c r="AB51" s="104"/>
      <c r="AC51" s="104"/>
      <c r="AD51" s="104"/>
      <c r="AE51" s="104"/>
      <c r="AF51" s="104"/>
      <c r="AG51" s="104"/>
      <c r="AH51" s="104"/>
      <c r="AI51" s="104"/>
      <c r="AJ51" s="104"/>
    </row>
    <row r="52" spans="2:36" s="76" customFormat="1" ht="20.25" customHeight="1">
      <c r="B52" s="82" t="s">
        <v>408</v>
      </c>
      <c r="C52" s="682" t="s">
        <v>427</v>
      </c>
      <c r="D52" s="683"/>
      <c r="E52" s="684"/>
      <c r="F52" s="70">
        <v>4</v>
      </c>
      <c r="N52" s="127"/>
      <c r="O52" s="205"/>
      <c r="P52" s="104"/>
      <c r="Q52" s="104"/>
      <c r="R52" s="104"/>
      <c r="S52" s="104"/>
      <c r="T52" s="104"/>
      <c r="U52" s="104"/>
      <c r="V52" s="104"/>
      <c r="W52" s="104"/>
      <c r="X52" s="104"/>
      <c r="Y52" s="104"/>
      <c r="Z52" s="104"/>
      <c r="AA52" s="104"/>
      <c r="AB52" s="104"/>
      <c r="AC52" s="104"/>
      <c r="AD52" s="104"/>
      <c r="AE52" s="104"/>
      <c r="AF52" s="104"/>
      <c r="AG52" s="104"/>
      <c r="AH52" s="104"/>
      <c r="AI52" s="104"/>
      <c r="AJ52" s="104"/>
    </row>
    <row r="53" spans="2:36" s="76" customFormat="1" ht="20.25" customHeight="1">
      <c r="B53" s="83" t="s">
        <v>410</v>
      </c>
      <c r="C53" s="682" t="s">
        <v>428</v>
      </c>
      <c r="D53" s="683"/>
      <c r="E53" s="684"/>
      <c r="F53" s="70">
        <v>5</v>
      </c>
      <c r="N53" s="127"/>
      <c r="O53" s="205"/>
      <c r="P53" s="104"/>
      <c r="Q53" s="104"/>
      <c r="R53" s="104"/>
      <c r="S53" s="104"/>
      <c r="T53" s="104"/>
      <c r="U53" s="104"/>
      <c r="V53" s="104"/>
      <c r="W53" s="104"/>
      <c r="X53" s="104"/>
      <c r="Y53" s="104"/>
      <c r="Z53" s="104"/>
      <c r="AA53" s="104"/>
      <c r="AB53" s="104"/>
      <c r="AC53" s="104"/>
      <c r="AD53" s="104"/>
      <c r="AE53" s="104"/>
      <c r="AF53" s="104"/>
      <c r="AG53" s="104"/>
      <c r="AH53" s="104"/>
      <c r="AI53" s="104"/>
      <c r="AJ53" s="104"/>
    </row>
    <row r="54" spans="2:36" s="76" customFormat="1" ht="20.25">
      <c r="B54" s="84"/>
      <c r="C54" s="84"/>
      <c r="D54" s="84"/>
      <c r="E54" s="84"/>
      <c r="F54" s="85"/>
      <c r="N54" s="127"/>
      <c r="O54" s="205"/>
      <c r="P54" s="104"/>
      <c r="Q54" s="104"/>
      <c r="R54" s="104"/>
      <c r="S54" s="104"/>
      <c r="T54" s="104"/>
      <c r="U54" s="104"/>
      <c r="V54" s="104"/>
      <c r="W54" s="104"/>
      <c r="X54" s="104"/>
      <c r="Y54" s="104"/>
      <c r="Z54" s="104"/>
      <c r="AA54" s="104"/>
      <c r="AB54" s="104"/>
      <c r="AC54" s="104"/>
      <c r="AD54" s="104"/>
      <c r="AE54" s="104"/>
      <c r="AF54" s="104"/>
      <c r="AG54" s="104"/>
      <c r="AH54" s="104"/>
      <c r="AI54" s="104"/>
      <c r="AJ54" s="104"/>
    </row>
    <row r="55" spans="2:36" s="76" customFormat="1" ht="20.25">
      <c r="N55" s="127"/>
      <c r="O55" s="205"/>
      <c r="P55" s="104"/>
      <c r="Q55" s="104"/>
      <c r="R55" s="104"/>
      <c r="S55" s="104"/>
      <c r="T55" s="104"/>
      <c r="U55" s="104"/>
      <c r="V55" s="104"/>
      <c r="W55" s="104"/>
      <c r="X55" s="104"/>
      <c r="Y55" s="104"/>
      <c r="Z55" s="104"/>
      <c r="AA55" s="104"/>
      <c r="AB55" s="104"/>
      <c r="AC55" s="104"/>
      <c r="AD55" s="104"/>
      <c r="AE55" s="104"/>
      <c r="AF55" s="104"/>
      <c r="AG55" s="104"/>
      <c r="AH55" s="104"/>
      <c r="AI55" s="104"/>
      <c r="AJ55" s="104"/>
    </row>
    <row r="56" spans="2:36" s="76" customFormat="1" ht="20.25" customHeight="1">
      <c r="B56" s="77"/>
      <c r="C56" s="96" t="s">
        <v>401</v>
      </c>
      <c r="D56" s="96"/>
      <c r="E56" s="96"/>
      <c r="F56" s="85"/>
      <c r="N56" s="127"/>
      <c r="O56" s="205"/>
      <c r="P56" s="104"/>
      <c r="Q56" s="104"/>
      <c r="R56" s="104"/>
      <c r="S56" s="104"/>
      <c r="T56" s="104"/>
      <c r="U56" s="104"/>
      <c r="V56" s="104"/>
      <c r="W56" s="104"/>
      <c r="X56" s="104"/>
      <c r="Y56" s="104"/>
      <c r="Z56" s="104"/>
      <c r="AA56" s="104"/>
      <c r="AB56" s="104"/>
      <c r="AC56" s="104"/>
      <c r="AD56" s="104"/>
      <c r="AE56" s="104"/>
      <c r="AF56" s="104"/>
      <c r="AG56" s="104"/>
      <c r="AH56" s="104"/>
      <c r="AI56" s="104"/>
      <c r="AJ56" s="104"/>
    </row>
    <row r="57" spans="2:36" s="76" customFormat="1" ht="20.25" customHeight="1">
      <c r="B57" s="79" t="s">
        <v>403</v>
      </c>
      <c r="C57" s="679" t="s">
        <v>429</v>
      </c>
      <c r="D57" s="680"/>
      <c r="E57" s="681"/>
      <c r="F57" s="70">
        <v>1</v>
      </c>
      <c r="N57" s="127"/>
      <c r="O57" s="205"/>
      <c r="P57" s="104"/>
      <c r="Q57" s="104"/>
      <c r="R57" s="104"/>
      <c r="S57" s="104"/>
      <c r="T57" s="104"/>
      <c r="U57" s="104"/>
      <c r="V57" s="104"/>
      <c r="W57" s="104"/>
      <c r="X57" s="104"/>
      <c r="Y57" s="104"/>
      <c r="Z57" s="104"/>
      <c r="AA57" s="104"/>
      <c r="AB57" s="104"/>
      <c r="AC57" s="104"/>
      <c r="AD57" s="104"/>
      <c r="AE57" s="104"/>
      <c r="AF57" s="104"/>
      <c r="AG57" s="104"/>
      <c r="AH57" s="104"/>
      <c r="AI57" s="104"/>
      <c r="AJ57" s="104"/>
    </row>
    <row r="58" spans="2:36" s="76" customFormat="1" ht="20.25" customHeight="1">
      <c r="B58" s="80" t="s">
        <v>405</v>
      </c>
      <c r="C58" s="679" t="s">
        <v>430</v>
      </c>
      <c r="D58" s="680"/>
      <c r="E58" s="681"/>
      <c r="F58" s="70">
        <v>2</v>
      </c>
      <c r="N58" s="127"/>
      <c r="O58" s="205"/>
      <c r="P58" s="104"/>
      <c r="Q58" s="104"/>
      <c r="R58" s="104"/>
      <c r="S58" s="104"/>
      <c r="T58" s="104"/>
      <c r="U58" s="104"/>
      <c r="V58" s="104"/>
      <c r="W58" s="104"/>
      <c r="X58" s="104"/>
      <c r="Y58" s="104"/>
      <c r="Z58" s="104"/>
      <c r="AA58" s="104"/>
      <c r="AB58" s="104"/>
      <c r="AC58" s="104"/>
      <c r="AD58" s="104"/>
      <c r="AE58" s="104"/>
      <c r="AF58" s="104"/>
      <c r="AG58" s="104"/>
      <c r="AH58" s="104"/>
      <c r="AI58" s="104"/>
      <c r="AJ58" s="104"/>
    </row>
    <row r="59" spans="2:36" s="76" customFormat="1" ht="20.25" customHeight="1">
      <c r="B59" s="81" t="s">
        <v>406</v>
      </c>
      <c r="C59" s="679" t="s">
        <v>431</v>
      </c>
      <c r="D59" s="680"/>
      <c r="E59" s="681"/>
      <c r="F59" s="70">
        <v>3</v>
      </c>
      <c r="N59" s="127"/>
      <c r="O59" s="205"/>
      <c r="P59" s="104"/>
      <c r="Q59" s="104"/>
      <c r="R59" s="104"/>
      <c r="S59" s="104"/>
      <c r="T59" s="104"/>
      <c r="U59" s="104"/>
      <c r="V59" s="104"/>
      <c r="W59" s="104"/>
      <c r="X59" s="104"/>
      <c r="Y59" s="104"/>
      <c r="Z59" s="104"/>
      <c r="AA59" s="104"/>
      <c r="AB59" s="104"/>
      <c r="AC59" s="104"/>
      <c r="AD59" s="104"/>
      <c r="AE59" s="104"/>
      <c r="AF59" s="104"/>
      <c r="AG59" s="104"/>
      <c r="AH59" s="104"/>
      <c r="AI59" s="104"/>
      <c r="AJ59" s="104"/>
    </row>
    <row r="60" spans="2:36" s="76" customFormat="1" ht="20.25" customHeight="1">
      <c r="B60" s="82" t="s">
        <v>408</v>
      </c>
      <c r="C60" s="679" t="s">
        <v>432</v>
      </c>
      <c r="D60" s="680"/>
      <c r="E60" s="681"/>
      <c r="F60" s="70">
        <v>4</v>
      </c>
      <c r="N60" s="127"/>
      <c r="O60" s="205"/>
      <c r="P60" s="104"/>
      <c r="Q60" s="104"/>
      <c r="R60" s="104"/>
      <c r="S60" s="104"/>
      <c r="T60" s="104"/>
      <c r="U60" s="104"/>
      <c r="V60" s="104"/>
      <c r="W60" s="104"/>
      <c r="X60" s="104"/>
      <c r="Y60" s="104"/>
      <c r="Z60" s="104"/>
      <c r="AA60" s="104"/>
      <c r="AB60" s="104"/>
      <c r="AC60" s="104"/>
      <c r="AD60" s="104"/>
      <c r="AE60" s="104"/>
      <c r="AF60" s="104"/>
      <c r="AG60" s="104"/>
      <c r="AH60" s="104"/>
      <c r="AI60" s="104"/>
      <c r="AJ60" s="104"/>
    </row>
    <row r="61" spans="2:36" s="76" customFormat="1" ht="20.25" customHeight="1">
      <c r="B61" s="83" t="s">
        <v>410</v>
      </c>
      <c r="C61" s="679" t="s">
        <v>433</v>
      </c>
      <c r="D61" s="680"/>
      <c r="E61" s="681"/>
      <c r="F61" s="70">
        <v>5</v>
      </c>
      <c r="N61" s="127"/>
      <c r="O61" s="205"/>
      <c r="P61" s="104"/>
      <c r="Q61" s="104"/>
      <c r="R61" s="104"/>
      <c r="S61" s="104"/>
      <c r="T61" s="104"/>
      <c r="U61" s="104"/>
      <c r="V61" s="104"/>
      <c r="W61" s="104"/>
      <c r="X61" s="104"/>
      <c r="Y61" s="104"/>
      <c r="Z61" s="104"/>
      <c r="AA61" s="104"/>
      <c r="AB61" s="104"/>
      <c r="AC61" s="104"/>
      <c r="AD61" s="104"/>
      <c r="AE61" s="104"/>
      <c r="AF61" s="104"/>
      <c r="AG61" s="104"/>
      <c r="AH61" s="104"/>
      <c r="AI61" s="104"/>
      <c r="AJ61" s="104"/>
    </row>
    <row r="62" spans="2:36" s="76" customFormat="1" ht="20.25">
      <c r="E62" s="87"/>
      <c r="N62" s="127"/>
      <c r="O62" s="205"/>
      <c r="P62" s="104"/>
      <c r="Q62" s="104"/>
      <c r="R62" s="104"/>
      <c r="S62" s="104"/>
      <c r="T62" s="104"/>
      <c r="U62" s="104"/>
      <c r="V62" s="104"/>
      <c r="W62" s="104"/>
      <c r="X62" s="104"/>
      <c r="Y62" s="104"/>
      <c r="Z62" s="104"/>
      <c r="AA62" s="104"/>
      <c r="AB62" s="104"/>
      <c r="AC62" s="104"/>
      <c r="AD62" s="104"/>
      <c r="AE62" s="104"/>
      <c r="AF62" s="104"/>
      <c r="AG62" s="104"/>
      <c r="AH62" s="104"/>
      <c r="AI62" s="104"/>
      <c r="AJ62" s="104"/>
    </row>
    <row r="63" spans="2:36" s="76" customFormat="1" ht="20.25">
      <c r="E63" s="87"/>
      <c r="N63" s="127"/>
      <c r="O63" s="205"/>
      <c r="P63" s="104"/>
      <c r="Q63" s="104"/>
      <c r="R63" s="104"/>
      <c r="S63" s="104"/>
      <c r="T63" s="104"/>
      <c r="U63" s="104"/>
      <c r="V63" s="104"/>
      <c r="W63" s="104"/>
      <c r="X63" s="104"/>
      <c r="Y63" s="104"/>
      <c r="Z63" s="104"/>
      <c r="AA63" s="104"/>
      <c r="AB63" s="104"/>
      <c r="AC63" s="104"/>
      <c r="AD63" s="104"/>
      <c r="AE63" s="104"/>
      <c r="AF63" s="104"/>
      <c r="AG63" s="104"/>
      <c r="AH63" s="104"/>
      <c r="AI63" s="104"/>
      <c r="AJ63" s="104"/>
    </row>
    <row r="64" spans="2:36" s="76" customFormat="1" ht="20.25">
      <c r="E64" s="87"/>
      <c r="N64" s="127"/>
      <c r="O64" s="205"/>
      <c r="P64" s="104"/>
      <c r="Q64" s="104"/>
      <c r="R64" s="104"/>
      <c r="S64" s="104"/>
      <c r="T64" s="104"/>
      <c r="U64" s="104"/>
      <c r="V64" s="104"/>
      <c r="W64" s="104"/>
      <c r="X64" s="104"/>
      <c r="Y64" s="104"/>
      <c r="Z64" s="104"/>
      <c r="AA64" s="104"/>
      <c r="AB64" s="104"/>
      <c r="AC64" s="104"/>
      <c r="AD64" s="104"/>
      <c r="AE64" s="104"/>
      <c r="AF64" s="104"/>
      <c r="AG64" s="104"/>
      <c r="AH64" s="104"/>
      <c r="AI64" s="104"/>
      <c r="AJ64" s="104"/>
    </row>
    <row r="65" spans="5:36" s="76" customFormat="1" ht="20.25">
      <c r="E65" s="87"/>
      <c r="N65" s="127"/>
      <c r="O65" s="205"/>
      <c r="P65" s="104"/>
      <c r="Q65" s="104"/>
      <c r="R65" s="104"/>
      <c r="S65" s="104"/>
      <c r="T65" s="104"/>
      <c r="U65" s="104"/>
      <c r="V65" s="104"/>
      <c r="W65" s="104"/>
      <c r="X65" s="104"/>
      <c r="Y65" s="104"/>
      <c r="Z65" s="104"/>
      <c r="AA65" s="104"/>
      <c r="AB65" s="104"/>
      <c r="AC65" s="104"/>
      <c r="AD65" s="104"/>
      <c r="AE65" s="104"/>
      <c r="AF65" s="104"/>
      <c r="AG65" s="104"/>
      <c r="AH65" s="104"/>
      <c r="AI65" s="104"/>
      <c r="AJ65" s="104"/>
    </row>
    <row r="66" spans="5:36" s="76" customFormat="1" ht="20.25">
      <c r="E66" s="87"/>
      <c r="N66" s="127"/>
      <c r="O66" s="205"/>
      <c r="P66" s="104"/>
      <c r="Q66" s="104"/>
      <c r="R66" s="104"/>
      <c r="S66" s="104"/>
      <c r="T66" s="104"/>
      <c r="U66" s="104"/>
      <c r="V66" s="104"/>
      <c r="W66" s="104"/>
      <c r="X66" s="104"/>
      <c r="Y66" s="104"/>
      <c r="Z66" s="104"/>
      <c r="AA66" s="104"/>
      <c r="AB66" s="104"/>
      <c r="AC66" s="104"/>
      <c r="AD66" s="104"/>
      <c r="AE66" s="104"/>
      <c r="AF66" s="104"/>
      <c r="AG66" s="104"/>
      <c r="AH66" s="104"/>
      <c r="AI66" s="104"/>
      <c r="AJ66" s="104"/>
    </row>
    <row r="67" spans="5:36" s="76" customFormat="1" ht="20.25">
      <c r="E67" s="87"/>
      <c r="N67" s="127"/>
      <c r="O67" s="205"/>
      <c r="P67" s="104"/>
      <c r="Q67" s="104"/>
      <c r="R67" s="104"/>
      <c r="S67" s="104"/>
      <c r="T67" s="104"/>
      <c r="U67" s="104"/>
      <c r="V67" s="104"/>
      <c r="W67" s="104"/>
      <c r="X67" s="104"/>
      <c r="Y67" s="104"/>
      <c r="Z67" s="104"/>
      <c r="AA67" s="104"/>
      <c r="AB67" s="104"/>
      <c r="AC67" s="104"/>
      <c r="AD67" s="104"/>
      <c r="AE67" s="104"/>
      <c r="AF67" s="104"/>
      <c r="AG67" s="104"/>
      <c r="AH67" s="104"/>
      <c r="AI67" s="104"/>
      <c r="AJ67" s="104"/>
    </row>
    <row r="68" spans="5:36" s="76" customFormat="1" ht="20.25">
      <c r="E68" s="87"/>
      <c r="N68" s="127"/>
      <c r="O68" s="205"/>
      <c r="P68" s="104"/>
      <c r="Q68" s="104"/>
      <c r="R68" s="104"/>
      <c r="S68" s="104"/>
      <c r="T68" s="104"/>
      <c r="U68" s="104"/>
      <c r="V68" s="104"/>
      <c r="W68" s="104"/>
      <c r="X68" s="104"/>
      <c r="Y68" s="104"/>
      <c r="Z68" s="104"/>
      <c r="AA68" s="104"/>
      <c r="AB68" s="104"/>
      <c r="AC68" s="104"/>
      <c r="AD68" s="104"/>
      <c r="AE68" s="104"/>
      <c r="AF68" s="104"/>
      <c r="AG68" s="104"/>
      <c r="AH68" s="104"/>
      <c r="AI68" s="104"/>
      <c r="AJ68" s="104"/>
    </row>
    <row r="69" spans="5:36" s="76" customFormat="1" ht="20.25">
      <c r="E69" s="87"/>
      <c r="N69" s="127"/>
      <c r="O69" s="205"/>
      <c r="P69" s="104"/>
      <c r="Q69" s="104"/>
      <c r="R69" s="104"/>
      <c r="S69" s="104"/>
      <c r="T69" s="104"/>
      <c r="U69" s="104"/>
      <c r="V69" s="104"/>
      <c r="W69" s="104"/>
      <c r="X69" s="104"/>
      <c r="Y69" s="104"/>
      <c r="Z69" s="104"/>
      <c r="AA69" s="104"/>
      <c r="AB69" s="104"/>
      <c r="AC69" s="104"/>
      <c r="AD69" s="104"/>
      <c r="AE69" s="104"/>
      <c r="AF69" s="104"/>
      <c r="AG69" s="104"/>
      <c r="AH69" s="104"/>
      <c r="AI69" s="104"/>
      <c r="AJ69" s="104"/>
    </row>
    <row r="70" spans="5:36" s="76" customFormat="1" ht="20.25">
      <c r="E70" s="87"/>
      <c r="N70" s="127"/>
      <c r="O70" s="205"/>
      <c r="P70" s="104"/>
      <c r="Q70" s="104"/>
      <c r="R70" s="104"/>
      <c r="S70" s="104"/>
      <c r="T70" s="104"/>
      <c r="U70" s="104"/>
      <c r="V70" s="104"/>
      <c r="W70" s="104"/>
      <c r="X70" s="104"/>
      <c r="Y70" s="104"/>
      <c r="Z70" s="104"/>
      <c r="AA70" s="104"/>
      <c r="AB70" s="104"/>
      <c r="AC70" s="104"/>
      <c r="AD70" s="104"/>
      <c r="AE70" s="104"/>
      <c r="AF70" s="104"/>
      <c r="AG70" s="104"/>
      <c r="AH70" s="104"/>
      <c r="AI70" s="104"/>
      <c r="AJ70" s="104"/>
    </row>
    <row r="71" spans="5:36" s="76" customFormat="1" ht="20.25">
      <c r="E71" s="87"/>
      <c r="N71" s="127"/>
      <c r="O71" s="205"/>
      <c r="P71" s="104"/>
      <c r="Q71" s="104"/>
      <c r="R71" s="104"/>
      <c r="S71" s="104"/>
      <c r="T71" s="104"/>
      <c r="U71" s="104"/>
      <c r="V71" s="104"/>
      <c r="W71" s="104"/>
      <c r="X71" s="104"/>
      <c r="Y71" s="104"/>
      <c r="Z71" s="104"/>
      <c r="AA71" s="104"/>
      <c r="AB71" s="104"/>
      <c r="AC71" s="104"/>
      <c r="AD71" s="104"/>
      <c r="AE71" s="104"/>
      <c r="AF71" s="104"/>
      <c r="AG71" s="104"/>
      <c r="AH71" s="104"/>
      <c r="AI71" s="104"/>
      <c r="AJ71" s="104"/>
    </row>
    <row r="72" spans="5:36" s="76" customFormat="1" ht="20.25">
      <c r="E72" s="87"/>
      <c r="N72" s="127"/>
      <c r="O72" s="205"/>
      <c r="P72" s="104"/>
      <c r="Q72" s="104"/>
      <c r="R72" s="104"/>
      <c r="S72" s="104"/>
      <c r="T72" s="104"/>
      <c r="U72" s="104"/>
      <c r="V72" s="104"/>
      <c r="W72" s="104"/>
      <c r="X72" s="104"/>
      <c r="Y72" s="104"/>
      <c r="Z72" s="104"/>
      <c r="AA72" s="104"/>
      <c r="AB72" s="104"/>
      <c r="AC72" s="104"/>
      <c r="AD72" s="104"/>
      <c r="AE72" s="104"/>
      <c r="AF72" s="104"/>
      <c r="AG72" s="104"/>
      <c r="AH72" s="104"/>
      <c r="AI72" s="104"/>
      <c r="AJ72" s="104"/>
    </row>
    <row r="73" spans="5:36" s="76" customFormat="1" ht="20.25">
      <c r="E73" s="87"/>
      <c r="N73" s="127"/>
      <c r="O73" s="205"/>
      <c r="P73" s="104"/>
      <c r="Q73" s="104"/>
      <c r="R73" s="104"/>
      <c r="S73" s="104"/>
      <c r="T73" s="104"/>
      <c r="U73" s="104"/>
      <c r="V73" s="104"/>
      <c r="W73" s="104"/>
      <c r="X73" s="104"/>
      <c r="Y73" s="104"/>
      <c r="Z73" s="104"/>
      <c r="AA73" s="104"/>
      <c r="AB73" s="104"/>
      <c r="AC73" s="104"/>
      <c r="AD73" s="104"/>
      <c r="AE73" s="104"/>
      <c r="AF73" s="104"/>
      <c r="AG73" s="104"/>
      <c r="AH73" s="104"/>
      <c r="AI73" s="104"/>
      <c r="AJ73" s="104"/>
    </row>
    <row r="74" spans="5:36" s="76" customFormat="1" ht="20.25">
      <c r="E74" s="87"/>
      <c r="N74" s="127"/>
      <c r="O74" s="205"/>
      <c r="P74" s="104"/>
      <c r="Q74" s="104"/>
      <c r="R74" s="104"/>
      <c r="S74" s="104"/>
      <c r="T74" s="104"/>
      <c r="U74" s="104"/>
      <c r="V74" s="104"/>
      <c r="W74" s="104"/>
      <c r="X74" s="104"/>
      <c r="Y74" s="104"/>
      <c r="Z74" s="104"/>
      <c r="AA74" s="104"/>
      <c r="AB74" s="104"/>
      <c r="AC74" s="104"/>
      <c r="AD74" s="104"/>
      <c r="AE74" s="104"/>
      <c r="AF74" s="104"/>
      <c r="AG74" s="104"/>
      <c r="AH74" s="104"/>
      <c r="AI74" s="104"/>
      <c r="AJ74" s="104"/>
    </row>
    <row r="75" spans="5:36" s="76" customFormat="1" ht="20.25">
      <c r="E75" s="87"/>
      <c r="N75" s="127"/>
      <c r="O75" s="205"/>
      <c r="P75" s="104"/>
      <c r="Q75" s="104"/>
      <c r="R75" s="104"/>
      <c r="S75" s="104"/>
      <c r="T75" s="104"/>
      <c r="U75" s="104"/>
      <c r="V75" s="104"/>
      <c r="W75" s="104"/>
      <c r="X75" s="104"/>
      <c r="Y75" s="104"/>
      <c r="Z75" s="104"/>
      <c r="AA75" s="104"/>
      <c r="AB75" s="104"/>
      <c r="AC75" s="104"/>
      <c r="AD75" s="104"/>
      <c r="AE75" s="104"/>
      <c r="AF75" s="104"/>
      <c r="AG75" s="104"/>
      <c r="AH75" s="104"/>
      <c r="AI75" s="104"/>
      <c r="AJ75" s="104"/>
    </row>
    <row r="76" spans="5:36" s="76" customFormat="1" ht="20.25">
      <c r="E76" s="87"/>
      <c r="N76" s="127"/>
      <c r="O76" s="205"/>
      <c r="P76" s="104"/>
      <c r="Q76" s="104"/>
      <c r="R76" s="104"/>
      <c r="S76" s="104"/>
      <c r="T76" s="104"/>
      <c r="U76" s="104"/>
      <c r="V76" s="104"/>
      <c r="W76" s="104"/>
      <c r="X76" s="104"/>
      <c r="Y76" s="104"/>
      <c r="Z76" s="104"/>
      <c r="AA76" s="104"/>
      <c r="AB76" s="104"/>
      <c r="AC76" s="104"/>
      <c r="AD76" s="104"/>
      <c r="AE76" s="104"/>
      <c r="AF76" s="104"/>
      <c r="AG76" s="104"/>
      <c r="AH76" s="104"/>
      <c r="AI76" s="104"/>
      <c r="AJ76" s="104"/>
    </row>
    <row r="77" spans="5:36" s="76" customFormat="1" ht="20.25">
      <c r="E77" s="87"/>
      <c r="N77" s="127"/>
      <c r="O77" s="205"/>
      <c r="P77" s="104"/>
      <c r="Q77" s="104"/>
      <c r="R77" s="104"/>
      <c r="S77" s="104"/>
      <c r="T77" s="104"/>
      <c r="U77" s="104"/>
      <c r="V77" s="104"/>
      <c r="W77" s="104"/>
      <c r="X77" s="104"/>
      <c r="Y77" s="104"/>
      <c r="Z77" s="104"/>
      <c r="AA77" s="104"/>
      <c r="AB77" s="104"/>
      <c r="AC77" s="104"/>
      <c r="AD77" s="104"/>
      <c r="AE77" s="104"/>
      <c r="AF77" s="104"/>
      <c r="AG77" s="104"/>
      <c r="AH77" s="104"/>
      <c r="AI77" s="104"/>
      <c r="AJ77" s="104"/>
    </row>
    <row r="78" spans="5:36" s="76" customFormat="1" ht="20.25">
      <c r="E78" s="87"/>
      <c r="N78" s="127"/>
      <c r="O78" s="205"/>
      <c r="P78" s="104"/>
      <c r="Q78" s="104"/>
      <c r="R78" s="104"/>
      <c r="S78" s="104"/>
      <c r="T78" s="104"/>
      <c r="U78" s="104"/>
      <c r="V78" s="104"/>
      <c r="W78" s="104"/>
      <c r="X78" s="104"/>
      <c r="Y78" s="104"/>
      <c r="Z78" s="104"/>
      <c r="AA78" s="104"/>
      <c r="AB78" s="104"/>
      <c r="AC78" s="104"/>
      <c r="AD78" s="104"/>
      <c r="AE78" s="104"/>
      <c r="AF78" s="104"/>
      <c r="AG78" s="104"/>
      <c r="AH78" s="104"/>
      <c r="AI78" s="104"/>
      <c r="AJ78" s="104"/>
    </row>
    <row r="79" spans="5:36" s="76" customFormat="1" ht="20.25">
      <c r="E79" s="87"/>
      <c r="N79" s="127"/>
      <c r="O79" s="205"/>
      <c r="P79" s="104"/>
      <c r="Q79" s="104"/>
      <c r="R79" s="104"/>
      <c r="S79" s="104"/>
      <c r="T79" s="104"/>
      <c r="U79" s="104"/>
      <c r="V79" s="104"/>
      <c r="W79" s="104"/>
      <c r="X79" s="104"/>
      <c r="Y79" s="104"/>
      <c r="Z79" s="104"/>
      <c r="AA79" s="104"/>
      <c r="AB79" s="104"/>
      <c r="AC79" s="104"/>
      <c r="AD79" s="104"/>
      <c r="AE79" s="104"/>
      <c r="AF79" s="104"/>
      <c r="AG79" s="104"/>
      <c r="AH79" s="104"/>
      <c r="AI79" s="104"/>
      <c r="AJ79" s="104"/>
    </row>
    <row r="80" spans="5:36" s="76" customFormat="1" ht="20.25">
      <c r="E80" s="87"/>
      <c r="N80" s="127"/>
      <c r="O80" s="205"/>
      <c r="P80" s="104"/>
      <c r="Q80" s="104"/>
      <c r="R80" s="104"/>
      <c r="S80" s="104"/>
      <c r="T80" s="104"/>
      <c r="U80" s="104"/>
      <c r="V80" s="104"/>
      <c r="W80" s="104"/>
      <c r="X80" s="104"/>
      <c r="Y80" s="104"/>
      <c r="Z80" s="104"/>
      <c r="AA80" s="104"/>
      <c r="AB80" s="104"/>
      <c r="AC80" s="104"/>
      <c r="AD80" s="104"/>
      <c r="AE80" s="104"/>
      <c r="AF80" s="104"/>
      <c r="AG80" s="104"/>
      <c r="AH80" s="104"/>
      <c r="AI80" s="104"/>
      <c r="AJ80" s="104"/>
    </row>
    <row r="81" spans="5:36" s="76" customFormat="1" ht="20.25">
      <c r="E81" s="87"/>
      <c r="N81" s="127"/>
      <c r="O81" s="205"/>
      <c r="P81" s="104"/>
      <c r="Q81" s="104"/>
      <c r="R81" s="104"/>
      <c r="S81" s="104"/>
      <c r="T81" s="104"/>
      <c r="U81" s="104"/>
      <c r="V81" s="104"/>
      <c r="W81" s="104"/>
      <c r="X81" s="104"/>
      <c r="Y81" s="104"/>
      <c r="Z81" s="104"/>
      <c r="AA81" s="104"/>
      <c r="AB81" s="104"/>
      <c r="AC81" s="104"/>
      <c r="AD81" s="104"/>
      <c r="AE81" s="104"/>
      <c r="AF81" s="104"/>
      <c r="AG81" s="104"/>
      <c r="AH81" s="104"/>
      <c r="AI81" s="104"/>
      <c r="AJ81" s="104"/>
    </row>
    <row r="82" spans="5:36" s="76" customFormat="1" ht="20.25">
      <c r="E82" s="87"/>
      <c r="N82" s="127"/>
      <c r="O82" s="205"/>
      <c r="P82" s="104"/>
      <c r="Q82" s="104"/>
      <c r="R82" s="104"/>
      <c r="S82" s="104"/>
      <c r="T82" s="104"/>
      <c r="U82" s="104"/>
      <c r="V82" s="104"/>
      <c r="W82" s="104"/>
      <c r="X82" s="104"/>
      <c r="Y82" s="104"/>
      <c r="Z82" s="104"/>
      <c r="AA82" s="104"/>
      <c r="AB82" s="104"/>
      <c r="AC82" s="104"/>
      <c r="AD82" s="104"/>
      <c r="AE82" s="104"/>
      <c r="AF82" s="104"/>
      <c r="AG82" s="104"/>
      <c r="AH82" s="104"/>
      <c r="AI82" s="104"/>
      <c r="AJ82" s="104"/>
    </row>
    <row r="83" spans="5:36" s="76" customFormat="1" ht="20.25">
      <c r="E83" s="87"/>
      <c r="N83" s="127"/>
      <c r="O83" s="205"/>
      <c r="P83" s="104"/>
      <c r="Q83" s="104"/>
      <c r="R83" s="104"/>
      <c r="S83" s="104"/>
      <c r="T83" s="104"/>
      <c r="U83" s="104"/>
      <c r="V83" s="104"/>
      <c r="W83" s="104"/>
      <c r="X83" s="104"/>
      <c r="Y83" s="104"/>
      <c r="Z83" s="104"/>
      <c r="AA83" s="104"/>
      <c r="AB83" s="104"/>
      <c r="AC83" s="104"/>
      <c r="AD83" s="104"/>
      <c r="AE83" s="104"/>
      <c r="AF83" s="104"/>
      <c r="AG83" s="104"/>
      <c r="AH83" s="104"/>
      <c r="AI83" s="104"/>
      <c r="AJ83" s="104"/>
    </row>
    <row r="84" spans="5:36" s="76" customFormat="1" ht="20.25">
      <c r="E84" s="87"/>
      <c r="N84" s="127"/>
      <c r="O84" s="205"/>
      <c r="P84" s="104"/>
      <c r="Q84" s="104"/>
      <c r="R84" s="104"/>
      <c r="S84" s="104"/>
      <c r="T84" s="104"/>
      <c r="U84" s="104"/>
      <c r="V84" s="104"/>
      <c r="W84" s="104"/>
      <c r="X84" s="104"/>
      <c r="Y84" s="104"/>
      <c r="Z84" s="104"/>
      <c r="AA84" s="104"/>
      <c r="AB84" s="104"/>
      <c r="AC84" s="104"/>
      <c r="AD84" s="104"/>
      <c r="AE84" s="104"/>
      <c r="AF84" s="104"/>
      <c r="AG84" s="104"/>
      <c r="AH84" s="104"/>
      <c r="AI84" s="104"/>
      <c r="AJ84" s="104"/>
    </row>
    <row r="85" spans="5:36" s="76" customFormat="1" ht="20.25">
      <c r="E85" s="87"/>
      <c r="N85" s="127"/>
      <c r="O85" s="205"/>
      <c r="P85" s="104"/>
      <c r="Q85" s="104"/>
      <c r="R85" s="104"/>
      <c r="S85" s="104"/>
      <c r="T85" s="104"/>
      <c r="U85" s="104"/>
      <c r="V85" s="104"/>
      <c r="W85" s="104"/>
      <c r="X85" s="104"/>
      <c r="Y85" s="104"/>
      <c r="Z85" s="104"/>
      <c r="AA85" s="104"/>
      <c r="AB85" s="104"/>
      <c r="AC85" s="104"/>
      <c r="AD85" s="104"/>
      <c r="AE85" s="104"/>
      <c r="AF85" s="104"/>
      <c r="AG85" s="104"/>
      <c r="AH85" s="104"/>
      <c r="AI85" s="104"/>
      <c r="AJ85" s="104"/>
    </row>
    <row r="86" spans="5:36" s="76" customFormat="1" ht="20.25">
      <c r="E86" s="87"/>
      <c r="N86" s="127"/>
      <c r="O86" s="205"/>
      <c r="P86" s="104"/>
      <c r="Q86" s="104"/>
      <c r="R86" s="104"/>
      <c r="S86" s="104"/>
      <c r="T86" s="104"/>
      <c r="U86" s="104"/>
      <c r="V86" s="104"/>
      <c r="W86" s="104"/>
      <c r="X86" s="104"/>
      <c r="Y86" s="104"/>
      <c r="Z86" s="104"/>
      <c r="AA86" s="104"/>
      <c r="AB86" s="104"/>
      <c r="AC86" s="104"/>
      <c r="AD86" s="104"/>
      <c r="AE86" s="104"/>
      <c r="AF86" s="104"/>
      <c r="AG86" s="104"/>
      <c r="AH86" s="104"/>
      <c r="AI86" s="104"/>
      <c r="AJ86" s="104"/>
    </row>
    <row r="87" spans="5:36" s="76" customFormat="1" ht="20.25">
      <c r="E87" s="87"/>
      <c r="N87" s="127"/>
      <c r="O87" s="205"/>
      <c r="P87" s="104"/>
      <c r="Q87" s="104"/>
      <c r="R87" s="104"/>
      <c r="S87" s="104"/>
      <c r="T87" s="104"/>
      <c r="U87" s="104"/>
      <c r="V87" s="104"/>
      <c r="W87" s="104"/>
      <c r="X87" s="104"/>
      <c r="Y87" s="104"/>
      <c r="Z87" s="104"/>
      <c r="AA87" s="104"/>
      <c r="AB87" s="104"/>
      <c r="AC87" s="104"/>
      <c r="AD87" s="104"/>
      <c r="AE87" s="104"/>
      <c r="AF87" s="104"/>
      <c r="AG87" s="104"/>
      <c r="AH87" s="104"/>
      <c r="AI87" s="104"/>
      <c r="AJ87" s="104"/>
    </row>
    <row r="88" spans="5:36" s="76" customFormat="1" ht="20.25">
      <c r="E88" s="87"/>
      <c r="N88" s="127"/>
      <c r="O88" s="205"/>
      <c r="P88" s="104"/>
      <c r="Q88" s="104"/>
      <c r="R88" s="104"/>
      <c r="S88" s="104"/>
      <c r="T88" s="104"/>
      <c r="U88" s="104"/>
      <c r="V88" s="104"/>
      <c r="W88" s="104"/>
      <c r="X88" s="104"/>
      <c r="Y88" s="104"/>
      <c r="Z88" s="104"/>
      <c r="AA88" s="104"/>
      <c r="AB88" s="104"/>
      <c r="AC88" s="104"/>
      <c r="AD88" s="104"/>
      <c r="AE88" s="104"/>
      <c r="AF88" s="104"/>
      <c r="AG88" s="104"/>
      <c r="AH88" s="104"/>
      <c r="AI88" s="104"/>
      <c r="AJ88" s="104"/>
    </row>
    <row r="89" spans="5:36" s="76" customFormat="1" ht="20.25">
      <c r="E89" s="87"/>
      <c r="N89" s="127"/>
      <c r="O89" s="205"/>
      <c r="P89" s="104"/>
      <c r="Q89" s="104"/>
      <c r="R89" s="104"/>
      <c r="S89" s="104"/>
      <c r="T89" s="104"/>
      <c r="U89" s="104"/>
      <c r="V89" s="104"/>
      <c r="W89" s="104"/>
      <c r="X89" s="104"/>
      <c r="Y89" s="104"/>
      <c r="Z89" s="104"/>
      <c r="AA89" s="104"/>
      <c r="AB89" s="104"/>
      <c r="AC89" s="104"/>
      <c r="AD89" s="104"/>
      <c r="AE89" s="104"/>
      <c r="AF89" s="104"/>
      <c r="AG89" s="104"/>
      <c r="AH89" s="104"/>
      <c r="AI89" s="104"/>
      <c r="AJ89" s="104"/>
    </row>
    <row r="90" spans="5:36" s="76" customFormat="1" ht="20.25">
      <c r="E90" s="87"/>
      <c r="N90" s="127"/>
      <c r="O90" s="205"/>
      <c r="P90" s="104"/>
      <c r="Q90" s="104"/>
      <c r="R90" s="104"/>
      <c r="S90" s="104"/>
      <c r="T90" s="104"/>
      <c r="U90" s="104"/>
      <c r="V90" s="104"/>
      <c r="W90" s="104"/>
      <c r="X90" s="104"/>
      <c r="Y90" s="104"/>
      <c r="Z90" s="104"/>
      <c r="AA90" s="104"/>
      <c r="AB90" s="104"/>
      <c r="AC90" s="104"/>
      <c r="AD90" s="104"/>
      <c r="AE90" s="104"/>
      <c r="AF90" s="104"/>
      <c r="AG90" s="104"/>
      <c r="AH90" s="104"/>
      <c r="AI90" s="104"/>
      <c r="AJ90" s="104"/>
    </row>
    <row r="91" spans="5:36" s="76" customFormat="1" ht="20.25">
      <c r="E91" s="87"/>
      <c r="N91" s="127"/>
      <c r="O91" s="205"/>
      <c r="P91" s="104"/>
      <c r="Q91" s="104"/>
      <c r="R91" s="104"/>
      <c r="S91" s="104"/>
      <c r="T91" s="104"/>
      <c r="U91" s="104"/>
      <c r="V91" s="104"/>
      <c r="W91" s="104"/>
      <c r="X91" s="104"/>
      <c r="Y91" s="104"/>
      <c r="Z91" s="104"/>
      <c r="AA91" s="104"/>
      <c r="AB91" s="104"/>
      <c r="AC91" s="104"/>
      <c r="AD91" s="104"/>
      <c r="AE91" s="104"/>
      <c r="AF91" s="104"/>
      <c r="AG91" s="104"/>
      <c r="AH91" s="104"/>
      <c r="AI91" s="104"/>
      <c r="AJ91" s="104"/>
    </row>
    <row r="92" spans="5:36" s="76" customFormat="1" ht="20.25">
      <c r="E92" s="87"/>
      <c r="N92" s="127"/>
      <c r="O92" s="205"/>
      <c r="P92" s="104"/>
      <c r="Q92" s="104"/>
      <c r="R92" s="104"/>
      <c r="S92" s="104"/>
      <c r="T92" s="104"/>
      <c r="U92" s="104"/>
      <c r="V92" s="104"/>
      <c r="W92" s="104"/>
      <c r="X92" s="104"/>
      <c r="Y92" s="104"/>
      <c r="Z92" s="104"/>
      <c r="AA92" s="104"/>
      <c r="AB92" s="104"/>
      <c r="AC92" s="104"/>
      <c r="AD92" s="104"/>
      <c r="AE92" s="104"/>
      <c r="AF92" s="104"/>
      <c r="AG92" s="104"/>
      <c r="AH92" s="104"/>
      <c r="AI92" s="104"/>
      <c r="AJ92" s="104"/>
    </row>
    <row r="93" spans="5:36" s="76" customFormat="1" ht="20.25">
      <c r="E93" s="87"/>
      <c r="N93" s="127"/>
      <c r="O93" s="205"/>
      <c r="P93" s="104"/>
      <c r="Q93" s="104"/>
      <c r="R93" s="104"/>
      <c r="S93" s="104"/>
      <c r="T93" s="104"/>
      <c r="U93" s="104"/>
      <c r="V93" s="104"/>
      <c r="W93" s="104"/>
      <c r="X93" s="104"/>
      <c r="Y93" s="104"/>
      <c r="Z93" s="104"/>
      <c r="AA93" s="104"/>
      <c r="AB93" s="104"/>
      <c r="AC93" s="104"/>
      <c r="AD93" s="104"/>
      <c r="AE93" s="104"/>
      <c r="AF93" s="104"/>
      <c r="AG93" s="104"/>
      <c r="AH93" s="104"/>
      <c r="AI93" s="104"/>
      <c r="AJ93" s="104"/>
    </row>
    <row r="94" spans="5:36" s="76" customFormat="1" ht="20.25">
      <c r="E94" s="87"/>
      <c r="N94" s="127"/>
      <c r="O94" s="205"/>
      <c r="P94" s="104"/>
      <c r="Q94" s="104"/>
      <c r="R94" s="104"/>
      <c r="S94" s="104"/>
      <c r="T94" s="104"/>
      <c r="U94" s="104"/>
      <c r="V94" s="104"/>
      <c r="W94" s="104"/>
      <c r="X94" s="104"/>
      <c r="Y94" s="104"/>
      <c r="Z94" s="104"/>
      <c r="AA94" s="104"/>
      <c r="AB94" s="104"/>
      <c r="AC94" s="104"/>
      <c r="AD94" s="104"/>
      <c r="AE94" s="104"/>
      <c r="AF94" s="104"/>
      <c r="AG94" s="104"/>
      <c r="AH94" s="104"/>
      <c r="AI94" s="104"/>
      <c r="AJ94" s="104"/>
    </row>
    <row r="95" spans="5:36" s="76" customFormat="1" ht="20.25">
      <c r="E95" s="87"/>
      <c r="N95" s="127"/>
      <c r="O95" s="205"/>
      <c r="P95" s="104"/>
      <c r="Q95" s="104"/>
      <c r="R95" s="104"/>
      <c r="S95" s="104"/>
      <c r="T95" s="104"/>
      <c r="U95" s="104"/>
      <c r="V95" s="104"/>
      <c r="W95" s="104"/>
      <c r="X95" s="104"/>
      <c r="Y95" s="104"/>
      <c r="Z95" s="104"/>
      <c r="AA95" s="104"/>
      <c r="AB95" s="104"/>
      <c r="AC95" s="104"/>
      <c r="AD95" s="104"/>
      <c r="AE95" s="104"/>
      <c r="AF95" s="104"/>
      <c r="AG95" s="104"/>
      <c r="AH95" s="104"/>
      <c r="AI95" s="104"/>
      <c r="AJ95" s="104"/>
    </row>
    <row r="96" spans="5:36" s="76" customFormat="1" ht="20.25">
      <c r="E96" s="87"/>
      <c r="N96" s="127"/>
      <c r="O96" s="205"/>
      <c r="P96" s="104"/>
      <c r="Q96" s="104"/>
      <c r="R96" s="104"/>
      <c r="S96" s="104"/>
      <c r="T96" s="104"/>
      <c r="U96" s="104"/>
      <c r="V96" s="104"/>
      <c r="W96" s="104"/>
      <c r="X96" s="104"/>
      <c r="Y96" s="104"/>
      <c r="Z96" s="104"/>
      <c r="AA96" s="104"/>
      <c r="AB96" s="104"/>
      <c r="AC96" s="104"/>
      <c r="AD96" s="104"/>
      <c r="AE96" s="104"/>
      <c r="AF96" s="104"/>
      <c r="AG96" s="104"/>
      <c r="AH96" s="104"/>
      <c r="AI96" s="104"/>
      <c r="AJ96" s="104"/>
    </row>
    <row r="97" spans="5:36" s="76" customFormat="1" ht="20.25">
      <c r="E97" s="87"/>
      <c r="N97" s="127"/>
      <c r="O97" s="205"/>
      <c r="P97" s="104"/>
      <c r="Q97" s="104"/>
      <c r="R97" s="104"/>
      <c r="S97" s="104"/>
      <c r="T97" s="104"/>
      <c r="U97" s="104"/>
      <c r="V97" s="104"/>
      <c r="W97" s="104"/>
      <c r="X97" s="104"/>
      <c r="Y97" s="104"/>
      <c r="Z97" s="104"/>
      <c r="AA97" s="104"/>
      <c r="AB97" s="104"/>
      <c r="AC97" s="104"/>
      <c r="AD97" s="104"/>
      <c r="AE97" s="104"/>
      <c r="AF97" s="104"/>
      <c r="AG97" s="104"/>
      <c r="AH97" s="104"/>
      <c r="AI97" s="104"/>
      <c r="AJ97" s="104"/>
    </row>
    <row r="98" spans="5:36" s="76" customFormat="1" ht="20.25">
      <c r="E98" s="87"/>
      <c r="N98" s="127"/>
      <c r="O98" s="205"/>
      <c r="P98" s="104"/>
      <c r="Q98" s="104"/>
      <c r="R98" s="104"/>
      <c r="S98" s="104"/>
      <c r="T98" s="104"/>
      <c r="U98" s="104"/>
      <c r="V98" s="104"/>
      <c r="W98" s="104"/>
      <c r="X98" s="104"/>
      <c r="Y98" s="104"/>
      <c r="Z98" s="104"/>
      <c r="AA98" s="104"/>
      <c r="AB98" s="104"/>
      <c r="AC98" s="104"/>
      <c r="AD98" s="104"/>
      <c r="AE98" s="104"/>
      <c r="AF98" s="104"/>
      <c r="AG98" s="104"/>
      <c r="AH98" s="104"/>
      <c r="AI98" s="104"/>
      <c r="AJ98" s="104"/>
    </row>
    <row r="99" spans="5:36" s="76" customFormat="1" ht="20.25">
      <c r="E99" s="87"/>
      <c r="N99" s="127"/>
      <c r="O99" s="205"/>
      <c r="P99" s="104"/>
      <c r="Q99" s="104"/>
      <c r="R99" s="104"/>
      <c r="S99" s="104"/>
      <c r="T99" s="104"/>
      <c r="U99" s="104"/>
      <c r="V99" s="104"/>
      <c r="W99" s="104"/>
      <c r="X99" s="104"/>
      <c r="Y99" s="104"/>
      <c r="Z99" s="104"/>
      <c r="AA99" s="104"/>
      <c r="AB99" s="104"/>
      <c r="AC99" s="104"/>
      <c r="AD99" s="104"/>
      <c r="AE99" s="104"/>
      <c r="AF99" s="104"/>
      <c r="AG99" s="104"/>
      <c r="AH99" s="104"/>
      <c r="AI99" s="104"/>
      <c r="AJ99" s="104"/>
    </row>
    <row r="100" spans="5:36" s="76" customFormat="1" ht="20.25">
      <c r="E100" s="87"/>
      <c r="N100" s="127"/>
      <c r="O100" s="205"/>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row>
    <row r="101" spans="5:36" s="76" customFormat="1" ht="20.25">
      <c r="E101" s="87"/>
      <c r="N101" s="127"/>
      <c r="O101" s="205"/>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row>
    <row r="102" spans="5:36" s="76" customFormat="1" ht="20.25">
      <c r="E102" s="87"/>
      <c r="N102" s="127"/>
      <c r="O102" s="205"/>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row>
    <row r="103" spans="5:36" s="76" customFormat="1" ht="20.25">
      <c r="E103" s="87"/>
      <c r="N103" s="127"/>
      <c r="O103" s="205"/>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row>
    <row r="104" spans="5:36" s="76" customFormat="1" ht="20.25">
      <c r="E104" s="87"/>
      <c r="N104" s="127"/>
      <c r="O104" s="205"/>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row>
    <row r="105" spans="5:36" s="76" customFormat="1" ht="20.25">
      <c r="E105" s="87"/>
      <c r="N105" s="127"/>
      <c r="O105" s="205"/>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row>
    <row r="106" spans="5:36" s="76" customFormat="1" ht="20.25">
      <c r="E106" s="87"/>
      <c r="N106" s="127"/>
      <c r="O106" s="205"/>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row>
    <row r="107" spans="5:36" s="76" customFormat="1" ht="20.25">
      <c r="E107" s="87"/>
      <c r="N107" s="127"/>
      <c r="O107" s="205"/>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row>
    <row r="108" spans="5:36" s="76" customFormat="1" ht="20.25">
      <c r="E108" s="87"/>
      <c r="N108" s="127"/>
      <c r="O108" s="205"/>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row>
    <row r="109" spans="5:36" s="76" customFormat="1" ht="20.25">
      <c r="E109" s="87"/>
      <c r="N109" s="127"/>
      <c r="O109" s="205"/>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row>
    <row r="110" spans="5:36" s="76" customFormat="1" ht="20.25">
      <c r="E110" s="87"/>
      <c r="N110" s="127"/>
      <c r="O110" s="205"/>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row>
    <row r="111" spans="5:36" s="76" customFormat="1" ht="20.25">
      <c r="E111" s="87"/>
      <c r="N111" s="127"/>
      <c r="O111" s="205"/>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row>
    <row r="112" spans="5:36" s="76" customFormat="1" ht="20.25">
      <c r="E112" s="87"/>
      <c r="N112" s="127"/>
      <c r="O112" s="205"/>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row>
    <row r="113" spans="5:36" s="76" customFormat="1" ht="20.25">
      <c r="E113" s="87"/>
      <c r="N113" s="127"/>
      <c r="O113" s="205"/>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row>
    <row r="114" spans="5:36" s="76" customFormat="1" ht="20.25">
      <c r="E114" s="87"/>
      <c r="N114" s="127"/>
      <c r="O114" s="205"/>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row>
    <row r="115" spans="5:36" s="76" customFormat="1" ht="20.25">
      <c r="E115" s="87"/>
      <c r="N115" s="127"/>
      <c r="O115" s="205"/>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row>
    <row r="116" spans="5:36" s="76" customFormat="1" ht="20.25">
      <c r="E116" s="87"/>
      <c r="N116" s="127"/>
      <c r="O116" s="205"/>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row>
    <row r="117" spans="5:36" s="76" customFormat="1" ht="20.25">
      <c r="E117" s="87"/>
      <c r="N117" s="127"/>
      <c r="O117" s="205"/>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row>
    <row r="118" spans="5:36" s="76" customFormat="1" ht="20.25">
      <c r="E118" s="87"/>
      <c r="N118" s="127"/>
      <c r="O118" s="205"/>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row>
    <row r="119" spans="5:36" s="76" customFormat="1" ht="20.25">
      <c r="E119" s="87"/>
      <c r="N119" s="127"/>
      <c r="O119" s="205"/>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row>
    <row r="120" spans="5:36" s="76" customFormat="1" ht="20.25">
      <c r="E120" s="87"/>
      <c r="N120" s="127"/>
      <c r="O120" s="205"/>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row>
    <row r="121" spans="5:36" s="76" customFormat="1" ht="20.25">
      <c r="E121" s="87"/>
      <c r="N121" s="127"/>
      <c r="O121" s="205"/>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row>
    <row r="122" spans="5:36" s="76" customFormat="1" ht="20.25">
      <c r="E122" s="87"/>
      <c r="N122" s="127"/>
      <c r="O122" s="205"/>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row>
    <row r="123" spans="5:36" s="76" customFormat="1" ht="20.25">
      <c r="E123" s="87"/>
      <c r="N123" s="127"/>
      <c r="O123" s="205"/>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row>
    <row r="124" spans="5:36" s="76" customFormat="1" ht="20.25">
      <c r="E124" s="87"/>
      <c r="N124" s="127"/>
      <c r="O124" s="205"/>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row>
    <row r="125" spans="5:36" s="76" customFormat="1" ht="20.25">
      <c r="E125" s="87"/>
      <c r="N125" s="127"/>
      <c r="O125" s="205"/>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row>
    <row r="126" spans="5:36" s="76" customFormat="1" ht="20.25">
      <c r="E126" s="87"/>
      <c r="N126" s="127"/>
      <c r="O126" s="205"/>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row>
    <row r="127" spans="5:36" s="76" customFormat="1" ht="20.25">
      <c r="E127" s="87"/>
      <c r="N127" s="127"/>
      <c r="O127" s="205"/>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row>
    <row r="128" spans="5:36" s="76" customFormat="1" ht="20.25">
      <c r="E128" s="87"/>
      <c r="N128" s="127"/>
      <c r="O128" s="205"/>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row>
    <row r="129" spans="5:36" s="76" customFormat="1" ht="20.25">
      <c r="E129" s="87"/>
      <c r="N129" s="127"/>
      <c r="O129" s="205"/>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row>
    <row r="130" spans="5:36" s="76" customFormat="1" ht="20.25">
      <c r="E130" s="87"/>
      <c r="N130" s="127"/>
      <c r="O130" s="205"/>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row>
    <row r="131" spans="5:36" s="76" customFormat="1" ht="20.25">
      <c r="E131" s="87"/>
      <c r="N131" s="127"/>
      <c r="O131" s="205"/>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row>
    <row r="132" spans="5:36" s="76" customFormat="1" ht="20.25">
      <c r="E132" s="87"/>
      <c r="N132" s="127"/>
      <c r="O132" s="205"/>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row>
    <row r="133" spans="5:36" s="76" customFormat="1" ht="20.25">
      <c r="E133" s="87"/>
      <c r="N133" s="127"/>
      <c r="O133" s="205"/>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row>
    <row r="134" spans="5:36" s="76" customFormat="1" ht="20.25">
      <c r="E134" s="87"/>
      <c r="N134" s="127"/>
      <c r="O134" s="205"/>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row>
    <row r="135" spans="5:36" s="76" customFormat="1" ht="20.25">
      <c r="E135" s="87"/>
      <c r="N135" s="127"/>
      <c r="O135" s="205"/>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row>
    <row r="136" spans="5:36" s="76" customFormat="1" ht="20.25">
      <c r="E136" s="87"/>
      <c r="N136" s="127"/>
      <c r="O136" s="205"/>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row>
    <row r="137" spans="5:36" s="76" customFormat="1" ht="20.25">
      <c r="E137" s="87"/>
      <c r="N137" s="127"/>
      <c r="O137" s="205"/>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row>
    <row r="138" spans="5:36" s="76" customFormat="1" ht="20.25">
      <c r="E138" s="87"/>
      <c r="N138" s="127"/>
      <c r="O138" s="205"/>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row>
    <row r="139" spans="5:36" s="76" customFormat="1" ht="20.25">
      <c r="E139" s="87"/>
      <c r="N139" s="127"/>
      <c r="O139" s="205"/>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row>
    <row r="140" spans="5:36" s="76" customFormat="1" ht="20.25">
      <c r="E140" s="87"/>
      <c r="N140" s="127"/>
      <c r="O140" s="205"/>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row>
    <row r="141" spans="5:36" s="76" customFormat="1" ht="20.25">
      <c r="E141" s="87"/>
      <c r="N141" s="127"/>
      <c r="O141" s="205"/>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row>
    <row r="142" spans="5:36" s="76" customFormat="1" ht="20.25">
      <c r="E142" s="87"/>
      <c r="N142" s="127"/>
      <c r="O142" s="205"/>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row>
    <row r="143" spans="5:36" s="76" customFormat="1" ht="20.25">
      <c r="E143" s="87"/>
      <c r="N143" s="127"/>
      <c r="O143" s="205"/>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row>
    <row r="144" spans="5:36" s="76" customFormat="1" ht="20.25">
      <c r="E144" s="87"/>
      <c r="N144" s="127"/>
      <c r="O144" s="205"/>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row>
    <row r="145" spans="5:36" s="76" customFormat="1" ht="20.25">
      <c r="E145" s="87"/>
      <c r="N145" s="127"/>
      <c r="O145" s="205"/>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row>
    <row r="146" spans="5:36" s="76" customFormat="1" ht="20.25">
      <c r="E146" s="87"/>
      <c r="N146" s="127"/>
      <c r="O146" s="205"/>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row>
    <row r="147" spans="5:36" s="76" customFormat="1" ht="20.25">
      <c r="E147" s="87"/>
      <c r="N147" s="127"/>
      <c r="O147" s="205"/>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row>
    <row r="148" spans="5:36" s="76" customFormat="1" ht="20.25">
      <c r="E148" s="87"/>
      <c r="N148" s="127"/>
      <c r="O148" s="205"/>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row>
    <row r="149" spans="5:36" s="76" customFormat="1" ht="20.25">
      <c r="E149" s="87"/>
      <c r="N149" s="127"/>
      <c r="O149" s="205"/>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row>
    <row r="150" spans="5:36" s="76" customFormat="1" ht="20.25">
      <c r="E150" s="87"/>
      <c r="N150" s="127"/>
      <c r="O150" s="205"/>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row>
    <row r="151" spans="5:36" s="76" customFormat="1" ht="20.25">
      <c r="E151" s="87"/>
      <c r="N151" s="127"/>
      <c r="O151" s="205"/>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row>
    <row r="152" spans="5:36" s="76" customFormat="1" ht="20.25">
      <c r="E152" s="87"/>
      <c r="N152" s="127"/>
      <c r="O152" s="205"/>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row>
    <row r="153" spans="5:36" s="76" customFormat="1" ht="20.25">
      <c r="E153" s="87"/>
      <c r="N153" s="127"/>
      <c r="O153" s="205"/>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row>
    <row r="154" spans="5:36" s="76" customFormat="1" ht="20.25">
      <c r="E154" s="87"/>
      <c r="N154" s="127"/>
      <c r="O154" s="205"/>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row>
    <row r="155" spans="5:36" s="76" customFormat="1" ht="20.25">
      <c r="E155" s="87"/>
      <c r="N155" s="127"/>
      <c r="O155" s="205"/>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row>
    <row r="156" spans="5:36" s="76" customFormat="1" ht="20.25">
      <c r="E156" s="87"/>
      <c r="N156" s="127"/>
      <c r="O156" s="205"/>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row>
    <row r="157" spans="5:36" s="76" customFormat="1" ht="20.25">
      <c r="E157" s="87"/>
      <c r="N157" s="127"/>
      <c r="O157" s="205"/>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row>
    <row r="158" spans="5:36" s="76" customFormat="1" ht="20.25">
      <c r="E158" s="87"/>
      <c r="N158" s="127"/>
      <c r="O158" s="205"/>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row>
    <row r="159" spans="5:36" s="76" customFormat="1" ht="20.25">
      <c r="E159" s="87"/>
      <c r="N159" s="127"/>
      <c r="O159" s="205"/>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row>
    <row r="160" spans="5:36" s="76" customFormat="1" ht="20.25">
      <c r="E160" s="87"/>
      <c r="N160" s="127"/>
      <c r="O160" s="205"/>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row>
    <row r="161" spans="5:36" s="76" customFormat="1" ht="20.25">
      <c r="E161" s="87"/>
      <c r="N161" s="127"/>
      <c r="O161" s="205"/>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row>
    <row r="162" spans="5:36" s="76" customFormat="1" ht="20.25">
      <c r="E162" s="87"/>
      <c r="N162" s="127"/>
      <c r="O162" s="205"/>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row>
    <row r="163" spans="5:36" s="76" customFormat="1" ht="20.25">
      <c r="E163" s="87"/>
      <c r="N163" s="127"/>
      <c r="O163" s="205"/>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row>
    <row r="164" spans="5:36" s="76" customFormat="1" ht="20.25">
      <c r="E164" s="87"/>
      <c r="N164" s="127"/>
      <c r="O164" s="205"/>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row>
    <row r="165" spans="5:36" s="76" customFormat="1" ht="20.25">
      <c r="E165" s="87"/>
      <c r="N165" s="127"/>
      <c r="O165" s="205"/>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row>
    <row r="166" spans="5:36" s="76" customFormat="1" ht="20.25">
      <c r="E166" s="87"/>
      <c r="N166" s="127"/>
      <c r="O166" s="205"/>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row>
    <row r="167" spans="5:36" s="76" customFormat="1" ht="20.25">
      <c r="E167" s="87"/>
      <c r="N167" s="127"/>
      <c r="O167" s="205"/>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row>
    <row r="168" spans="5:36" s="76" customFormat="1" ht="20.25">
      <c r="E168" s="87"/>
      <c r="N168" s="127"/>
      <c r="O168" s="205"/>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row>
    <row r="169" spans="5:36" s="76" customFormat="1" ht="20.25">
      <c r="E169" s="87"/>
      <c r="N169" s="127"/>
      <c r="O169" s="205"/>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row>
    <row r="170" spans="5:36" s="76" customFormat="1" ht="20.25">
      <c r="E170" s="87"/>
      <c r="N170" s="127"/>
      <c r="O170" s="205"/>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row>
    <row r="171" spans="5:36" s="76" customFormat="1" ht="20.25">
      <c r="E171" s="87"/>
      <c r="N171" s="127"/>
      <c r="O171" s="205"/>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row>
    <row r="172" spans="5:36" s="76" customFormat="1" ht="20.25">
      <c r="E172" s="87"/>
      <c r="N172" s="127"/>
      <c r="O172" s="205"/>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row>
    <row r="173" spans="5:36" s="76" customFormat="1" ht="20.25">
      <c r="E173" s="87"/>
      <c r="N173" s="127"/>
      <c r="O173" s="205"/>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row>
    <row r="174" spans="5:36" s="76" customFormat="1" ht="20.25">
      <c r="E174" s="87"/>
      <c r="N174" s="127"/>
      <c r="O174" s="205"/>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row>
    <row r="175" spans="5:36" s="76" customFormat="1" ht="20.25">
      <c r="E175" s="87"/>
      <c r="N175" s="127"/>
      <c r="O175" s="205"/>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row>
    <row r="176" spans="5:36" s="76" customFormat="1" ht="20.25">
      <c r="E176" s="87"/>
      <c r="N176" s="127"/>
      <c r="O176" s="205"/>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row>
    <row r="177" spans="5:36" s="76" customFormat="1" ht="20.25">
      <c r="E177" s="87"/>
      <c r="N177" s="127"/>
      <c r="O177" s="205"/>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row>
    <row r="178" spans="5:36" s="76" customFormat="1" ht="20.25">
      <c r="E178" s="87"/>
      <c r="N178" s="127"/>
      <c r="O178" s="205"/>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row>
    <row r="179" spans="5:36" s="76" customFormat="1" ht="20.25">
      <c r="E179" s="87"/>
      <c r="N179" s="127"/>
      <c r="O179" s="205"/>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row>
    <row r="180" spans="5:36" s="76" customFormat="1" ht="20.25">
      <c r="E180" s="87"/>
      <c r="N180" s="127"/>
      <c r="O180" s="205"/>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row>
    <row r="181" spans="5:36" s="76" customFormat="1" ht="20.25">
      <c r="E181" s="87"/>
      <c r="N181" s="127"/>
      <c r="O181" s="205"/>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row>
    <row r="182" spans="5:36" s="76" customFormat="1" ht="20.25">
      <c r="E182" s="87"/>
      <c r="N182" s="127"/>
      <c r="O182" s="205"/>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row>
    <row r="183" spans="5:36" s="76" customFormat="1" ht="20.25">
      <c r="E183" s="87"/>
      <c r="N183" s="127"/>
      <c r="O183" s="205"/>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row>
    <row r="184" spans="5:36" s="76" customFormat="1" ht="20.25">
      <c r="E184" s="87"/>
      <c r="N184" s="127"/>
      <c r="O184" s="205"/>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row>
    <row r="185" spans="5:36" s="76" customFormat="1" ht="20.25">
      <c r="E185" s="87"/>
      <c r="N185" s="127"/>
      <c r="O185" s="205"/>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row>
    <row r="186" spans="5:36" s="76" customFormat="1" ht="20.25">
      <c r="E186" s="87"/>
      <c r="N186" s="127"/>
      <c r="O186" s="205"/>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row>
    <row r="187" spans="5:36" s="76" customFormat="1" ht="20.25">
      <c r="E187" s="87"/>
      <c r="N187" s="127"/>
      <c r="O187" s="205"/>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row>
    <row r="188" spans="5:36" s="76" customFormat="1" ht="20.25">
      <c r="E188" s="87"/>
      <c r="N188" s="127"/>
      <c r="O188" s="205"/>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row>
    <row r="189" spans="5:36" s="76" customFormat="1" ht="20.25">
      <c r="E189" s="87"/>
      <c r="N189" s="127"/>
      <c r="O189" s="205"/>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row>
    <row r="190" spans="5:36" s="76" customFormat="1" ht="20.25">
      <c r="E190" s="87"/>
      <c r="N190" s="127"/>
      <c r="O190" s="205"/>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row>
    <row r="191" spans="5:36" s="76" customFormat="1" ht="20.25">
      <c r="E191" s="87"/>
      <c r="N191" s="127"/>
      <c r="O191" s="205"/>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row>
    <row r="192" spans="5:36" s="76" customFormat="1" ht="20.25">
      <c r="E192" s="87"/>
      <c r="N192" s="127"/>
      <c r="O192" s="205"/>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row>
    <row r="193" spans="5:36" s="76" customFormat="1" ht="20.25">
      <c r="E193" s="87"/>
      <c r="N193" s="127"/>
      <c r="O193" s="205"/>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row>
    <row r="194" spans="5:36" s="76" customFormat="1" ht="20.25">
      <c r="E194" s="87"/>
      <c r="N194" s="127"/>
      <c r="O194" s="205"/>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row>
    <row r="195" spans="5:36" s="76" customFormat="1" ht="20.25">
      <c r="E195" s="87"/>
      <c r="N195" s="127"/>
      <c r="O195" s="205"/>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row>
    <row r="196" spans="5:36" s="76" customFormat="1" ht="20.25">
      <c r="E196" s="87"/>
      <c r="N196" s="127"/>
      <c r="O196" s="205"/>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row>
    <row r="197" spans="5:36" s="76" customFormat="1" ht="20.25">
      <c r="E197" s="87"/>
      <c r="N197" s="127"/>
      <c r="O197" s="205"/>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row>
    <row r="198" spans="5:36" s="76" customFormat="1" ht="20.25">
      <c r="E198" s="87"/>
      <c r="N198" s="127"/>
      <c r="O198" s="205"/>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row>
    <row r="199" spans="5:36" s="2" customFormat="1">
      <c r="E199" s="47"/>
      <c r="N199" s="126"/>
      <c r="O199" s="203"/>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6"/>
      <c r="O200" s="203"/>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6"/>
      <c r="O201" s="203"/>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6"/>
      <c r="O202" s="203"/>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6"/>
      <c r="O203" s="203"/>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6"/>
      <c r="O204" s="203"/>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6"/>
      <c r="O205" s="203"/>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6"/>
      <c r="O206" s="203"/>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6"/>
      <c r="O207" s="203"/>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6"/>
      <c r="O208" s="203"/>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6"/>
      <c r="O209" s="203"/>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6"/>
      <c r="O210" s="203"/>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6"/>
      <c r="O211" s="203"/>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6"/>
      <c r="O212" s="203"/>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6"/>
      <c r="O213" s="203"/>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6"/>
      <c r="O214" s="203"/>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6"/>
      <c r="O215" s="203"/>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6"/>
      <c r="O216" s="203"/>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6"/>
      <c r="O217" s="203"/>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6"/>
      <c r="O218" s="203"/>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6"/>
      <c r="O219" s="203"/>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6"/>
      <c r="O220" s="203"/>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6"/>
      <c r="O221" s="203"/>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6"/>
      <c r="O222" s="203"/>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6"/>
      <c r="O223" s="203"/>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6"/>
      <c r="O224" s="203"/>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6"/>
      <c r="O225" s="203"/>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6"/>
      <c r="O226" s="203"/>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6"/>
      <c r="O227" s="203"/>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6"/>
      <c r="O228" s="203"/>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6"/>
      <c r="O229" s="203"/>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6"/>
      <c r="O230" s="203"/>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6"/>
      <c r="O231" s="203"/>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6"/>
      <c r="O232" s="203"/>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6"/>
      <c r="O233" s="203"/>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6"/>
      <c r="O234" s="203"/>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6"/>
      <c r="O235" s="203"/>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6"/>
      <c r="O236" s="203"/>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6"/>
      <c r="O237" s="203"/>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6"/>
      <c r="O238" s="203"/>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6"/>
      <c r="O239" s="203"/>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6"/>
      <c r="O240" s="203"/>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6"/>
      <c r="O241" s="203"/>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6"/>
      <c r="O242" s="203"/>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6"/>
      <c r="O243" s="203"/>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6"/>
      <c r="O244" s="203"/>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6"/>
      <c r="O245" s="203"/>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6"/>
      <c r="O246" s="203"/>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6"/>
      <c r="O247" s="203"/>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6"/>
      <c r="O248" s="203"/>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6"/>
      <c r="O249" s="203"/>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6"/>
      <c r="O250" s="203"/>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6"/>
      <c r="O251" s="203"/>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6"/>
      <c r="O252" s="203"/>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6"/>
      <c r="O253" s="203"/>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6"/>
      <c r="O254" s="203"/>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6"/>
      <c r="O255" s="203"/>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6"/>
      <c r="O256" s="203"/>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6"/>
      <c r="O257" s="203"/>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6"/>
      <c r="O258" s="203"/>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6"/>
      <c r="O259" s="203"/>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6"/>
      <c r="O260" s="203"/>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6"/>
      <c r="O261" s="203"/>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6"/>
      <c r="O262" s="203"/>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6"/>
      <c r="O263" s="203"/>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6"/>
      <c r="O264" s="203"/>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6"/>
      <c r="O265" s="203"/>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6"/>
      <c r="O266" s="203"/>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6"/>
      <c r="O267" s="203"/>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6"/>
      <c r="O268" s="203"/>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6"/>
      <c r="O269" s="203"/>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6"/>
      <c r="O270" s="203"/>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6"/>
      <c r="O271" s="203"/>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6"/>
      <c r="O272" s="203"/>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6"/>
      <c r="O273" s="203"/>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6"/>
      <c r="O274" s="203"/>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6"/>
      <c r="O275" s="203"/>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6"/>
      <c r="O276" s="203"/>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6"/>
      <c r="O277" s="203"/>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6"/>
      <c r="O278" s="203"/>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6"/>
      <c r="O279" s="203"/>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6"/>
      <c r="O280" s="203"/>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6"/>
      <c r="O281" s="203"/>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6"/>
      <c r="O282" s="203"/>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6"/>
      <c r="O283" s="203"/>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6"/>
      <c r="O284" s="203"/>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6"/>
      <c r="O285" s="203"/>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6"/>
      <c r="O286" s="203"/>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6"/>
      <c r="O287" s="203"/>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6"/>
      <c r="O288" s="203"/>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6"/>
      <c r="O289" s="203"/>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6"/>
      <c r="O290" s="203"/>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6"/>
      <c r="O291" s="203"/>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6"/>
      <c r="O292" s="203"/>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6"/>
      <c r="O293" s="203"/>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6"/>
      <c r="O294" s="203"/>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6"/>
      <c r="O295" s="203"/>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6"/>
      <c r="O296" s="203"/>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6"/>
      <c r="O297" s="203"/>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6"/>
      <c r="O298" s="203"/>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6"/>
      <c r="O299" s="203"/>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6"/>
      <c r="O300" s="203"/>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6"/>
      <c r="O301" s="203"/>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6"/>
      <c r="O302" s="203"/>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6"/>
      <c r="O303" s="203"/>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6"/>
      <c r="O304" s="203"/>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6"/>
      <c r="O305" s="203"/>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6"/>
      <c r="O306" s="203"/>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6"/>
      <c r="O307" s="203"/>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6"/>
      <c r="O308" s="203"/>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6"/>
      <c r="O309" s="203"/>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6"/>
      <c r="O310" s="203"/>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6"/>
      <c r="O311" s="203"/>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6"/>
      <c r="O312" s="203"/>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6"/>
      <c r="O313" s="203"/>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6"/>
      <c r="O314" s="203"/>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6"/>
      <c r="O315" s="203"/>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6"/>
      <c r="O316" s="203"/>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6"/>
      <c r="O317" s="203"/>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6"/>
      <c r="O318" s="203"/>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6"/>
      <c r="O319" s="203"/>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6"/>
      <c r="O320" s="203"/>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6"/>
      <c r="O321" s="203"/>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6"/>
      <c r="O322" s="203"/>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6"/>
      <c r="O323" s="203"/>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6"/>
      <c r="O324" s="203"/>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6"/>
      <c r="O325" s="203"/>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6"/>
      <c r="O326" s="203"/>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6"/>
      <c r="O327" s="203"/>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6"/>
      <c r="O328" s="203"/>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6"/>
      <c r="O329" s="203"/>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6"/>
      <c r="O330" s="203"/>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6"/>
      <c r="O331" s="203"/>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6"/>
      <c r="O332" s="203"/>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6"/>
      <c r="O333" s="203"/>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6"/>
      <c r="O334" s="203"/>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6"/>
      <c r="O335" s="203"/>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6"/>
      <c r="O336" s="203"/>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6"/>
      <c r="O337" s="203"/>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6"/>
      <c r="O338" s="203"/>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6"/>
      <c r="O339" s="203"/>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6"/>
      <c r="O340" s="203"/>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6"/>
      <c r="O341" s="203"/>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6"/>
      <c r="O342" s="203"/>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6"/>
      <c r="O343" s="203"/>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6"/>
      <c r="O344" s="203"/>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6"/>
      <c r="O345" s="203"/>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6"/>
      <c r="O346" s="203"/>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6"/>
      <c r="O347" s="203"/>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6"/>
      <c r="O348" s="203"/>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6"/>
      <c r="O349" s="203"/>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6"/>
      <c r="O350" s="203"/>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6"/>
      <c r="O351" s="203"/>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6"/>
      <c r="O352" s="203"/>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6"/>
      <c r="O353" s="203"/>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6"/>
      <c r="O354" s="203"/>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6"/>
      <c r="O355" s="203"/>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6"/>
      <c r="O356" s="203"/>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6"/>
      <c r="O357" s="203"/>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6"/>
      <c r="O358" s="203"/>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6"/>
      <c r="O359" s="203"/>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6"/>
      <c r="O360" s="203"/>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6"/>
      <c r="O361" s="203"/>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6"/>
      <c r="O362" s="203"/>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6"/>
      <c r="O363" s="203"/>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6"/>
      <c r="O364" s="203"/>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6"/>
      <c r="O365" s="203"/>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6"/>
      <c r="O366" s="203"/>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6"/>
      <c r="O367" s="203"/>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6"/>
      <c r="O368" s="203"/>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6"/>
      <c r="O369" s="203"/>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6"/>
      <c r="O370" s="203"/>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6"/>
      <c r="O371" s="203"/>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6"/>
      <c r="O372" s="203"/>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6"/>
      <c r="O373" s="203"/>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6"/>
      <c r="O374" s="203"/>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6"/>
      <c r="O375" s="203"/>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6"/>
      <c r="O376" s="203"/>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6"/>
      <c r="O377" s="203"/>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6"/>
      <c r="O378" s="203"/>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6"/>
      <c r="O379" s="203"/>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6"/>
      <c r="O380" s="203"/>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6"/>
      <c r="O381" s="203"/>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6"/>
      <c r="O382" s="203"/>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6"/>
      <c r="O383" s="203"/>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6"/>
      <c r="O384" s="203"/>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6"/>
      <c r="O385" s="203"/>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6"/>
      <c r="O386" s="203"/>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6"/>
      <c r="O387" s="203"/>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6"/>
      <c r="O388" s="203"/>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6"/>
      <c r="O389" s="203"/>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6"/>
      <c r="O390" s="203"/>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6"/>
      <c r="O391" s="203"/>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6"/>
      <c r="O392" s="203"/>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6"/>
      <c r="O393" s="203"/>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6"/>
      <c r="O394" s="203"/>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6"/>
      <c r="O395" s="203"/>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6"/>
      <c r="O396" s="203"/>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6"/>
      <c r="O397" s="203"/>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6"/>
      <c r="O398" s="203"/>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6"/>
      <c r="O399" s="203"/>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6"/>
      <c r="O400" s="203"/>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6"/>
      <c r="O401" s="203"/>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6"/>
      <c r="O402" s="203"/>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6"/>
      <c r="O403" s="203"/>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6"/>
      <c r="O404" s="203"/>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6"/>
      <c r="O405" s="203"/>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6"/>
      <c r="O406" s="203"/>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6"/>
      <c r="O407" s="203"/>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6"/>
      <c r="O408" s="203"/>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6"/>
      <c r="O409" s="203"/>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6"/>
      <c r="O410" s="203"/>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6"/>
      <c r="O411" s="203"/>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6"/>
      <c r="O412" s="203"/>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6"/>
      <c r="O413" s="203"/>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6"/>
      <c r="O414" s="203"/>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6"/>
      <c r="O415" s="203"/>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6"/>
      <c r="O416" s="203"/>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6"/>
      <c r="O417" s="203"/>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6"/>
      <c r="O418" s="203"/>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6"/>
      <c r="O419" s="203"/>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6"/>
      <c r="O420" s="203"/>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6"/>
      <c r="O421" s="203"/>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6"/>
      <c r="O422" s="203"/>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6"/>
      <c r="O423" s="203"/>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6"/>
      <c r="O424" s="203"/>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6"/>
      <c r="O425" s="203"/>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6"/>
      <c r="O426" s="203"/>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6"/>
      <c r="O427" s="203"/>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6"/>
      <c r="O428" s="203"/>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6"/>
      <c r="O429" s="203"/>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6"/>
      <c r="O430" s="203"/>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6"/>
      <c r="O431" s="203"/>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6"/>
      <c r="O432" s="203"/>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6"/>
      <c r="O433" s="203"/>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6"/>
      <c r="O434" s="203"/>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6"/>
      <c r="O435" s="203"/>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6"/>
      <c r="O436" s="203"/>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6"/>
      <c r="O437" s="203"/>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6"/>
      <c r="O438" s="203"/>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6"/>
      <c r="O439" s="203"/>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6"/>
      <c r="O440" s="203"/>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6"/>
      <c r="O441" s="203"/>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6"/>
      <c r="O442" s="203"/>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6"/>
      <c r="O443" s="203"/>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6"/>
      <c r="O444" s="203"/>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6"/>
      <c r="O445" s="203"/>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6"/>
      <c r="O446" s="203"/>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6"/>
      <c r="O447" s="203"/>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6"/>
      <c r="O448" s="203"/>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6"/>
      <c r="O449" s="203"/>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6"/>
      <c r="O450" s="203"/>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6"/>
      <c r="O451" s="203"/>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6"/>
      <c r="O452" s="203"/>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6"/>
      <c r="O453" s="203"/>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6"/>
      <c r="O454" s="203"/>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6"/>
      <c r="O455" s="203"/>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6"/>
      <c r="O456" s="203"/>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6"/>
      <c r="O457" s="203"/>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6"/>
      <c r="O458" s="203"/>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6"/>
      <c r="O459" s="203"/>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6"/>
      <c r="O460" s="203"/>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6"/>
      <c r="O461" s="203"/>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6"/>
      <c r="O462" s="203"/>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6"/>
      <c r="O463" s="203"/>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6"/>
      <c r="O464" s="203"/>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6"/>
      <c r="O465" s="203"/>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6"/>
      <c r="O466" s="203"/>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6"/>
      <c r="O467" s="203"/>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6"/>
      <c r="O468" s="203"/>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6"/>
      <c r="O469" s="203"/>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6"/>
      <c r="O470" s="203"/>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6"/>
      <c r="O471" s="203"/>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6"/>
      <c r="O472" s="203"/>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6"/>
      <c r="O473" s="203"/>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6"/>
      <c r="O474" s="203"/>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6"/>
      <c r="O475" s="203"/>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6"/>
      <c r="O476" s="203"/>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6"/>
      <c r="O477" s="203"/>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6"/>
      <c r="O478" s="203"/>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6"/>
      <c r="O479" s="203"/>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6"/>
      <c r="O480" s="203"/>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6"/>
      <c r="O481" s="203"/>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6"/>
      <c r="O482" s="203"/>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6"/>
      <c r="O483" s="203"/>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6"/>
      <c r="O484" s="203"/>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6"/>
      <c r="O485" s="203"/>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6"/>
      <c r="O486" s="203"/>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6"/>
      <c r="O487" s="203"/>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6"/>
      <c r="O488" s="203"/>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6"/>
      <c r="O489" s="203"/>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6"/>
      <c r="O490" s="203"/>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6"/>
      <c r="O491" s="203"/>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6"/>
      <c r="O492" s="203"/>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6"/>
      <c r="O493" s="203"/>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6"/>
      <c r="O494" s="203"/>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6"/>
      <c r="O495" s="203"/>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6"/>
      <c r="O496" s="203"/>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6"/>
      <c r="O497" s="203"/>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6"/>
      <c r="O498" s="203"/>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6"/>
      <c r="O499" s="203"/>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6"/>
      <c r="O500" s="203"/>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6"/>
      <c r="O501" s="203"/>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6"/>
      <c r="O502" s="203"/>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6"/>
      <c r="O503" s="203"/>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6"/>
      <c r="O504" s="203"/>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6"/>
      <c r="O505" s="203"/>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6"/>
      <c r="O506" s="203"/>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6"/>
      <c r="O507" s="203"/>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6"/>
      <c r="O508" s="203"/>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6"/>
      <c r="O509" s="203"/>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6"/>
      <c r="O510" s="203"/>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6"/>
      <c r="O511" s="203"/>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6"/>
      <c r="O512" s="203"/>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6"/>
      <c r="O513" s="203"/>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6"/>
      <c r="O514" s="203"/>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6"/>
      <c r="O515" s="203"/>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6"/>
      <c r="O516" s="203"/>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6"/>
      <c r="O517" s="203"/>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6"/>
      <c r="O518" s="203"/>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6"/>
      <c r="O519" s="203"/>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6"/>
      <c r="O520" s="203"/>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6"/>
      <c r="O521" s="203"/>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6"/>
      <c r="O522" s="203"/>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6"/>
      <c r="O523" s="203"/>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6"/>
      <c r="O524" s="203"/>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6"/>
      <c r="O525" s="203"/>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6"/>
      <c r="O526" s="203"/>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6"/>
      <c r="O527" s="203"/>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6"/>
      <c r="O528" s="203"/>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6"/>
      <c r="O529" s="203"/>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6"/>
      <c r="O530" s="203"/>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6"/>
      <c r="O531" s="203"/>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6"/>
      <c r="O532" s="203"/>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6"/>
      <c r="O533" s="203"/>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6"/>
      <c r="O534" s="203"/>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6"/>
      <c r="O535" s="203"/>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6"/>
      <c r="O536" s="203"/>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6"/>
      <c r="O537" s="203"/>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6"/>
      <c r="O538" s="203"/>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6"/>
      <c r="O539" s="203"/>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6"/>
      <c r="O540" s="203"/>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6"/>
      <c r="O541" s="203"/>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6"/>
      <c r="O542" s="203"/>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6"/>
      <c r="O543" s="203"/>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6"/>
      <c r="O544" s="203"/>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6"/>
      <c r="O545" s="203"/>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6"/>
      <c r="O546" s="203"/>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6"/>
      <c r="O547" s="203"/>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6"/>
      <c r="O548" s="203"/>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6"/>
      <c r="O549" s="203"/>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6"/>
      <c r="O550" s="203"/>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6"/>
      <c r="O551" s="203"/>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6"/>
      <c r="O552" s="203"/>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6"/>
      <c r="O553" s="203"/>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6"/>
      <c r="O554" s="203"/>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6"/>
      <c r="O555" s="203"/>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6"/>
      <c r="O556" s="203"/>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6"/>
      <c r="O557" s="203"/>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6"/>
      <c r="O558" s="203"/>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6"/>
      <c r="O559" s="203"/>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6"/>
      <c r="O560" s="203"/>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6"/>
      <c r="O561" s="203"/>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6"/>
      <c r="O562" s="203"/>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6"/>
      <c r="O563" s="203"/>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6"/>
      <c r="O564" s="203"/>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6"/>
      <c r="O565" s="203"/>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6"/>
      <c r="O566" s="203"/>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6"/>
      <c r="O567" s="203"/>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6"/>
      <c r="O568" s="203"/>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6"/>
      <c r="O569" s="203"/>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6"/>
      <c r="O570" s="203"/>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6"/>
      <c r="O571" s="203"/>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6"/>
      <c r="O572" s="203"/>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6"/>
      <c r="O573" s="203"/>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6"/>
      <c r="O574" s="203"/>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6"/>
      <c r="O575" s="203"/>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6"/>
      <c r="O576" s="203"/>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6"/>
      <c r="O577" s="203"/>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6"/>
      <c r="O578" s="203"/>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6"/>
      <c r="O579" s="203"/>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6"/>
      <c r="O580" s="203"/>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6"/>
      <c r="O581" s="203"/>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6"/>
      <c r="O582" s="203"/>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6"/>
      <c r="O583" s="203"/>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6"/>
      <c r="O584" s="203"/>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6"/>
      <c r="O585" s="203"/>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6"/>
      <c r="O586" s="203"/>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6"/>
      <c r="O587" s="203"/>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6"/>
      <c r="O588" s="203"/>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6"/>
      <c r="O589" s="203"/>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6"/>
      <c r="O590" s="203"/>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6"/>
      <c r="O591" s="203"/>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6"/>
      <c r="O592" s="203"/>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6"/>
      <c r="O593" s="203"/>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6"/>
      <c r="O594" s="203"/>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6"/>
      <c r="O595" s="203"/>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6"/>
      <c r="O596" s="203"/>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6"/>
      <c r="O597" s="203"/>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6"/>
      <c r="O598" s="203"/>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6"/>
      <c r="O599" s="203"/>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6"/>
      <c r="O600" s="203"/>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6"/>
      <c r="O601" s="203"/>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6"/>
      <c r="O602" s="203"/>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6"/>
      <c r="O603" s="203"/>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6"/>
      <c r="O604" s="203"/>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6"/>
      <c r="O605" s="203"/>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6"/>
      <c r="O606" s="203"/>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6"/>
      <c r="O607" s="203"/>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6"/>
      <c r="O608" s="203"/>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6"/>
      <c r="O609" s="203"/>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6"/>
      <c r="O610" s="203"/>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6"/>
      <c r="O611" s="203"/>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6"/>
      <c r="O612" s="203"/>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6"/>
      <c r="O613" s="203"/>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6"/>
      <c r="O614" s="203"/>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6"/>
      <c r="O615" s="203"/>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6"/>
      <c r="O616" s="203"/>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6"/>
      <c r="O617" s="203"/>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6"/>
      <c r="O618" s="203"/>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6"/>
      <c r="O619" s="203"/>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6"/>
      <c r="O620" s="203"/>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6"/>
      <c r="O621" s="203"/>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6"/>
      <c r="O622" s="203"/>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6"/>
      <c r="O623" s="203"/>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6"/>
      <c r="O624" s="203"/>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6"/>
      <c r="O625" s="203"/>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6"/>
      <c r="O626" s="203"/>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6"/>
      <c r="O627" s="203"/>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6"/>
      <c r="O628" s="203"/>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6"/>
      <c r="O629" s="203"/>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6"/>
      <c r="O630" s="203"/>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6"/>
      <c r="O631" s="203"/>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6"/>
      <c r="O632" s="203"/>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6"/>
      <c r="O633" s="203"/>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6"/>
      <c r="O634" s="203"/>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6"/>
      <c r="O635" s="203"/>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6"/>
      <c r="O636" s="203"/>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6"/>
      <c r="O637" s="203"/>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6"/>
      <c r="O638" s="203"/>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6"/>
      <c r="O639" s="203"/>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6"/>
      <c r="O640" s="203"/>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6"/>
      <c r="O641" s="203"/>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6"/>
      <c r="O642" s="203"/>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6"/>
      <c r="O643" s="203"/>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6"/>
      <c r="O644" s="203"/>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6"/>
      <c r="O645" s="203"/>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6"/>
      <c r="O646" s="203"/>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6"/>
      <c r="O647" s="203"/>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6"/>
      <c r="O648" s="203"/>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6"/>
      <c r="O649" s="203"/>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6"/>
      <c r="O650" s="203"/>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6"/>
      <c r="O651" s="203"/>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6"/>
      <c r="O652" s="203"/>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6"/>
      <c r="O653" s="203"/>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6"/>
      <c r="O654" s="203"/>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6"/>
      <c r="O655" s="203"/>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6"/>
      <c r="O656" s="203"/>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6"/>
      <c r="O657" s="203"/>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6"/>
      <c r="O658" s="203"/>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6"/>
      <c r="O659" s="203"/>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6"/>
      <c r="O660" s="203"/>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6"/>
      <c r="O661" s="203"/>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6"/>
      <c r="O662" s="203"/>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6"/>
      <c r="O663" s="203"/>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6"/>
      <c r="O664" s="203"/>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6"/>
      <c r="O665" s="203"/>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6"/>
      <c r="O666" s="203"/>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6"/>
      <c r="O667" s="203"/>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6"/>
      <c r="O668" s="203"/>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6"/>
      <c r="O669" s="203"/>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6"/>
      <c r="O670" s="203"/>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6"/>
      <c r="O671" s="203"/>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6"/>
      <c r="O672" s="203"/>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6"/>
      <c r="O673" s="203"/>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6"/>
      <c r="O674" s="203"/>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6"/>
      <c r="O675" s="203"/>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6"/>
      <c r="O676" s="203"/>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6"/>
      <c r="O677" s="203"/>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6"/>
      <c r="O678" s="203"/>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6"/>
      <c r="O679" s="203"/>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6"/>
      <c r="O680" s="203"/>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6"/>
      <c r="O681" s="203"/>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6"/>
      <c r="O682" s="203"/>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6"/>
      <c r="O683" s="203"/>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6"/>
      <c r="O684" s="203"/>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6"/>
      <c r="O685" s="203"/>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6"/>
      <c r="O686" s="203"/>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6"/>
      <c r="O687" s="203"/>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6"/>
      <c r="O688" s="203"/>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6"/>
      <c r="O689" s="203"/>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6"/>
      <c r="O690" s="203"/>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6"/>
      <c r="O691" s="203"/>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6"/>
      <c r="O692" s="203"/>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6"/>
      <c r="O693" s="203"/>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6"/>
      <c r="O694" s="203"/>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6"/>
      <c r="O695" s="203"/>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6"/>
      <c r="O696" s="203"/>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6"/>
      <c r="O697" s="203"/>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6"/>
      <c r="O698" s="203"/>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6"/>
      <c r="O699" s="203"/>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6"/>
      <c r="O700" s="203"/>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6"/>
      <c r="O701" s="203"/>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6"/>
      <c r="O702" s="203"/>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6"/>
      <c r="O703" s="203"/>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6"/>
      <c r="O704" s="203"/>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6"/>
      <c r="O705" s="203"/>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6"/>
      <c r="O706" s="203"/>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6"/>
      <c r="O707" s="203"/>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6"/>
      <c r="O708" s="203"/>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6"/>
      <c r="O709" s="203"/>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6"/>
      <c r="O710" s="203"/>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6"/>
      <c r="O711" s="203"/>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6"/>
      <c r="O712" s="203"/>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6"/>
      <c r="O713" s="203"/>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6"/>
      <c r="O714" s="203"/>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6"/>
      <c r="O715" s="203"/>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6"/>
      <c r="O716" s="203"/>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6"/>
      <c r="O717" s="203"/>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6"/>
      <c r="O718" s="203"/>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2"/>
      <c r="C3" s="113"/>
      <c r="D3" s="113"/>
      <c r="E3" s="113"/>
      <c r="F3" s="113"/>
      <c r="G3" s="113"/>
      <c r="H3" s="113"/>
      <c r="I3" s="114"/>
    </row>
    <row r="4" spans="2:19">
      <c r="B4" s="692" t="s">
        <v>434</v>
      </c>
      <c r="C4" s="693"/>
      <c r="D4" s="693"/>
      <c r="E4" s="694" t="s">
        <v>435</v>
      </c>
      <c r="F4" s="694"/>
      <c r="G4" s="694"/>
      <c r="H4" s="694"/>
      <c r="I4" s="695"/>
      <c r="Q4" s="696" t="s">
        <v>436</v>
      </c>
      <c r="R4" s="696"/>
    </row>
    <row r="5" spans="2:19">
      <c r="B5" s="692"/>
      <c r="C5" s="693"/>
      <c r="D5" s="693"/>
      <c r="E5" s="694"/>
      <c r="F5" s="694"/>
      <c r="G5" s="694"/>
      <c r="H5" s="694"/>
      <c r="I5" s="695"/>
      <c r="Q5" s="696"/>
      <c r="R5" s="696"/>
    </row>
    <row r="6" spans="2:19">
      <c r="B6" s="692"/>
      <c r="C6" s="693"/>
      <c r="D6" s="693"/>
      <c r="E6" s="694"/>
      <c r="F6" s="694"/>
      <c r="G6" s="694"/>
      <c r="H6" s="694"/>
      <c r="I6" s="695"/>
      <c r="Q6" s="696"/>
      <c r="R6" s="696"/>
    </row>
    <row r="7" spans="2:19" ht="15.75" thickBot="1">
      <c r="B7" s="115"/>
      <c r="I7" s="116"/>
    </row>
    <row r="8" spans="2:19" ht="62.25" customHeight="1" thickBot="1">
      <c r="B8" s="697" t="s">
        <v>383</v>
      </c>
      <c r="C8" s="698"/>
      <c r="D8" s="56" t="s">
        <v>437</v>
      </c>
      <c r="E8" s="57">
        <v>5</v>
      </c>
      <c r="F8" s="57">
        <v>10</v>
      </c>
      <c r="G8" s="57">
        <v>15</v>
      </c>
      <c r="H8" s="57">
        <v>20</v>
      </c>
      <c r="I8" s="117">
        <v>25</v>
      </c>
      <c r="K8" s="699" t="s">
        <v>438</v>
      </c>
      <c r="L8" s="700"/>
      <c r="M8" s="700"/>
      <c r="N8" s="700"/>
      <c r="O8" s="700"/>
      <c r="P8" s="701"/>
      <c r="Q8" s="702" t="s">
        <v>439</v>
      </c>
      <c r="R8" s="702"/>
      <c r="S8" s="16" t="s">
        <v>440</v>
      </c>
    </row>
    <row r="9" spans="2:19" ht="62.25" customHeight="1" thickBot="1">
      <c r="B9" s="697"/>
      <c r="C9" s="698"/>
      <c r="D9" s="56" t="s">
        <v>441</v>
      </c>
      <c r="E9" s="58">
        <v>4</v>
      </c>
      <c r="F9" s="58">
        <v>8</v>
      </c>
      <c r="G9" s="57">
        <v>12</v>
      </c>
      <c r="H9" s="57">
        <v>16</v>
      </c>
      <c r="I9" s="117">
        <v>20</v>
      </c>
      <c r="K9" s="703" t="s">
        <v>442</v>
      </c>
      <c r="L9" s="704"/>
      <c r="M9" s="704"/>
      <c r="N9" s="704"/>
      <c r="O9" s="704"/>
      <c r="P9" s="704"/>
      <c r="Q9" s="705" t="s">
        <v>443</v>
      </c>
      <c r="R9" s="706"/>
      <c r="S9" s="16" t="s">
        <v>378</v>
      </c>
    </row>
    <row r="10" spans="2:19" ht="62.25" customHeight="1" thickBot="1">
      <c r="B10" s="697"/>
      <c r="C10" s="698"/>
      <c r="D10" s="56" t="s">
        <v>444</v>
      </c>
      <c r="E10" s="58">
        <v>3</v>
      </c>
      <c r="F10" s="58">
        <v>6</v>
      </c>
      <c r="G10" s="58">
        <v>9</v>
      </c>
      <c r="H10" s="57">
        <v>12</v>
      </c>
      <c r="I10" s="117">
        <v>15</v>
      </c>
      <c r="K10" s="707" t="s">
        <v>406</v>
      </c>
      <c r="L10" s="708"/>
      <c r="M10" s="708"/>
      <c r="N10" s="708"/>
      <c r="O10" s="708"/>
      <c r="P10" s="708"/>
      <c r="Q10" s="702" t="s">
        <v>445</v>
      </c>
      <c r="R10" s="702"/>
      <c r="S10" s="16" t="s">
        <v>446</v>
      </c>
    </row>
    <row r="11" spans="2:19" ht="62.25" customHeight="1">
      <c r="B11" s="697"/>
      <c r="C11" s="698"/>
      <c r="D11" s="56" t="s">
        <v>447</v>
      </c>
      <c r="E11" s="59">
        <v>2</v>
      </c>
      <c r="F11" s="58">
        <v>4</v>
      </c>
      <c r="G11" s="58">
        <v>6</v>
      </c>
      <c r="H11" s="57">
        <v>8</v>
      </c>
      <c r="I11" s="117">
        <v>10</v>
      </c>
      <c r="K11" s="709" t="s">
        <v>448</v>
      </c>
      <c r="L11" s="710"/>
      <c r="M11" s="710"/>
      <c r="N11" s="710"/>
      <c r="O11" s="710"/>
      <c r="P11" s="710"/>
      <c r="Q11" s="702" t="s">
        <v>377</v>
      </c>
      <c r="R11" s="711"/>
      <c r="S11" s="16" t="s">
        <v>377</v>
      </c>
    </row>
    <row r="12" spans="2:19" ht="62.25" customHeight="1">
      <c r="B12" s="697"/>
      <c r="C12" s="698"/>
      <c r="D12" s="56" t="s">
        <v>449</v>
      </c>
      <c r="E12" s="59">
        <v>1</v>
      </c>
      <c r="F12" s="59">
        <v>2</v>
      </c>
      <c r="G12" s="58">
        <v>3</v>
      </c>
      <c r="H12" s="57">
        <v>4</v>
      </c>
      <c r="I12" s="117">
        <v>5</v>
      </c>
    </row>
    <row r="13" spans="2:19" ht="62.25" customHeight="1" thickBot="1">
      <c r="B13" s="118"/>
      <c r="C13" s="690" t="s">
        <v>450</v>
      </c>
      <c r="D13" s="691"/>
      <c r="E13" s="119" t="s">
        <v>451</v>
      </c>
      <c r="F13" s="119" t="s">
        <v>452</v>
      </c>
      <c r="G13" s="119" t="s">
        <v>453</v>
      </c>
      <c r="H13" s="119" t="s">
        <v>454</v>
      </c>
      <c r="I13" s="120" t="s">
        <v>455</v>
      </c>
    </row>
    <row r="17" spans="4:6">
      <c r="D17" s="16"/>
      <c r="E17" s="16"/>
      <c r="F17" s="16"/>
    </row>
    <row r="18" spans="4:6" ht="15.75">
      <c r="D18" s="21" t="s">
        <v>456</v>
      </c>
      <c r="E18" s="121" t="s">
        <v>448</v>
      </c>
      <c r="F18" s="121">
        <v>1</v>
      </c>
    </row>
    <row r="19" spans="4:6">
      <c r="D19" s="21" t="s">
        <v>457</v>
      </c>
      <c r="E19" s="21" t="s">
        <v>448</v>
      </c>
      <c r="F19" s="21">
        <v>2</v>
      </c>
    </row>
    <row r="20" spans="4:6">
      <c r="D20" s="21" t="s">
        <v>458</v>
      </c>
      <c r="E20" s="21" t="s">
        <v>406</v>
      </c>
      <c r="F20" s="21">
        <v>2</v>
      </c>
    </row>
    <row r="21" spans="4:6">
      <c r="D21" s="21" t="s">
        <v>459</v>
      </c>
      <c r="E21" s="21" t="s">
        <v>460</v>
      </c>
      <c r="F21" s="21">
        <v>3</v>
      </c>
    </row>
    <row r="22" spans="4:6">
      <c r="D22" s="21" t="s">
        <v>461</v>
      </c>
      <c r="E22" s="21" t="s">
        <v>438</v>
      </c>
      <c r="F22" s="21">
        <v>4</v>
      </c>
    </row>
    <row r="23" spans="4:6">
      <c r="D23" s="21" t="s">
        <v>462</v>
      </c>
      <c r="E23" s="21" t="s">
        <v>448</v>
      </c>
      <c r="F23" s="21">
        <v>1</v>
      </c>
    </row>
    <row r="24" spans="4:6">
      <c r="D24" s="21" t="s">
        <v>463</v>
      </c>
      <c r="E24" s="21" t="s">
        <v>406</v>
      </c>
      <c r="F24" s="21">
        <v>2</v>
      </c>
    </row>
    <row r="25" spans="4:6">
      <c r="D25" s="21" t="s">
        <v>464</v>
      </c>
      <c r="E25" s="21" t="s">
        <v>406</v>
      </c>
      <c r="F25" s="21">
        <v>2</v>
      </c>
    </row>
    <row r="26" spans="4:6">
      <c r="D26" s="21" t="s">
        <v>465</v>
      </c>
      <c r="E26" s="21" t="s">
        <v>442</v>
      </c>
      <c r="F26" s="21">
        <v>3</v>
      </c>
    </row>
    <row r="27" spans="4:6">
      <c r="D27" s="21" t="s">
        <v>466</v>
      </c>
      <c r="E27" s="21" t="s">
        <v>438</v>
      </c>
      <c r="F27" s="21">
        <v>4</v>
      </c>
    </row>
    <row r="28" spans="4:6">
      <c r="D28" s="21" t="s">
        <v>467</v>
      </c>
      <c r="E28" s="21" t="s">
        <v>406</v>
      </c>
      <c r="F28" s="21">
        <v>2</v>
      </c>
    </row>
    <row r="29" spans="4:6">
      <c r="D29" s="21" t="s">
        <v>468</v>
      </c>
      <c r="E29" s="21" t="s">
        <v>406</v>
      </c>
      <c r="F29" s="21">
        <v>2</v>
      </c>
    </row>
    <row r="30" spans="4:6">
      <c r="D30" s="21" t="s">
        <v>469</v>
      </c>
      <c r="E30" s="21" t="s">
        <v>406</v>
      </c>
      <c r="F30" s="21">
        <v>2</v>
      </c>
    </row>
    <row r="31" spans="4:6">
      <c r="D31" s="21" t="s">
        <v>470</v>
      </c>
      <c r="E31" s="21" t="s">
        <v>442</v>
      </c>
      <c r="F31" s="21">
        <v>3</v>
      </c>
    </row>
    <row r="32" spans="4:6">
      <c r="D32" s="21" t="s">
        <v>471</v>
      </c>
      <c r="E32" s="21" t="s">
        <v>438</v>
      </c>
      <c r="F32" s="21">
        <v>4</v>
      </c>
    </row>
    <row r="33" spans="4:6">
      <c r="D33" s="21" t="s">
        <v>472</v>
      </c>
      <c r="E33" s="21" t="s">
        <v>406</v>
      </c>
      <c r="F33" s="21">
        <v>2</v>
      </c>
    </row>
    <row r="34" spans="4:6">
      <c r="D34" s="21" t="s">
        <v>473</v>
      </c>
      <c r="E34" s="21" t="s">
        <v>406</v>
      </c>
      <c r="F34" s="21">
        <v>2</v>
      </c>
    </row>
    <row r="35" spans="4:6">
      <c r="D35" s="21" t="s">
        <v>474</v>
      </c>
      <c r="E35" s="21" t="s">
        <v>442</v>
      </c>
      <c r="F35" s="21">
        <v>3</v>
      </c>
    </row>
    <row r="36" spans="4:6">
      <c r="D36" s="21" t="s">
        <v>475</v>
      </c>
      <c r="E36" s="21" t="s">
        <v>442</v>
      </c>
      <c r="F36" s="21">
        <v>3</v>
      </c>
    </row>
    <row r="37" spans="4:6">
      <c r="D37" s="21" t="s">
        <v>476</v>
      </c>
      <c r="E37" s="21" t="s">
        <v>438</v>
      </c>
      <c r="F37" s="21">
        <v>4</v>
      </c>
    </row>
    <row r="38" spans="4:6">
      <c r="D38" s="21" t="s">
        <v>477</v>
      </c>
      <c r="E38" s="21" t="s">
        <v>442</v>
      </c>
      <c r="F38" s="21">
        <v>3</v>
      </c>
    </row>
    <row r="39" spans="4:6">
      <c r="D39" s="21" t="s">
        <v>478</v>
      </c>
      <c r="E39" s="21" t="s">
        <v>442</v>
      </c>
      <c r="F39" s="21">
        <v>3</v>
      </c>
    </row>
    <row r="40" spans="4:6">
      <c r="D40" s="21" t="s">
        <v>479</v>
      </c>
      <c r="E40" s="21" t="s">
        <v>442</v>
      </c>
      <c r="F40" s="21">
        <v>3</v>
      </c>
    </row>
    <row r="41" spans="4:6">
      <c r="D41" s="21" t="s">
        <v>480</v>
      </c>
      <c r="E41" s="21" t="s">
        <v>442</v>
      </c>
      <c r="F41" s="21">
        <v>3</v>
      </c>
    </row>
    <row r="42" spans="4:6">
      <c r="D42" s="21" t="s">
        <v>481</v>
      </c>
      <c r="E42" s="21" t="s">
        <v>438</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89"/>
  <sheetViews>
    <sheetView showGridLines="0" zoomScale="90" zoomScaleNormal="90" workbookViewId="0">
      <selection activeCell="O51" sqref="O51"/>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41.14062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753"/>
      <c r="B1" s="754"/>
      <c r="C1" s="757"/>
      <c r="D1" s="757"/>
      <c r="E1" s="757"/>
      <c r="F1" s="757"/>
      <c r="G1" s="757"/>
      <c r="H1" s="757"/>
      <c r="I1" s="757"/>
      <c r="J1" s="758"/>
      <c r="K1" s="752"/>
      <c r="L1" s="752"/>
      <c r="M1" s="75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755"/>
      <c r="B2" s="756"/>
      <c r="C2" s="759"/>
      <c r="D2" s="759"/>
      <c r="E2" s="759"/>
      <c r="F2" s="759"/>
      <c r="G2" s="759"/>
      <c r="H2" s="759"/>
      <c r="I2" s="759"/>
      <c r="J2" s="760"/>
      <c r="K2" s="752"/>
      <c r="L2" s="752"/>
      <c r="M2" s="75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59"/>
      <c r="D3" s="759"/>
      <c r="E3" s="759"/>
      <c r="F3" s="759"/>
      <c r="G3" s="759"/>
      <c r="H3" s="759"/>
      <c r="I3" s="759"/>
      <c r="J3" s="760"/>
      <c r="K3" s="752"/>
      <c r="L3" s="752"/>
      <c r="M3" s="75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638" t="s">
        <v>234</v>
      </c>
      <c r="B4" s="638"/>
      <c r="C4" s="761" t="s">
        <v>31</v>
      </c>
      <c r="D4" s="762"/>
      <c r="E4" s="762"/>
      <c r="F4" s="762"/>
      <c r="G4" s="762"/>
      <c r="H4" s="762"/>
      <c r="I4" s="762"/>
      <c r="J4" s="762"/>
      <c r="K4" s="762"/>
      <c r="L4" s="762"/>
      <c r="M4" s="76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638" t="s">
        <v>235</v>
      </c>
      <c r="B5" s="638"/>
      <c r="C5" s="672" t="s">
        <v>315</v>
      </c>
      <c r="D5" s="672"/>
      <c r="E5" s="672"/>
      <c r="F5" s="672"/>
      <c r="G5" s="672"/>
      <c r="H5" s="672"/>
      <c r="I5" s="672"/>
      <c r="J5" s="672"/>
      <c r="K5" s="672"/>
      <c r="L5" s="672"/>
      <c r="M5" s="67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638" t="s">
        <v>237</v>
      </c>
      <c r="B6" s="638"/>
      <c r="C6" s="769" t="s">
        <v>315</v>
      </c>
      <c r="D6" s="770"/>
      <c r="E6" s="770"/>
      <c r="F6" s="770"/>
      <c r="G6" s="770"/>
      <c r="H6" s="770"/>
      <c r="I6" s="770"/>
      <c r="J6" s="770"/>
      <c r="K6" s="770"/>
      <c r="L6" s="770"/>
      <c r="M6" s="771"/>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64" t="s">
        <v>482</v>
      </c>
      <c r="B7" s="765"/>
      <c r="C7" s="766"/>
      <c r="D7" s="767" t="s">
        <v>483</v>
      </c>
      <c r="E7" s="767"/>
      <c r="F7" s="767"/>
      <c r="G7" s="768" t="s">
        <v>484</v>
      </c>
      <c r="H7" s="780" t="s">
        <v>485</v>
      </c>
      <c r="I7" s="782" t="s">
        <v>486</v>
      </c>
      <c r="J7" s="783"/>
      <c r="K7" s="782" t="s">
        <v>487</v>
      </c>
      <c r="L7" s="783"/>
      <c r="M7" s="784" t="s">
        <v>488</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41</v>
      </c>
      <c r="B8" s="34" t="s">
        <v>176</v>
      </c>
      <c r="C8" s="34" t="s">
        <v>178</v>
      </c>
      <c r="D8" s="27" t="s">
        <v>188</v>
      </c>
      <c r="E8" s="27" t="s">
        <v>489</v>
      </c>
      <c r="F8" s="27" t="s">
        <v>490</v>
      </c>
      <c r="G8" s="768"/>
      <c r="H8" s="781"/>
      <c r="I8" s="28" t="s">
        <v>491</v>
      </c>
      <c r="J8" s="28" t="s">
        <v>492</v>
      </c>
      <c r="K8" s="28" t="s">
        <v>493</v>
      </c>
      <c r="L8" s="28" t="s">
        <v>494</v>
      </c>
      <c r="M8" s="78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47"/>
      <c r="B9" s="748"/>
      <c r="C9" s="748"/>
      <c r="D9" s="748"/>
      <c r="E9" s="748"/>
      <c r="F9" s="748"/>
      <c r="G9" s="74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12">
        <f>'7- Mapa Final'!A10</f>
        <v>1</v>
      </c>
      <c r="B10" s="749" t="str">
        <f>'7- Mapa Final'!B10</f>
        <v>Vencimiento de Términos</v>
      </c>
      <c r="C10" s="749" t="str">
        <f>'7- Mapa Final'!C10</f>
        <v>Se realizan  actuaciones procesales ose da  respuesta a las solicitudes de los usuarios de la administración de justicia en materia penal, después del  término legal establecido para decidir sobre los conflictos presentados a los jueces.</v>
      </c>
      <c r="D10" s="750" t="str">
        <f>'7- Mapa Final'!J10</f>
        <v>Baja - 2</v>
      </c>
      <c r="E10" s="751" t="str">
        <f>'7- Mapa Final'!K10</f>
        <v>Menor - 2</v>
      </c>
      <c r="F10" s="775" t="str">
        <f>'7- Mapa Final'!M10</f>
        <v>Moderado - 4</v>
      </c>
      <c r="G10" s="586" t="s">
        <v>377</v>
      </c>
      <c r="H10" s="776"/>
      <c r="I10" s="729"/>
      <c r="J10" s="727" t="s">
        <v>495</v>
      </c>
      <c r="K10" s="772">
        <v>45658</v>
      </c>
      <c r="L10" s="772">
        <v>45747</v>
      </c>
      <c r="M10" s="773" t="s">
        <v>496</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13"/>
      <c r="B11" s="732"/>
      <c r="C11" s="732"/>
      <c r="D11" s="735"/>
      <c r="E11" s="738"/>
      <c r="F11" s="740"/>
      <c r="G11" s="465"/>
      <c r="H11" s="727"/>
      <c r="I11" s="730"/>
      <c r="J11" s="727"/>
      <c r="K11" s="727"/>
      <c r="L11" s="727"/>
      <c r="M11" s="77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13"/>
      <c r="B12" s="732"/>
      <c r="C12" s="732"/>
      <c r="D12" s="735"/>
      <c r="E12" s="738"/>
      <c r="F12" s="740"/>
      <c r="G12" s="465"/>
      <c r="H12" s="727"/>
      <c r="I12" s="730"/>
      <c r="J12" s="727"/>
      <c r="K12" s="727"/>
      <c r="L12" s="727"/>
      <c r="M12" s="77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13"/>
      <c r="B13" s="732"/>
      <c r="C13" s="732"/>
      <c r="D13" s="735"/>
      <c r="E13" s="738"/>
      <c r="F13" s="740"/>
      <c r="G13" s="465"/>
      <c r="H13" s="727"/>
      <c r="I13" s="730"/>
      <c r="J13" s="727"/>
      <c r="K13" s="727"/>
      <c r="L13" s="727"/>
      <c r="M13" s="77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13"/>
      <c r="B14" s="732"/>
      <c r="C14" s="732"/>
      <c r="D14" s="735"/>
      <c r="E14" s="738"/>
      <c r="F14" s="740"/>
      <c r="G14" s="465"/>
      <c r="H14" s="727"/>
      <c r="I14" s="730"/>
      <c r="J14" s="727"/>
      <c r="K14" s="727"/>
      <c r="L14" s="727"/>
      <c r="M14" s="77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13"/>
      <c r="B15" s="732"/>
      <c r="C15" s="732"/>
      <c r="D15" s="735"/>
      <c r="E15" s="738"/>
      <c r="F15" s="740"/>
      <c r="G15" s="465"/>
      <c r="H15" s="727"/>
      <c r="I15" s="730"/>
      <c r="J15" s="727"/>
      <c r="K15" s="727"/>
      <c r="L15" s="727"/>
      <c r="M15" s="77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13"/>
      <c r="B16" s="732"/>
      <c r="C16" s="732"/>
      <c r="D16" s="735"/>
      <c r="E16" s="738"/>
      <c r="F16" s="740"/>
      <c r="G16" s="465"/>
      <c r="H16" s="727"/>
      <c r="I16" s="730"/>
      <c r="J16" s="727"/>
      <c r="K16" s="727"/>
      <c r="L16" s="727"/>
      <c r="M16" s="77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13"/>
      <c r="B17" s="732"/>
      <c r="C17" s="732"/>
      <c r="D17" s="735"/>
      <c r="E17" s="738"/>
      <c r="F17" s="740"/>
      <c r="G17" s="465"/>
      <c r="H17" s="727"/>
      <c r="I17" s="730"/>
      <c r="J17" s="727"/>
      <c r="K17" s="727"/>
      <c r="L17" s="727"/>
      <c r="M17" s="77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13"/>
      <c r="B18" s="732"/>
      <c r="C18" s="732"/>
      <c r="D18" s="735"/>
      <c r="E18" s="738"/>
      <c r="F18" s="740"/>
      <c r="G18" s="465"/>
      <c r="H18" s="727"/>
      <c r="I18" s="730"/>
      <c r="J18" s="727"/>
      <c r="K18" s="727"/>
      <c r="L18" s="727"/>
      <c r="M18" s="77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713"/>
      <c r="B19" s="732"/>
      <c r="C19" s="732"/>
      <c r="D19" s="735"/>
      <c r="E19" s="738"/>
      <c r="F19" s="740"/>
      <c r="G19" s="465"/>
      <c r="H19" s="727"/>
      <c r="I19" s="746"/>
      <c r="J19" s="727"/>
      <c r="K19" s="727"/>
      <c r="L19" s="727"/>
      <c r="M19" s="77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712">
        <f>'7- Mapa Final'!A20</f>
        <v>2</v>
      </c>
      <c r="B20" s="732" t="str">
        <f>'7- Mapa Final'!B20</f>
        <v xml:space="preserve">Incumplimientos en la realizacion de audiencias </v>
      </c>
      <c r="C20" s="732" t="str">
        <f>'7- Mapa Final'!C20</f>
        <v xml:space="preserve">No se atiende la  solicitud  de un fiscal o parte interesada para la realización de una audiencia preliminar o no se cumple  la programción de audiencias de Conocimiento. </v>
      </c>
      <c r="D20" s="734" t="str">
        <f>'7- Mapa Final'!J20</f>
        <v>Muy Baja - 1</v>
      </c>
      <c r="E20" s="737" t="str">
        <f>'7- Mapa Final'!K20</f>
        <v>Leve - 1</v>
      </c>
      <c r="F20" s="740" t="str">
        <f>'7- Mapa Final'!M20</f>
        <v>Bajo - 1</v>
      </c>
      <c r="G20" s="465" t="s">
        <v>377</v>
      </c>
      <c r="H20" s="727"/>
      <c r="I20" s="745"/>
      <c r="J20" s="727" t="s">
        <v>495</v>
      </c>
      <c r="K20" s="742">
        <v>45292</v>
      </c>
      <c r="L20" s="742">
        <v>45382</v>
      </c>
      <c r="M20" s="774" t="s">
        <v>497</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13"/>
      <c r="B21" s="732"/>
      <c r="C21" s="732"/>
      <c r="D21" s="735"/>
      <c r="E21" s="738"/>
      <c r="F21" s="740"/>
      <c r="G21" s="465"/>
      <c r="H21" s="727"/>
      <c r="I21" s="730"/>
      <c r="J21" s="727"/>
      <c r="K21" s="743"/>
      <c r="L21" s="743"/>
      <c r="M21" s="77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13"/>
      <c r="B22" s="732"/>
      <c r="C22" s="732"/>
      <c r="D22" s="735"/>
      <c r="E22" s="738"/>
      <c r="F22" s="740"/>
      <c r="G22" s="465"/>
      <c r="H22" s="727"/>
      <c r="I22" s="730"/>
      <c r="J22" s="727"/>
      <c r="K22" s="743"/>
      <c r="L22" s="743"/>
      <c r="M22" s="77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13"/>
      <c r="B23" s="732"/>
      <c r="C23" s="732"/>
      <c r="D23" s="735"/>
      <c r="E23" s="738"/>
      <c r="F23" s="740"/>
      <c r="G23" s="465"/>
      <c r="H23" s="727"/>
      <c r="I23" s="730"/>
      <c r="J23" s="727"/>
      <c r="K23" s="743"/>
      <c r="L23" s="743"/>
      <c r="M23" s="77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13"/>
      <c r="B24" s="732"/>
      <c r="C24" s="732"/>
      <c r="D24" s="735"/>
      <c r="E24" s="738"/>
      <c r="F24" s="740"/>
      <c r="G24" s="465"/>
      <c r="H24" s="727"/>
      <c r="I24" s="730"/>
      <c r="J24" s="727"/>
      <c r="K24" s="743"/>
      <c r="L24" s="743"/>
      <c r="M24" s="77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13"/>
      <c r="B25" s="732"/>
      <c r="C25" s="732"/>
      <c r="D25" s="735"/>
      <c r="E25" s="738"/>
      <c r="F25" s="740"/>
      <c r="G25" s="465"/>
      <c r="H25" s="727"/>
      <c r="I25" s="730"/>
      <c r="J25" s="727"/>
      <c r="K25" s="743"/>
      <c r="L25" s="743"/>
      <c r="M25" s="774"/>
      <c r="N25" s="33"/>
      <c r="O25" s="33"/>
    </row>
    <row r="26" spans="1:169">
      <c r="A26" s="713"/>
      <c r="B26" s="732"/>
      <c r="C26" s="732"/>
      <c r="D26" s="735"/>
      <c r="E26" s="738"/>
      <c r="F26" s="740"/>
      <c r="G26" s="465"/>
      <c r="H26" s="727"/>
      <c r="I26" s="730"/>
      <c r="J26" s="727"/>
      <c r="K26" s="743"/>
      <c r="L26" s="743"/>
      <c r="M26" s="774"/>
      <c r="N26" s="33"/>
      <c r="O26" s="33"/>
    </row>
    <row r="27" spans="1:169">
      <c r="A27" s="713"/>
      <c r="B27" s="732"/>
      <c r="C27" s="732"/>
      <c r="D27" s="735"/>
      <c r="E27" s="738"/>
      <c r="F27" s="740"/>
      <c r="G27" s="465"/>
      <c r="H27" s="727"/>
      <c r="I27" s="730"/>
      <c r="J27" s="727"/>
      <c r="K27" s="743"/>
      <c r="L27" s="743"/>
      <c r="M27" s="774"/>
      <c r="N27" s="33"/>
      <c r="O27" s="33"/>
    </row>
    <row r="28" spans="1:169">
      <c r="A28" s="713"/>
      <c r="B28" s="732"/>
      <c r="C28" s="732"/>
      <c r="D28" s="735"/>
      <c r="E28" s="738"/>
      <c r="F28" s="740"/>
      <c r="G28" s="465"/>
      <c r="H28" s="727"/>
      <c r="I28" s="730"/>
      <c r="J28" s="727"/>
      <c r="K28" s="743"/>
      <c r="L28" s="743"/>
      <c r="M28" s="774"/>
      <c r="N28" s="33"/>
      <c r="O28" s="33"/>
    </row>
    <row r="29" spans="1:169" ht="15.75" thickBot="1">
      <c r="A29" s="713"/>
      <c r="B29" s="732"/>
      <c r="C29" s="732"/>
      <c r="D29" s="735"/>
      <c r="E29" s="738"/>
      <c r="F29" s="740"/>
      <c r="G29" s="465"/>
      <c r="H29" s="727"/>
      <c r="I29" s="746"/>
      <c r="J29" s="727"/>
      <c r="K29" s="744"/>
      <c r="L29" s="744"/>
      <c r="M29" s="774"/>
      <c r="N29" s="33"/>
      <c r="O29" s="33"/>
    </row>
    <row r="30" spans="1:169" s="25" customFormat="1" ht="12.75" customHeight="1">
      <c r="A30" s="712">
        <f>'7- Mapa Final'!A30</f>
        <v>3</v>
      </c>
      <c r="B30" s="732" t="str">
        <f>'7- Mapa Final'!B30</f>
        <v xml:space="preserve"> Efectuar notificaciones que no cumplan con los requistos</v>
      </c>
      <c r="C30" s="732" t="str">
        <f>'7- Mapa Final'!C30</f>
        <v>No se realizan las  notificaciones , no se erfectuan  oportunamente o no se aplica aplicar la normatividad</v>
      </c>
      <c r="D30" s="734" t="str">
        <f>'7- Mapa Final'!J30</f>
        <v>Muy Baja - 1</v>
      </c>
      <c r="E30" s="737" t="str">
        <f>'7- Mapa Final'!K30</f>
        <v>Leve - 1</v>
      </c>
      <c r="F30" s="740" t="str">
        <f>'7- Mapa Final'!M30</f>
        <v>Bajo - 1</v>
      </c>
      <c r="G30" s="465" t="s">
        <v>377</v>
      </c>
      <c r="H30" s="727"/>
      <c r="I30" s="745"/>
      <c r="J30" s="727" t="s">
        <v>495</v>
      </c>
      <c r="K30" s="742">
        <v>45292</v>
      </c>
      <c r="L30" s="742">
        <v>45382</v>
      </c>
      <c r="M30" s="774" t="s">
        <v>498</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13"/>
      <c r="B31" s="732"/>
      <c r="C31" s="732"/>
      <c r="D31" s="735"/>
      <c r="E31" s="738"/>
      <c r="F31" s="740"/>
      <c r="G31" s="465"/>
      <c r="H31" s="727"/>
      <c r="I31" s="730"/>
      <c r="J31" s="727"/>
      <c r="K31" s="743"/>
      <c r="L31" s="743"/>
      <c r="M31" s="77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13"/>
      <c r="B32" s="732"/>
      <c r="C32" s="732"/>
      <c r="D32" s="735"/>
      <c r="E32" s="738"/>
      <c r="F32" s="740"/>
      <c r="G32" s="465"/>
      <c r="H32" s="727"/>
      <c r="I32" s="730"/>
      <c r="J32" s="727"/>
      <c r="K32" s="743"/>
      <c r="L32" s="743"/>
      <c r="M32" s="77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13"/>
      <c r="B33" s="732"/>
      <c r="C33" s="732"/>
      <c r="D33" s="735"/>
      <c r="E33" s="738"/>
      <c r="F33" s="740"/>
      <c r="G33" s="465"/>
      <c r="H33" s="727"/>
      <c r="I33" s="730"/>
      <c r="J33" s="727"/>
      <c r="K33" s="743"/>
      <c r="L33" s="743"/>
      <c r="M33" s="77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13"/>
      <c r="B34" s="732"/>
      <c r="C34" s="732"/>
      <c r="D34" s="735"/>
      <c r="E34" s="738"/>
      <c r="F34" s="740"/>
      <c r="G34" s="465"/>
      <c r="H34" s="727"/>
      <c r="I34" s="730"/>
      <c r="J34" s="727"/>
      <c r="K34" s="743"/>
      <c r="L34" s="743"/>
      <c r="M34" s="77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13"/>
      <c r="B35" s="732"/>
      <c r="C35" s="732"/>
      <c r="D35" s="735"/>
      <c r="E35" s="738"/>
      <c r="F35" s="740"/>
      <c r="G35" s="465"/>
      <c r="H35" s="727"/>
      <c r="I35" s="730"/>
      <c r="J35" s="727"/>
      <c r="K35" s="743"/>
      <c r="L35" s="743"/>
      <c r="M35" s="774"/>
      <c r="N35" s="33"/>
      <c r="O35" s="33"/>
    </row>
    <row r="36" spans="1:169">
      <c r="A36" s="713"/>
      <c r="B36" s="732"/>
      <c r="C36" s="732"/>
      <c r="D36" s="735"/>
      <c r="E36" s="738"/>
      <c r="F36" s="740"/>
      <c r="G36" s="465"/>
      <c r="H36" s="727"/>
      <c r="I36" s="730"/>
      <c r="J36" s="727"/>
      <c r="K36" s="743"/>
      <c r="L36" s="743"/>
      <c r="M36" s="774"/>
      <c r="N36" s="33"/>
      <c r="O36" s="33"/>
    </row>
    <row r="37" spans="1:169">
      <c r="A37" s="713"/>
      <c r="B37" s="732"/>
      <c r="C37" s="732"/>
      <c r="D37" s="735"/>
      <c r="E37" s="738"/>
      <c r="F37" s="740"/>
      <c r="G37" s="465"/>
      <c r="H37" s="727"/>
      <c r="I37" s="730"/>
      <c r="J37" s="727"/>
      <c r="K37" s="743"/>
      <c r="L37" s="743"/>
      <c r="M37" s="774"/>
      <c r="N37" s="33"/>
      <c r="O37" s="33"/>
    </row>
    <row r="38" spans="1:169">
      <c r="A38" s="713"/>
      <c r="B38" s="732"/>
      <c r="C38" s="732"/>
      <c r="D38" s="735"/>
      <c r="E38" s="738"/>
      <c r="F38" s="740"/>
      <c r="G38" s="465"/>
      <c r="H38" s="727"/>
      <c r="I38" s="730"/>
      <c r="J38" s="727"/>
      <c r="K38" s="743"/>
      <c r="L38" s="743"/>
      <c r="M38" s="774"/>
      <c r="N38" s="33"/>
      <c r="O38" s="33"/>
    </row>
    <row r="39" spans="1:169" ht="15.75" thickBot="1">
      <c r="A39" s="713"/>
      <c r="B39" s="732"/>
      <c r="C39" s="732"/>
      <c r="D39" s="735"/>
      <c r="E39" s="738"/>
      <c r="F39" s="740"/>
      <c r="G39" s="465"/>
      <c r="H39" s="727"/>
      <c r="I39" s="746"/>
      <c r="J39" s="727"/>
      <c r="K39" s="744"/>
      <c r="L39" s="744"/>
      <c r="M39" s="774"/>
      <c r="N39" s="33"/>
      <c r="O39" s="33"/>
    </row>
    <row r="40" spans="1:169" s="25" customFormat="1" ht="12.75" customHeight="1">
      <c r="A40" s="712">
        <f>'7- Mapa Final'!A40</f>
        <v>4</v>
      </c>
      <c r="B40" s="732" t="str">
        <f>'7- Mapa Final'!B40</f>
        <v>Pérdida de documentos</v>
      </c>
      <c r="C40" s="732" t="str">
        <f>'7- Mapa Final'!C40</f>
        <v>Extravío temporal o definitivo de los  documentos de los procesos judiciales</v>
      </c>
      <c r="D40" s="734" t="str">
        <f>'7- Mapa Final'!J40</f>
        <v>Muy Baja - 1</v>
      </c>
      <c r="E40" s="737" t="str">
        <f>'7- Mapa Final'!K40</f>
        <v>Menor - 2</v>
      </c>
      <c r="F40" s="740" t="str">
        <f>'7- Mapa Final'!M40</f>
        <v>Bajo - 2</v>
      </c>
      <c r="G40" s="465" t="s">
        <v>377</v>
      </c>
      <c r="H40" s="727"/>
      <c r="I40" s="745"/>
      <c r="J40" s="727" t="s">
        <v>495</v>
      </c>
      <c r="K40" s="742">
        <v>45292</v>
      </c>
      <c r="L40" s="742">
        <v>45382</v>
      </c>
      <c r="M40" s="774" t="s">
        <v>499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13"/>
      <c r="B41" s="732"/>
      <c r="C41" s="732"/>
      <c r="D41" s="735"/>
      <c r="E41" s="738"/>
      <c r="F41" s="740"/>
      <c r="G41" s="465"/>
      <c r="H41" s="727"/>
      <c r="I41" s="730"/>
      <c r="J41" s="727"/>
      <c r="K41" s="743"/>
      <c r="L41" s="743"/>
      <c r="M41" s="77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13"/>
      <c r="B42" s="732"/>
      <c r="C42" s="732"/>
      <c r="D42" s="735"/>
      <c r="E42" s="738"/>
      <c r="F42" s="740"/>
      <c r="G42" s="465"/>
      <c r="H42" s="727"/>
      <c r="I42" s="730"/>
      <c r="J42" s="727"/>
      <c r="K42" s="743"/>
      <c r="L42" s="743"/>
      <c r="M42" s="77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13"/>
      <c r="B43" s="732"/>
      <c r="C43" s="732"/>
      <c r="D43" s="735"/>
      <c r="E43" s="738"/>
      <c r="F43" s="740"/>
      <c r="G43" s="465"/>
      <c r="H43" s="727"/>
      <c r="I43" s="730"/>
      <c r="J43" s="727"/>
      <c r="K43" s="743"/>
      <c r="L43" s="743"/>
      <c r="M43" s="77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13"/>
      <c r="B44" s="732"/>
      <c r="C44" s="732"/>
      <c r="D44" s="735"/>
      <c r="E44" s="738"/>
      <c r="F44" s="740"/>
      <c r="G44" s="465"/>
      <c r="H44" s="727"/>
      <c r="I44" s="730"/>
      <c r="J44" s="727"/>
      <c r="K44" s="743"/>
      <c r="L44" s="743"/>
      <c r="M44" s="77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13"/>
      <c r="B45" s="732"/>
      <c r="C45" s="732"/>
      <c r="D45" s="735"/>
      <c r="E45" s="738"/>
      <c r="F45" s="740"/>
      <c r="G45" s="465"/>
      <c r="H45" s="727"/>
      <c r="I45" s="730"/>
      <c r="J45" s="727"/>
      <c r="K45" s="743"/>
      <c r="L45" s="743"/>
      <c r="M45" s="774"/>
      <c r="N45" s="33"/>
      <c r="O45" s="33"/>
    </row>
    <row r="46" spans="1:169">
      <c r="A46" s="713"/>
      <c r="B46" s="732"/>
      <c r="C46" s="732"/>
      <c r="D46" s="735"/>
      <c r="E46" s="738"/>
      <c r="F46" s="740"/>
      <c r="G46" s="465"/>
      <c r="H46" s="727"/>
      <c r="I46" s="730"/>
      <c r="J46" s="727"/>
      <c r="K46" s="743"/>
      <c r="L46" s="743"/>
      <c r="M46" s="774"/>
      <c r="N46" s="33"/>
      <c r="O46" s="33"/>
    </row>
    <row r="47" spans="1:169">
      <c r="A47" s="713"/>
      <c r="B47" s="732"/>
      <c r="C47" s="732"/>
      <c r="D47" s="735"/>
      <c r="E47" s="738"/>
      <c r="F47" s="740"/>
      <c r="G47" s="465"/>
      <c r="H47" s="727"/>
      <c r="I47" s="730"/>
      <c r="J47" s="727"/>
      <c r="K47" s="743"/>
      <c r="L47" s="743"/>
      <c r="M47" s="774"/>
      <c r="N47" s="33"/>
      <c r="O47" s="33"/>
    </row>
    <row r="48" spans="1:169">
      <c r="A48" s="713"/>
      <c r="B48" s="732"/>
      <c r="C48" s="732"/>
      <c r="D48" s="735"/>
      <c r="E48" s="738"/>
      <c r="F48" s="740"/>
      <c r="G48" s="465"/>
      <c r="H48" s="727"/>
      <c r="I48" s="730"/>
      <c r="J48" s="727"/>
      <c r="K48" s="743"/>
      <c r="L48" s="743"/>
      <c r="M48" s="774"/>
      <c r="N48" s="33"/>
      <c r="O48" s="33"/>
    </row>
    <row r="49" spans="1:15" ht="15.75" thickBot="1">
      <c r="A49" s="713"/>
      <c r="B49" s="733"/>
      <c r="C49" s="733"/>
      <c r="D49" s="736"/>
      <c r="E49" s="739"/>
      <c r="F49" s="741"/>
      <c r="G49" s="587"/>
      <c r="H49" s="728"/>
      <c r="I49" s="731"/>
      <c r="J49" s="727"/>
      <c r="K49" s="744"/>
      <c r="L49" s="744"/>
      <c r="M49" s="785"/>
      <c r="N49" s="33"/>
      <c r="O49" s="33"/>
    </row>
    <row r="50" spans="1:15" ht="50.25" customHeight="1">
      <c r="A50" s="712">
        <f>'7- Mapa Final'!A50</f>
        <v>5</v>
      </c>
      <c r="B50" s="714" t="str">
        <f>'7- Mapa Final'!B50</f>
        <v>Incumplimiento en el proceso de Prescripción de depósitos judiciales en los tiempos requeridos</v>
      </c>
      <c r="C50" s="714" t="str">
        <f>'7- Mapa Final'!C50</f>
        <v>No se haga efectiva la prescripción de títulos judiciales que cumplan con los requisitos de ley 1743 de 2014 y su Decreto 272 de 2015.</v>
      </c>
      <c r="D50" s="717" t="str">
        <f>'7- Mapa Final'!J50</f>
        <v>Muy Baja - 1</v>
      </c>
      <c r="E50" s="720" t="str">
        <f>'7- Mapa Final'!K50</f>
        <v>Leve - 1</v>
      </c>
      <c r="F50" s="723" t="str">
        <f>'7- Mapa Final'!M50</f>
        <v>Bajo - 1</v>
      </c>
      <c r="G50" s="591" t="s">
        <v>377</v>
      </c>
      <c r="H50" s="729"/>
      <c r="I50" s="729"/>
      <c r="J50" s="745" t="s">
        <v>495</v>
      </c>
      <c r="K50" s="742">
        <v>45292</v>
      </c>
      <c r="L50" s="742">
        <v>45382</v>
      </c>
      <c r="M50" s="777" t="s">
        <v>551</v>
      </c>
      <c r="N50" s="33"/>
      <c r="O50" s="33"/>
    </row>
    <row r="51" spans="1:15" ht="46.5" customHeight="1">
      <c r="A51" s="713"/>
      <c r="B51" s="715"/>
      <c r="C51" s="715"/>
      <c r="D51" s="718"/>
      <c r="E51" s="721"/>
      <c r="F51" s="724"/>
      <c r="G51" s="592"/>
      <c r="H51" s="730"/>
      <c r="I51" s="730"/>
      <c r="J51" s="730"/>
      <c r="K51" s="743"/>
      <c r="L51" s="743"/>
      <c r="M51" s="778"/>
      <c r="N51" s="33"/>
      <c r="O51" s="33"/>
    </row>
    <row r="52" spans="1:15" ht="31.5" customHeight="1">
      <c r="A52" s="713"/>
      <c r="B52" s="715"/>
      <c r="C52" s="715"/>
      <c r="D52" s="718"/>
      <c r="E52" s="721"/>
      <c r="F52" s="724"/>
      <c r="G52" s="592"/>
      <c r="H52" s="730"/>
      <c r="I52" s="730"/>
      <c r="J52" s="730"/>
      <c r="K52" s="743"/>
      <c r="L52" s="743"/>
      <c r="M52" s="778"/>
      <c r="N52" s="33"/>
      <c r="O52" s="33"/>
    </row>
    <row r="53" spans="1:15">
      <c r="A53" s="713"/>
      <c r="B53" s="715"/>
      <c r="C53" s="715"/>
      <c r="D53" s="718"/>
      <c r="E53" s="721"/>
      <c r="F53" s="724"/>
      <c r="G53" s="592"/>
      <c r="H53" s="730"/>
      <c r="I53" s="730"/>
      <c r="J53" s="730"/>
      <c r="K53" s="743"/>
      <c r="L53" s="743"/>
      <c r="M53" s="778"/>
      <c r="N53" s="33"/>
      <c r="O53" s="33"/>
    </row>
    <row r="54" spans="1:15">
      <c r="A54" s="713"/>
      <c r="B54" s="715"/>
      <c r="C54" s="715"/>
      <c r="D54" s="718"/>
      <c r="E54" s="721"/>
      <c r="F54" s="724"/>
      <c r="G54" s="592"/>
      <c r="H54" s="730"/>
      <c r="I54" s="730"/>
      <c r="J54" s="730"/>
      <c r="K54" s="743"/>
      <c r="L54" s="743"/>
      <c r="M54" s="778"/>
      <c r="N54" s="33"/>
      <c r="O54" s="33"/>
    </row>
    <row r="55" spans="1:15">
      <c r="A55" s="713"/>
      <c r="B55" s="715"/>
      <c r="C55" s="715"/>
      <c r="D55" s="718"/>
      <c r="E55" s="721"/>
      <c r="F55" s="724"/>
      <c r="G55" s="592"/>
      <c r="H55" s="730"/>
      <c r="I55" s="730"/>
      <c r="J55" s="730"/>
      <c r="K55" s="743"/>
      <c r="L55" s="743"/>
      <c r="M55" s="778"/>
      <c r="N55" s="33"/>
      <c r="O55" s="33"/>
    </row>
    <row r="56" spans="1:15">
      <c r="A56" s="713"/>
      <c r="B56" s="715"/>
      <c r="C56" s="715"/>
      <c r="D56" s="718"/>
      <c r="E56" s="721"/>
      <c r="F56" s="724"/>
      <c r="G56" s="592"/>
      <c r="H56" s="730"/>
      <c r="I56" s="730"/>
      <c r="J56" s="730"/>
      <c r="K56" s="743"/>
      <c r="L56" s="743"/>
      <c r="M56" s="778"/>
      <c r="N56" s="33"/>
      <c r="O56" s="33"/>
    </row>
    <row r="57" spans="1:15">
      <c r="A57" s="713"/>
      <c r="B57" s="715"/>
      <c r="C57" s="715"/>
      <c r="D57" s="718"/>
      <c r="E57" s="721"/>
      <c r="F57" s="724"/>
      <c r="G57" s="592"/>
      <c r="H57" s="730"/>
      <c r="I57" s="730"/>
      <c r="J57" s="730"/>
      <c r="K57" s="743"/>
      <c r="L57" s="743"/>
      <c r="M57" s="778"/>
      <c r="N57" s="33"/>
      <c r="O57" s="33"/>
    </row>
    <row r="58" spans="1:15">
      <c r="A58" s="713"/>
      <c r="B58" s="715"/>
      <c r="C58" s="715"/>
      <c r="D58" s="718"/>
      <c r="E58" s="721"/>
      <c r="F58" s="724"/>
      <c r="G58" s="592"/>
      <c r="H58" s="730"/>
      <c r="I58" s="730"/>
      <c r="J58" s="730"/>
      <c r="K58" s="743"/>
      <c r="L58" s="743"/>
      <c r="M58" s="778"/>
      <c r="N58" s="33"/>
      <c r="O58" s="33"/>
    </row>
    <row r="59" spans="1:15" ht="15.75" thickBot="1">
      <c r="A59" s="713"/>
      <c r="B59" s="716"/>
      <c r="C59" s="716"/>
      <c r="D59" s="719"/>
      <c r="E59" s="722"/>
      <c r="F59" s="725"/>
      <c r="G59" s="593"/>
      <c r="H59" s="731"/>
      <c r="I59" s="731"/>
      <c r="J59" s="746"/>
      <c r="K59" s="744"/>
      <c r="L59" s="744"/>
      <c r="M59" s="779"/>
      <c r="N59" s="33"/>
      <c r="O59" s="33"/>
    </row>
    <row r="60" spans="1:15" ht="15" customHeight="1">
      <c r="A60" s="712">
        <f>'7- Mapa Final'!A60</f>
        <v>6</v>
      </c>
      <c r="B60" s="714" t="str">
        <f>'7- Mapa Final'!B60</f>
        <v>Corrupción</v>
      </c>
      <c r="C60" s="714" t="str">
        <f>'7- Mapa Final'!C60</f>
        <v>Posibilidad de actos indebidos de  los servidores judiciales debido a  la carencia en transparencia, ética y valores</v>
      </c>
      <c r="D60" s="717" t="str">
        <f>'7- Mapa Final'!J60</f>
        <v>Muy Baja - 1</v>
      </c>
      <c r="E60" s="720" t="str">
        <f>'7- Mapa Final'!K60</f>
        <v>Mayor - 4</v>
      </c>
      <c r="F60" s="723" t="str">
        <f>'7- Mapa Final'!M60</f>
        <v>Alto  - 4</v>
      </c>
      <c r="G60" s="591" t="s">
        <v>378</v>
      </c>
      <c r="H60" s="726" t="s">
        <v>500</v>
      </c>
      <c r="I60" s="729"/>
      <c r="J60" s="745" t="s">
        <v>495</v>
      </c>
      <c r="K60" s="742">
        <v>45292</v>
      </c>
      <c r="L60" s="742">
        <v>45382</v>
      </c>
      <c r="M60" s="786" t="s">
        <v>501</v>
      </c>
      <c r="N60" s="33"/>
      <c r="O60" s="33"/>
    </row>
    <row r="61" spans="1:15">
      <c r="A61" s="713"/>
      <c r="B61" s="715"/>
      <c r="C61" s="715"/>
      <c r="D61" s="718"/>
      <c r="E61" s="721"/>
      <c r="F61" s="724"/>
      <c r="G61" s="592"/>
      <c r="H61" s="727"/>
      <c r="I61" s="730"/>
      <c r="J61" s="730"/>
      <c r="K61" s="743"/>
      <c r="L61" s="743"/>
      <c r="M61" s="787"/>
      <c r="N61" s="33"/>
      <c r="O61" s="33"/>
    </row>
    <row r="62" spans="1:15">
      <c r="A62" s="713"/>
      <c r="B62" s="715"/>
      <c r="C62" s="715"/>
      <c r="D62" s="718"/>
      <c r="E62" s="721"/>
      <c r="F62" s="724"/>
      <c r="G62" s="592"/>
      <c r="H62" s="727"/>
      <c r="I62" s="730"/>
      <c r="J62" s="730"/>
      <c r="K62" s="743"/>
      <c r="L62" s="743"/>
      <c r="M62" s="787"/>
      <c r="N62" s="33"/>
      <c r="O62" s="33"/>
    </row>
    <row r="63" spans="1:15">
      <c r="A63" s="713"/>
      <c r="B63" s="715"/>
      <c r="C63" s="715"/>
      <c r="D63" s="718"/>
      <c r="E63" s="721"/>
      <c r="F63" s="724"/>
      <c r="G63" s="592"/>
      <c r="H63" s="727"/>
      <c r="I63" s="730"/>
      <c r="J63" s="730"/>
      <c r="K63" s="743"/>
      <c r="L63" s="743"/>
      <c r="M63" s="787"/>
      <c r="N63" s="33"/>
      <c r="O63" s="33"/>
    </row>
    <row r="64" spans="1:15">
      <c r="A64" s="713"/>
      <c r="B64" s="715"/>
      <c r="C64" s="715"/>
      <c r="D64" s="718"/>
      <c r="E64" s="721"/>
      <c r="F64" s="724"/>
      <c r="G64" s="592"/>
      <c r="H64" s="727"/>
      <c r="I64" s="730"/>
      <c r="J64" s="730"/>
      <c r="K64" s="743"/>
      <c r="L64" s="743"/>
      <c r="M64" s="787"/>
      <c r="N64" s="33"/>
      <c r="O64" s="33"/>
    </row>
    <row r="65" spans="1:169">
      <c r="A65" s="713"/>
      <c r="B65" s="715"/>
      <c r="C65" s="715"/>
      <c r="D65" s="718"/>
      <c r="E65" s="721"/>
      <c r="F65" s="724"/>
      <c r="G65" s="592"/>
      <c r="H65" s="727"/>
      <c r="I65" s="730"/>
      <c r="J65" s="730"/>
      <c r="K65" s="743"/>
      <c r="L65" s="743"/>
      <c r="M65" s="787"/>
      <c r="N65" s="33"/>
      <c r="O65" s="33"/>
    </row>
    <row r="66" spans="1:169">
      <c r="A66" s="713"/>
      <c r="B66" s="715"/>
      <c r="C66" s="715"/>
      <c r="D66" s="718"/>
      <c r="E66" s="721"/>
      <c r="F66" s="724"/>
      <c r="G66" s="592"/>
      <c r="H66" s="727"/>
      <c r="I66" s="730"/>
      <c r="J66" s="730"/>
      <c r="K66" s="743"/>
      <c r="L66" s="743"/>
      <c r="M66" s="787"/>
      <c r="N66" s="33"/>
      <c r="O66" s="33"/>
    </row>
    <row r="67" spans="1:169">
      <c r="A67" s="713"/>
      <c r="B67" s="715"/>
      <c r="C67" s="715"/>
      <c r="D67" s="718"/>
      <c r="E67" s="721"/>
      <c r="F67" s="724"/>
      <c r="G67" s="592"/>
      <c r="H67" s="727"/>
      <c r="I67" s="730"/>
      <c r="J67" s="730"/>
      <c r="K67" s="743"/>
      <c r="L67" s="743"/>
      <c r="M67" s="787"/>
      <c r="N67" s="33"/>
      <c r="O67" s="33"/>
    </row>
    <row r="68" spans="1:169">
      <c r="A68" s="713"/>
      <c r="B68" s="715"/>
      <c r="C68" s="715"/>
      <c r="D68" s="718"/>
      <c r="E68" s="721"/>
      <c r="F68" s="724"/>
      <c r="G68" s="592"/>
      <c r="H68" s="727"/>
      <c r="I68" s="730"/>
      <c r="J68" s="730"/>
      <c r="K68" s="743"/>
      <c r="L68" s="743"/>
      <c r="M68" s="787"/>
      <c r="N68" s="33"/>
      <c r="O68" s="33"/>
    </row>
    <row r="69" spans="1:169" ht="15.75" thickBot="1">
      <c r="A69" s="713"/>
      <c r="B69" s="716"/>
      <c r="C69" s="716"/>
      <c r="D69" s="719"/>
      <c r="E69" s="722"/>
      <c r="F69" s="725"/>
      <c r="G69" s="593"/>
      <c r="H69" s="728"/>
      <c r="I69" s="731"/>
      <c r="J69" s="746"/>
      <c r="K69" s="744"/>
      <c r="L69" s="744"/>
      <c r="M69" s="788"/>
      <c r="N69" s="33"/>
      <c r="O69" s="33"/>
    </row>
    <row r="70" spans="1:169" s="25" customFormat="1" ht="12.75" customHeight="1">
      <c r="A70" s="712">
        <f>'7- Mapa Final'!A70</f>
        <v>7</v>
      </c>
      <c r="B70" s="732" t="str">
        <f>'7- Mapa Final'!B70</f>
        <v xml:space="preserve">Recibir , ofrecer, prometer , entregar o aceptar dádivas o beneficios a nombre propio o de terceros para  expedir, alterar,retener , extraviar o entregar  documentos  sin el lleno de requisitos legales </v>
      </c>
      <c r="C70" s="732" t="str">
        <f>'7- Mapa Final'!C70</f>
        <v xml:space="preserve"> Realizar trámites sin el cumplimiento de los requisitos legales  o  con informacionfalsa</v>
      </c>
      <c r="D70" s="734" t="str">
        <f>'7- Mapa Final'!J70</f>
        <v>Muy Baja - 1</v>
      </c>
      <c r="E70" s="737" t="str">
        <f>'7- Mapa Final'!K70</f>
        <v>Mayor - 4</v>
      </c>
      <c r="F70" s="740" t="str">
        <f>'7- Mapa Final'!M70</f>
        <v>Alto  - 4</v>
      </c>
      <c r="G70" s="465" t="s">
        <v>378</v>
      </c>
      <c r="H70" s="726" t="s">
        <v>500</v>
      </c>
      <c r="I70" s="729"/>
      <c r="J70" s="727" t="s">
        <v>495</v>
      </c>
      <c r="K70" s="742">
        <v>45292</v>
      </c>
      <c r="L70" s="742">
        <v>45382</v>
      </c>
      <c r="M70" s="777" t="s">
        <v>502</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13"/>
      <c r="B71" s="732"/>
      <c r="C71" s="732"/>
      <c r="D71" s="735"/>
      <c r="E71" s="738"/>
      <c r="F71" s="740"/>
      <c r="G71" s="465"/>
      <c r="H71" s="727"/>
      <c r="I71" s="730"/>
      <c r="J71" s="727"/>
      <c r="K71" s="743"/>
      <c r="L71" s="743"/>
      <c r="M71" s="778"/>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13"/>
      <c r="B72" s="732"/>
      <c r="C72" s="732"/>
      <c r="D72" s="735"/>
      <c r="E72" s="738"/>
      <c r="F72" s="740"/>
      <c r="G72" s="465"/>
      <c r="H72" s="727"/>
      <c r="I72" s="730"/>
      <c r="J72" s="727"/>
      <c r="K72" s="743"/>
      <c r="L72" s="743"/>
      <c r="M72" s="778"/>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13"/>
      <c r="B73" s="732"/>
      <c r="C73" s="732"/>
      <c r="D73" s="735"/>
      <c r="E73" s="738"/>
      <c r="F73" s="740"/>
      <c r="G73" s="465"/>
      <c r="H73" s="727"/>
      <c r="I73" s="730"/>
      <c r="J73" s="727"/>
      <c r="K73" s="743"/>
      <c r="L73" s="743"/>
      <c r="M73" s="778"/>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13"/>
      <c r="B74" s="732"/>
      <c r="C74" s="732"/>
      <c r="D74" s="735"/>
      <c r="E74" s="738"/>
      <c r="F74" s="740"/>
      <c r="G74" s="465"/>
      <c r="H74" s="727"/>
      <c r="I74" s="730"/>
      <c r="J74" s="727"/>
      <c r="K74" s="743"/>
      <c r="L74" s="743"/>
      <c r="M74" s="778"/>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13"/>
      <c r="B75" s="732"/>
      <c r="C75" s="732"/>
      <c r="D75" s="735"/>
      <c r="E75" s="738"/>
      <c r="F75" s="740"/>
      <c r="G75" s="465"/>
      <c r="H75" s="727"/>
      <c r="I75" s="730"/>
      <c r="J75" s="727"/>
      <c r="K75" s="743"/>
      <c r="L75" s="743"/>
      <c r="M75" s="778"/>
      <c r="N75" s="33"/>
      <c r="O75" s="33"/>
    </row>
    <row r="76" spans="1:169">
      <c r="A76" s="713"/>
      <c r="B76" s="732"/>
      <c r="C76" s="732"/>
      <c r="D76" s="735"/>
      <c r="E76" s="738"/>
      <c r="F76" s="740"/>
      <c r="G76" s="465"/>
      <c r="H76" s="727"/>
      <c r="I76" s="730"/>
      <c r="J76" s="727"/>
      <c r="K76" s="743"/>
      <c r="L76" s="743"/>
      <c r="M76" s="778"/>
      <c r="N76" s="33"/>
      <c r="O76" s="33"/>
    </row>
    <row r="77" spans="1:169">
      <c r="A77" s="713"/>
      <c r="B77" s="732"/>
      <c r="C77" s="732"/>
      <c r="D77" s="735"/>
      <c r="E77" s="738"/>
      <c r="F77" s="740"/>
      <c r="G77" s="465"/>
      <c r="H77" s="727"/>
      <c r="I77" s="730"/>
      <c r="J77" s="727"/>
      <c r="K77" s="743"/>
      <c r="L77" s="743"/>
      <c r="M77" s="778"/>
      <c r="N77" s="33"/>
      <c r="O77" s="33"/>
    </row>
    <row r="78" spans="1:169">
      <c r="A78" s="713"/>
      <c r="B78" s="732"/>
      <c r="C78" s="732"/>
      <c r="D78" s="735"/>
      <c r="E78" s="738"/>
      <c r="F78" s="740"/>
      <c r="G78" s="465"/>
      <c r="H78" s="727"/>
      <c r="I78" s="730"/>
      <c r="J78" s="727"/>
      <c r="K78" s="743"/>
      <c r="L78" s="743"/>
      <c r="M78" s="778"/>
      <c r="N78" s="33"/>
      <c r="O78" s="33"/>
    </row>
    <row r="79" spans="1:169" ht="15.75" thickBot="1">
      <c r="A79" s="713"/>
      <c r="B79" s="733"/>
      <c r="C79" s="733"/>
      <c r="D79" s="736"/>
      <c r="E79" s="739"/>
      <c r="F79" s="741"/>
      <c r="G79" s="587"/>
      <c r="H79" s="728"/>
      <c r="I79" s="731"/>
      <c r="J79" s="727"/>
      <c r="K79" s="744"/>
      <c r="L79" s="744"/>
      <c r="M79" s="779"/>
      <c r="N79" s="33"/>
      <c r="O79" s="33"/>
    </row>
    <row r="80" spans="1:169" s="25" customFormat="1" ht="12.75" customHeight="1">
      <c r="A80" s="712">
        <f>'7- Mapa Final'!A80</f>
        <v>8</v>
      </c>
      <c r="B80" s="732" t="str">
        <f>'7- Mapa Final'!B80</f>
        <v xml:space="preserve">Recibir, ofrecer, prometer, entregar o aceptar dadivas  o beneficios a nombre propio o de terceros para  demorar, retener, alterar o direccionar fallos judiciales </v>
      </c>
      <c r="C80" s="732" t="str">
        <f>'7- Mapa Final'!C80</f>
        <v xml:space="preserve">Proferir  sentencias judiciales incumplmiendo los principios de la administracion de justicia o sin la observancia de los Codigos  Procesales en la materia </v>
      </c>
      <c r="D80" s="734" t="str">
        <f>'7- Mapa Final'!J80</f>
        <v>Muy Baja - 1</v>
      </c>
      <c r="E80" s="737" t="str">
        <f>'7- Mapa Final'!K80</f>
        <v>Mayor - 4</v>
      </c>
      <c r="F80" s="740" t="str">
        <f>'7- Mapa Final'!M80</f>
        <v>Alto  - 4</v>
      </c>
      <c r="G80" s="465" t="s">
        <v>378</v>
      </c>
      <c r="H80" s="726" t="s">
        <v>500</v>
      </c>
      <c r="I80" s="727"/>
      <c r="J80" s="727" t="s">
        <v>495</v>
      </c>
      <c r="K80" s="742">
        <v>45292</v>
      </c>
      <c r="L80" s="742">
        <v>45382</v>
      </c>
      <c r="M80" s="774" t="s">
        <v>502</v>
      </c>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713"/>
      <c r="B81" s="732"/>
      <c r="C81" s="732"/>
      <c r="D81" s="735"/>
      <c r="E81" s="738"/>
      <c r="F81" s="740"/>
      <c r="G81" s="465"/>
      <c r="H81" s="727"/>
      <c r="I81" s="727"/>
      <c r="J81" s="727"/>
      <c r="K81" s="743"/>
      <c r="L81" s="743"/>
      <c r="M81" s="774"/>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713"/>
      <c r="B82" s="732"/>
      <c r="C82" s="732"/>
      <c r="D82" s="735"/>
      <c r="E82" s="738"/>
      <c r="F82" s="740"/>
      <c r="G82" s="465"/>
      <c r="H82" s="727"/>
      <c r="I82" s="727"/>
      <c r="J82" s="727"/>
      <c r="K82" s="743"/>
      <c r="L82" s="743"/>
      <c r="M82" s="774"/>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713"/>
      <c r="B83" s="732"/>
      <c r="C83" s="732"/>
      <c r="D83" s="735"/>
      <c r="E83" s="738"/>
      <c r="F83" s="740"/>
      <c r="G83" s="465"/>
      <c r="H83" s="727"/>
      <c r="I83" s="727"/>
      <c r="J83" s="727"/>
      <c r="K83" s="743"/>
      <c r="L83" s="743"/>
      <c r="M83" s="774"/>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713"/>
      <c r="B84" s="732"/>
      <c r="C84" s="732"/>
      <c r="D84" s="735"/>
      <c r="E84" s="738"/>
      <c r="F84" s="740"/>
      <c r="G84" s="465"/>
      <c r="H84" s="727"/>
      <c r="I84" s="727"/>
      <c r="J84" s="727"/>
      <c r="K84" s="743"/>
      <c r="L84" s="743"/>
      <c r="M84" s="774"/>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713"/>
      <c r="B85" s="732"/>
      <c r="C85" s="732"/>
      <c r="D85" s="735"/>
      <c r="E85" s="738"/>
      <c r="F85" s="740"/>
      <c r="G85" s="465"/>
      <c r="H85" s="727"/>
      <c r="I85" s="727"/>
      <c r="J85" s="727"/>
      <c r="K85" s="743"/>
      <c r="L85" s="743"/>
      <c r="M85" s="774"/>
      <c r="N85" s="33"/>
      <c r="O85" s="33"/>
    </row>
    <row r="86" spans="1:169">
      <c r="A86" s="713"/>
      <c r="B86" s="732"/>
      <c r="C86" s="732"/>
      <c r="D86" s="735"/>
      <c r="E86" s="738"/>
      <c r="F86" s="740"/>
      <c r="G86" s="465"/>
      <c r="H86" s="727"/>
      <c r="I86" s="727"/>
      <c r="J86" s="727"/>
      <c r="K86" s="743"/>
      <c r="L86" s="743"/>
      <c r="M86" s="774"/>
      <c r="N86" s="33"/>
      <c r="O86" s="33"/>
    </row>
    <row r="87" spans="1:169">
      <c r="A87" s="713"/>
      <c r="B87" s="732"/>
      <c r="C87" s="732"/>
      <c r="D87" s="735"/>
      <c r="E87" s="738"/>
      <c r="F87" s="740"/>
      <c r="G87" s="465"/>
      <c r="H87" s="727"/>
      <c r="I87" s="727"/>
      <c r="J87" s="727"/>
      <c r="K87" s="743"/>
      <c r="L87" s="743"/>
      <c r="M87" s="774"/>
      <c r="N87" s="33"/>
      <c r="O87" s="33"/>
    </row>
    <row r="88" spans="1:169">
      <c r="A88" s="713"/>
      <c r="B88" s="732"/>
      <c r="C88" s="732"/>
      <c r="D88" s="735"/>
      <c r="E88" s="738"/>
      <c r="F88" s="740"/>
      <c r="G88" s="465"/>
      <c r="H88" s="727"/>
      <c r="I88" s="727"/>
      <c r="J88" s="727"/>
      <c r="K88" s="743"/>
      <c r="L88" s="743"/>
      <c r="M88" s="774"/>
      <c r="N88" s="33"/>
      <c r="O88" s="33"/>
    </row>
    <row r="89" spans="1:169" ht="15.75" thickBot="1">
      <c r="A89" s="713"/>
      <c r="B89" s="733"/>
      <c r="C89" s="733"/>
      <c r="D89" s="736"/>
      <c r="E89" s="739"/>
      <c r="F89" s="741"/>
      <c r="G89" s="587"/>
      <c r="H89" s="728"/>
      <c r="I89" s="728"/>
      <c r="J89" s="727"/>
      <c r="K89" s="744"/>
      <c r="L89" s="744"/>
      <c r="M89" s="785"/>
      <c r="N89" s="33"/>
      <c r="O89" s="33"/>
    </row>
  </sheetData>
  <mergeCells count="121">
    <mergeCell ref="K80:K89"/>
    <mergeCell ref="L80:L89"/>
    <mergeCell ref="M80:M89"/>
    <mergeCell ref="F80:F89"/>
    <mergeCell ref="G80:G89"/>
    <mergeCell ref="H80:H89"/>
    <mergeCell ref="I80:I89"/>
    <mergeCell ref="J80:J89"/>
    <mergeCell ref="A70:A79"/>
    <mergeCell ref="B70:B79"/>
    <mergeCell ref="C70:C79"/>
    <mergeCell ref="D70:D79"/>
    <mergeCell ref="E70:E79"/>
    <mergeCell ref="A80:A89"/>
    <mergeCell ref="B80:B89"/>
    <mergeCell ref="C80:C89"/>
    <mergeCell ref="D80:D89"/>
    <mergeCell ref="E80:E89"/>
    <mergeCell ref="M40:M49"/>
    <mergeCell ref="I40:I49"/>
    <mergeCell ref="J40:J49"/>
    <mergeCell ref="L50:L59"/>
    <mergeCell ref="F70:F79"/>
    <mergeCell ref="G70:G79"/>
    <mergeCell ref="H70:H79"/>
    <mergeCell ref="I70:I79"/>
    <mergeCell ref="J70:J79"/>
    <mergeCell ref="J60:J69"/>
    <mergeCell ref="K60:K69"/>
    <mergeCell ref="L60:L69"/>
    <mergeCell ref="M60:M69"/>
    <mergeCell ref="M50:M59"/>
    <mergeCell ref="M10:M19"/>
    <mergeCell ref="F10:F19"/>
    <mergeCell ref="G10:G19"/>
    <mergeCell ref="H10:H19"/>
    <mergeCell ref="I10:I19"/>
    <mergeCell ref="K70:K79"/>
    <mergeCell ref="L70:L79"/>
    <mergeCell ref="M70:M79"/>
    <mergeCell ref="H7:H8"/>
    <mergeCell ref="I7:J7"/>
    <mergeCell ref="K7:L7"/>
    <mergeCell ref="M7:M8"/>
    <mergeCell ref="L20:L29"/>
    <mergeCell ref="M20:M29"/>
    <mergeCell ref="J30:J39"/>
    <mergeCell ref="K30:K39"/>
    <mergeCell ref="L30:L39"/>
    <mergeCell ref="M30:M39"/>
    <mergeCell ref="J20:J29"/>
    <mergeCell ref="K20:K29"/>
    <mergeCell ref="K40:K49"/>
    <mergeCell ref="J10:J19"/>
    <mergeCell ref="K10:K19"/>
    <mergeCell ref="L40:L49"/>
    <mergeCell ref="H20:H29"/>
    <mergeCell ref="I20:I29"/>
    <mergeCell ref="G30:G39"/>
    <mergeCell ref="H30:H39"/>
    <mergeCell ref="I30:I39"/>
    <mergeCell ref="K1:M3"/>
    <mergeCell ref="A4:B4"/>
    <mergeCell ref="A5:B5"/>
    <mergeCell ref="A1:B2"/>
    <mergeCell ref="C1:J3"/>
    <mergeCell ref="C4:M4"/>
    <mergeCell ref="C5:M5"/>
    <mergeCell ref="B20:B29"/>
    <mergeCell ref="F20:F29"/>
    <mergeCell ref="A20:A29"/>
    <mergeCell ref="C20:C29"/>
    <mergeCell ref="D20:D29"/>
    <mergeCell ref="E20:E29"/>
    <mergeCell ref="A6:B6"/>
    <mergeCell ref="A7:C7"/>
    <mergeCell ref="D7:F7"/>
    <mergeCell ref="G7:G8"/>
    <mergeCell ref="C6:M6"/>
    <mergeCell ref="L10:L19"/>
    <mergeCell ref="A9:G9"/>
    <mergeCell ref="A10:A19"/>
    <mergeCell ref="C10:C19"/>
    <mergeCell ref="A30:A39"/>
    <mergeCell ref="B30:B39"/>
    <mergeCell ref="C30:C39"/>
    <mergeCell ref="D30:D39"/>
    <mergeCell ref="E30:E39"/>
    <mergeCell ref="F30:F39"/>
    <mergeCell ref="B10:B19"/>
    <mergeCell ref="D10:D19"/>
    <mergeCell ref="E10:E19"/>
    <mergeCell ref="G20:G29"/>
    <mergeCell ref="A40:A49"/>
    <mergeCell ref="B40:B49"/>
    <mergeCell ref="C40:C49"/>
    <mergeCell ref="D40:D49"/>
    <mergeCell ref="E40:E49"/>
    <mergeCell ref="F40:F49"/>
    <mergeCell ref="G40:G49"/>
    <mergeCell ref="H40:H49"/>
    <mergeCell ref="K50:K59"/>
    <mergeCell ref="F50:F59"/>
    <mergeCell ref="G50:G59"/>
    <mergeCell ref="H50:H59"/>
    <mergeCell ref="I50:I59"/>
    <mergeCell ref="J50:J59"/>
    <mergeCell ref="A50:A59"/>
    <mergeCell ref="B50:B59"/>
    <mergeCell ref="C50:C59"/>
    <mergeCell ref="D50:D59"/>
    <mergeCell ref="E50:E59"/>
    <mergeCell ref="A60:A69"/>
    <mergeCell ref="B60:B69"/>
    <mergeCell ref="C60:C69"/>
    <mergeCell ref="D60:D69"/>
    <mergeCell ref="E60:E69"/>
    <mergeCell ref="F60:F69"/>
    <mergeCell ref="G60:G69"/>
    <mergeCell ref="H60:H69"/>
    <mergeCell ref="I60:I69"/>
  </mergeCells>
  <conditionalFormatting sqref="A7:B7">
    <cfRule type="containsText" dxfId="55" priority="815" operator="containsText" text="3- Moderado">
      <formula>NOT(ISERROR(SEARCH("3- Moderado",A7)))</formula>
    </cfRule>
    <cfRule type="containsText" dxfId="54" priority="816" operator="containsText" text="6- Moderado">
      <formula>NOT(ISERROR(SEARCH("6- Moderado",A7)))</formula>
    </cfRule>
    <cfRule type="containsText" dxfId="53" priority="817" operator="containsText" text="4- Moderado">
      <formula>NOT(ISERROR(SEARCH("4- Moderado",A7)))</formula>
    </cfRule>
    <cfRule type="containsText" dxfId="52" priority="818" operator="containsText" text="3- Bajo">
      <formula>NOT(ISERROR(SEARCH("3- Bajo",A7)))</formula>
    </cfRule>
    <cfRule type="containsText" dxfId="51" priority="819" operator="containsText" text="4- Bajo">
      <formula>NOT(ISERROR(SEARCH("4- Bajo",A7)))</formula>
    </cfRule>
    <cfRule type="containsText" dxfId="50" priority="820" operator="containsText" text="1- Bajo">
      <formula>NOT(ISERROR(SEARCH("1- Bajo",A7)))</formula>
    </cfRule>
  </conditionalFormatting>
  <conditionalFormatting sqref="A10:E10 A20:E20 A30 A40 A50 A70 A80 A60">
    <cfRule type="containsText" dxfId="49" priority="791" operator="containsText" text="3- Moderado">
      <formula>NOT(ISERROR(SEARCH("3- Moderado",A10)))</formula>
    </cfRule>
    <cfRule type="containsText" dxfId="48" priority="792" operator="containsText" text="6- Moderado">
      <formula>NOT(ISERROR(SEARCH("6- Moderado",A10)))</formula>
    </cfRule>
    <cfRule type="containsText" dxfId="47" priority="793" operator="containsText" text="4- Moderado">
      <formula>NOT(ISERROR(SEARCH("4- Moderado",A10)))</formula>
    </cfRule>
    <cfRule type="containsText" dxfId="46" priority="794" operator="containsText" text="3- Bajo">
      <formula>NOT(ISERROR(SEARCH("3- Bajo",A10)))</formula>
    </cfRule>
    <cfRule type="containsText" dxfId="45" priority="795" operator="containsText" text="4- Bajo">
      <formula>NOT(ISERROR(SEARCH("4- Bajo",A10)))</formula>
    </cfRule>
    <cfRule type="containsText" dxfId="44" priority="796" operator="containsText" text="1- Bajo">
      <formula>NOT(ISERROR(SEARCH("1- Bajo",A10)))</formula>
    </cfRule>
  </conditionalFormatting>
  <conditionalFormatting sqref="B30:E30">
    <cfRule type="containsText" dxfId="43" priority="129" operator="containsText" text="3- Moderado">
      <formula>NOT(ISERROR(SEARCH("3- Moderado",B30)))</formula>
    </cfRule>
    <cfRule type="containsText" dxfId="42" priority="130" operator="containsText" text="6- Moderado">
      <formula>NOT(ISERROR(SEARCH("6- Moderado",B30)))</formula>
    </cfRule>
    <cfRule type="containsText" dxfId="41" priority="131" operator="containsText" text="4- Moderado">
      <formula>NOT(ISERROR(SEARCH("4- Moderado",B30)))</formula>
    </cfRule>
    <cfRule type="containsText" dxfId="40" priority="132" operator="containsText" text="3- Bajo">
      <formula>NOT(ISERROR(SEARCH("3- Bajo",B30)))</formula>
    </cfRule>
    <cfRule type="containsText" dxfId="39" priority="133" operator="containsText" text="4- Bajo">
      <formula>NOT(ISERROR(SEARCH("4- Bajo",B30)))</formula>
    </cfRule>
    <cfRule type="containsText" dxfId="38" priority="134" operator="containsText" text="1- Bajo">
      <formula>NOT(ISERROR(SEARCH("1- Bajo",B30)))</formula>
    </cfRule>
  </conditionalFormatting>
  <conditionalFormatting sqref="B40:E40 B50:E50 B60:E60">
    <cfRule type="containsText" dxfId="37" priority="45" operator="containsText" text="3- Moderado">
      <formula>NOT(ISERROR(SEARCH("3- Moderado",B40)))</formula>
    </cfRule>
    <cfRule type="containsText" dxfId="36" priority="46" operator="containsText" text="6- Moderado">
      <formula>NOT(ISERROR(SEARCH("6- Moderado",B40)))</formula>
    </cfRule>
    <cfRule type="containsText" dxfId="35" priority="47" operator="containsText" text="4- Moderado">
      <formula>NOT(ISERROR(SEARCH("4- Moderado",B40)))</formula>
    </cfRule>
    <cfRule type="containsText" dxfId="34" priority="48" operator="containsText" text="3- Bajo">
      <formula>NOT(ISERROR(SEARCH("3- Bajo",B40)))</formula>
    </cfRule>
    <cfRule type="containsText" dxfId="33" priority="49" operator="containsText" text="4- Bajo">
      <formula>NOT(ISERROR(SEARCH("4- Bajo",B40)))</formula>
    </cfRule>
    <cfRule type="containsText" dxfId="32" priority="50" operator="containsText" text="1- Bajo">
      <formula>NOT(ISERROR(SEARCH("1- Bajo",B40)))</formula>
    </cfRule>
  </conditionalFormatting>
  <conditionalFormatting sqref="B70:E70">
    <cfRule type="containsText" dxfId="31" priority="22" operator="containsText" text="3- Moderado">
      <formula>NOT(ISERROR(SEARCH("3- Moderado",B70)))</formula>
    </cfRule>
    <cfRule type="containsText" dxfId="30" priority="23" operator="containsText" text="6- Moderado">
      <formula>NOT(ISERROR(SEARCH("6- Moderado",B70)))</formula>
    </cfRule>
    <cfRule type="containsText" dxfId="29" priority="24" operator="containsText" text="4- Moderado">
      <formula>NOT(ISERROR(SEARCH("4- Moderado",B70)))</formula>
    </cfRule>
    <cfRule type="containsText" dxfId="28" priority="25" operator="containsText" text="3- Bajo">
      <formula>NOT(ISERROR(SEARCH("3- Bajo",B70)))</formula>
    </cfRule>
    <cfRule type="containsText" dxfId="27" priority="26" operator="containsText" text="4- Bajo">
      <formula>NOT(ISERROR(SEARCH("4- Bajo",B70)))</formula>
    </cfRule>
    <cfRule type="containsText" dxfId="26" priority="27" operator="containsText" text="1- Bajo">
      <formula>NOT(ISERROR(SEARCH("1- Bajo",B70)))</formula>
    </cfRule>
  </conditionalFormatting>
  <conditionalFormatting sqref="B80:E80">
    <cfRule type="containsText" dxfId="25" priority="8" operator="containsText" text="3- Moderado">
      <formula>NOT(ISERROR(SEARCH("3- Moderado",B80)))</formula>
    </cfRule>
    <cfRule type="containsText" dxfId="24" priority="9" operator="containsText" text="6- Moderado">
      <formula>NOT(ISERROR(SEARCH("6- Moderado",B80)))</formula>
    </cfRule>
    <cfRule type="containsText" dxfId="23" priority="10" operator="containsText" text="4- Moderado">
      <formula>NOT(ISERROR(SEARCH("4- Moderado",B80)))</formula>
    </cfRule>
    <cfRule type="containsText" dxfId="22" priority="11" operator="containsText" text="3- Bajo">
      <formula>NOT(ISERROR(SEARCH("3- Bajo",B80)))</formula>
    </cfRule>
    <cfRule type="containsText" dxfId="21" priority="12" operator="containsText" text="4- Bajo">
      <formula>NOT(ISERROR(SEARCH("4- Bajo",B80)))</formula>
    </cfRule>
    <cfRule type="containsText" dxfId="20" priority="13" operator="containsText" text="1- Bajo">
      <formula>NOT(ISERROR(SEARCH("1- Bajo",B80)))</formula>
    </cfRule>
  </conditionalFormatting>
  <conditionalFormatting sqref="C8:F8">
    <cfRule type="containsText" dxfId="19" priority="147" operator="containsText" text="3- Moderado">
      <formula>NOT(ISERROR(SEARCH("3- Moderado",C8)))</formula>
    </cfRule>
    <cfRule type="containsText" dxfId="18" priority="148" operator="containsText" text="6- Moderado">
      <formula>NOT(ISERROR(SEARCH("6- Moderado",C8)))</formula>
    </cfRule>
    <cfRule type="containsText" dxfId="17" priority="149" operator="containsText" text="4- Moderado">
      <formula>NOT(ISERROR(SEARCH("4- Moderado",C8)))</formula>
    </cfRule>
    <cfRule type="containsText" dxfId="16" priority="150" operator="containsText" text="3- Bajo">
      <formula>NOT(ISERROR(SEARCH("3- Bajo",C8)))</formula>
    </cfRule>
    <cfRule type="containsText" dxfId="15" priority="151" operator="containsText" text="4- Bajo">
      <formula>NOT(ISERROR(SEARCH("4- Bajo",C8)))</formula>
    </cfRule>
    <cfRule type="containsText" dxfId="14" priority="152" operator="containsText" text="1- Bajo">
      <formula>NOT(ISERROR(SEARCH("1- Bajo",C8)))</formula>
    </cfRule>
  </conditionalFormatting>
  <conditionalFormatting sqref="D10:D89">
    <cfRule type="containsText" dxfId="13" priority="39" operator="containsText" text="Muy Alta">
      <formula>NOT(ISERROR(SEARCH("Muy Alta",D10)))</formula>
    </cfRule>
    <cfRule type="containsText" dxfId="12" priority="40" operator="containsText" text="Alta">
      <formula>NOT(ISERROR(SEARCH("Alta",D10)))</formula>
    </cfRule>
    <cfRule type="containsText" dxfId="11" priority="41" operator="containsText" text="Baja">
      <formula>NOT(ISERROR(SEARCH("Baja",D10)))</formula>
    </cfRule>
    <cfRule type="containsText" dxfId="10" priority="42" operator="containsText" text="Muy Baja">
      <formula>NOT(ISERROR(SEARCH("Muy Baja",D10)))</formula>
    </cfRule>
    <cfRule type="containsText" dxfId="9" priority="44" operator="containsText" text="Media">
      <formula>NOT(ISERROR(SEARCH("Media",D10)))</formula>
    </cfRule>
  </conditionalFormatting>
  <conditionalFormatting sqref="E10:E89">
    <cfRule type="containsText" dxfId="8" priority="35" operator="containsText" text="Catastrófico">
      <formula>NOT(ISERROR(SEARCH("Catastrófico",E10)))</formula>
    </cfRule>
    <cfRule type="containsText" dxfId="7" priority="36" operator="containsText" text="Mayor">
      <formula>NOT(ISERROR(SEARCH("Mayor",E10)))</formula>
    </cfRule>
    <cfRule type="containsText" dxfId="6" priority="37" operator="containsText" text="Menor">
      <formula>NOT(ISERROR(SEARCH("Menor",E10)))</formula>
    </cfRule>
    <cfRule type="containsText" dxfId="5" priority="38" operator="containsText" text="Leve">
      <formula>NOT(ISERROR(SEARCH("Leve",E10)))</formula>
    </cfRule>
  </conditionalFormatting>
  <conditionalFormatting sqref="E10:F89">
    <cfRule type="containsText" dxfId="4"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89">
    <cfRule type="containsText" dxfId="3" priority="58" operator="containsText" text="Bajo">
      <formula>NOT(ISERROR(SEARCH("Bajo",F10)))</formula>
    </cfRule>
    <cfRule type="containsText" dxfId="2" priority="59" operator="containsText" text="Moderado">
      <formula>NOT(ISERROR(SEARCH("Moderado",F10)))</formula>
    </cfRule>
    <cfRule type="containsText" dxfId="1" priority="60" operator="containsText" text="Alto">
      <formula>NOT(ISERROR(SEARCH("Alto",F10)))</formula>
    </cfRule>
    <cfRule type="containsText" dxfId="0"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8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G10:G89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ba0f8e-00c8-4c1a-8f89-d2e01a57284d">
      <Terms xmlns="http://schemas.microsoft.com/office/infopath/2007/PartnerControls"/>
    </lcf76f155ced4ddcb4097134ff3c332f>
    <TaxCatchAll xmlns="2cddc68e-9c0f-4fb1-98de-319f2ccccb5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537739FD87E8541B12511185FDA32EC" ma:contentTypeVersion="18" ma:contentTypeDescription="Crear nuevo documento." ma:contentTypeScope="" ma:versionID="d4f1bb74655cd43448ec0739414125e2">
  <xsd:schema xmlns:xsd="http://www.w3.org/2001/XMLSchema" xmlns:xs="http://www.w3.org/2001/XMLSchema" xmlns:p="http://schemas.microsoft.com/office/2006/metadata/properties" xmlns:ns2="eeba0f8e-00c8-4c1a-8f89-d2e01a57284d" xmlns:ns3="2cddc68e-9c0f-4fb1-98de-319f2ccccb56" targetNamespace="http://schemas.microsoft.com/office/2006/metadata/properties" ma:root="true" ma:fieldsID="7c45eeba750361b5f03d86b475e44082" ns2:_="" ns3:_="">
    <xsd:import namespace="eeba0f8e-00c8-4c1a-8f89-d2e01a57284d"/>
    <xsd:import namespace="2cddc68e-9c0f-4fb1-98de-319f2ccccb56"/>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a0f8e-00c8-4c1a-8f89-d2e01a57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ddc68e-9c0f-4fb1-98de-319f2ccccb5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674736c7-030c-46b3-856f-fd216b115d92}" ma:internalName="TaxCatchAll" ma:showField="CatchAllData" ma:web="2cddc68e-9c0f-4fb1-98de-319f2ccccb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eeba0f8e-00c8-4c1a-8f89-d2e01a57284d"/>
    <ds:schemaRef ds:uri="2cddc68e-9c0f-4fb1-98de-319f2ccccb56"/>
  </ds:schemaRefs>
</ds:datastoreItem>
</file>

<file path=customXml/itemProps2.xml><?xml version="1.0" encoding="utf-8"?>
<ds:datastoreItem xmlns:ds="http://schemas.openxmlformats.org/officeDocument/2006/customXml" ds:itemID="{511F276F-4632-4581-B58B-AF2CB00899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a0f8e-00c8-4c1a-8f89-d2e01a57284d"/>
    <ds:schemaRef ds:uri="2cddc68e-9c0f-4fb1-98de-319f2cccc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0950E4-CD41-4240-BECA-AF784CBEF8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1- Presentación </vt:lpstr>
      <vt:lpstr>Conceptos 37001 </vt:lpstr>
      <vt:lpstr>2- Análisis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'2- Análisis de Contexto'!Área_de_impresión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2025-05-13T14:49:52Z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0x0101002537739FD87E8541B12511185FDA32EC</vt:lpwstr>
  </property>
  <property fmtid="{D5CDD505-2E9C-101B-9397-08002B2CF9AE}" pid="3" name="MediaServiceImageTags">
    <vt:lpwstr/>
  </property>
</Properties>
</file>