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cramirer\OneDrive - Consejo Superior de la Judicatura\Escritorio\CSJ 2025\SIGCMA 2025\CONTENCIOSO\"/>
    </mc:Choice>
  </mc:AlternateContent>
  <bookViews>
    <workbookView xWindow="0" yWindow="0" windowWidth="13755" windowHeight="11385" tabRatio="898" firstSheet="3" activeTab="1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s>
  <externalReferences>
    <externalReference r:id="rId12"/>
    <externalReference r:id="rId13"/>
    <externalReference r:id="rId14"/>
  </externalReferences>
  <definedNames>
    <definedName name="_xlnm.Print_Area" localSheetId="5">'5- Identificación de Riesgos'!$A$1:$N$29</definedName>
    <definedName name="_xlnm.Print_Area" localSheetId="6">'6- Valoración Controles'!$A$1:$V$19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8" l="1"/>
  <c r="L38" i="28"/>
  <c r="C37" i="28"/>
  <c r="C38" i="28"/>
  <c r="L34" i="28"/>
  <c r="L35" i="28"/>
  <c r="C34" i="28"/>
  <c r="C35" i="28"/>
  <c r="C32" i="28"/>
  <c r="R27" i="28"/>
  <c r="J27" i="28"/>
  <c r="L26" i="28"/>
  <c r="L27" i="28"/>
  <c r="L28" i="28"/>
  <c r="C26" i="28"/>
  <c r="C27" i="28"/>
  <c r="C28" i="28"/>
  <c r="C25" i="28"/>
  <c r="L30" i="28"/>
  <c r="L31" i="28"/>
  <c r="L32" i="28"/>
  <c r="L23" i="28"/>
  <c r="C23" i="28"/>
  <c r="L19" i="28" l="1"/>
  <c r="L18" i="28"/>
  <c r="L14" i="28" l="1"/>
  <c r="C70" i="29" l="1"/>
  <c r="C70" i="18" s="1"/>
  <c r="B70" i="29"/>
  <c r="E70" i="29"/>
  <c r="R38" i="28"/>
  <c r="J38" i="28"/>
  <c r="R37" i="28"/>
  <c r="L37" i="28"/>
  <c r="J37" i="28"/>
  <c r="R36" i="28"/>
  <c r="L36" i="28"/>
  <c r="J36" i="28"/>
  <c r="C36" i="28"/>
  <c r="B36" i="28"/>
  <c r="L65" i="27"/>
  <c r="K65" i="27" s="1"/>
  <c r="L64" i="27"/>
  <c r="K64" i="27" s="1"/>
  <c r="L63" i="27"/>
  <c r="K63" i="27" s="1"/>
  <c r="G63" i="27"/>
  <c r="H63" i="27" s="1"/>
  <c r="F70" i="29" s="1"/>
  <c r="B70" i="18" l="1"/>
  <c r="K36" i="28"/>
  <c r="T36" i="28" s="1"/>
  <c r="J70" i="29" s="1"/>
  <c r="S36" i="28"/>
  <c r="M63" i="27"/>
  <c r="U36" i="28" l="1"/>
  <c r="K70" i="29" s="1"/>
  <c r="E70" i="18" s="1"/>
  <c r="N63" i="27"/>
  <c r="H70" i="29" s="1"/>
  <c r="G70" i="29"/>
  <c r="D70" i="18"/>
  <c r="V36" i="28" l="1"/>
  <c r="M70" i="29" s="1"/>
  <c r="E79" i="29"/>
  <c r="E78" i="29"/>
  <c r="E77" i="29"/>
  <c r="E76" i="29"/>
  <c r="E75" i="29"/>
  <c r="E74" i="29"/>
  <c r="E73" i="29"/>
  <c r="E72" i="29"/>
  <c r="E71" i="29"/>
  <c r="L70" i="29"/>
  <c r="E69" i="29"/>
  <c r="E68" i="29"/>
  <c r="E67" i="29"/>
  <c r="E66" i="29"/>
  <c r="E65" i="29"/>
  <c r="E64" i="29"/>
  <c r="E63" i="29"/>
  <c r="E62" i="29"/>
  <c r="E61" i="29"/>
  <c r="L60" i="29"/>
  <c r="E60" i="29"/>
  <c r="C60" i="29"/>
  <c r="B60" i="29"/>
  <c r="F70" i="18" l="1"/>
  <c r="B60" i="18"/>
  <c r="C60" i="18"/>
  <c r="B33" i="28" l="1"/>
  <c r="C33" i="28"/>
  <c r="J33" i="28"/>
  <c r="L33" i="28"/>
  <c r="R33" i="28"/>
  <c r="J34" i="28"/>
  <c r="R34" i="28"/>
  <c r="J35" i="28"/>
  <c r="R35" i="28"/>
  <c r="C19" i="28"/>
  <c r="L17" i="28"/>
  <c r="L62" i="27"/>
  <c r="K62" i="27" s="1"/>
  <c r="L61" i="27"/>
  <c r="K61" i="27" s="1"/>
  <c r="L60" i="27"/>
  <c r="G60" i="27"/>
  <c r="H60" i="27" s="1"/>
  <c r="F60" i="29"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60" i="27" l="1"/>
  <c r="M60" i="27"/>
  <c r="G60" i="29" s="1"/>
  <c r="S33" i="28"/>
  <c r="K33" i="28"/>
  <c r="T33" i="28" s="1"/>
  <c r="J60" i="29" s="1"/>
  <c r="M50" i="27"/>
  <c r="M40" i="27"/>
  <c r="A24" i="28"/>
  <c r="A20" i="28"/>
  <c r="A15" i="28"/>
  <c r="N60" i="27" l="1"/>
  <c r="H60" i="29" s="1"/>
  <c r="D60" i="18"/>
  <c r="U33" i="28"/>
  <c r="L29" i="28"/>
  <c r="B15" i="28"/>
  <c r="B20" i="28"/>
  <c r="B24" i="28"/>
  <c r="L25" i="28"/>
  <c r="L24" i="28"/>
  <c r="L22" i="28"/>
  <c r="L21" i="28"/>
  <c r="L20" i="28"/>
  <c r="L16" i="28"/>
  <c r="L15" i="28"/>
  <c r="L11" i="28"/>
  <c r="L12" i="28"/>
  <c r="L13" i="28"/>
  <c r="L30" i="29"/>
  <c r="C50" i="29"/>
  <c r="B50" i="29"/>
  <c r="L40" i="29"/>
  <c r="C40" i="29"/>
  <c r="B40" i="29"/>
  <c r="A40" i="29"/>
  <c r="C30" i="29"/>
  <c r="B30" i="29"/>
  <c r="A30" i="29"/>
  <c r="C29" i="28"/>
  <c r="C30" i="28"/>
  <c r="C31" i="28"/>
  <c r="C24" i="28"/>
  <c r="C20" i="28"/>
  <c r="C21" i="28"/>
  <c r="C22" i="28"/>
  <c r="V33" i="28" l="1"/>
  <c r="M60" i="29" s="1"/>
  <c r="K60" i="29"/>
  <c r="B40" i="18"/>
  <c r="C50" i="18"/>
  <c r="A30" i="18"/>
  <c r="B50" i="18"/>
  <c r="B30" i="18"/>
  <c r="C40" i="18"/>
  <c r="A40" i="18"/>
  <c r="G50" i="29"/>
  <c r="E60" i="18" l="1"/>
  <c r="F60" i="18"/>
  <c r="G40" i="29"/>
  <c r="G30" i="27" l="1"/>
  <c r="H30" i="27" s="1"/>
  <c r="C14" i="28"/>
  <c r="F30" i="29" l="1"/>
  <c r="M30" i="27"/>
  <c r="G10" i="27"/>
  <c r="G20" i="27"/>
  <c r="O30" i="27" l="1"/>
  <c r="G30" i="29"/>
  <c r="N30" i="27"/>
  <c r="H30" i="29" s="1"/>
  <c r="C18" i="28"/>
  <c r="C15" i="28" l="1"/>
  <c r="J15" i="28"/>
  <c r="R15" i="28"/>
  <c r="C16" i="28"/>
  <c r="J16" i="28"/>
  <c r="R16" i="28"/>
  <c r="C17" i="28"/>
  <c r="J17" i="28"/>
  <c r="R17" i="28"/>
  <c r="J18" i="28"/>
  <c r="R18" i="28"/>
  <c r="J19" i="28"/>
  <c r="R19" i="28"/>
  <c r="J20" i="28"/>
  <c r="R20" i="28"/>
  <c r="J21" i="28"/>
  <c r="R21" i="28"/>
  <c r="J22" i="28"/>
  <c r="R22" i="28"/>
  <c r="J23" i="28"/>
  <c r="R23" i="28"/>
  <c r="J24" i="28"/>
  <c r="R24" i="28"/>
  <c r="J25" i="28"/>
  <c r="R25" i="28"/>
  <c r="J26" i="28"/>
  <c r="R26" i="28"/>
  <c r="J28" i="28"/>
  <c r="R28" i="28"/>
  <c r="R32" i="28"/>
  <c r="J32" i="28"/>
  <c r="R31" i="28"/>
  <c r="J31" i="28"/>
  <c r="R30" i="28"/>
  <c r="J30" i="28"/>
  <c r="R29" i="28"/>
  <c r="J29" i="28"/>
  <c r="B29" i="28"/>
  <c r="S29" i="28" l="1"/>
  <c r="K20" i="28"/>
  <c r="T20" i="28" s="1"/>
  <c r="S24" i="28"/>
  <c r="U24" i="28" s="1"/>
  <c r="S20" i="28"/>
  <c r="U20" i="28" s="1"/>
  <c r="K15" i="28"/>
  <c r="K24" i="28"/>
  <c r="S15" i="28"/>
  <c r="K29" i="28"/>
  <c r="G40" i="27" l="1"/>
  <c r="N40" i="27" s="1"/>
  <c r="F40" i="29" l="1"/>
  <c r="T24" i="28"/>
  <c r="H40" i="29"/>
  <c r="O40" i="27" l="1"/>
  <c r="G50" i="27" l="1"/>
  <c r="H50" i="27" s="1"/>
  <c r="N50" i="27" s="1"/>
  <c r="C13" i="28"/>
  <c r="H50" i="29" l="1"/>
  <c r="F50" i="29"/>
  <c r="J30" i="29"/>
  <c r="T29" i="28"/>
  <c r="J50" i="29" s="1"/>
  <c r="D30" i="18" l="1"/>
  <c r="D50" i="18"/>
  <c r="J40" i="29"/>
  <c r="U29" i="28"/>
  <c r="K50" i="29" s="1"/>
  <c r="K30" i="29"/>
  <c r="O50" i="27"/>
  <c r="E50" i="18" l="1"/>
  <c r="E30" i="18"/>
  <c r="D40" i="18"/>
  <c r="V29" i="28"/>
  <c r="M50" i="29" s="1"/>
  <c r="K40" i="29"/>
  <c r="V20" i="28"/>
  <c r="M30" i="29" s="1"/>
  <c r="F50" i="18" l="1"/>
  <c r="F30" i="18"/>
  <c r="E40" i="18"/>
  <c r="V24" i="28"/>
  <c r="M40" i="29" s="1"/>
  <c r="A10" i="28"/>
  <c r="B10" i="28"/>
  <c r="I33" i="5" a="1"/>
  <c r="I33" i="5" s="1"/>
  <c r="F40" i="18" l="1"/>
  <c r="C20" i="29"/>
  <c r="C10" i="29"/>
  <c r="I27" i="5" a="1"/>
  <c r="I27" i="5" l="1"/>
  <c r="L10" i="28"/>
  <c r="C11" i="28"/>
  <c r="C12" i="28"/>
  <c r="C10" i="28"/>
  <c r="L10" i="27" l="1"/>
  <c r="K10" i="27" s="1"/>
  <c r="I21" i="5"/>
  <c r="I22" i="5"/>
  <c r="C20" i="18" l="1"/>
  <c r="C10" i="18"/>
  <c r="M20" i="27" l="1"/>
  <c r="M10" i="27"/>
  <c r="G20" i="29" l="1"/>
  <c r="U15" i="28"/>
  <c r="G10" i="29"/>
  <c r="L20" i="29"/>
  <c r="E11" i="29"/>
  <c r="E12" i="29"/>
  <c r="A20" i="29"/>
  <c r="B20" i="29"/>
  <c r="R11" i="28"/>
  <c r="R12" i="28"/>
  <c r="R13" i="28"/>
  <c r="R14" i="28"/>
  <c r="R10" i="28"/>
  <c r="J11" i="28"/>
  <c r="J12" i="28"/>
  <c r="J13" i="28"/>
  <c r="J14" i="28"/>
  <c r="J10" i="28"/>
  <c r="B20" i="18" l="1"/>
  <c r="A20" i="18"/>
  <c r="K10" i="28"/>
  <c r="S10" i="28"/>
  <c r="U10" i="28" s="1"/>
  <c r="H10" i="27" l="1"/>
  <c r="H20" i="27"/>
  <c r="N20" i="27" l="1"/>
  <c r="H20" i="29" s="1"/>
  <c r="T15" i="28"/>
  <c r="V15" i="28" s="1"/>
  <c r="M20" i="29" s="1"/>
  <c r="O10" i="27"/>
  <c r="N10" i="27"/>
  <c r="H10" i="29" s="1"/>
  <c r="T10" i="28"/>
  <c r="V10" i="28" s="1"/>
  <c r="M10" i="29" s="1"/>
  <c r="O20" i="27"/>
  <c r="F20" i="29"/>
  <c r="E10" i="29"/>
  <c r="B10" i="29"/>
  <c r="A10" i="29"/>
  <c r="B10" i="18" l="1"/>
  <c r="F10" i="18"/>
  <c r="A10" i="18"/>
  <c r="F20" i="18"/>
  <c r="J20" i="29"/>
  <c r="D20" i="18" l="1"/>
  <c r="L10" i="29"/>
  <c r="K10" i="29" l="1"/>
  <c r="E10" i="18" l="1"/>
  <c r="K20" i="29"/>
  <c r="E20" i="18" l="1"/>
  <c r="F10" i="29"/>
  <c r="J10" i="29" l="1"/>
  <c r="D10" i="18" l="1"/>
  <c r="I37" i="5"/>
  <c r="I36" i="5"/>
  <c r="I35" i="5"/>
  <c r="I34" i="5"/>
  <c r="I31" i="5"/>
  <c r="I30" i="5"/>
  <c r="I29" i="5"/>
  <c r="I28" i="5"/>
</calcChain>
</file>

<file path=xl/comments1.xml><?xml version="1.0" encoding="utf-8"?>
<comments xmlns="http://schemas.openxmlformats.org/spreadsheetml/2006/main">
  <authors>
    <author>NatyT</author>
  </authors>
  <commentList>
    <comment ref="K8" authorId="0" shapeId="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<sst xmlns="http://schemas.openxmlformats.org/spreadsheetml/2006/main" count="960" uniqueCount="544">
  <si>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</si>
  <si>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</si>
  <si>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</si>
  <si>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</si>
  <si>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</si>
  <si>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</si>
  <si>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</si>
  <si>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</si>
  <si>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</si>
  <si>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</si>
  <si>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</si>
  <si>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</si>
  <si>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</si>
  <si>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</si>
  <si>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</si>
  <si>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</si>
  <si>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</si>
  <si>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</si>
  <si>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</si>
  <si>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</si>
  <si>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</si>
  <si>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</si>
  <si>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</si>
  <si>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</si>
  <si>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</si>
  <si>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</si>
  <si>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</si>
  <si>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</si>
  <si>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</si>
  <si>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</si>
  <si>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</si>
  <si>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</si>
  <si>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</si>
  <si>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</si>
  <si>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</si>
  <si>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</si>
  <si>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</si>
  <si>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</si>
  <si>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</si>
  <si>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</si>
  <si>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</si>
  <si>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</si>
  <si>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</si>
  <si>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</si>
  <si>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</si>
  <si>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</si>
  <si>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</si>
  <si>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</si>
  <si>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</si>
  <si>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</si>
  <si>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</si>
  <si>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</si>
  <si>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</si>
  <si>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</si>
  <si>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</si>
  <si>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</si>
  <si>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</si>
  <si>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</si>
  <si>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</si>
  <si>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</si>
  <si>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</si>
  <si>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</si>
  <si>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</si>
  <si>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</si>
  <si>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</si>
  <si>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</si>
  <si>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</si>
  <si>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</si>
  <si>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</si>
  <si>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</si>
  <si>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</si>
  <si>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</si>
  <si>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</si>
  <si>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</si>
  <si>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</si>
  <si>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</si>
  <si>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</si>
  <si>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</si>
  <si>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</si>
  <si>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</si>
  <si>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</si>
  <si>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</si>
  <si>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</si>
  <si>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</si>
  <si>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</si>
  <si>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</si>
  <si>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</si>
  <si>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</si>
  <si>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</si>
  <si>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</si>
  <si>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</si>
  <si>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</si>
  <si>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</si>
  <si>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</si>
  <si>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</si>
  <si>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</si>
  <si>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</si>
  <si>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</si>
  <si>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</si>
  <si>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</si>
  <si>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</si>
  <si>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</si>
  <si>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</si>
  <si>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</si>
  <si>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</si>
  <si>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</si>
  <si>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</si>
  <si>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</si>
  <si>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</si>
  <si>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</si>
  <si>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</si>
  <si>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</si>
  <si>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</si>
  <si>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</si>
  <si>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</si>
  <si>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</si>
  <si>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</si>
  <si>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</si>
  <si>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</si>
  <si>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</si>
  <si>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</si>
  <si>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</si>
  <si>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</si>
  <si>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</si>
  <si>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</si>
  <si>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</si>
  <si>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</si>
  <si>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</si>
  <si>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</si>
  <si>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</si>
  <si>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</si>
  <si>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</si>
  <si>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</si>
  <si>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</si>
  <si>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</si>
  <si>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</si>
  <si>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</si>
  <si>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</si>
  <si>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</si>
  <si>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</si>
  <si>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</si>
  <si>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</si>
  <si>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</si>
  <si>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</si>
  <si>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</si>
  <si>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</si>
  <si>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</si>
  <si>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</si>
  <si>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</si>
  <si>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</si>
  <si>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</si>
  <si>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</si>
  <si>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</si>
  <si>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</si>
  <si>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</si>
  <si>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</si>
  <si>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</si>
  <si>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</si>
  <si>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</si>
  <si>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</si>
  <si>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</si>
  <si>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</si>
  <si>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</si>
  <si>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</si>
  <si>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</si>
  <si>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</si>
  <si>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</si>
  <si>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</si>
  <si>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</si>
  <si>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</si>
  <si>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</si>
  <si>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</si>
  <si>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</si>
  <si>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</si>
  <si>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</si>
  <si>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</si>
  <si>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</si>
  <si>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</si>
  <si>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</si>
  <si>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</si>
  <si>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</si>
  <si>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</si>
  <si>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</si>
  <si>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</si>
  <si>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</si>
  <si>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</si>
  <si>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</si>
  <si>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</si>
  <si>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</si>
  <si>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</si>
  <si>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</si>
  <si>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</si>
  <si>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</si>
  <si>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</si>
  <si>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</si>
  <si>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</si>
  <si>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</si>
  <si>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</si>
  <si>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</si>
  <si>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</si>
  <si>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</si>
  <si>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</si>
  <si>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</si>
  <si>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</si>
  <si>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</si>
  <si>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</si>
  <si>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</si>
  <si>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</si>
  <si>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</si>
  <si>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</si>
  <si>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</si>
  <si>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</si>
  <si>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</si>
  <si>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</si>
  <si>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</si>
  <si>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</si>
  <si>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</si>
  <si>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</si>
  <si>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</si>
  <si>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</si>
  <si>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</si>
  <si>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</si>
  <si>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</si>
  <si>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</si>
  <si>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</si>
  <si>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</si>
  <si>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</si>
  <si>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</si>
  <si>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</si>
  <si>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</si>
  <si>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</si>
  <si>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</si>
  <si>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</si>
  <si>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</si>
  <si>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</si>
  <si>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</si>
  <si>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</si>
  <si>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</si>
  <si>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</si>
  <si>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</si>
  <si>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</si>
  <si>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</si>
  <si>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</si>
  <si>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</si>
  <si>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</si>
  <si>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</si>
  <si>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</si>
  <si>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</si>
  <si>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</si>
  <si>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</si>
  <si>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</si>
  <si>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</si>
  <si>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</si>
  <si>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</si>
  <si>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</si>
  <si>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</si>
  <si>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</si>
  <si>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</si>
  <si>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</si>
  <si>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</si>
  <si>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</si>
  <si>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</si>
  <si>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</si>
  <si>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</si>
  <si>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</si>
  <si>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</si>
  <si>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</si>
  <si>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</si>
  <si>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</si>
  <si>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</si>
  <si>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</si>
  <si>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</si>
  <si>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</si>
  <si>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</si>
  <si>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</si>
  <si>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</si>
  <si>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</si>
  <si>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</si>
  <si>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</si>
  <si>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</si>
  <si>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</si>
  <si>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</si>
  <si>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</si>
  <si>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</si>
  <si>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</si>
  <si>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</si>
  <si>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</si>
  <si>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</si>
  <si>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</si>
  <si>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</si>
  <si>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</si>
  <si>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0 a 48 horas habiles al año o afectación mínima</t>
  </si>
  <si>
    <t>4.Fallas en la planeación  para el desarrollo de las tareas propias del despacho.</t>
  </si>
  <si>
    <t>Incumplimiento de las metas establecidas</t>
  </si>
  <si>
    <t>Incumplimiento del 60% de los indicadores del proceso</t>
  </si>
  <si>
    <t>5.  Fallas e insuficiencia de las herramientas tecnológicas.</t>
  </si>
  <si>
    <t xml:space="preserve">Incumplimientos en la realizacion de audiencias </t>
  </si>
  <si>
    <t xml:space="preserve">1. Inasistencia del Juez </t>
  </si>
  <si>
    <t xml:space="preserve">2. Falta de tiempo para  la realización.
</t>
  </si>
  <si>
    <t>Incumplimiento del 40% de los indicadores del proceso</t>
  </si>
  <si>
    <t>3. Programación de audiencias sin tener en cuenta tiempos de duración para su realización.</t>
  </si>
  <si>
    <t>Entre 49 a 96 horas  habiles al año  o afectación baja</t>
  </si>
  <si>
    <t>5.Fallas en el servicio de internet,  conectividad  irregular.</t>
  </si>
  <si>
    <t xml:space="preserve"> Efectuar notificaciones que no cumplan con los requistos</t>
  </si>
  <si>
    <t>1. Errores en la digitación</t>
  </si>
  <si>
    <t>Entre e 97 a 192 horas  habiles al año o afectación baja</t>
  </si>
  <si>
    <t xml:space="preserve">3. Falta de personal para atender el  volúmen de solicitudes recibidas. </t>
  </si>
  <si>
    <t>Efectuar el reparto judicial incumpliendo requisitos</t>
  </si>
  <si>
    <t>Realizar el reparto incumplimiento los principios  y condiciones establecidas para su realización</t>
  </si>
  <si>
    <t>Muy Baja - 1</t>
  </si>
  <si>
    <t>Interrupción o afectación en la prestación del servicio administrativo</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</si>
  <si>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</si>
  <si>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</si>
  <si>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</si>
  <si>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</si>
  <si>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 xml:space="preserve">Recibir , ofrecer, prometer , entregar o aceptar dádivas o beneficios a nombre propio o de terceros para  expedir, alterar,retener , extraviar o entregar  documentos  sin el lleno de requisitos legales </t>
  </si>
  <si>
    <t xml:space="preserve">De la entidad y sector justicia a nivel internacional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</si>
  <si>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</si>
  <si>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</si>
  <si>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</si>
  <si>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De la entidad y sector justicia a nivel nacional </t>
  </si>
  <si>
    <t>Afectación al  presupuesto en un valor  &lt;5% y  ≥20%.</t>
  </si>
  <si>
    <t xml:space="preserve">MATRIZ DE RIESGOS </t>
  </si>
  <si>
    <t>EVALUACIÓN DE RIESGO - VALORACIÓN DE LOS CONTROLES</t>
  </si>
  <si>
    <t>EVALUACIÓN DEL RIESGO - NIVEL DEL RIESGO RESIDUAL</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</si>
  <si>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</si>
  <si>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</si>
  <si>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</si>
  <si>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</si>
  <si>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</si>
  <si>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</si>
  <si>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</si>
  <si>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</si>
  <si>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</si>
  <si>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</si>
  <si>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</si>
  <si>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</si>
  <si>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</si>
  <si>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</si>
  <si>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</si>
  <si>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</si>
  <si>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</si>
  <si>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</si>
  <si>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</si>
  <si>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</si>
  <si>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</si>
  <si>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</si>
  <si>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</si>
  <si>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</si>
  <si>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</si>
  <si>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</si>
  <si>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</si>
  <si>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</si>
  <si>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</si>
  <si>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Reducir (Mitigar)</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</si>
  <si>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</si>
  <si>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</si>
  <si>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</si>
  <si>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</si>
  <si>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</si>
  <si>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</si>
  <si>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</si>
  <si>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</si>
  <si>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</si>
  <si>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</si>
  <si>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</si>
  <si>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</si>
  <si>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</si>
  <si>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</si>
  <si>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</si>
  <si>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</si>
  <si>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</si>
  <si>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</si>
  <si>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</si>
  <si>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</si>
  <si>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</si>
  <si>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</si>
  <si>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</si>
  <si>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</si>
  <si>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</si>
  <si>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</si>
  <si>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</si>
  <si>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</si>
  <si>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</si>
  <si>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</si>
  <si>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≥0,5%.</t>
  </si>
  <si>
    <t>Afectación al presupuesto en un valor &lt;0,5% y ≥1%.</t>
  </si>
  <si>
    <t>Incumplimiento del 20% de los indicadores del proceso</t>
  </si>
  <si>
    <t>Incumplimiento del 80% de los indicadores del proceso</t>
  </si>
  <si>
    <t>Incumplimiento del 100% de los indicadores del proceso</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</si>
  <si>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</si>
  <si>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</si>
  <si>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</si>
  <si>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</si>
  <si>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</si>
  <si>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</si>
  <si>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</si>
  <si>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</si>
  <si>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</si>
  <si>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</si>
  <si>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</si>
  <si>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</si>
  <si>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</si>
  <si>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</si>
  <si>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</si>
  <si>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</si>
  <si>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</si>
  <si>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</si>
  <si>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</si>
  <si>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</si>
  <si>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</si>
  <si>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</si>
  <si>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</si>
  <si>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</si>
  <si>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</si>
  <si>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</si>
  <si>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</si>
  <si>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</si>
  <si>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</si>
  <si>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</si>
  <si>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</si>
  <si>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</si>
  <si>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</si>
  <si>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</si>
  <si>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</si>
  <si>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</si>
  <si>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</si>
  <si>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</si>
  <si>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</si>
  <si>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</si>
  <si>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</si>
  <si>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</si>
  <si>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</si>
  <si>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</si>
  <si>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</si>
  <si>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</si>
  <si>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</si>
  <si>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</si>
  <si>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</si>
  <si>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</si>
  <si>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</si>
  <si>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</si>
  <si>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</si>
  <si>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</si>
  <si>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</si>
  <si>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</si>
  <si>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</si>
  <si>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</si>
  <si>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</si>
  <si>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</si>
  <si>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</si>
  <si>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</si>
  <si>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</si>
  <si>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</si>
  <si>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</si>
  <si>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</si>
  <si>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</si>
  <si>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</si>
  <si>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</si>
  <si>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</si>
  <si>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</si>
  <si>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</si>
  <si>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</si>
  <si>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</si>
  <si>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 xml:space="preserve">Realizar el reparto de los expedientes recibidos, durante el mes de enero fueron repartidos 1170 procesos ordinarios, 903 tutelas, 72 otros y nueve Habeas corpus, en febrero se realizó el reparto de 1215 ordinario, 1357 tutelas, 75 otros, y 3 habeas corpus y en marzo fueron repartidos 1300 procesos ordinarios, 1326 tutelas, 217 otros y 12 habeas corpus, para un total de 7512 expedientes repartidos. </t>
  </si>
  <si>
    <t xml:space="preserve">Respuesta dentro de los terminos establecidos por las Leyes, Decretos y demás normas. Durante el primer trimestre del año 2025, se recibieron 24 Hábeas Corpus, 3586  Tutelas </t>
  </si>
  <si>
    <t>Vencimiento de Términos  (Cumplimiento de terminos judiciales - ACCIONES CONSTITUCIONALES HÁBEAS CORPUS, TUTELAS E IMPUNACIONES)</t>
  </si>
  <si>
    <t xml:space="preserve"> Realizar trámites sin el cumplimiento de los requisitos legales  o  con informacion falsa</t>
  </si>
  <si>
    <t xml:space="preserve">No se atiende (CUMPLIMIENTO con la programación establecida ) la  solicitud  de un fiscal o parte interesada para la realización de una audiencia preliminar o no se cumple  la programación de audiencias de Conocimiento. </t>
  </si>
  <si>
    <t>Por  la ventanilla virtual de SAMAI,  que es de uso exclusivo para procesos del Consejo de Estado, Tribunales y Juzgados de la Jurisdicción de lo Contencioso Administrativo, se reciben los documentos que deben ser incorporados a los procesos.  Durante el primer trimestre de 2025 fueron radicados un total de 47384 documentos</t>
  </si>
  <si>
    <t>Con la implementación de SAMAI, la mayoria de trámites se realizan de manera virtual, los servidores encargados de dar trámite a reparto y ventanilla virtual, no tienen contacto directo con los usuarios y en el evento que haga falta algún documento o que este incompleta una demanda se devuelve con las causales, de todo lo anterior queda la trazabilidad en el sistema</t>
  </si>
  <si>
    <t>Se da cumplimiento de los terminos establecidos por las Leyes, Decretos y demás normas, con base en los principios de celeridad,  estableciendo procedimientos y haciendo uso de las tecnologías de la información y las comunicaciones, a efectos de que los procedimientos se adelanten con diligencia, dentro de los términos legales y sin dilaciones injustificadas. No hubo materialización el riesgo.</t>
  </si>
  <si>
    <t xml:space="preserve">Realización de las notificaciones personales de tutelas y hábeas corpus,  ordenadas por los Despachos Judiciales: 16 durante el mes de enero, 12 el mes de febrero y 27 en el mes de marzo, para un total de 55 notificaciones durante el trimestre.  </t>
  </si>
  <si>
    <t>Se  da cumplimiento de las ordenes de los Juzgados, dentro de los tiempos establecidos en las leyes, Decretos y demás normas. No se materializa el riesgo</t>
  </si>
  <si>
    <t>La Especialidad no se encuentra certificada en Antisoborno, razón por la cual no se han establecido controles</t>
  </si>
  <si>
    <t>Con este sistema online los usuarios pueden radicar memorales de forma remota, a través de la aplicación creada dentro de SAMAI. Asi se evita la necesidad de desplazarse a la oficina, facilitando radicar  y evitando la perdida de documentos. No se materializa el Riesgo</t>
  </si>
  <si>
    <t>JUZGADOS ADMINISTRATIVOS DEL CIRCUITO DE BOGOTÁ D.C. Y OFICINA DE APOYO</t>
  </si>
  <si>
    <t>MISIONALES Y DE APOYO</t>
  </si>
  <si>
    <t>CONSEJO SECCIONAL DE JUDICATURA DE BOGOTÁ D.C.</t>
  </si>
  <si>
    <t>DIRECCIÓN SECCIONAL DE ADMINISTRACIÓN JUDICIAL BOGOTÁ Y CUNDINAMARCA - AMAZONAS</t>
  </si>
  <si>
    <t>JUZGADOS ADMINISTRATIVOS DE BOGOTÁ D.C. Y OFICINA DE APOYO</t>
  </si>
  <si>
    <t>Acciones constitucionales
Procesos de lo contencioso administrativo
Procesos de lo contencioso administrativo especiales
Procesos de apoyo</t>
  </si>
  <si>
    <t>Seccional</t>
  </si>
  <si>
    <t>4. Notificaciones judiciales erradas (direcciones de correos electrónicos) e inoportunas</t>
  </si>
  <si>
    <t>2. Incumplimiento del procedimiento de notificación.</t>
  </si>
  <si>
    <t>Acciones de comunicación institucional</t>
  </si>
  <si>
    <t>Proyectar y solicitar al Consejo Seccional una medida transitoria si la situación es recurrente a un corto y mediano plazo</t>
  </si>
  <si>
    <t>El  titular del despacho, de manera periodica, revisa los registros de control y los ingresos del reparto,  para verificar fechas de las actuaciones, si evidencia actividades y actuaciones no incluidas se integran al planificador. 
Como registro del control queda el planificador y las actuaciones documentadas.</t>
  </si>
  <si>
    <t>El titular del despacho junto con sus profesionales del derecho, revisan los antecedentes de la demanda para poder determinar la complejidad del proceso, dado las demandas constitucionales como las acciones populares y de grupo cuya cantidad de personas demandantes puede ser de gran número, razón por la que se puede prolongar en el tiempo o afectar el desarrollo de los demás procesos del despacho</t>
  </si>
  <si>
    <t>Si se llega a presentar se solicita al Consejo Seccional un requerimiento mediante el cual se puedan solciitar medidas que ayuden a mitigar el impacto, bien sea suspensión temporal del reparto u otras propias de su resorte</t>
  </si>
  <si>
    <t>El Juez de cada despacho, trimestralmente, verifica el cumplimiento de la ejecución conforme lo planeado, para evaluar y retroalimentar el desempeño de su equipo de trabajo en aras de la productividad del despacho, las cargas laborales o las situaciones administrativas que se puedan presentar.</t>
  </si>
  <si>
    <t>Se toman acciones concernientes a la retroalimentación diaria, teniendo en cuenta si la causa es producto de una situación administrativa, o en caso de ser de sistemas las que ayuden a mitigar los riesgos de vulneracion y salvaguardar los derechos de las partes.</t>
  </si>
  <si>
    <t>En caso de no ser suficientes las herramientas tecnologicas de la sede, los servidores judiciales hacen uso de teletrabajo, al igual que la disponibilidad presencial, tanto del despacho como para el conocimiento de las partes</t>
  </si>
  <si>
    <r>
      <t>El Juez director del despacho,</t>
    </r>
    <r>
      <rPr>
        <sz val="10"/>
        <color rgb="FFFF0000"/>
        <rFont val="Calibri"/>
        <family val="2"/>
        <scheme val="minor"/>
      </rPr>
      <t xml:space="preserve"> </t>
    </r>
    <r>
      <rPr>
        <sz val="10"/>
        <rFont val="Calibri"/>
        <family val="2"/>
        <scheme val="minor"/>
      </rPr>
      <t xml:space="preserve">diariamente,  hace seguimiento a la  planificación de audiencias revisando el tipo de audiencias a realizar  y los tiempos programados para cada una. Ajustando la programación si requiere incluir o hacer cambios imprevistos.   
</t>
    </r>
    <r>
      <rPr>
        <sz val="10"/>
        <rFont val="Calibri"/>
        <family val="2"/>
        <scheme val="minor"/>
      </rPr>
      <t>Como registro del control queda el planificador y las actuaciones documentadas</t>
    </r>
    <r>
      <rPr>
        <sz val="10"/>
        <color rgb="FFFF0000"/>
        <rFont val="Calibri"/>
        <family val="2"/>
        <scheme val="minor"/>
      </rPr>
      <t xml:space="preserve">. </t>
    </r>
  </si>
  <si>
    <t>Se reprograma la audiencia y se hace la confirmación previa para evitar nuevos incumplimientos.</t>
  </si>
  <si>
    <t>El Juez director del despacho, diariamente, hace seguimiento con la finalidad de evitar contratiempos o reprogramarla por si alguna de las partes manifiesta algun requerimiento, para evitar que se de por fallida o cancelada.</t>
  </si>
  <si>
    <t>En caso de presentarse fallas se notifica por telefóno para reagendarla o para realizarla de manera presencial a fin de evitar la cancelación o no realización de la misma</t>
  </si>
  <si>
    <t>Se realiza con los recursos de cada servidor judicial (Conexión con datos y teléfono móvil como medida de contingencia) en lo posible, si la falla es propia de la sede.</t>
  </si>
  <si>
    <t>El empleado encargado de realizar la notificación, al momento de realizar el formato de notificación de cada solicitud o escrito, verifica que los datos aportados por el solicitante sean los que ingresa al aplicativo, confrontando la información aportada por el solicitante y confirmando que lo digitado o seleccionado en el aplicativo es correcto.
Si encuentra que ingresó datos errados hace la corrección  antes de realizar la impresión.</t>
  </si>
  <si>
    <r>
      <t xml:space="preserve">El Coordinador del grupo de liquidaciones periodicamente 
verifica versión del procedimiento y su aplicación, que el procedimiento esté actualizado y que el equipo de trabajo aplica la última versión aprobada.
</t>
    </r>
    <r>
      <rPr>
        <sz val="10"/>
        <rFont val="Calibri"/>
        <family val="2"/>
        <scheme val="minor"/>
      </rPr>
      <t xml:space="preserve">Si encuentra desactualización realiza el ajuste y solicita aprobación de la nueva versión y si el personal no aplica la versión actualizada realiza capacitación.
</t>
    </r>
    <r>
      <rPr>
        <sz val="10"/>
        <rFont val="Calibri"/>
        <family val="2"/>
        <scheme val="minor"/>
      </rPr>
      <t>Como registro  queda acta de aprobación del procedimiento y actas de capacitación o lista de asistencia.</t>
    </r>
  </si>
  <si>
    <t xml:space="preserve">El Consejo Seccional, anualmente revisa Estadísticas en SIERJU, analizando las cargas de trabajo y  la productividad de los juzgados. Si los resultados superan los estandares establecidos tramita la creación de juzgados de descongestión.
Como registro del control quedan actas de visistas del Consejo y acuerdos de creación de juzgados. 
</t>
  </si>
  <si>
    <t xml:space="preserve">Cuando no se realizan las notificaciones por error de la dirección aportada por el accionante, se informa al respectivo despacho judicial, con la finalidad de que ellos corrijan o soliciten la direccion correcta, para realizar nuevamente la notificación. </t>
  </si>
  <si>
    <t>No es tanto la falta de personal para atender el volumen sino que esta es riesgo ligado es a la falta de disponibilidad de los servidores judiciales con función de notificadores en horas no hábiles dado que al notificarse habeas corpus en horario no hábil, se cumpe con la notificaciones pero no se cuenta con el personal especifico para esta función</t>
  </si>
  <si>
    <t>4. No incluir la totalidad de las solicitudes de notificación recibidos por correo electrónico.</t>
  </si>
  <si>
    <t>El coordinador del grupo de liquidaciones revisa diariamente los canales de llegada de las comunicaciones procedentes de los despachos judiciales junto con la atención presencial que se presta, con la finalidad de evitar la omisión de alguna solicitud</t>
  </si>
  <si>
    <t>En caso que ocurriera la omisión se procede de manera inmediata a realizar la notificacion, se verifica que origino la falla para evitar que vuelva a ocurrir</t>
  </si>
  <si>
    <t xml:space="preserve">El Coordinador de reparto mensualmente junto con los servidores judiciales de esta área, verifican los inconvenientes que se hayan podido presentar para realizar retroalimentación del equipo de trabajo conforme a la herramienta de la especialidad para escalarlo al Consejo de Estado quien son los administradores del Sistema. </t>
  </si>
  <si>
    <t xml:space="preserve">El Coordinador de reparto, de la Oficina de Apoyo, junto con el (la) Juez(a) Coordinador(a) semanalmente realizan seguimiento al reparto de la especialidad con la finalidad de evitar retrasos o demora en el desarrollo de la actividad </t>
  </si>
  <si>
    <t>En caso de presentarse un reparto que no cumpla con los requisitos el despacho judicial solicita la corrección, el cual se realiza junto con el grupo de soporte tecnológico, se verifican las causas y se retroalimenta al grupo de reparto con la finalidad que no vuelva a presentarse</t>
  </si>
  <si>
    <t>En caso de presentarse alguna duda con respecto al grupo que se debe repartir la demanda o de la sección a la cual pertenece la misma, dentro del grupo de reparto y en la Coordinación de la Oficina se cuentan con profesionales en derecho, con la finalidad de aclarar las dudas, previo a hacer el procedimiento.</t>
  </si>
  <si>
    <t>En caso que se haya repartido alguna demanda a una sección que no corresponde el juez titular del despacho, procede a informar y a devolver a la Oficina de Apoyo y a solicitar la compensación, se vuelve a repartir y se hace la retroalimentación para evitar nuevos sucesos.</t>
  </si>
  <si>
    <t>4. Falta de entrenamiento del personal si se radican demandas que no sean competencia de lo contencioso administrativo</t>
  </si>
  <si>
    <t xml:space="preserve">3. Direcciones físicas o electrónicas  de las partes interesadas erradas. </t>
  </si>
  <si>
    <t>2. Falta de seguimiento y control al cumplimiento efectivo de la actividad asignada.</t>
  </si>
  <si>
    <t xml:space="preserve">1. Falta de claridad en la identificación de las partes de la demanda. </t>
  </si>
  <si>
    <t>5. Desconocimiento de la normatividad</t>
  </si>
  <si>
    <t>En caso de presentarse alguna duda con respecto al grupo que se debe repartir la demanda o de la sección a la cual pertenece la misma o que no corresponda a la especialidad, dentro del grupo de reparto y en la Coordinación de la Oficina se cuentan con profesionales en derecho, con la finalidad de aclarar las dudas, previo a hacer el procedimiento.</t>
  </si>
  <si>
    <t>En caso que se haya repartido alguna demanda a una sección que no corresponde el juez titular del despacho, procede a rechazarla y a devolver a la Oficina de Apoyo y a solicitar la compensación, se remite a la especialidad que corresponde y se hace la retroalimentación para evitar nuevos sucesos.</t>
  </si>
  <si>
    <t>El coordinador del grupo de reparto a quien se le consulta verifica la información para requerir a la parte que no cuenta con la dirección correcta, sin embargo se realiza el reparto para que el Juzgado al cual se le reparta la demanda solicite la subsanación de la misma si hay lugar a ello</t>
  </si>
  <si>
    <t>En caso de haber realizado el reparto sin verificación de las direcciones el juzgado advierte la situación para hacer la corrección junto con el grupo de soporte tecnológico, se hace la retroalimentación para evitar nuevas repeticiones</t>
  </si>
  <si>
    <t>El Consejo Superior de la Judicatura mediante acuerdo No. PCSJA23-12068 se reglamento el uso obligatorio del Aplicativo SAMAI para la especialidad de lo Contencioso Administrativo, mediante lo cual se implemento el expediente digital, el cual entro en funcionaminto a nivel de los Juzgados en Febrero de 2024. Razón por la que esta causa no es probable.</t>
  </si>
  <si>
    <t>Con la entrada en vigencia del aplicativo SAMAI todos los usuarios de la especialidad de lo Contencioso Administrativo, cargan sus memoriales a través de la Ventanilla Virtual dispuesta en el aplicativo, lo cual agiliza los tiempos, y todo se realiza a traves de canales virtuales, en caso que el archivo no cargue el mismo es suceptible de ser recuperado.</t>
  </si>
  <si>
    <t>2. Falta de software institucional estandarizado para la especialidad para el control del archivo de documentos tanto físicos como virtuales.</t>
  </si>
  <si>
    <t>3. Desconocimiento e inaplicabilidad de las Tablas de Retención Documental (TRD)</t>
  </si>
  <si>
    <t>4. Volumen excesivo de ingreso de expedientes para el personal asignado,  generando demoras en la organización de los expedientes.</t>
  </si>
  <si>
    <t>Con la implementación del Aplicativo SAMAI en la especialidad de lo Contencioso Administrativo no se generan demoras en la organización dado que todos quedan almacenados en un anaquel virtual para conocimiento del despacho, conforme al consecutivo asignado</t>
  </si>
  <si>
    <t>1. Falta de ética y valores.</t>
  </si>
  <si>
    <t>2. Insuficientes programas de capacitación para la toma de conciencia debido al desconocimiento de la ley antisoborno (ISO 37001:2016), Plan Anticorrupción y  de los  valores y principios propios de la entidad.</t>
  </si>
  <si>
    <t>3. Desconocimiento del Código de Etica y Buen Gobierno.</t>
  </si>
  <si>
    <t>1. Falta de ética de los servidores públicos (Debilidades en principios y valores).</t>
  </si>
  <si>
    <t>2. Falta de ética de terceros interesados  (Debilidades principios y valores).</t>
  </si>
  <si>
    <t>3. Debilidad en los controles establecidos para la publicación de información en el portal web de la Rama Judicial.</t>
  </si>
  <si>
    <t>RIESGO 
(Posibilidad de …)</t>
  </si>
  <si>
    <t>Riesgo
(Posibilidad de …)</t>
  </si>
  <si>
    <t>Cumplimiento de los Acuerdos 3501 de 2006 y 12068 de 2023, ajustando los procedimientos, ya que con la implementación de SAMAI, aumentaron los tiempos para realizar el reparto, No obstante el grupo de reparto diseño un instructivo con los códigos por secciones, de acuerdo a los temas que van a ser de conocimiento de los Juzgados.  No se materializa el riesgo</t>
  </si>
  <si>
    <t xml:space="preserve">SAMAI genera las estadisticas de ingresos tanto de expedientes como de documentos, que son controles integrados al aplicativo. Asímismo la especialidad no se encuentra certificada en Antisoborno, razón por la cual no se han estabecidos controles. </t>
  </si>
  <si>
    <t>Administrar Justicia, resolviendo los conflictos que surgen entre los ciudadanos y el Estado, o entre entidades públicas, en el marco del Derecho Administrativo. Asegurar que el ejercicio del poder público se ajuste a la Constitución y a la ley, velando por la legalidad, la justicia y la protección de los derechos en las relaciones entre la ciudadanía y la administración estatal.</t>
  </si>
  <si>
    <t>MATRIZ DE RIESGOS SIGCMA SEGUIMIENTO 1</t>
  </si>
  <si>
    <t>Se realizan  actuaciones procesales o se da respuesta a las solicitudes de los usuarios de la administración de justicia en materia de lo (Contencioso Administrativo), después del  término legal establecido para decidir sobre los conflictos presentados a los jueces.</t>
  </si>
  <si>
    <t>No se realizan las  notificaciones , (En acciones constitucionales de hábeas Corpus y Tutelas), no se efectúan  oportunamente o no se aplica la normatividad (Aca esta como riesgo porque es el producto de este proceso)</t>
  </si>
  <si>
    <t xml:space="preserve">El Consejo Seccional, revisa Estadísticas en SIERJU analizando las cargas de trabajo y  la productividad de los juzgados. Si los resultados superan los estandares establecidos solicita la creación de juzgados, nuevos cargos transitorios o permanentes. Como registro del control quedan actas de visitas del Consejo y acuerdos de creación de juzgados. </t>
  </si>
  <si>
    <r>
      <t>El secretario del despacho,</t>
    </r>
    <r>
      <rPr>
        <sz val="10"/>
        <color rgb="FFFF0000"/>
        <rFont val="Calibri"/>
        <family val="2"/>
        <scheme val="minor"/>
      </rPr>
      <t xml:space="preserve"> </t>
    </r>
    <r>
      <rPr>
        <sz val="10"/>
        <rFont val="Calibri"/>
        <family val="2"/>
        <scheme val="minor"/>
      </rPr>
      <t xml:space="preserve">diariamente, ingresa los datos para la realización de citaciones y notificaciones registrando en el aplicativo TEAMS PREMIUM, los datos de la audiencia y de los intervinientes. 
Revisa antes de confirmar la elaboración que los datos sean correctos. 
</t>
    </r>
    <r>
      <rPr>
        <sz val="10"/>
        <rFont val="Calibri"/>
        <family val="2"/>
        <scheme val="minor"/>
      </rPr>
      <t>Como registro del control quedan los datos en el aplicativo ingresados por el secretario, los cuales no pueden ser cambiados.</t>
    </r>
  </si>
  <si>
    <t xml:space="preserve">Durante el primer trimestre fueron agendadas un  total de 1293 audiencias, de las cuales, 1 fue aplazada, 8 asistidas y aplazadas, 48 canceladas, 76 no realizadas y 1166 realizadas. </t>
  </si>
  <si>
    <t xml:space="preserve">Se da cumplimiento a la programación de las audiencias, de las 76 audiencias que no se realizaron corresponde a motivos de inasistencia de las partes, del apoderado, no obstante, no se materializó 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</si>
</sst>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9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1"/>
      <color theme="1"/>
      <name val="Arial"/>
      <family val="2"/>
    </font>
    <font>
      <b/>
      <sz val="22"/>
      <color rgb="FFFFFFFF"/>
      <name val="Arial Narrow"/>
      <family val="2"/>
    </font>
    <font>
      <sz val="12"/>
      <name val="Calibri"/>
      <family val="2"/>
      <scheme val="minor"/>
    </font>
    <font>
      <sz val="10"/>
      <name val="Roboto"/>
    </font>
    <font>
      <sz val="11"/>
      <name val="Arial Narrow"/>
      <family val="2"/>
    </font>
    <font>
      <b/>
      <sz val="22"/>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002060"/>
        <bgColor rgb="FF000000"/>
      </patternFill>
    </fill>
    <fill>
      <patternFill patternType="solid">
        <fgColor rgb="FFFFFFFF"/>
        <bgColor rgb="FF000000"/>
      </patternFill>
    </fill>
  </fills>
  <borders count="12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top/>
      <bottom style="thin">
        <color indexed="64"/>
      </bottom>
      <diagonal/>
    </border>
    <border>
      <left style="medium">
        <color indexed="64"/>
      </left>
      <right/>
      <top style="thick">
        <color theme="0"/>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43">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vertical="center"/>
    </xf>
    <xf numFmtId="0" fontId="1" fillId="3" borderId="31" xfId="0" applyFont="1" applyFill="1" applyBorder="1" applyAlignment="1">
      <alignment horizontal="center" vertical="center"/>
    </xf>
    <xf numFmtId="0" fontId="28" fillId="4" borderId="53"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1"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3" xfId="0" applyFont="1" applyFill="1" applyBorder="1" applyAlignment="1">
      <alignment horizontal="center" vertical="center" textRotation="90" wrapText="1"/>
    </xf>
    <xf numFmtId="0" fontId="4" fillId="4" borderId="64"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6" xfId="0" applyFill="1" applyBorder="1"/>
    <xf numFmtId="0" fontId="4" fillId="4" borderId="65" xfId="0" applyFont="1" applyFill="1" applyBorder="1" applyAlignment="1">
      <alignment horizontal="center" vertical="center" wrapText="1"/>
    </xf>
    <xf numFmtId="0" fontId="4" fillId="3" borderId="47"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68"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6" xfId="3" applyNumberFormat="1" applyFont="1" applyBorder="1" applyAlignment="1">
      <alignment horizontal="center" vertical="center" wrapText="1" readingOrder="1"/>
    </xf>
    <xf numFmtId="0" fontId="47" fillId="7" borderId="77" xfId="0" applyFont="1" applyFill="1" applyBorder="1" applyAlignment="1">
      <alignment horizontal="center" vertical="center" wrapText="1" readingOrder="1"/>
    </xf>
    <xf numFmtId="0" fontId="47" fillId="8" borderId="78" xfId="0" applyFont="1" applyFill="1" applyBorder="1" applyAlignment="1">
      <alignment horizontal="center" vertical="center" wrapText="1" readingOrder="1"/>
    </xf>
    <xf numFmtId="0" fontId="47" fillId="9" borderId="78" xfId="0" applyFont="1" applyFill="1" applyBorder="1" applyAlignment="1">
      <alignment horizontal="center" vertical="center" wrapText="1" readingOrder="1"/>
    </xf>
    <xf numFmtId="0" fontId="47" fillId="10" borderId="78" xfId="0" applyFont="1" applyFill="1" applyBorder="1" applyAlignment="1">
      <alignment horizontal="center" vertical="center" wrapText="1" readingOrder="1"/>
    </xf>
    <xf numFmtId="0" fontId="48" fillId="11" borderId="78"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2" xfId="0" applyFill="1" applyBorder="1"/>
    <xf numFmtId="0" fontId="0" fillId="3" borderId="74" xfId="0" applyFill="1" applyBorder="1"/>
    <xf numFmtId="0" fontId="0" fillId="3" borderId="75" xfId="0" applyFill="1" applyBorder="1"/>
    <xf numFmtId="0" fontId="0" fillId="3" borderId="11" xfId="0" applyFill="1" applyBorder="1"/>
    <xf numFmtId="0" fontId="0" fillId="3" borderId="12" xfId="0" applyFill="1" applyBorder="1"/>
    <xf numFmtId="0" fontId="16" fillId="14" borderId="70"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3"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5" fillId="3" borderId="0" xfId="0" applyFont="1" applyFill="1"/>
    <xf numFmtId="0" fontId="10" fillId="0" borderId="0" xfId="0" applyFont="1"/>
    <xf numFmtId="0" fontId="4" fillId="4" borderId="48"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0"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1" xfId="0" applyFont="1" applyFill="1" applyBorder="1" applyAlignment="1">
      <alignment horizontal="center" vertical="center"/>
    </xf>
    <xf numFmtId="0" fontId="8" fillId="3" borderId="0" xfId="1" applyFill="1" applyAlignment="1">
      <alignment horizontal="center" vertical="center"/>
    </xf>
    <xf numFmtId="0" fontId="18" fillId="3" borderId="74" xfId="0" applyFont="1" applyFill="1" applyBorder="1"/>
    <xf numFmtId="0" fontId="18" fillId="3" borderId="74"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58" xfId="0" applyFont="1" applyFill="1" applyBorder="1" applyAlignment="1">
      <alignment vertical="center"/>
    </xf>
    <xf numFmtId="0" fontId="4" fillId="4" borderId="0" xfId="0" applyFont="1" applyFill="1" applyAlignment="1">
      <alignment vertical="center"/>
    </xf>
    <xf numFmtId="0" fontId="28" fillId="4" borderId="54"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3" fontId="0" fillId="0" borderId="20" xfId="0" applyNumberFormat="1" applyBorder="1" applyAlignment="1">
      <alignment horizontal="justify" vertical="center" wrapText="1"/>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69"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0"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1" xfId="0" applyFont="1" applyFill="1" applyBorder="1" applyAlignment="1">
      <alignment horizontal="center" vertical="center"/>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9" xfId="0" applyBorder="1" applyAlignment="1">
      <alignment horizontal="justify"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20" fillId="4" borderId="32" xfId="1" applyFont="1" applyFill="1" applyBorder="1" applyAlignment="1">
      <alignment horizontal="center" vertical="center"/>
    </xf>
    <xf numFmtId="0" fontId="59" fillId="3" borderId="107" xfId="0" applyFont="1" applyFill="1" applyBorder="1" applyAlignment="1">
      <alignment vertical="center" wrapText="1"/>
    </xf>
    <xf numFmtId="0" fontId="59" fillId="3" borderId="103" xfId="0" applyFont="1" applyFill="1" applyBorder="1" applyAlignment="1">
      <alignment vertical="center" wrapText="1"/>
    </xf>
    <xf numFmtId="0" fontId="11" fillId="3" borderId="74" xfId="0" applyFont="1" applyFill="1" applyBorder="1"/>
    <xf numFmtId="0" fontId="11" fillId="0" borderId="74" xfId="0" applyFont="1" applyBorder="1"/>
    <xf numFmtId="0" fontId="0" fillId="0" borderId="0" xfId="0" applyAlignment="1">
      <alignment horizontal="center"/>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2" fillId="3" borderId="111" xfId="0" applyFont="1" applyFill="1" applyBorder="1" applyAlignment="1">
      <alignment horizontal="center" vertical="center" wrapText="1"/>
    </xf>
    <xf numFmtId="0" fontId="72" fillId="3" borderId="75" xfId="0" applyFont="1" applyFill="1" applyBorder="1" applyAlignment="1">
      <alignment horizontal="center" vertical="center" wrapText="1"/>
    </xf>
    <xf numFmtId="0" fontId="73" fillId="3" borderId="73" xfId="0" applyFont="1" applyFill="1" applyBorder="1" applyAlignment="1">
      <alignment horizontal="center" vertical="center" wrapText="1"/>
    </xf>
    <xf numFmtId="0" fontId="73" fillId="3" borderId="17" xfId="0" applyFont="1" applyFill="1" applyBorder="1" applyAlignment="1">
      <alignment horizontal="center" vertical="center" wrapText="1"/>
    </xf>
    <xf numFmtId="0" fontId="72" fillId="3" borderId="112" xfId="0" applyFont="1" applyFill="1" applyBorder="1" applyAlignment="1">
      <alignment horizontal="center" vertical="center" wrapText="1"/>
    </xf>
    <xf numFmtId="0" fontId="72" fillId="3" borderId="12" xfId="0" applyFont="1" applyFill="1" applyBorder="1" applyAlignment="1">
      <alignment horizontal="center" vertical="center" wrapText="1"/>
    </xf>
    <xf numFmtId="14" fontId="73" fillId="3" borderId="17" xfId="0" applyNumberFormat="1" applyFont="1" applyFill="1" applyBorder="1" applyAlignment="1">
      <alignment horizontal="center" vertical="center" wrapText="1"/>
    </xf>
    <xf numFmtId="0" fontId="74" fillId="0" borderId="0" xfId="0" applyFont="1" applyAlignment="1" applyProtection="1">
      <alignment vertical="center"/>
      <protection locked="0"/>
    </xf>
    <xf numFmtId="0" fontId="74" fillId="0" borderId="0" xfId="0" applyFont="1" applyProtection="1">
      <protection locked="0"/>
    </xf>
    <xf numFmtId="0" fontId="74" fillId="0" borderId="0" xfId="0" applyFont="1"/>
    <xf numFmtId="0" fontId="76" fillId="19" borderId="113" xfId="0" applyFont="1" applyFill="1" applyBorder="1" applyAlignment="1" applyProtection="1">
      <alignment horizontal="left" vertical="center" wrapText="1"/>
      <protection locked="0"/>
    </xf>
    <xf numFmtId="0" fontId="76" fillId="19" borderId="113" xfId="0" applyFont="1" applyFill="1" applyBorder="1" applyAlignment="1" applyProtection="1">
      <alignment horizontal="center" vertical="center"/>
      <protection locked="0"/>
    </xf>
    <xf numFmtId="0" fontId="77" fillId="5" borderId="113" xfId="0" applyFont="1" applyFill="1" applyBorder="1" applyAlignment="1" applyProtection="1">
      <alignment horizontal="center" vertical="center" wrapText="1"/>
      <protection locked="0"/>
    </xf>
    <xf numFmtId="0" fontId="74" fillId="0" borderId="0" xfId="0" applyFont="1" applyAlignment="1" applyProtection="1">
      <alignment horizontal="left" vertical="center"/>
      <protection locked="0"/>
    </xf>
    <xf numFmtId="0" fontId="76" fillId="0" borderId="0" xfId="0"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74" fillId="0" borderId="0" xfId="0" applyFont="1" applyAlignment="1" applyProtection="1">
      <alignment horizontal="left"/>
      <protection locked="0"/>
    </xf>
    <xf numFmtId="0" fontId="74" fillId="0" borderId="0" xfId="0" applyFont="1" applyAlignment="1" applyProtection="1">
      <alignment horizontal="center"/>
      <protection locked="0"/>
    </xf>
    <xf numFmtId="0" fontId="78" fillId="20" borderId="116" xfId="0" applyFont="1" applyFill="1" applyBorder="1" applyAlignment="1">
      <alignment horizontal="center" vertical="center" wrapText="1" readingOrder="1"/>
    </xf>
    <xf numFmtId="0" fontId="80" fillId="3" borderId="116" xfId="0" applyFont="1" applyFill="1" applyBorder="1" applyAlignment="1">
      <alignment horizontal="center" vertical="center" wrapText="1" readingOrder="1"/>
    </xf>
    <xf numFmtId="0" fontId="80" fillId="3" borderId="116" xfId="0" applyFont="1" applyFill="1" applyBorder="1" applyAlignment="1">
      <alignment horizontal="left" vertical="center" wrapText="1"/>
    </xf>
    <xf numFmtId="0" fontId="80" fillId="3" borderId="116" xfId="0" applyFont="1" applyFill="1" applyBorder="1" applyAlignment="1">
      <alignment horizontal="center" vertical="center" wrapText="1"/>
    </xf>
    <xf numFmtId="0" fontId="74" fillId="3" borderId="0" xfId="0" applyFont="1" applyFill="1"/>
    <xf numFmtId="0" fontId="80" fillId="0" borderId="116" xfId="0" applyFont="1" applyBorder="1" applyAlignment="1">
      <alignment horizontal="center" vertical="center" wrapText="1" readingOrder="1"/>
    </xf>
    <xf numFmtId="0" fontId="80" fillId="0" borderId="116" xfId="0" applyFont="1" applyBorder="1" applyAlignment="1">
      <alignment horizontal="left" vertical="center" wrapText="1"/>
    </xf>
    <xf numFmtId="0" fontId="80" fillId="21" borderId="116" xfId="0" applyFont="1" applyFill="1" applyBorder="1" applyAlignment="1">
      <alignment horizontal="left" vertical="center" wrapText="1"/>
    </xf>
    <xf numFmtId="0" fontId="77" fillId="0" borderId="0" xfId="0" applyFont="1" applyAlignment="1">
      <alignment vertical="center" wrapText="1"/>
    </xf>
    <xf numFmtId="0" fontId="78" fillId="0" borderId="116" xfId="0" applyFont="1" applyBorder="1" applyAlignment="1">
      <alignment vertical="center" wrapText="1" readingOrder="1"/>
    </xf>
    <xf numFmtId="0" fontId="80" fillId="3" borderId="116" xfId="0" applyFont="1" applyFill="1" applyBorder="1" applyAlignment="1">
      <alignment horizontal="left" vertical="center" wrapText="1" readingOrder="1"/>
    </xf>
    <xf numFmtId="0" fontId="76" fillId="0" borderId="0" xfId="0" applyFont="1"/>
    <xf numFmtId="0" fontId="80" fillId="3" borderId="116" xfId="0" applyFont="1" applyFill="1" applyBorder="1" applyAlignment="1">
      <alignment horizontal="left" vertical="center"/>
    </xf>
    <xf numFmtId="0" fontId="80" fillId="3" borderId="116" xfId="0" applyFont="1" applyFill="1" applyBorder="1" applyAlignment="1">
      <alignment vertical="center" wrapText="1"/>
    </xf>
    <xf numFmtId="0" fontId="80" fillId="3" borderId="116" xfId="0" applyFont="1" applyFill="1" applyBorder="1" applyAlignment="1">
      <alignment vertical="center" wrapText="1" readingOrder="1"/>
    </xf>
    <xf numFmtId="0" fontId="80" fillId="3" borderId="116" xfId="0" applyFont="1" applyFill="1" applyBorder="1" applyAlignment="1">
      <alignment vertical="center"/>
    </xf>
    <xf numFmtId="0" fontId="80" fillId="3" borderId="116" xfId="0" applyFont="1" applyFill="1" applyBorder="1" applyAlignment="1">
      <alignment horizontal="center" vertical="center"/>
    </xf>
    <xf numFmtId="0" fontId="80" fillId="3" borderId="117" xfId="0" applyFont="1" applyFill="1" applyBorder="1" applyAlignment="1">
      <alignment horizontal="center" vertical="center" wrapText="1" readingOrder="1"/>
    </xf>
    <xf numFmtId="0" fontId="80" fillId="3" borderId="117" xfId="0" applyFont="1" applyFill="1" applyBorder="1" applyAlignment="1">
      <alignment horizontal="left" vertical="center" wrapText="1"/>
    </xf>
    <xf numFmtId="0" fontId="80" fillId="3" borderId="117" xfId="0" applyFont="1" applyFill="1" applyBorder="1" applyAlignment="1">
      <alignment horizontal="center" vertical="center"/>
    </xf>
    <xf numFmtId="0" fontId="78" fillId="0" borderId="0" xfId="0" applyFont="1" applyAlignment="1">
      <alignment vertical="center" wrapText="1" readingOrder="1"/>
    </xf>
    <xf numFmtId="0" fontId="80" fillId="3" borderId="0" xfId="0" applyFont="1" applyFill="1" applyAlignment="1">
      <alignment horizontal="center" vertical="center" wrapText="1" readingOrder="1"/>
    </xf>
    <xf numFmtId="0" fontId="80" fillId="0" borderId="0" xfId="0" applyFont="1" applyAlignment="1">
      <alignment vertical="center"/>
    </xf>
    <xf numFmtId="0" fontId="74" fillId="0" borderId="0" xfId="0" applyFont="1" applyAlignment="1">
      <alignment horizontal="left"/>
    </xf>
    <xf numFmtId="0" fontId="74" fillId="0" borderId="0" xfId="0" applyFont="1" applyAlignment="1">
      <alignment horizontal="center"/>
    </xf>
    <xf numFmtId="0" fontId="81" fillId="0" borderId="0" xfId="0" applyFont="1" applyAlignment="1">
      <alignment wrapText="1"/>
    </xf>
    <xf numFmtId="0" fontId="83" fillId="0" borderId="0" xfId="0" applyFont="1"/>
    <xf numFmtId="0" fontId="85" fillId="20" borderId="113" xfId="0" applyFont="1" applyFill="1" applyBorder="1" applyAlignment="1">
      <alignment horizontal="center" vertical="center"/>
    </xf>
    <xf numFmtId="0" fontId="85" fillId="5" borderId="113" xfId="0" applyFont="1" applyFill="1" applyBorder="1" applyAlignment="1">
      <alignment horizontal="center" vertical="center"/>
    </xf>
    <xf numFmtId="0" fontId="85" fillId="5" borderId="113" xfId="0" applyFont="1" applyFill="1" applyBorder="1" applyAlignment="1">
      <alignment vertical="center" wrapText="1"/>
    </xf>
    <xf numFmtId="0" fontId="85" fillId="3" borderId="113" xfId="0" applyFont="1" applyFill="1" applyBorder="1" applyAlignment="1">
      <alignment horizontal="left" vertical="top" wrapText="1"/>
    </xf>
    <xf numFmtId="0" fontId="86" fillId="3" borderId="113" xfId="0" applyFont="1" applyFill="1" applyBorder="1" applyAlignment="1">
      <alignment horizontal="center" vertical="center" wrapText="1"/>
    </xf>
    <xf numFmtId="0" fontId="87" fillId="3" borderId="113" xfId="0" applyFont="1" applyFill="1" applyBorder="1" applyAlignment="1">
      <alignment horizontal="center" vertical="center" wrapText="1"/>
    </xf>
    <xf numFmtId="0" fontId="87" fillId="3" borderId="113" xfId="0" applyFont="1" applyFill="1" applyBorder="1" applyAlignment="1">
      <alignment horizontal="left" vertical="center"/>
    </xf>
    <xf numFmtId="0" fontId="85" fillId="0" borderId="113" xfId="0" applyFont="1" applyBorder="1" applyAlignment="1">
      <alignment vertical="top" wrapText="1"/>
    </xf>
    <xf numFmtId="0" fontId="86" fillId="3" borderId="113" xfId="0" applyFont="1" applyFill="1" applyBorder="1" applyAlignment="1">
      <alignment horizontal="center" vertical="center"/>
    </xf>
    <xf numFmtId="0" fontId="87" fillId="3" borderId="113" xfId="0" applyFont="1" applyFill="1" applyBorder="1" applyAlignment="1">
      <alignment horizontal="center" vertical="center"/>
    </xf>
    <xf numFmtId="0" fontId="85" fillId="3" borderId="113" xfId="0" applyFont="1" applyFill="1" applyBorder="1" applyAlignment="1">
      <alignment horizontal="left" vertical="center" wrapText="1"/>
    </xf>
    <xf numFmtId="0" fontId="85" fillId="0" borderId="113" xfId="0" applyFont="1" applyBorder="1" applyAlignment="1">
      <alignment horizontal="left" vertical="center" wrapText="1"/>
    </xf>
    <xf numFmtId="0" fontId="87" fillId="0" borderId="113" xfId="0" applyFont="1" applyBorder="1" applyAlignment="1">
      <alignment horizontal="left" vertical="center"/>
    </xf>
    <xf numFmtId="0" fontId="83" fillId="0" borderId="0" xfId="0" applyFont="1" applyAlignment="1">
      <alignment horizontal="left"/>
    </xf>
    <xf numFmtId="0" fontId="81" fillId="0" borderId="0" xfId="0" applyFont="1" applyAlignment="1">
      <alignment horizontal="center"/>
    </xf>
    <xf numFmtId="0" fontId="83"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0" fillId="0" borderId="6" xfId="0" applyBorder="1" applyAlignment="1">
      <alignment horizontal="center" vertical="center" wrapText="1"/>
    </xf>
    <xf numFmtId="0" fontId="0" fillId="0" borderId="6" xfId="0" applyBorder="1" applyAlignment="1">
      <alignment horizontal="center" vertical="center" wrapText="1"/>
    </xf>
    <xf numFmtId="2" fontId="12" fillId="0" borderId="32" xfId="3" applyNumberFormat="1" applyFont="1" applyBorder="1" applyAlignment="1">
      <alignment horizontal="justify" vertical="center" wrapText="1"/>
    </xf>
    <xf numFmtId="2" fontId="12" fillId="0" borderId="6" xfId="3" applyNumberFormat="1" applyFont="1" applyBorder="1" applyAlignment="1">
      <alignment horizontal="justify"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9" xfId="0"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12" fillId="0" borderId="20" xfId="3" applyNumberFormat="1" applyFont="1" applyBorder="1" applyAlignment="1">
      <alignment horizontal="justify" vertical="center" wrapText="1"/>
    </xf>
    <xf numFmtId="0" fontId="24" fillId="0" borderId="32" xfId="0" applyFont="1" applyFill="1" applyBorder="1" applyAlignment="1" applyProtection="1">
      <alignment horizontal="justify" vertical="center" wrapText="1"/>
      <protection locked="0"/>
    </xf>
    <xf numFmtId="0" fontId="24" fillId="0" borderId="6" xfId="0" applyFont="1" applyFill="1" applyBorder="1" applyAlignment="1" applyProtection="1">
      <alignment horizontal="justify" vertical="center" wrapText="1"/>
      <protection locked="0"/>
    </xf>
    <xf numFmtId="2" fontId="12" fillId="0" borderId="6" xfId="3" applyNumberFormat="1" applyFont="1" applyFill="1" applyBorder="1" applyAlignment="1">
      <alignment horizontal="justify" vertical="center" wrapText="1"/>
    </xf>
    <xf numFmtId="0" fontId="24" fillId="3" borderId="6" xfId="0" applyFont="1" applyFill="1" applyBorder="1" applyAlignment="1" applyProtection="1">
      <alignment horizontal="justify" vertical="center" wrapText="1"/>
      <protection locked="0"/>
    </xf>
    <xf numFmtId="0" fontId="24" fillId="0" borderId="41" xfId="0" applyFont="1" applyFill="1" applyBorder="1" applyAlignment="1" applyProtection="1">
      <alignment horizontal="justify" vertical="center" wrapText="1"/>
      <protection locked="0"/>
    </xf>
    <xf numFmtId="0" fontId="12" fillId="23" borderId="6" xfId="0" applyFont="1" applyFill="1" applyBorder="1" applyAlignment="1">
      <alignment horizontal="center" vertical="center" wrapText="1"/>
    </xf>
    <xf numFmtId="0" fontId="12" fillId="23" borderId="32" xfId="0" applyFont="1" applyFill="1" applyBorder="1" applyAlignment="1">
      <alignment horizontal="center" vertical="center" wrapText="1"/>
    </xf>
    <xf numFmtId="0" fontId="12" fillId="23" borderId="21" xfId="0" applyFont="1" applyFill="1" applyBorder="1" applyAlignment="1">
      <alignment horizontal="center" vertical="center" wrapText="1"/>
    </xf>
    <xf numFmtId="0" fontId="24" fillId="0" borderId="32" xfId="0" applyFont="1" applyBorder="1" applyAlignment="1">
      <alignment horizontal="justify" vertical="center" wrapText="1"/>
    </xf>
    <xf numFmtId="0" fontId="24" fillId="0" borderId="6" xfId="0" applyFont="1" applyBorder="1" applyAlignment="1">
      <alignment horizontal="justify" vertical="center" wrapText="1"/>
    </xf>
    <xf numFmtId="0" fontId="24" fillId="0" borderId="21" xfId="0" applyFont="1" applyBorder="1" applyAlignment="1">
      <alignment horizontal="justify" vertical="center" wrapText="1"/>
    </xf>
    <xf numFmtId="0" fontId="24" fillId="0" borderId="29" xfId="0" applyFont="1" applyFill="1" applyBorder="1" applyAlignment="1" applyProtection="1">
      <alignment horizontal="justify" vertical="center" wrapText="1"/>
      <protection locked="0"/>
    </xf>
    <xf numFmtId="0" fontId="24" fillId="0" borderId="6"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1" xfId="0" applyFont="1" applyBorder="1" applyAlignment="1">
      <alignment horizontal="center" vertical="center" wrapText="1"/>
    </xf>
    <xf numFmtId="0" fontId="12" fillId="0" borderId="32" xfId="0" applyFont="1" applyBorder="1" applyAlignment="1">
      <alignment horizontal="center" vertical="center" wrapText="1"/>
    </xf>
    <xf numFmtId="1" fontId="12" fillId="0" borderId="32" xfId="4" applyNumberFormat="1" applyFont="1" applyBorder="1" applyAlignment="1">
      <alignment horizontal="center" vertical="center" wrapText="1"/>
    </xf>
    <xf numFmtId="0" fontId="92" fillId="3" borderId="0" xfId="0" applyFont="1" applyFill="1"/>
    <xf numFmtId="0" fontId="12" fillId="0" borderId="6" xfId="0" applyFont="1" applyBorder="1" applyAlignment="1">
      <alignment horizontal="center" vertical="center" wrapText="1"/>
    </xf>
    <xf numFmtId="1" fontId="12" fillId="0" borderId="6" xfId="4" applyNumberFormat="1" applyFont="1" applyBorder="1" applyAlignment="1">
      <alignment horizontal="center" vertical="center" wrapText="1"/>
    </xf>
    <xf numFmtId="0" fontId="12" fillId="0" borderId="21" xfId="0" applyFont="1" applyBorder="1" applyAlignment="1">
      <alignment horizontal="justify" vertical="center" wrapText="1"/>
    </xf>
    <xf numFmtId="0" fontId="12" fillId="0" borderId="21" xfId="0" applyFont="1" applyBorder="1" applyAlignment="1">
      <alignment horizontal="center" vertical="center" wrapText="1"/>
    </xf>
    <xf numFmtId="1" fontId="12" fillId="0" borderId="21" xfId="4" applyNumberFormat="1" applyFont="1" applyBorder="1" applyAlignment="1">
      <alignment horizontal="center" vertical="center" wrapText="1"/>
    </xf>
    <xf numFmtId="0" fontId="12" fillId="0" borderId="32" xfId="0" applyFont="1" applyBorder="1" applyAlignment="1">
      <alignment horizontal="left" vertical="center" wrapText="1"/>
    </xf>
    <xf numFmtId="0" fontId="12" fillId="0" borderId="6" xfId="0" applyFont="1" applyBorder="1" applyAlignment="1">
      <alignment horizontal="left" vertical="center" wrapText="1"/>
    </xf>
    <xf numFmtId="0" fontId="12" fillId="0" borderId="6" xfId="0" applyFont="1" applyBorder="1" applyAlignment="1">
      <alignment vertical="center" wrapText="1"/>
    </xf>
    <xf numFmtId="0" fontId="12" fillId="0" borderId="32" xfId="0" applyFont="1" applyBorder="1" applyAlignment="1">
      <alignment horizontal="justify" vertical="center" wrapText="1"/>
    </xf>
    <xf numFmtId="0" fontId="12" fillId="0" borderId="21" xfId="0" applyFont="1" applyBorder="1" applyAlignment="1">
      <alignment horizontal="left" vertical="center" wrapText="1"/>
    </xf>
    <xf numFmtId="0" fontId="12" fillId="0" borderId="6" xfId="0" applyFont="1" applyBorder="1" applyAlignment="1">
      <alignment horizontal="left"/>
    </xf>
    <xf numFmtId="0" fontId="12" fillId="0" borderId="32" xfId="0" applyFont="1" applyBorder="1" applyAlignment="1">
      <alignment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88"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2" xfId="0" applyBorder="1" applyAlignment="1">
      <alignment horizontal="lef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78" fillId="0" borderId="117" xfId="0" applyFont="1" applyBorder="1" applyAlignment="1">
      <alignment horizontal="center" vertical="center" wrapText="1" readingOrder="1"/>
    </xf>
    <xf numFmtId="0" fontId="78" fillId="0" borderId="118" xfId="0" applyFont="1" applyBorder="1" applyAlignment="1">
      <alignment horizontal="center" vertical="center" wrapText="1" readingOrder="1"/>
    </xf>
    <xf numFmtId="0" fontId="78" fillId="0" borderId="116" xfId="0" applyFont="1" applyBorder="1" applyAlignment="1">
      <alignment horizontal="center" vertical="center" wrapText="1" readingOrder="1"/>
    </xf>
    <xf numFmtId="0" fontId="78" fillId="0" borderId="119" xfId="0" applyFont="1" applyBorder="1" applyAlignment="1">
      <alignment horizontal="center" vertical="center" wrapText="1" readingOrder="1"/>
    </xf>
    <xf numFmtId="0" fontId="79" fillId="19" borderId="116" xfId="0" applyFont="1" applyFill="1" applyBorder="1" applyAlignment="1">
      <alignment horizontal="center" vertical="center" wrapText="1" readingOrder="1"/>
    </xf>
    <xf numFmtId="0" fontId="78" fillId="3" borderId="116" xfId="0" applyFont="1" applyFill="1" applyBorder="1" applyAlignment="1">
      <alignment horizontal="center" vertical="center" wrapText="1" readingOrder="1"/>
    </xf>
    <xf numFmtId="0" fontId="78" fillId="0" borderId="116" xfId="0" applyFont="1" applyBorder="1" applyAlignment="1">
      <alignment horizontal="left" vertical="center" wrapText="1" readingOrder="1"/>
    </xf>
    <xf numFmtId="0" fontId="75" fillId="0" borderId="0" xfId="0" applyFont="1" applyAlignment="1" applyProtection="1">
      <alignment horizontal="center" vertical="center" wrapText="1"/>
      <protection locked="0"/>
    </xf>
    <xf numFmtId="0" fontId="77" fillId="5" borderId="114" xfId="0" applyFont="1" applyFill="1" applyBorder="1" applyAlignment="1" applyProtection="1">
      <alignment horizontal="center" vertical="center" wrapText="1"/>
      <protection locked="0"/>
    </xf>
    <xf numFmtId="0" fontId="77" fillId="5" borderId="115" xfId="0" applyFont="1" applyFill="1" applyBorder="1" applyAlignment="1" applyProtection="1">
      <alignment horizontal="center" vertical="center" wrapText="1"/>
      <protection locked="0"/>
    </xf>
    <xf numFmtId="0" fontId="77" fillId="5" borderId="113" xfId="0" applyFont="1" applyFill="1" applyBorder="1" applyAlignment="1" applyProtection="1">
      <alignment horizontal="center" vertical="center"/>
      <protection locked="0"/>
    </xf>
    <xf numFmtId="0" fontId="76" fillId="5" borderId="113" xfId="0" applyFont="1" applyFill="1" applyBorder="1" applyAlignment="1" applyProtection="1">
      <alignment horizontal="center" vertical="center"/>
      <protection locked="0"/>
    </xf>
    <xf numFmtId="0" fontId="78" fillId="0" borderId="113" xfId="0" applyFont="1" applyBorder="1" applyAlignment="1" applyProtection="1">
      <alignment horizontal="center" vertical="center"/>
      <protection locked="0"/>
    </xf>
    <xf numFmtId="0" fontId="78" fillId="20" borderId="113" xfId="0" applyFont="1" applyFill="1" applyBorder="1" applyAlignment="1" applyProtection="1">
      <alignment horizontal="center" vertical="center"/>
      <protection locked="0"/>
    </xf>
    <xf numFmtId="0" fontId="77" fillId="5" borderId="113" xfId="0" applyFont="1" applyFill="1" applyBorder="1" applyAlignment="1" applyProtection="1">
      <alignment horizontal="center" vertical="center" wrapText="1"/>
      <protection locked="0"/>
    </xf>
    <xf numFmtId="0" fontId="76" fillId="5" borderId="113" xfId="0" applyFont="1" applyFill="1" applyBorder="1" applyAlignment="1" applyProtection="1">
      <alignment horizontal="center" vertical="center" wrapText="1"/>
      <protection locked="0"/>
    </xf>
    <xf numFmtId="0" fontId="77" fillId="5" borderId="113" xfId="0" applyFont="1" applyFill="1" applyBorder="1" applyAlignment="1" applyProtection="1">
      <alignment horizontal="left" vertical="center" wrapText="1"/>
      <protection locked="0"/>
    </xf>
    <xf numFmtId="0" fontId="84" fillId="19" borderId="113" xfId="0" applyFont="1" applyFill="1" applyBorder="1" applyAlignment="1">
      <alignment horizontal="center"/>
    </xf>
    <xf numFmtId="0" fontId="82" fillId="0" borderId="0" xfId="0" applyFont="1" applyAlignment="1">
      <alignment horizontal="center" vertical="center" wrapText="1"/>
    </xf>
    <xf numFmtId="0" fontId="85" fillId="20" borderId="113" xfId="0" applyFont="1" applyFill="1" applyBorder="1" applyAlignment="1">
      <alignment horizontal="center" vertical="center" wrapText="1"/>
    </xf>
    <xf numFmtId="0" fontId="85" fillId="20" borderId="113"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7"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8"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9"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4" xfId="2" applyFont="1" applyFill="1" applyBorder="1" applyAlignment="1">
      <alignment horizontal="center" vertical="center" wrapText="1"/>
    </xf>
    <xf numFmtId="0" fontId="60" fillId="4" borderId="90" xfId="2" applyFont="1" applyFill="1" applyBorder="1" applyAlignment="1">
      <alignment horizontal="center" vertical="center" wrapText="1"/>
    </xf>
    <xf numFmtId="0" fontId="60" fillId="4" borderId="102" xfId="1" applyFont="1" applyFill="1" applyBorder="1" applyAlignment="1">
      <alignment horizontal="center" vertical="center"/>
    </xf>
    <xf numFmtId="0" fontId="60" fillId="4" borderId="87" xfId="1" applyFont="1" applyFill="1" applyBorder="1" applyAlignment="1">
      <alignment horizontal="center" vertical="center"/>
    </xf>
    <xf numFmtId="0" fontId="59" fillId="3" borderId="103" xfId="0" applyFont="1" applyFill="1" applyBorder="1" applyAlignment="1">
      <alignment horizontal="left" vertical="center" wrapText="1"/>
    </xf>
    <xf numFmtId="0" fontId="59" fillId="3" borderId="104" xfId="0" applyFont="1" applyFill="1" applyBorder="1" applyAlignment="1">
      <alignment horizontal="left" vertical="center" wrapText="1"/>
    </xf>
    <xf numFmtId="0" fontId="53" fillId="3" borderId="105" xfId="1" applyFont="1" applyFill="1" applyBorder="1" applyAlignment="1">
      <alignment horizontal="justify" vertical="center" wrapText="1"/>
    </xf>
    <xf numFmtId="0" fontId="53" fillId="3" borderId="106" xfId="1" applyFont="1" applyFill="1" applyBorder="1" applyAlignment="1">
      <alignment horizontal="justify" vertical="center" wrapText="1"/>
    </xf>
    <xf numFmtId="0" fontId="59" fillId="3" borderId="107" xfId="0" applyFont="1" applyFill="1" applyBorder="1" applyAlignment="1">
      <alignment vertical="center" wrapText="1"/>
    </xf>
    <xf numFmtId="0" fontId="59" fillId="3" borderId="103" xfId="0" applyFont="1" applyFill="1" applyBorder="1" applyAlignment="1">
      <alignment vertical="center" wrapText="1"/>
    </xf>
    <xf numFmtId="0" fontId="59" fillId="3" borderId="108" xfId="0" applyFont="1" applyFill="1" applyBorder="1" applyAlignment="1">
      <alignment vertical="center" wrapText="1"/>
    </xf>
    <xf numFmtId="0" fontId="59" fillId="3" borderId="109" xfId="0" applyFont="1" applyFill="1" applyBorder="1" applyAlignment="1">
      <alignment vertical="center" wrapText="1"/>
    </xf>
    <xf numFmtId="0" fontId="59" fillId="3" borderId="104"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79" xfId="2" applyFont="1" applyFill="1" applyBorder="1" applyAlignment="1">
      <alignment horizontal="center" vertical="center" wrapText="1"/>
    </xf>
    <xf numFmtId="0" fontId="60" fillId="4" borderId="79" xfId="1" applyFont="1" applyFill="1" applyBorder="1" applyAlignment="1">
      <alignment horizontal="center" vertical="center"/>
    </xf>
    <xf numFmtId="0" fontId="60" fillId="4" borderId="92"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0"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0"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1" fillId="3" borderId="6" xfId="1" applyFont="1" applyFill="1" applyBorder="1" applyAlignment="1">
      <alignment horizontal="justify" vertical="center" wrapText="1"/>
    </xf>
    <xf numFmtId="0" fontId="71" fillId="3" borderId="70"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1"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3" xfId="1" applyFont="1" applyFill="1" applyBorder="1" applyAlignment="1">
      <alignment horizontal="justify" vertical="center" wrapText="1"/>
    </xf>
    <xf numFmtId="0" fontId="71" fillId="3" borderId="0" xfId="1" applyFont="1" applyFill="1" applyAlignment="1">
      <alignment horizontal="center" vertical="center" wrapText="1"/>
    </xf>
    <xf numFmtId="0" fontId="71" fillId="3" borderId="0" xfId="1" applyFont="1" applyFill="1" applyAlignment="1">
      <alignment horizontal="justify" vertical="center" wrapText="1"/>
    </xf>
    <xf numFmtId="0" fontId="12" fillId="11" borderId="84" xfId="0" applyFont="1" applyFill="1" applyBorder="1" applyAlignment="1">
      <alignment horizontal="center" vertical="center" wrapText="1"/>
    </xf>
    <xf numFmtId="0" fontId="12" fillId="11" borderId="85" xfId="0" applyFont="1" applyFill="1" applyBorder="1" applyAlignment="1">
      <alignment horizontal="center" vertical="center" wrapText="1"/>
    </xf>
    <xf numFmtId="0" fontId="12" fillId="11" borderId="86" xfId="0" applyFont="1" applyFill="1" applyBorder="1" applyAlignment="1">
      <alignment horizontal="center" vertical="center" wrapText="1"/>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91" fillId="0" borderId="32"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2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1" xfId="0" applyFont="1" applyBorder="1" applyAlignment="1">
      <alignment horizontal="center" vertical="center" wrapText="1"/>
    </xf>
    <xf numFmtId="9" fontId="12" fillId="0" borderId="32"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1" xfId="4" applyFont="1" applyBorder="1" applyAlignment="1">
      <alignment horizontal="center" vertical="center" wrapText="1"/>
    </xf>
    <xf numFmtId="0" fontId="12" fillId="3" borderId="3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2" fillId="3" borderId="26" xfId="0" applyFont="1" applyFill="1" applyBorder="1" applyAlignment="1" applyProtection="1">
      <alignment horizontal="justify" vertical="center" wrapText="1"/>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4" borderId="81"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0" xfId="0" applyFont="1" applyFill="1" applyAlignment="1">
      <alignment horizontal="center" vertical="center"/>
    </xf>
    <xf numFmtId="0" fontId="2" fillId="3" borderId="26" xfId="0" applyFont="1" applyFill="1" applyBorder="1" applyAlignment="1" applyProtection="1">
      <alignment horizontal="justify" vertical="center"/>
      <protection locked="0"/>
    </xf>
    <xf numFmtId="0" fontId="4" fillId="16" borderId="46" xfId="0" applyFont="1" applyFill="1" applyBorder="1" applyAlignment="1" applyProtection="1">
      <alignment horizontal="center" vertical="center"/>
      <protection locked="0"/>
    </xf>
    <xf numFmtId="0" fontId="4" fillId="16" borderId="47"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3"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0" xfId="0" applyFont="1" applyFill="1" applyBorder="1" applyAlignment="1">
      <alignment horizontal="center" vertical="center" textRotation="1"/>
    </xf>
    <xf numFmtId="0" fontId="4" fillId="4" borderId="50" xfId="0" applyFont="1" applyFill="1" applyBorder="1" applyAlignment="1">
      <alignment horizontal="center" vertical="center" wrapText="1"/>
    </xf>
    <xf numFmtId="0" fontId="12" fillId="0" borderId="32" xfId="0" applyFont="1" applyBorder="1" applyAlignment="1">
      <alignment horizontal="left" vertical="center" wrapText="1"/>
    </xf>
    <xf numFmtId="0" fontId="12" fillId="0" borderId="6" xfId="0" applyFont="1" applyBorder="1" applyAlignment="1">
      <alignment horizontal="left" vertical="center" wrapText="1"/>
    </xf>
    <xf numFmtId="0" fontId="12" fillId="0" borderId="21" xfId="0" applyFont="1" applyBorder="1" applyAlignment="1">
      <alignment horizontal="left" vertical="center" wrapText="1"/>
    </xf>
    <xf numFmtId="0" fontId="12" fillId="3" borderId="84"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12" fillId="3" borderId="86" xfId="0" applyFont="1" applyFill="1"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2" xfId="0" applyFont="1" applyFill="1" applyBorder="1" applyAlignment="1" applyProtection="1">
      <alignment horizontal="center" vertical="center" wrapText="1"/>
      <protection locked="0"/>
    </xf>
    <xf numFmtId="0" fontId="90" fillId="0" borderId="32"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21" xfId="0" applyFont="1" applyBorder="1" applyAlignment="1">
      <alignment horizontal="center" vertical="center" wrapText="1"/>
    </xf>
    <xf numFmtId="0" fontId="89" fillId="22" borderId="30" xfId="0" applyFont="1" applyFill="1" applyBorder="1" applyAlignment="1">
      <alignment horizontal="center" vertical="center"/>
    </xf>
    <xf numFmtId="0" fontId="89" fillId="22" borderId="10" xfId="0" applyFont="1" applyFill="1" applyBorder="1" applyAlignment="1">
      <alignment horizontal="center" vertical="center"/>
    </xf>
    <xf numFmtId="0" fontId="89" fillId="22" borderId="34" xfId="0" applyFont="1" applyFill="1" applyBorder="1" applyAlignment="1">
      <alignment horizontal="center" vertical="center"/>
    </xf>
    <xf numFmtId="0" fontId="89" fillId="22" borderId="31" xfId="0" applyFont="1" applyFill="1" applyBorder="1" applyAlignment="1">
      <alignment horizontal="center" vertical="center"/>
    </xf>
    <xf numFmtId="0" fontId="89" fillId="22" borderId="0" xfId="0" applyFont="1" applyFill="1" applyBorder="1" applyAlignment="1">
      <alignment horizontal="center" vertical="center"/>
    </xf>
    <xf numFmtId="0" fontId="89" fillId="22" borderId="33" xfId="0" applyFont="1" applyFill="1" applyBorder="1" applyAlignment="1">
      <alignment horizontal="center" vertical="center"/>
    </xf>
    <xf numFmtId="0" fontId="89" fillId="22" borderId="120" xfId="0" applyFont="1" applyFill="1" applyBorder="1" applyAlignment="1">
      <alignment horizontal="center" vertical="center"/>
    </xf>
    <xf numFmtId="0" fontId="89" fillId="22" borderId="14" xfId="0" applyFont="1" applyFill="1" applyBorder="1" applyAlignment="1">
      <alignment horizontal="center" vertical="center"/>
    </xf>
    <xf numFmtId="0" fontId="89" fillId="22" borderId="80" xfId="0" applyFont="1" applyFill="1" applyBorder="1" applyAlignment="1">
      <alignment horizontal="center" vertical="center"/>
    </xf>
    <xf numFmtId="0" fontId="4" fillId="16" borderId="60" xfId="0" applyFont="1" applyFill="1" applyBorder="1" applyAlignment="1" applyProtection="1">
      <alignment horizontal="center" vertical="center" wrapText="1"/>
      <protection locked="0"/>
    </xf>
    <xf numFmtId="0" fontId="93" fillId="10" borderId="11" xfId="0" applyFont="1" applyFill="1" applyBorder="1" applyAlignment="1">
      <alignment horizontal="center" vertical="center" wrapText="1"/>
    </xf>
    <xf numFmtId="0" fontId="93" fillId="10" borderId="0" xfId="0" applyFont="1" applyFill="1" applyAlignment="1">
      <alignment horizontal="center" vertical="center" wrapText="1"/>
    </xf>
    <xf numFmtId="0" fontId="93" fillId="10" borderId="12"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28"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11" borderId="84" xfId="0" applyFill="1" applyBorder="1" applyAlignment="1">
      <alignment horizontal="center" vertical="center" wrapText="1"/>
    </xf>
    <xf numFmtId="0" fontId="0" fillId="11" borderId="85" xfId="0" applyFill="1" applyBorder="1" applyAlignment="1">
      <alignment horizontal="center" vertical="center" wrapText="1"/>
    </xf>
    <xf numFmtId="0" fontId="0" fillId="11" borderId="86"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3" borderId="7" xfId="0" applyFill="1" applyBorder="1" applyAlignment="1">
      <alignment horizontal="center" vertical="center" wrapText="1"/>
    </xf>
    <xf numFmtId="0" fontId="0" fillId="3" borderId="99" xfId="0" applyFill="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69" xfId="3" applyNumberFormat="1" applyFont="1" applyBorder="1" applyAlignment="1">
      <alignment horizontal="center" vertical="center" wrapText="1"/>
    </xf>
    <xf numFmtId="2" fontId="0" fillId="0" borderId="70" xfId="3" applyNumberFormat="1" applyFont="1" applyBorder="1" applyAlignment="1">
      <alignment horizontal="center" vertical="center" wrapText="1"/>
    </xf>
    <xf numFmtId="0" fontId="27" fillId="0" borderId="100" xfId="0" applyFont="1" applyBorder="1" applyAlignment="1">
      <alignment horizontal="center" vertical="center" wrapText="1"/>
    </xf>
    <xf numFmtId="0" fontId="27" fillId="0" borderId="28" xfId="0" applyFont="1" applyBorder="1" applyAlignment="1">
      <alignment horizontal="center" vertical="center" wrapText="1"/>
    </xf>
    <xf numFmtId="0" fontId="28" fillId="4" borderId="55" xfId="0" applyFont="1" applyFill="1" applyBorder="1" applyAlignment="1">
      <alignment horizontal="center" vertical="center"/>
    </xf>
    <xf numFmtId="0" fontId="28" fillId="4" borderId="56" xfId="0" applyFont="1" applyFill="1" applyBorder="1" applyAlignment="1">
      <alignment horizontal="center" vertical="center"/>
    </xf>
    <xf numFmtId="0" fontId="28" fillId="4" borderId="57" xfId="0" applyFont="1" applyFill="1" applyBorder="1" applyAlignment="1">
      <alignment horizontal="center" vertical="center"/>
    </xf>
    <xf numFmtId="0" fontId="28" fillId="4" borderId="0" xfId="0" applyFont="1" applyFill="1" applyAlignment="1">
      <alignment horizontal="center" vertical="center"/>
    </xf>
    <xf numFmtId="0" fontId="6" fillId="3" borderId="52"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7"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0" fontId="27"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101" xfId="0" applyBorder="1" applyAlignment="1">
      <alignment horizontal="center" vertical="center" wrapText="1"/>
    </xf>
    <xf numFmtId="0" fontId="0" fillId="3" borderId="9" xfId="0" applyFill="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4" xfId="0" applyFill="1" applyBorder="1" applyAlignment="1">
      <alignment horizontal="center" vertical="center" wrapText="1"/>
    </xf>
    <xf numFmtId="0" fontId="27" fillId="0" borderId="20" xfId="0" applyFont="1" applyBorder="1" applyAlignment="1">
      <alignment horizontal="center" vertical="center" wrapText="1"/>
    </xf>
    <xf numFmtId="0" fontId="28" fillId="4" borderId="6" xfId="0" applyFont="1" applyFill="1" applyBorder="1" applyAlignment="1">
      <alignment horizontal="center" vertical="center"/>
    </xf>
    <xf numFmtId="0" fontId="4" fillId="4" borderId="6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9" xfId="0" applyFont="1" applyFill="1" applyBorder="1" applyAlignment="1">
      <alignment horizontal="center" vertical="center"/>
    </xf>
    <xf numFmtId="0" fontId="0" fillId="0" borderId="41" xfId="0" applyBorder="1" applyAlignment="1">
      <alignment horizontal="center" vertical="center" wrapText="1"/>
    </xf>
    <xf numFmtId="0" fontId="4" fillId="3" borderId="98"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4" borderId="35" xfId="0" applyFont="1" applyFill="1" applyBorder="1" applyAlignment="1">
      <alignment horizontal="center" vertical="center"/>
    </xf>
    <xf numFmtId="2" fontId="0" fillId="0" borderId="41" xfId="0" applyNumberFormat="1" applyBorder="1" applyAlignment="1">
      <alignment horizontal="center" vertical="center" wrapText="1"/>
    </xf>
    <xf numFmtId="0" fontId="0" fillId="0" borderId="94" xfId="0" applyBorder="1" applyAlignment="1">
      <alignment horizontal="center" vertical="center" wrapText="1"/>
    </xf>
    <xf numFmtId="9" fontId="0" fillId="0" borderId="41" xfId="0" applyNumberFormat="1" applyBorder="1" applyAlignment="1">
      <alignment horizontal="center" vertical="center" wrapText="1"/>
    </xf>
    <xf numFmtId="0" fontId="0" fillId="3" borderId="94"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86" xfId="0" applyFill="1" applyBorder="1" applyAlignment="1">
      <alignment horizontal="center" vertical="center" wrapText="1"/>
    </xf>
    <xf numFmtId="0" fontId="43" fillId="0" borderId="66"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7"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7"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0"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1" fontId="24" fillId="11" borderId="85" xfId="0" applyNumberFormat="1" applyFont="1" applyFill="1" applyBorder="1" applyAlignment="1" applyProtection="1">
      <alignment horizontal="center" vertical="center" wrapText="1"/>
      <protection locked="0"/>
    </xf>
    <xf numFmtId="1" fontId="24" fillId="11" borderId="86" xfId="0" applyNumberFormat="1" applyFont="1" applyFill="1" applyBorder="1" applyAlignment="1" applyProtection="1">
      <alignment horizontal="center" vertical="center" wrapText="1"/>
      <protection locked="0"/>
    </xf>
    <xf numFmtId="1" fontId="24" fillId="0" borderId="6" xfId="0" applyNumberFormat="1" applyFont="1" applyBorder="1" applyAlignment="1" applyProtection="1">
      <alignment horizontal="center" vertical="center" wrapText="1"/>
      <protection locked="0"/>
    </xf>
    <xf numFmtId="1" fontId="24" fillId="0" borderId="21"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13" fillId="0" borderId="71" xfId="0" applyFont="1" applyBorder="1" applyAlignment="1">
      <alignment horizontal="center" vertical="center" wrapText="1"/>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4"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24" fillId="0" borderId="85"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1" fontId="35"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121" xfId="0" applyFont="1" applyFill="1" applyBorder="1" applyAlignment="1">
      <alignment horizontal="center"/>
    </xf>
    <xf numFmtId="0" fontId="30" fillId="17" borderId="50" xfId="0" applyFont="1" applyFill="1" applyBorder="1" applyAlignment="1">
      <alignment horizontal="center"/>
    </xf>
    <xf numFmtId="1" fontId="24" fillId="0" borderId="84" xfId="0" applyNumberFormat="1" applyFont="1" applyBorder="1" applyAlignment="1" applyProtection="1">
      <alignment horizontal="center" vertical="center" wrapText="1"/>
      <protection locked="0"/>
    </xf>
    <xf numFmtId="1" fontId="24" fillId="0" borderId="32" xfId="0" applyNumberFormat="1" applyFont="1" applyBorder="1" applyAlignment="1" applyProtection="1">
      <alignment horizontal="center" vertical="center" wrapText="1"/>
      <protection locked="0"/>
    </xf>
    <xf numFmtId="14" fontId="13" fillId="0" borderId="32" xfId="0" applyNumberFormat="1" applyFont="1" applyBorder="1" applyAlignment="1">
      <alignment horizontal="center" vertical="center"/>
    </xf>
    <xf numFmtId="0" fontId="13" fillId="0" borderId="69"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32" xfId="0" applyFont="1" applyBorder="1" applyAlignment="1">
      <alignment horizontal="center" vertical="center"/>
    </xf>
  </cellXfs>
  <cellStyles count="5">
    <cellStyle name="Millares" xfId="3" builtinId="3"/>
    <cellStyle name="Normal" xfId="0" builtinId="0"/>
    <cellStyle name="Normal - Style1 2" xfId="1"/>
    <cellStyle name="Normal 2 2" xfId="2"/>
    <cellStyle name="Porcentaje" xfId="4" builtinId="5"/>
  </cellStyles>
  <dxfs count="51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9" name="CuadroTexto 28">
          <a:extLst>
            <a:ext uri="{FF2B5EF4-FFF2-40B4-BE49-F238E27FC236}">
              <a16:creationId xmlns:a16="http://schemas.microsoft.com/office/drawing/2014/main" id="{996D1429-04EB-47EE-9CC0-84AD5F8045FE}"/>
            </a:ext>
          </a:extLst>
        </xdr:cNvPr>
        <xdr:cNvSpPr txBox="1"/>
      </xdr:nvSpPr>
      <xdr:spPr>
        <a:xfrm>
          <a:off x="13957935" y="47872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2977311</xdr:colOff>
      <xdr:row>0</xdr:row>
      <xdr:rowOff>891449</xdr:rowOff>
    </xdr:to>
    <xdr:pic>
      <xdr:nvPicPr>
        <xdr:cNvPr id="30" name="Picture 8">
          <a:extLst>
            <a:ext uri="{FF2B5EF4-FFF2-40B4-BE49-F238E27FC236}">
              <a16:creationId xmlns:a16="http://schemas.microsoft.com/office/drawing/2014/main" id="{3754C0F4-46ED-41D7-9CE1-4C169D9D3C7C}"/>
            </a:ext>
          </a:extLst>
        </xdr:cNvPr>
        <xdr:cNvPicPr>
          <a:picLocks noChangeAspect="1"/>
        </xdr:cNvPicPr>
      </xdr:nvPicPr>
      <xdr:blipFill>
        <a:blip xmlns:r="http://schemas.openxmlformats.org/officeDocument/2006/relationships" r:embed="rId1"/>
        <a:stretch>
          <a:fillRect/>
        </a:stretch>
      </xdr:blipFill>
      <xdr:spPr>
        <a:xfrm>
          <a:off x="92604" y="79375"/>
          <a:ext cx="2880625" cy="806631"/>
        </a:xfrm>
        <a:prstGeom prst="rect">
          <a:avLst/>
        </a:prstGeom>
      </xdr:spPr>
    </xdr:pic>
    <xdr:clientData/>
  </xdr:twoCellAnchor>
  <xdr:twoCellAnchor editAs="oneCell">
    <xdr:from>
      <xdr:col>4</xdr:col>
      <xdr:colOff>2196043</xdr:colOff>
      <xdr:row>0</xdr:row>
      <xdr:rowOff>224895</xdr:rowOff>
    </xdr:from>
    <xdr:to>
      <xdr:col>4</xdr:col>
      <xdr:colOff>3711949</xdr:colOff>
      <xdr:row>0</xdr:row>
      <xdr:rowOff>762649</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2"/>
        <a:stretch>
          <a:fillRect/>
        </a:stretch>
      </xdr:blipFill>
      <xdr:spPr>
        <a:xfrm>
          <a:off x="12111568" y="224895"/>
          <a:ext cx="1506381" cy="532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30" name="CuadroTexto 29">
          <a:extLst>
            <a:ext uri="{FF2B5EF4-FFF2-40B4-BE49-F238E27FC236}">
              <a16:creationId xmlns:a16="http://schemas.microsoft.com/office/drawing/2014/main" id="{118BC876-8EA0-4F73-84F8-D1CF9A5C0792}"/>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948195</xdr:rowOff>
    </xdr:to>
    <xdr:pic>
      <xdr:nvPicPr>
        <xdr:cNvPr id="31" name="Picture 9">
          <a:extLst>
            <a:ext uri="{FF2B5EF4-FFF2-40B4-BE49-F238E27FC236}">
              <a16:creationId xmlns:a16="http://schemas.microsoft.com/office/drawing/2014/main" id="{6CAB2743-8AEA-40A8-9D63-B53A2C358875}"/>
            </a:ext>
          </a:extLst>
        </xdr:cNvPr>
        <xdr:cNvPicPr>
          <a:picLocks noChangeAspect="1"/>
        </xdr:cNvPicPr>
      </xdr:nvPicPr>
      <xdr:blipFill>
        <a:blip xmlns:r="http://schemas.openxmlformats.org/officeDocument/2006/relationships" r:embed="rId1"/>
        <a:stretch>
          <a:fillRect/>
        </a:stretch>
      </xdr:blipFill>
      <xdr:spPr>
        <a:xfrm>
          <a:off x="169336" y="98777"/>
          <a:ext cx="2898768" cy="838835"/>
        </a:xfrm>
        <a:prstGeom prst="rect">
          <a:avLst/>
        </a:prstGeom>
      </xdr:spPr>
    </xdr:pic>
    <xdr:clientData/>
  </xdr:twoCellAnchor>
  <xdr:twoCellAnchor editAs="oneCell">
    <xdr:from>
      <xdr:col>5</xdr:col>
      <xdr:colOff>606075</xdr:colOff>
      <xdr:row>0</xdr:row>
      <xdr:rowOff>271108</xdr:rowOff>
    </xdr:from>
    <xdr:to>
      <xdr:col>5</xdr:col>
      <xdr:colOff>2337729</xdr:colOff>
      <xdr:row>0</xdr:row>
      <xdr:rowOff>827156</xdr:rowOff>
    </xdr:to>
    <xdr:pic>
      <xdr:nvPicPr>
        <xdr:cNvPr id="32" name="Picture 10">
          <a:extLst>
            <a:ext uri="{FF2B5EF4-FFF2-40B4-BE49-F238E27FC236}">
              <a16:creationId xmlns:a16="http://schemas.microsoft.com/office/drawing/2014/main" id="{DB445B73-48FB-48B9-A80C-7A351BD68984}"/>
            </a:ext>
          </a:extLst>
        </xdr:cNvPr>
        <xdr:cNvPicPr>
          <a:picLocks noChangeAspect="1"/>
        </xdr:cNvPicPr>
      </xdr:nvPicPr>
      <xdr:blipFill>
        <a:blip xmlns:r="http://schemas.openxmlformats.org/officeDocument/2006/relationships" r:embed="rId2"/>
        <a:stretch>
          <a:fillRect/>
        </a:stretch>
      </xdr:blipFill>
      <xdr:spPr>
        <a:xfrm>
          <a:off x="8892825" y="271108"/>
          <a:ext cx="1731654" cy="556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121709</xdr:rowOff>
    </xdr:from>
    <xdr:to>
      <xdr:col>1</xdr:col>
      <xdr:colOff>2338916</xdr:colOff>
      <xdr:row>1</xdr:row>
      <xdr:rowOff>978958</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709"/>
          <a:ext cx="2677583" cy="106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24"/>
  <sheetViews>
    <sheetView showGridLines="0" zoomScale="130" zoomScaleNormal="130" workbookViewId="0">
      <selection activeCell="B9" sqref="B9:I9"/>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15"/>
      <c r="B1" s="315"/>
      <c r="C1" s="315"/>
      <c r="D1" s="315"/>
      <c r="E1" s="315"/>
      <c r="F1" s="315"/>
    </row>
    <row r="5" spans="1:9">
      <c r="D5" s="14"/>
      <c r="E5" s="14"/>
      <c r="F5" s="14"/>
      <c r="G5" s="14"/>
      <c r="H5" s="14"/>
    </row>
    <row r="6" spans="1:9" ht="16.7" customHeight="1">
      <c r="D6" s="14"/>
      <c r="E6" s="14"/>
      <c r="F6" s="14"/>
      <c r="G6" s="14"/>
      <c r="H6" s="14"/>
    </row>
    <row r="7" spans="1:9" ht="33.75">
      <c r="A7" s="316" t="s">
        <v>0</v>
      </c>
      <c r="B7" s="316"/>
      <c r="C7" s="316"/>
      <c r="D7" s="316"/>
      <c r="E7" s="316"/>
      <c r="F7" s="316"/>
      <c r="G7" s="316"/>
      <c r="H7" s="316"/>
      <c r="I7" s="316"/>
    </row>
    <row r="9" spans="1:9" s="7" customFormat="1" ht="63.75">
      <c r="A9" s="8" t="s">
        <v>1</v>
      </c>
      <c r="B9" s="317" t="s">
        <v>476</v>
      </c>
      <c r="C9" s="317"/>
      <c r="D9" s="317"/>
      <c r="E9" s="317"/>
      <c r="F9" s="317"/>
      <c r="G9" s="317"/>
      <c r="H9" s="317"/>
      <c r="I9" s="317"/>
    </row>
    <row r="10" spans="1:9" s="7" customFormat="1" ht="21" customHeight="1">
      <c r="A10" s="12"/>
      <c r="B10" s="13"/>
      <c r="C10" s="13"/>
      <c r="D10" s="12"/>
      <c r="E10" s="11"/>
    </row>
    <row r="11" spans="1:9" s="7" customFormat="1" ht="63.75">
      <c r="A11" s="8" t="s">
        <v>2</v>
      </c>
      <c r="B11" s="267"/>
      <c r="C11" s="313" t="s">
        <v>477</v>
      </c>
      <c r="D11" s="313"/>
      <c r="E11" s="313"/>
      <c r="F11" s="313"/>
      <c r="G11" s="313"/>
      <c r="H11" s="313"/>
      <c r="I11" s="313"/>
    </row>
    <row r="12" spans="1:9" ht="12.75" customHeight="1">
      <c r="A12" s="266" t="s">
        <v>2</v>
      </c>
      <c r="B12" s="267"/>
      <c r="C12" s="313"/>
      <c r="D12" s="313"/>
      <c r="E12" s="313"/>
      <c r="F12" s="313"/>
      <c r="G12" s="313"/>
      <c r="H12" s="313"/>
      <c r="I12" s="313"/>
    </row>
    <row r="13" spans="1:9" ht="12.75" customHeight="1">
      <c r="A13" s="9" t="s">
        <v>3</v>
      </c>
      <c r="B13" s="313" t="s">
        <v>3</v>
      </c>
      <c r="C13" s="313"/>
      <c r="D13" s="313"/>
      <c r="E13" s="313"/>
      <c r="F13" s="313"/>
      <c r="G13" s="313"/>
      <c r="H13" s="313"/>
      <c r="I13" s="313"/>
    </row>
    <row r="14" spans="1:9" s="7" customFormat="1" ht="25.5">
      <c r="A14" s="9" t="s">
        <v>4</v>
      </c>
      <c r="B14" s="313" t="s">
        <v>478</v>
      </c>
      <c r="C14" s="313"/>
      <c r="D14" s="313"/>
      <c r="E14" s="313"/>
      <c r="F14" s="313"/>
      <c r="G14" s="313"/>
      <c r="H14" s="313"/>
      <c r="I14" s="313"/>
    </row>
    <row r="15" spans="1:9" s="7" customFormat="1" ht="25.5">
      <c r="A15" s="9" t="s">
        <v>5</v>
      </c>
      <c r="B15" s="313" t="s">
        <v>479</v>
      </c>
      <c r="C15" s="313"/>
      <c r="D15" s="313"/>
      <c r="E15" s="313"/>
      <c r="F15" s="313"/>
      <c r="G15" s="313"/>
      <c r="H15" s="313"/>
      <c r="I15" s="313"/>
    </row>
    <row r="16" spans="1:9" s="7" customFormat="1" ht="25.5">
      <c r="A16" s="8" t="s">
        <v>6</v>
      </c>
      <c r="B16" s="314" t="s">
        <v>480</v>
      </c>
      <c r="C16" s="314"/>
      <c r="D16" s="314"/>
      <c r="E16" s="314"/>
      <c r="F16" s="314"/>
      <c r="G16" s="314"/>
      <c r="H16" s="314"/>
      <c r="I16" s="314"/>
    </row>
    <row r="18" spans="1:9" s="7" customFormat="1" ht="24.75" customHeight="1">
      <c r="A18" s="8" t="s">
        <v>7</v>
      </c>
      <c r="B18" s="312">
        <v>45778</v>
      </c>
      <c r="C18" s="312"/>
      <c r="D18" s="312"/>
      <c r="E18" s="312"/>
      <c r="F18" s="312"/>
      <c r="G18" s="312"/>
      <c r="H18" s="312"/>
      <c r="I18" s="312"/>
    </row>
    <row r="20" spans="1:9" ht="15.75" thickBot="1"/>
    <row r="21" spans="1:9" ht="12.75" customHeight="1">
      <c r="B21" s="205" t="s">
        <v>8</v>
      </c>
      <c r="C21" s="206" t="s">
        <v>9</v>
      </c>
      <c r="D21" s="206" t="s">
        <v>10</v>
      </c>
      <c r="E21" s="206" t="s">
        <v>11</v>
      </c>
    </row>
    <row r="22" spans="1:9" ht="12.75" customHeight="1" thickBot="1">
      <c r="B22" s="207" t="s">
        <v>12</v>
      </c>
      <c r="C22" s="208" t="s">
        <v>13</v>
      </c>
      <c r="D22" s="208" t="s">
        <v>14</v>
      </c>
      <c r="E22" s="208" t="s">
        <v>15</v>
      </c>
    </row>
    <row r="23" spans="1:9" ht="12.75" customHeight="1">
      <c r="B23" s="209" t="s">
        <v>16</v>
      </c>
      <c r="C23" s="210" t="s">
        <v>7</v>
      </c>
      <c r="D23" s="210" t="s">
        <v>7</v>
      </c>
      <c r="E23" s="210" t="s">
        <v>7</v>
      </c>
    </row>
    <row r="24" spans="1:9" ht="12.75" customHeight="1" thickBot="1">
      <c r="B24" s="207">
        <v>1</v>
      </c>
      <c r="C24" s="211">
        <v>45243</v>
      </c>
      <c r="D24" s="211">
        <v>45272</v>
      </c>
      <c r="E24" s="211">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B12">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workbookViewId="0">
      <selection activeCell="B22" sqref="B22:J30"/>
    </sheetView>
  </sheetViews>
  <sheetFormatPr baseColWidth="10" defaultColWidth="11.42578125" defaultRowHeight="15"/>
  <sheetData>
    <row r="2" spans="2:10" ht="18.75">
      <c r="B2" s="318" t="s">
        <v>17</v>
      </c>
      <c r="C2" s="318"/>
      <c r="D2" s="318"/>
      <c r="E2" s="318"/>
      <c r="F2" s="318"/>
      <c r="G2" s="318"/>
      <c r="H2" s="318"/>
      <c r="I2" s="318"/>
      <c r="J2" s="318"/>
    </row>
    <row r="3" spans="2:10" ht="15.75" thickBot="1"/>
    <row r="4" spans="2:10">
      <c r="B4" s="319" t="s">
        <v>18</v>
      </c>
      <c r="C4" s="320"/>
      <c r="D4" s="320"/>
      <c r="E4" s="320"/>
      <c r="F4" s="320"/>
      <c r="G4" s="320"/>
      <c r="H4" s="320"/>
      <c r="I4" s="320"/>
      <c r="J4" s="321"/>
    </row>
    <row r="5" spans="2:10">
      <c r="B5" s="322"/>
      <c r="C5" s="323"/>
      <c r="D5" s="323"/>
      <c r="E5" s="323"/>
      <c r="F5" s="323"/>
      <c r="G5" s="323"/>
      <c r="H5" s="323"/>
      <c r="I5" s="323"/>
      <c r="J5" s="324"/>
    </row>
    <row r="6" spans="2:10">
      <c r="B6" s="322"/>
      <c r="C6" s="323"/>
      <c r="D6" s="323"/>
      <c r="E6" s="323"/>
      <c r="F6" s="323"/>
      <c r="G6" s="323"/>
      <c r="H6" s="323"/>
      <c r="I6" s="323"/>
      <c r="J6" s="324"/>
    </row>
    <row r="7" spans="2:10" ht="15.75" thickBot="1">
      <c r="B7" s="325"/>
      <c r="C7" s="326"/>
      <c r="D7" s="326"/>
      <c r="E7" s="326"/>
      <c r="F7" s="326"/>
      <c r="G7" s="326"/>
      <c r="H7" s="326"/>
      <c r="I7" s="326"/>
      <c r="J7" s="327"/>
    </row>
    <row r="8" spans="2:10" ht="15.75" thickBot="1"/>
    <row r="9" spans="2:10">
      <c r="B9" s="319" t="s">
        <v>19</v>
      </c>
      <c r="C9" s="320"/>
      <c r="D9" s="320"/>
      <c r="E9" s="320"/>
      <c r="F9" s="320"/>
      <c r="G9" s="320"/>
      <c r="H9" s="320"/>
      <c r="I9" s="320"/>
      <c r="J9" s="321"/>
    </row>
    <row r="10" spans="2:10">
      <c r="B10" s="322"/>
      <c r="C10" s="323"/>
      <c r="D10" s="323"/>
      <c r="E10" s="323"/>
      <c r="F10" s="323"/>
      <c r="G10" s="323"/>
      <c r="H10" s="323"/>
      <c r="I10" s="323"/>
      <c r="J10" s="324"/>
    </row>
    <row r="11" spans="2:10">
      <c r="B11" s="322"/>
      <c r="C11" s="323"/>
      <c r="D11" s="323"/>
      <c r="E11" s="323"/>
      <c r="F11" s="323"/>
      <c r="G11" s="323"/>
      <c r="H11" s="323"/>
      <c r="I11" s="323"/>
      <c r="J11" s="324"/>
    </row>
    <row r="12" spans="2:10">
      <c r="B12" s="322"/>
      <c r="C12" s="323"/>
      <c r="D12" s="323"/>
      <c r="E12" s="323"/>
      <c r="F12" s="323"/>
      <c r="G12" s="323"/>
      <c r="H12" s="323"/>
      <c r="I12" s="323"/>
      <c r="J12" s="324"/>
    </row>
    <row r="13" spans="2:10">
      <c r="B13" s="322"/>
      <c r="C13" s="323"/>
      <c r="D13" s="323"/>
      <c r="E13" s="323"/>
      <c r="F13" s="323"/>
      <c r="G13" s="323"/>
      <c r="H13" s="323"/>
      <c r="I13" s="323"/>
      <c r="J13" s="324"/>
    </row>
    <row r="14" spans="2:10">
      <c r="B14" s="322"/>
      <c r="C14" s="323"/>
      <c r="D14" s="323"/>
      <c r="E14" s="323"/>
      <c r="F14" s="323"/>
      <c r="G14" s="323"/>
      <c r="H14" s="323"/>
      <c r="I14" s="323"/>
      <c r="J14" s="324"/>
    </row>
    <row r="15" spans="2:10" ht="15.75" thickBot="1">
      <c r="B15" s="325"/>
      <c r="C15" s="326"/>
      <c r="D15" s="326"/>
      <c r="E15" s="326"/>
      <c r="F15" s="326"/>
      <c r="G15" s="326"/>
      <c r="H15" s="326"/>
      <c r="I15" s="326"/>
      <c r="J15" s="327"/>
    </row>
    <row r="16" spans="2:10" ht="15.75" thickBot="1"/>
    <row r="17" spans="2:10">
      <c r="B17" s="319" t="s">
        <v>20</v>
      </c>
      <c r="C17" s="320"/>
      <c r="D17" s="320"/>
      <c r="E17" s="320"/>
      <c r="F17" s="320"/>
      <c r="G17" s="320"/>
      <c r="H17" s="320"/>
      <c r="I17" s="320"/>
      <c r="J17" s="321"/>
    </row>
    <row r="18" spans="2:10">
      <c r="B18" s="322"/>
      <c r="C18" s="323"/>
      <c r="D18" s="323"/>
      <c r="E18" s="323"/>
      <c r="F18" s="323"/>
      <c r="G18" s="323"/>
      <c r="H18" s="323"/>
      <c r="I18" s="323"/>
      <c r="J18" s="324"/>
    </row>
    <row r="19" spans="2:10">
      <c r="B19" s="322"/>
      <c r="C19" s="323"/>
      <c r="D19" s="323"/>
      <c r="E19" s="323"/>
      <c r="F19" s="323"/>
      <c r="G19" s="323"/>
      <c r="H19" s="323"/>
      <c r="I19" s="323"/>
      <c r="J19" s="324"/>
    </row>
    <row r="20" spans="2:10" ht="15.75" thickBot="1">
      <c r="B20" s="325"/>
      <c r="C20" s="326"/>
      <c r="D20" s="326"/>
      <c r="E20" s="326"/>
      <c r="F20" s="326"/>
      <c r="G20" s="326"/>
      <c r="H20" s="326"/>
      <c r="I20" s="326"/>
      <c r="J20" s="327"/>
    </row>
    <row r="21" spans="2:10" ht="15.75" thickBot="1"/>
    <row r="22" spans="2:10">
      <c r="B22" s="319" t="s">
        <v>21</v>
      </c>
      <c r="C22" s="320"/>
      <c r="D22" s="320"/>
      <c r="E22" s="320"/>
      <c r="F22" s="320"/>
      <c r="G22" s="320"/>
      <c r="H22" s="320"/>
      <c r="I22" s="320"/>
      <c r="J22" s="321"/>
    </row>
    <row r="23" spans="2:10">
      <c r="B23" s="322"/>
      <c r="C23" s="323"/>
      <c r="D23" s="323"/>
      <c r="E23" s="323"/>
      <c r="F23" s="323"/>
      <c r="G23" s="323"/>
      <c r="H23" s="323"/>
      <c r="I23" s="323"/>
      <c r="J23" s="324"/>
    </row>
    <row r="24" spans="2:10">
      <c r="B24" s="322"/>
      <c r="C24" s="323"/>
      <c r="D24" s="323"/>
      <c r="E24" s="323"/>
      <c r="F24" s="323"/>
      <c r="G24" s="323"/>
      <c r="H24" s="323"/>
      <c r="I24" s="323"/>
      <c r="J24" s="324"/>
    </row>
    <row r="25" spans="2:10">
      <c r="B25" s="322"/>
      <c r="C25" s="323"/>
      <c r="D25" s="323"/>
      <c r="E25" s="323"/>
      <c r="F25" s="323"/>
      <c r="G25" s="323"/>
      <c r="H25" s="323"/>
      <c r="I25" s="323"/>
      <c r="J25" s="324"/>
    </row>
    <row r="26" spans="2:10">
      <c r="B26" s="322"/>
      <c r="C26" s="323"/>
      <c r="D26" s="323"/>
      <c r="E26" s="323"/>
      <c r="F26" s="323"/>
      <c r="G26" s="323"/>
      <c r="H26" s="323"/>
      <c r="I26" s="323"/>
      <c r="J26" s="324"/>
    </row>
    <row r="27" spans="2:10">
      <c r="B27" s="322"/>
      <c r="C27" s="323"/>
      <c r="D27" s="323"/>
      <c r="E27" s="323"/>
      <c r="F27" s="323"/>
      <c r="G27" s="323"/>
      <c r="H27" s="323"/>
      <c r="I27" s="323"/>
      <c r="J27" s="324"/>
    </row>
    <row r="28" spans="2:10">
      <c r="B28" s="322"/>
      <c r="C28" s="323"/>
      <c r="D28" s="323"/>
      <c r="E28" s="323"/>
      <c r="F28" s="323"/>
      <c r="G28" s="323"/>
      <c r="H28" s="323"/>
      <c r="I28" s="323"/>
      <c r="J28" s="324"/>
    </row>
    <row r="29" spans="2:10">
      <c r="B29" s="322"/>
      <c r="C29" s="323"/>
      <c r="D29" s="323"/>
      <c r="E29" s="323"/>
      <c r="F29" s="323"/>
      <c r="G29" s="323"/>
      <c r="H29" s="323"/>
      <c r="I29" s="323"/>
      <c r="J29" s="324"/>
    </row>
    <row r="30" spans="2:10" ht="15.75" thickBot="1">
      <c r="B30" s="325"/>
      <c r="C30" s="326"/>
      <c r="D30" s="326"/>
      <c r="E30" s="326"/>
      <c r="F30" s="326"/>
      <c r="G30" s="326"/>
      <c r="H30" s="326"/>
      <c r="I30" s="326"/>
      <c r="J30" s="327"/>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82"/>
  <sheetViews>
    <sheetView showGridLines="0" zoomScale="70" zoomScaleNormal="70" workbookViewId="0"/>
  </sheetViews>
  <sheetFormatPr baseColWidth="10" defaultColWidth="61.7109375" defaultRowHeight="14.25"/>
  <cols>
    <col min="1" max="1" width="61.7109375" style="246"/>
    <col min="2" max="2" width="61.7109375" style="247"/>
    <col min="3" max="3" width="61.7109375" style="214"/>
    <col min="4" max="4" width="61.7109375" style="247"/>
    <col min="5" max="16384" width="61.7109375" style="214"/>
  </cols>
  <sheetData>
    <row r="1" spans="1:8" ht="108" customHeight="1">
      <c r="A1" s="212"/>
      <c r="B1" s="335" t="s">
        <v>22</v>
      </c>
      <c r="C1" s="335"/>
      <c r="D1" s="335"/>
      <c r="E1" s="212"/>
      <c r="F1" s="213"/>
      <c r="G1" s="213"/>
      <c r="H1" s="213"/>
    </row>
    <row r="2" spans="1:8" ht="42.75">
      <c r="A2" s="215" t="s">
        <v>23</v>
      </c>
      <c r="B2" s="336" t="s">
        <v>476</v>
      </c>
      <c r="C2" s="337"/>
      <c r="D2" s="216" t="s">
        <v>24</v>
      </c>
      <c r="E2" s="217"/>
    </row>
    <row r="3" spans="1:8">
      <c r="A3" s="218"/>
      <c r="B3" s="219"/>
      <c r="C3" s="219"/>
      <c r="D3" s="220"/>
      <c r="E3" s="219"/>
    </row>
    <row r="4" spans="1:8">
      <c r="A4" s="215" t="s">
        <v>25</v>
      </c>
      <c r="B4" s="338"/>
      <c r="C4" s="339"/>
      <c r="D4" s="339"/>
      <c r="E4" s="339"/>
    </row>
    <row r="5" spans="1:8">
      <c r="A5" s="221"/>
      <c r="B5" s="222"/>
      <c r="D5" s="220"/>
      <c r="E5" s="220"/>
    </row>
    <row r="6" spans="1:8">
      <c r="A6" s="340" t="s">
        <v>26</v>
      </c>
      <c r="B6" s="341" t="s">
        <v>27</v>
      </c>
      <c r="C6" s="341"/>
      <c r="D6" s="341" t="s">
        <v>28</v>
      </c>
      <c r="E6" s="341"/>
    </row>
    <row r="7" spans="1:8" ht="141" customHeight="1">
      <c r="A7" s="340"/>
      <c r="B7" s="342"/>
      <c r="C7" s="343"/>
      <c r="D7" s="344"/>
      <c r="E7" s="344"/>
    </row>
    <row r="8" spans="1:8">
      <c r="A8" s="221"/>
      <c r="B8" s="222"/>
      <c r="D8" s="220"/>
      <c r="E8" s="220"/>
    </row>
    <row r="9" spans="1:8">
      <c r="A9" s="332" t="s">
        <v>29</v>
      </c>
      <c r="B9" s="332"/>
      <c r="C9" s="332"/>
      <c r="D9" s="332"/>
      <c r="E9" s="332"/>
    </row>
    <row r="10" spans="1:8">
      <c r="A10" s="223" t="s">
        <v>30</v>
      </c>
      <c r="B10" s="223" t="s">
        <v>31</v>
      </c>
      <c r="C10" s="223" t="s">
        <v>32</v>
      </c>
      <c r="D10" s="223" t="s">
        <v>33</v>
      </c>
      <c r="E10" s="223" t="s">
        <v>34</v>
      </c>
    </row>
    <row r="11" spans="1:8" s="227" customFormat="1" ht="85.5">
      <c r="A11" s="333" t="s">
        <v>35</v>
      </c>
      <c r="B11" s="224">
        <v>1</v>
      </c>
      <c r="C11" s="225" t="s">
        <v>36</v>
      </c>
      <c r="D11" s="226">
        <v>1</v>
      </c>
      <c r="E11" s="225" t="s">
        <v>37</v>
      </c>
    </row>
    <row r="12" spans="1:8" s="227" customFormat="1" ht="42.75">
      <c r="A12" s="333"/>
      <c r="B12" s="224">
        <v>2</v>
      </c>
      <c r="C12" s="225" t="s">
        <v>38</v>
      </c>
      <c r="D12" s="226"/>
      <c r="E12" s="225"/>
    </row>
    <row r="13" spans="1:8" ht="42.75">
      <c r="A13" s="334" t="s">
        <v>39</v>
      </c>
      <c r="B13" s="228">
        <v>3</v>
      </c>
      <c r="C13" s="229" t="s">
        <v>40</v>
      </c>
      <c r="D13" s="228">
        <v>2</v>
      </c>
      <c r="E13" s="229" t="s">
        <v>41</v>
      </c>
    </row>
    <row r="14" spans="1:8" ht="28.5">
      <c r="A14" s="334"/>
      <c r="B14" s="228">
        <v>4</v>
      </c>
      <c r="C14" s="229" t="s">
        <v>42</v>
      </c>
      <c r="D14" s="228"/>
      <c r="E14" s="229"/>
    </row>
    <row r="15" spans="1:8" ht="42.75">
      <c r="A15" s="334"/>
      <c r="B15" s="228">
        <v>5</v>
      </c>
      <c r="C15" s="229" t="s">
        <v>43</v>
      </c>
      <c r="D15" s="228"/>
      <c r="E15" s="229"/>
    </row>
    <row r="16" spans="1:8" ht="57">
      <c r="A16" s="330" t="s">
        <v>44</v>
      </c>
      <c r="B16" s="228">
        <v>6</v>
      </c>
      <c r="C16" s="229" t="s">
        <v>45</v>
      </c>
      <c r="D16" s="228">
        <v>3</v>
      </c>
      <c r="E16" s="225" t="s">
        <v>46</v>
      </c>
    </row>
    <row r="17" spans="1:10" ht="80.099999999999994" customHeight="1">
      <c r="A17" s="330"/>
      <c r="B17" s="228">
        <v>7</v>
      </c>
      <c r="C17" s="229" t="s">
        <v>47</v>
      </c>
      <c r="D17" s="228">
        <v>4</v>
      </c>
      <c r="E17" s="225" t="s">
        <v>48</v>
      </c>
    </row>
    <row r="18" spans="1:10" ht="80.099999999999994" customHeight="1">
      <c r="A18" s="330"/>
      <c r="B18" s="228">
        <v>8</v>
      </c>
      <c r="C18" s="229" t="s">
        <v>49</v>
      </c>
      <c r="D18" s="228"/>
      <c r="E18" s="230"/>
    </row>
    <row r="19" spans="1:10" ht="80.099999999999994" customHeight="1">
      <c r="A19" s="330"/>
      <c r="B19" s="228">
        <v>9</v>
      </c>
      <c r="C19" s="229" t="s">
        <v>50</v>
      </c>
      <c r="D19" s="228"/>
      <c r="E19" s="229"/>
    </row>
    <row r="20" spans="1:10" ht="80.099999999999994" customHeight="1">
      <c r="A20" s="330"/>
      <c r="B20" s="228">
        <v>10</v>
      </c>
      <c r="C20" s="229" t="s">
        <v>51</v>
      </c>
      <c r="D20" s="228"/>
      <c r="E20" s="225"/>
      <c r="J20" s="231"/>
    </row>
    <row r="21" spans="1:10" ht="80.099999999999994" customHeight="1">
      <c r="A21" s="330"/>
      <c r="B21" s="228">
        <v>11</v>
      </c>
      <c r="C21" s="229" t="s">
        <v>52</v>
      </c>
      <c r="D21" s="228"/>
      <c r="E21" s="229"/>
      <c r="J21" s="231"/>
    </row>
    <row r="22" spans="1:10" ht="80.099999999999994" customHeight="1">
      <c r="A22" s="330"/>
      <c r="B22" s="228">
        <v>12</v>
      </c>
      <c r="C22" s="229" t="s">
        <v>53</v>
      </c>
      <c r="D22" s="228"/>
      <c r="E22" s="229"/>
      <c r="J22" s="231"/>
    </row>
    <row r="23" spans="1:10" ht="80.099999999999994" customHeight="1">
      <c r="A23" s="330" t="s">
        <v>54</v>
      </c>
      <c r="B23" s="228">
        <v>13</v>
      </c>
      <c r="C23" s="225" t="s">
        <v>55</v>
      </c>
      <c r="D23" s="224">
        <v>5</v>
      </c>
      <c r="E23" s="225" t="s">
        <v>56</v>
      </c>
    </row>
    <row r="24" spans="1:10" ht="80.099999999999994" customHeight="1">
      <c r="A24" s="330"/>
      <c r="B24" s="228">
        <v>14</v>
      </c>
      <c r="C24" s="225" t="s">
        <v>57</v>
      </c>
      <c r="D24" s="224">
        <v>6</v>
      </c>
      <c r="E24" s="225" t="s">
        <v>58</v>
      </c>
    </row>
    <row r="25" spans="1:10" ht="80.099999999999994" customHeight="1">
      <c r="A25" s="330"/>
      <c r="B25" s="228">
        <v>15</v>
      </c>
      <c r="C25" s="225" t="s">
        <v>59</v>
      </c>
      <c r="D25" s="224">
        <v>7</v>
      </c>
      <c r="E25" s="225" t="s">
        <v>60</v>
      </c>
    </row>
    <row r="26" spans="1:10" ht="80.099999999999994" customHeight="1">
      <c r="A26" s="330"/>
      <c r="B26" s="228">
        <v>16</v>
      </c>
      <c r="C26" s="225" t="s">
        <v>61</v>
      </c>
      <c r="D26" s="224"/>
      <c r="E26" s="225"/>
    </row>
    <row r="27" spans="1:10" ht="174.6" customHeight="1">
      <c r="A27" s="232" t="s">
        <v>62</v>
      </c>
      <c r="B27" s="228">
        <v>17</v>
      </c>
      <c r="C27" s="225" t="s">
        <v>63</v>
      </c>
      <c r="D27" s="224">
        <v>8</v>
      </c>
      <c r="E27" s="225" t="s">
        <v>64</v>
      </c>
    </row>
    <row r="28" spans="1:10" ht="48.75" customHeight="1">
      <c r="A28" s="330" t="s">
        <v>65</v>
      </c>
      <c r="B28" s="228">
        <v>18</v>
      </c>
      <c r="C28" s="233" t="s">
        <v>66</v>
      </c>
      <c r="D28" s="228"/>
      <c r="E28" s="229"/>
    </row>
    <row r="29" spans="1:10" ht="87" customHeight="1">
      <c r="A29" s="330"/>
      <c r="B29" s="228">
        <v>19</v>
      </c>
      <c r="C29" s="233" t="s">
        <v>67</v>
      </c>
      <c r="D29" s="228"/>
      <c r="E29" s="229"/>
    </row>
    <row r="30" spans="1:10" ht="20.100000000000001" customHeight="1">
      <c r="A30" s="332" t="s">
        <v>68</v>
      </c>
      <c r="B30" s="332"/>
      <c r="C30" s="332"/>
      <c r="D30" s="332"/>
      <c r="E30" s="332"/>
    </row>
    <row r="31" spans="1:10" ht="20.100000000000001" customHeight="1">
      <c r="A31" s="223" t="s">
        <v>30</v>
      </c>
      <c r="B31" s="223" t="s">
        <v>31</v>
      </c>
      <c r="C31" s="223" t="s">
        <v>69</v>
      </c>
      <c r="D31" s="223" t="s">
        <v>33</v>
      </c>
      <c r="E31" s="223" t="s">
        <v>70</v>
      </c>
    </row>
    <row r="32" spans="1:10" ht="98.45" customHeight="1">
      <c r="A32" s="330" t="s">
        <v>71</v>
      </c>
      <c r="B32" s="224">
        <v>1</v>
      </c>
      <c r="C32" s="225" t="s">
        <v>72</v>
      </c>
      <c r="D32" s="224">
        <v>1</v>
      </c>
      <c r="E32" s="225" t="s">
        <v>73</v>
      </c>
    </row>
    <row r="33" spans="1:5" ht="57">
      <c r="A33" s="330"/>
      <c r="B33" s="224">
        <v>2</v>
      </c>
      <c r="C33" s="225" t="s">
        <v>74</v>
      </c>
      <c r="D33" s="224">
        <v>2</v>
      </c>
      <c r="E33" s="225" t="s">
        <v>75</v>
      </c>
    </row>
    <row r="34" spans="1:5" ht="28.5">
      <c r="A34" s="330"/>
      <c r="B34" s="224"/>
      <c r="C34" s="225"/>
      <c r="D34" s="224">
        <v>3</v>
      </c>
      <c r="E34" s="225" t="s">
        <v>76</v>
      </c>
    </row>
    <row r="35" spans="1:5" ht="28.5">
      <c r="A35" s="330"/>
      <c r="B35" s="224"/>
      <c r="C35" s="225"/>
      <c r="D35" s="224">
        <v>4</v>
      </c>
      <c r="E35" s="225" t="s">
        <v>77</v>
      </c>
    </row>
    <row r="36" spans="1:5" ht="28.5">
      <c r="A36" s="330"/>
      <c r="B36" s="224"/>
      <c r="C36" s="227"/>
      <c r="D36" s="224">
        <v>5</v>
      </c>
      <c r="E36" s="225" t="s">
        <v>78</v>
      </c>
    </row>
    <row r="37" spans="1:5" ht="28.5">
      <c r="A37" s="330"/>
      <c r="B37" s="224"/>
      <c r="C37" s="233"/>
      <c r="D37" s="224">
        <v>6</v>
      </c>
      <c r="E37" s="225" t="s">
        <v>79</v>
      </c>
    </row>
    <row r="38" spans="1:5">
      <c r="A38" s="330"/>
      <c r="B38" s="224"/>
      <c r="C38" s="233"/>
      <c r="D38" s="224">
        <v>7</v>
      </c>
      <c r="E38" s="233" t="s">
        <v>80</v>
      </c>
    </row>
    <row r="39" spans="1:5" ht="28.5">
      <c r="A39" s="330" t="s">
        <v>81</v>
      </c>
      <c r="B39" s="224">
        <v>3</v>
      </c>
      <c r="C39" s="233" t="s">
        <v>82</v>
      </c>
      <c r="D39" s="224">
        <v>8</v>
      </c>
      <c r="E39" s="233" t="s">
        <v>83</v>
      </c>
    </row>
    <row r="40" spans="1:5" ht="42.75">
      <c r="A40" s="330"/>
      <c r="B40" s="224"/>
      <c r="C40" s="233"/>
      <c r="D40" s="224">
        <v>9</v>
      </c>
      <c r="E40" s="233" t="s">
        <v>84</v>
      </c>
    </row>
    <row r="41" spans="1:5" s="234" customFormat="1" ht="28.5">
      <c r="A41" s="330"/>
      <c r="B41" s="224"/>
      <c r="C41" s="233"/>
      <c r="D41" s="224">
        <v>10</v>
      </c>
      <c r="E41" s="233" t="s">
        <v>85</v>
      </c>
    </row>
    <row r="42" spans="1:5" s="234" customFormat="1">
      <c r="A42" s="330"/>
      <c r="B42" s="224"/>
      <c r="C42" s="235"/>
      <c r="D42" s="224">
        <v>11</v>
      </c>
      <c r="E42" s="233" t="s">
        <v>86</v>
      </c>
    </row>
    <row r="43" spans="1:5" s="234" customFormat="1" ht="42.75">
      <c r="A43" s="330" t="s">
        <v>87</v>
      </c>
      <c r="B43" s="224">
        <v>4</v>
      </c>
      <c r="C43" s="225" t="s">
        <v>88</v>
      </c>
      <c r="D43" s="224">
        <v>12</v>
      </c>
      <c r="E43" s="236" t="s">
        <v>89</v>
      </c>
    </row>
    <row r="44" spans="1:5" s="234" customFormat="1" ht="28.5">
      <c r="A44" s="330"/>
      <c r="B44" s="224">
        <v>5</v>
      </c>
      <c r="C44" s="225" t="s">
        <v>90</v>
      </c>
      <c r="D44" s="224"/>
      <c r="E44" s="225"/>
    </row>
    <row r="45" spans="1:5" s="234" customFormat="1" ht="42.75">
      <c r="A45" s="330"/>
      <c r="B45" s="224">
        <v>6</v>
      </c>
      <c r="C45" s="225" t="s">
        <v>91</v>
      </c>
      <c r="D45" s="224">
        <v>13</v>
      </c>
      <c r="E45" s="225" t="s">
        <v>92</v>
      </c>
    </row>
    <row r="46" spans="1:5" s="234" customFormat="1" ht="42.75">
      <c r="A46" s="330"/>
      <c r="B46" s="224">
        <v>7</v>
      </c>
      <c r="C46" s="225" t="s">
        <v>93</v>
      </c>
      <c r="D46" s="224">
        <v>14</v>
      </c>
      <c r="E46" s="225" t="s">
        <v>94</v>
      </c>
    </row>
    <row r="47" spans="1:5" ht="28.5">
      <c r="A47" s="330"/>
      <c r="B47" s="224">
        <v>8</v>
      </c>
      <c r="C47" s="236" t="s">
        <v>95</v>
      </c>
      <c r="D47" s="224">
        <v>15</v>
      </c>
      <c r="E47" s="225" t="s">
        <v>96</v>
      </c>
    </row>
    <row r="48" spans="1:5" ht="42.75">
      <c r="A48" s="330"/>
      <c r="B48" s="224">
        <v>9</v>
      </c>
      <c r="C48" s="225" t="s">
        <v>97</v>
      </c>
      <c r="D48" s="224">
        <v>16</v>
      </c>
      <c r="E48" s="225" t="s">
        <v>98</v>
      </c>
    </row>
    <row r="49" spans="1:5" ht="85.5">
      <c r="A49" s="330" t="s">
        <v>99</v>
      </c>
      <c r="B49" s="224">
        <v>10</v>
      </c>
      <c r="C49" s="225" t="s">
        <v>100</v>
      </c>
      <c r="D49" s="224">
        <v>17</v>
      </c>
      <c r="E49" s="225" t="s">
        <v>101</v>
      </c>
    </row>
    <row r="50" spans="1:5" ht="57">
      <c r="A50" s="330"/>
      <c r="B50" s="224">
        <v>11</v>
      </c>
      <c r="C50" s="225" t="s">
        <v>102</v>
      </c>
      <c r="D50" s="226">
        <v>18</v>
      </c>
      <c r="E50" s="225" t="s">
        <v>103</v>
      </c>
    </row>
    <row r="51" spans="1:5" ht="28.5">
      <c r="A51" s="330"/>
      <c r="B51" s="224">
        <v>12</v>
      </c>
      <c r="C51" s="225" t="s">
        <v>104</v>
      </c>
      <c r="D51" s="226">
        <v>19</v>
      </c>
      <c r="E51" s="225" t="s">
        <v>105</v>
      </c>
    </row>
    <row r="52" spans="1:5" ht="42.75">
      <c r="A52" s="330" t="s">
        <v>106</v>
      </c>
      <c r="B52" s="224">
        <v>13</v>
      </c>
      <c r="C52" s="225" t="s">
        <v>107</v>
      </c>
      <c r="D52" s="226">
        <v>20</v>
      </c>
      <c r="E52" s="236" t="s">
        <v>108</v>
      </c>
    </row>
    <row r="53" spans="1:5" ht="28.5">
      <c r="A53" s="330"/>
      <c r="B53" s="224">
        <v>14</v>
      </c>
      <c r="C53" s="225" t="s">
        <v>109</v>
      </c>
      <c r="D53" s="226">
        <v>21</v>
      </c>
      <c r="E53" s="236" t="s">
        <v>110</v>
      </c>
    </row>
    <row r="54" spans="1:5" ht="71.25">
      <c r="A54" s="330"/>
      <c r="B54" s="224">
        <v>15</v>
      </c>
      <c r="C54" s="225" t="s">
        <v>111</v>
      </c>
      <c r="D54" s="226"/>
      <c r="E54" s="236"/>
    </row>
    <row r="55" spans="1:5" ht="28.5">
      <c r="A55" s="330"/>
      <c r="B55" s="224">
        <v>16</v>
      </c>
      <c r="C55" s="225" t="s">
        <v>112</v>
      </c>
      <c r="D55" s="226"/>
      <c r="E55" s="236"/>
    </row>
    <row r="56" spans="1:5">
      <c r="A56" s="330"/>
      <c r="B56" s="224">
        <v>17</v>
      </c>
      <c r="C56" s="225" t="s">
        <v>113</v>
      </c>
      <c r="D56" s="226"/>
      <c r="E56" s="236"/>
    </row>
    <row r="57" spans="1:5" ht="28.5">
      <c r="A57" s="330"/>
      <c r="B57" s="224">
        <v>18</v>
      </c>
      <c r="C57" s="225" t="s">
        <v>114</v>
      </c>
      <c r="D57" s="226"/>
      <c r="E57" s="236"/>
    </row>
    <row r="58" spans="1:5" ht="28.5">
      <c r="A58" s="330"/>
      <c r="B58" s="224">
        <v>19</v>
      </c>
      <c r="C58" s="225" t="s">
        <v>115</v>
      </c>
      <c r="D58" s="226"/>
      <c r="E58" s="236"/>
    </row>
    <row r="59" spans="1:5" ht="28.5">
      <c r="A59" s="330"/>
      <c r="B59" s="224">
        <v>20</v>
      </c>
      <c r="C59" s="225" t="s">
        <v>116</v>
      </c>
      <c r="D59" s="226"/>
      <c r="E59" s="236"/>
    </row>
    <row r="60" spans="1:5" ht="42.75">
      <c r="A60" s="330"/>
      <c r="B60" s="224">
        <v>21</v>
      </c>
      <c r="C60" s="225" t="s">
        <v>117</v>
      </c>
      <c r="D60" s="226"/>
      <c r="E60" s="236"/>
    </row>
    <row r="61" spans="1:5" ht="28.5">
      <c r="A61" s="330"/>
      <c r="B61" s="224">
        <v>22</v>
      </c>
      <c r="C61" s="225" t="s">
        <v>118</v>
      </c>
      <c r="D61" s="226"/>
      <c r="E61" s="237"/>
    </row>
    <row r="62" spans="1:5" ht="42.75">
      <c r="A62" s="330" t="s">
        <v>119</v>
      </c>
      <c r="B62" s="224">
        <v>23</v>
      </c>
      <c r="C62" s="225" t="s">
        <v>120</v>
      </c>
      <c r="D62" s="226">
        <v>22</v>
      </c>
      <c r="E62" s="236" t="s">
        <v>121</v>
      </c>
    </row>
    <row r="63" spans="1:5" ht="42.75">
      <c r="A63" s="330"/>
      <c r="B63" s="224">
        <v>24</v>
      </c>
      <c r="C63" s="225" t="s">
        <v>122</v>
      </c>
      <c r="D63" s="226">
        <v>23</v>
      </c>
      <c r="E63" s="225" t="s">
        <v>123</v>
      </c>
    </row>
    <row r="64" spans="1:5" ht="28.5">
      <c r="A64" s="330"/>
      <c r="B64" s="224">
        <v>25</v>
      </c>
      <c r="C64" s="225" t="s">
        <v>124</v>
      </c>
      <c r="D64" s="226"/>
      <c r="E64" s="236"/>
    </row>
    <row r="65" spans="1:10" ht="57">
      <c r="A65" s="328" t="s">
        <v>125</v>
      </c>
      <c r="B65" s="224">
        <v>26</v>
      </c>
      <c r="C65" s="225" t="s">
        <v>126</v>
      </c>
      <c r="D65" s="226">
        <v>24</v>
      </c>
      <c r="E65" s="236" t="s">
        <v>127</v>
      </c>
    </row>
    <row r="66" spans="1:10" ht="45" customHeight="1">
      <c r="A66" s="329"/>
      <c r="B66" s="224"/>
      <c r="C66" s="225"/>
      <c r="D66" s="226"/>
      <c r="E66" s="226"/>
    </row>
    <row r="67" spans="1:10" ht="77.099999999999994" customHeight="1">
      <c r="A67" s="330" t="s">
        <v>128</v>
      </c>
      <c r="B67" s="224">
        <v>27</v>
      </c>
      <c r="C67" s="225" t="s">
        <v>129</v>
      </c>
      <c r="D67" s="226">
        <v>25</v>
      </c>
      <c r="E67" s="225" t="s">
        <v>130</v>
      </c>
    </row>
    <row r="68" spans="1:10" ht="15.95" customHeight="1">
      <c r="A68" s="330"/>
      <c r="B68" s="224"/>
      <c r="C68" s="225"/>
      <c r="D68" s="226">
        <v>26</v>
      </c>
      <c r="E68" s="225" t="s">
        <v>131</v>
      </c>
    </row>
    <row r="69" spans="1:10" ht="50.1" customHeight="1">
      <c r="A69" s="330" t="s">
        <v>132</v>
      </c>
      <c r="B69" s="224">
        <v>28</v>
      </c>
      <c r="C69" s="236" t="s">
        <v>133</v>
      </c>
      <c r="D69" s="226">
        <v>27</v>
      </c>
      <c r="E69" s="236" t="s">
        <v>134</v>
      </c>
    </row>
    <row r="70" spans="1:10" ht="50.1" customHeight="1">
      <c r="A70" s="330"/>
      <c r="B70" s="224">
        <v>29</v>
      </c>
      <c r="C70" s="236" t="s">
        <v>135</v>
      </c>
      <c r="D70" s="226">
        <v>28</v>
      </c>
      <c r="E70" s="236" t="s">
        <v>136</v>
      </c>
    </row>
    <row r="71" spans="1:10" ht="50.1" customHeight="1">
      <c r="A71" s="330"/>
      <c r="B71" s="224"/>
      <c r="C71" s="227"/>
      <c r="D71" s="226">
        <v>29</v>
      </c>
      <c r="E71" s="236" t="s">
        <v>137</v>
      </c>
    </row>
    <row r="72" spans="1:10" ht="50.1" customHeight="1">
      <c r="A72" s="330"/>
      <c r="B72" s="224"/>
      <c r="C72" s="238"/>
      <c r="D72" s="226">
        <v>30</v>
      </c>
      <c r="E72" s="236" t="s">
        <v>138</v>
      </c>
    </row>
    <row r="73" spans="1:10" ht="50.1" customHeight="1">
      <c r="A73" s="330"/>
      <c r="B73" s="224"/>
      <c r="C73" s="236"/>
      <c r="D73" s="226">
        <v>31</v>
      </c>
      <c r="E73" s="236" t="s">
        <v>139</v>
      </c>
    </row>
    <row r="74" spans="1:10" ht="50.1" customHeight="1">
      <c r="A74" s="330"/>
      <c r="B74" s="224"/>
      <c r="C74" s="236"/>
      <c r="D74" s="226">
        <v>32</v>
      </c>
      <c r="E74" s="236" t="s">
        <v>140</v>
      </c>
    </row>
    <row r="75" spans="1:10" ht="50.1" customHeight="1">
      <c r="A75" s="330"/>
      <c r="B75" s="224"/>
      <c r="C75" s="236"/>
      <c r="D75" s="226">
        <v>33</v>
      </c>
      <c r="E75" s="238" t="s">
        <v>141</v>
      </c>
    </row>
    <row r="76" spans="1:10" ht="39.950000000000003" customHeight="1">
      <c r="A76" s="330"/>
      <c r="B76" s="224"/>
      <c r="C76" s="226"/>
      <c r="D76" s="226">
        <v>34</v>
      </c>
      <c r="E76" s="236" t="s">
        <v>142</v>
      </c>
    </row>
    <row r="77" spans="1:10" ht="39.950000000000003" customHeight="1">
      <c r="A77" s="328" t="s">
        <v>143</v>
      </c>
      <c r="B77" s="224">
        <v>30</v>
      </c>
      <c r="C77" s="225" t="s">
        <v>144</v>
      </c>
      <c r="D77" s="226">
        <v>35</v>
      </c>
      <c r="E77" s="225" t="s">
        <v>145</v>
      </c>
    </row>
    <row r="78" spans="1:10" ht="72" customHeight="1">
      <c r="A78" s="331"/>
      <c r="B78" s="224">
        <v>31</v>
      </c>
      <c r="C78" s="225" t="s">
        <v>146</v>
      </c>
      <c r="D78" s="226">
        <v>36</v>
      </c>
      <c r="E78" s="225" t="s">
        <v>147</v>
      </c>
    </row>
    <row r="79" spans="1:10" ht="72" customHeight="1">
      <c r="A79" s="331"/>
      <c r="B79" s="224">
        <v>32</v>
      </c>
      <c r="C79" s="225" t="s">
        <v>148</v>
      </c>
      <c r="D79" s="239">
        <v>37</v>
      </c>
      <c r="E79" s="225" t="s">
        <v>149</v>
      </c>
    </row>
    <row r="80" spans="1:10" ht="72" customHeight="1">
      <c r="A80" s="331"/>
      <c r="B80" s="224">
        <v>33</v>
      </c>
      <c r="C80" s="225" t="s">
        <v>150</v>
      </c>
      <c r="D80" s="239">
        <v>38</v>
      </c>
      <c r="E80" s="225" t="s">
        <v>151</v>
      </c>
      <c r="J80" s="214" t="s">
        <v>152</v>
      </c>
    </row>
    <row r="81" spans="1:5" ht="42.75">
      <c r="A81" s="331"/>
      <c r="B81" s="240">
        <v>34</v>
      </c>
      <c r="C81" s="241" t="s">
        <v>153</v>
      </c>
      <c r="D81" s="242">
        <v>39</v>
      </c>
      <c r="E81" s="241" t="s">
        <v>154</v>
      </c>
    </row>
    <row r="82" spans="1:5">
      <c r="A82" s="243"/>
      <c r="B82" s="244"/>
      <c r="C82" s="245"/>
      <c r="D82" s="244"/>
      <c r="E82" s="245"/>
    </row>
  </sheetData>
  <mergeCells count="25">
    <mergeCell ref="A11:A12"/>
    <mergeCell ref="A13:A15"/>
    <mergeCell ref="B1:D1"/>
    <mergeCell ref="B2:C2"/>
    <mergeCell ref="B4:E4"/>
    <mergeCell ref="A9:E9"/>
    <mergeCell ref="A6:A7"/>
    <mergeCell ref="B6:C6"/>
    <mergeCell ref="D6:E6"/>
    <mergeCell ref="B7:C7"/>
    <mergeCell ref="D7:E7"/>
    <mergeCell ref="A32:A38"/>
    <mergeCell ref="A39:A42"/>
    <mergeCell ref="A16:A22"/>
    <mergeCell ref="A23:A26"/>
    <mergeCell ref="A28:A29"/>
    <mergeCell ref="A30:E30"/>
    <mergeCell ref="A65:A66"/>
    <mergeCell ref="A67:A68"/>
    <mergeCell ref="A69:A76"/>
    <mergeCell ref="A77:A81"/>
    <mergeCell ref="A43:A48"/>
    <mergeCell ref="A49:A51"/>
    <mergeCell ref="A52:A61"/>
    <mergeCell ref="A62:A64"/>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F24"/>
  <sheetViews>
    <sheetView showGridLines="0" zoomScale="90" zoomScaleNormal="90" workbookViewId="0">
      <selection activeCell="P11" sqref="P11"/>
    </sheetView>
  </sheetViews>
  <sheetFormatPr baseColWidth="10" defaultColWidth="10.42578125" defaultRowHeight="92.25" customHeight="1"/>
  <cols>
    <col min="1" max="1" width="60.85546875" style="263" customWidth="1"/>
    <col min="2" max="2" width="15.85546875" style="264" customWidth="1"/>
    <col min="3" max="5" width="15.85546875" style="265" customWidth="1"/>
    <col min="6" max="6" width="40.85546875" style="263" customWidth="1"/>
    <col min="7" max="7" width="2.7109375" style="249" customWidth="1"/>
    <col min="8" max="16384" width="10.42578125" style="249"/>
  </cols>
  <sheetData>
    <row r="1" spans="1:6" ht="90.75" customHeight="1">
      <c r="A1" s="248"/>
      <c r="B1" s="346" t="s">
        <v>155</v>
      </c>
      <c r="C1" s="346"/>
      <c r="D1" s="346"/>
      <c r="E1" s="346"/>
      <c r="F1" s="248"/>
    </row>
    <row r="2" spans="1:6" ht="15">
      <c r="A2" s="345" t="s">
        <v>156</v>
      </c>
      <c r="B2" s="345"/>
      <c r="C2" s="345"/>
      <c r="D2" s="345"/>
      <c r="E2" s="345"/>
      <c r="F2" s="345"/>
    </row>
    <row r="3" spans="1:6" ht="15">
      <c r="A3" s="347" t="s">
        <v>157</v>
      </c>
      <c r="B3" s="348" t="s">
        <v>158</v>
      </c>
      <c r="C3" s="348"/>
      <c r="D3" s="348"/>
      <c r="E3" s="348"/>
      <c r="F3" s="250" t="s">
        <v>159</v>
      </c>
    </row>
    <row r="4" spans="1:6" ht="28.5" customHeight="1">
      <c r="A4" s="347"/>
      <c r="B4" s="251" t="s">
        <v>160</v>
      </c>
      <c r="C4" s="251" t="s">
        <v>161</v>
      </c>
      <c r="D4" s="251" t="s">
        <v>162</v>
      </c>
      <c r="E4" s="251" t="s">
        <v>163</v>
      </c>
      <c r="F4" s="252"/>
    </row>
    <row r="5" spans="1:6" ht="46.5" customHeight="1">
      <c r="A5" s="253" t="s">
        <v>164</v>
      </c>
      <c r="B5" s="254"/>
      <c r="C5" s="255"/>
      <c r="D5" s="255">
        <v>8.9</v>
      </c>
      <c r="E5" s="255">
        <v>13.16</v>
      </c>
      <c r="F5" s="256" t="s">
        <v>165</v>
      </c>
    </row>
    <row r="6" spans="1:6" ht="45">
      <c r="A6" s="257" t="s">
        <v>166</v>
      </c>
      <c r="B6" s="254"/>
      <c r="C6" s="255"/>
      <c r="D6" s="255">
        <v>11</v>
      </c>
      <c r="E6" s="255" t="s">
        <v>167</v>
      </c>
      <c r="F6" s="256" t="s">
        <v>165</v>
      </c>
    </row>
    <row r="7" spans="1:6" ht="30">
      <c r="A7" s="257" t="s">
        <v>168</v>
      </c>
      <c r="B7" s="258"/>
      <c r="C7" s="259"/>
      <c r="D7" s="259">
        <v>1</v>
      </c>
      <c r="E7" s="259" t="s">
        <v>169</v>
      </c>
      <c r="F7" s="256" t="s">
        <v>165</v>
      </c>
    </row>
    <row r="8" spans="1:6" ht="30">
      <c r="A8" s="260" t="s">
        <v>170</v>
      </c>
      <c r="B8" s="258">
        <v>16</v>
      </c>
      <c r="C8" s="259">
        <v>3.4</v>
      </c>
      <c r="D8" s="259" t="s">
        <v>171</v>
      </c>
      <c r="E8" s="259" t="s">
        <v>172</v>
      </c>
      <c r="F8" s="256" t="s">
        <v>165</v>
      </c>
    </row>
    <row r="9" spans="1:6" ht="45">
      <c r="A9" s="260" t="s">
        <v>173</v>
      </c>
      <c r="B9" s="258" t="s">
        <v>174</v>
      </c>
      <c r="C9" s="258">
        <v>7</v>
      </c>
      <c r="D9" s="255" t="s">
        <v>175</v>
      </c>
      <c r="E9" s="255" t="s">
        <v>176</v>
      </c>
      <c r="F9" s="256" t="s">
        <v>165</v>
      </c>
    </row>
    <row r="10" spans="1:6" ht="30">
      <c r="A10" s="257" t="s">
        <v>177</v>
      </c>
      <c r="B10" s="254"/>
      <c r="C10" s="255"/>
      <c r="D10" s="255" t="s">
        <v>178</v>
      </c>
      <c r="E10" s="255">
        <v>28</v>
      </c>
      <c r="F10" s="256" t="s">
        <v>165</v>
      </c>
    </row>
    <row r="11" spans="1:6" ht="30">
      <c r="A11" s="261" t="s">
        <v>179</v>
      </c>
      <c r="B11" s="258"/>
      <c r="C11" s="259"/>
      <c r="D11" s="259" t="s">
        <v>180</v>
      </c>
      <c r="E11" s="259">
        <v>20.21</v>
      </c>
      <c r="F11" s="262" t="s">
        <v>165</v>
      </c>
    </row>
    <row r="12" spans="1:6" ht="45">
      <c r="A12" s="261" t="s">
        <v>181</v>
      </c>
      <c r="B12" s="258"/>
      <c r="C12" s="259"/>
      <c r="D12" s="255" t="s">
        <v>182</v>
      </c>
      <c r="E12" s="259" t="s">
        <v>183</v>
      </c>
      <c r="F12" s="262" t="s">
        <v>165</v>
      </c>
    </row>
    <row r="13" spans="1:6" ht="30">
      <c r="A13" s="261" t="s">
        <v>184</v>
      </c>
      <c r="B13" s="258">
        <v>2.17</v>
      </c>
      <c r="C13" s="259">
        <v>8</v>
      </c>
      <c r="D13" s="259">
        <v>1</v>
      </c>
      <c r="E13" s="259" t="s">
        <v>185</v>
      </c>
      <c r="F13" s="262" t="s">
        <v>186</v>
      </c>
    </row>
    <row r="14" spans="1:6" ht="15"/>
    <row r="15" spans="1:6" ht="15"/>
    <row r="16" spans="1:6" ht="15"/>
    <row r="17" ht="15"/>
    <row r="18" ht="15"/>
    <row r="19" ht="15"/>
    <row r="20" ht="15"/>
    <row r="21" ht="15"/>
    <row r="22" ht="15"/>
    <row r="23" ht="37.5" customHeight="1"/>
    <row r="24" ht="15"/>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 allowBlank="1" showInputMessage="1" showErrorMessage="1" prompt="Proponer y escribir en una frase la estrategia para gestionar la debilidad, la oportunidad, la amenaza o la fortaleza.Usar verbo de acción en infinitivo._x000a_" sqref="G1 A3"/>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59"/>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4" customWidth="1"/>
    <col min="4" max="4" width="19.28515625" style="44"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49" t="s">
        <v>187</v>
      </c>
      <c r="C2" s="350"/>
      <c r="D2" s="350"/>
      <c r="E2" s="350"/>
      <c r="F2" s="350"/>
      <c r="G2" s="351"/>
    </row>
    <row r="3" spans="2:9" ht="15">
      <c r="B3" s="352" t="s">
        <v>188</v>
      </c>
      <c r="C3" s="353"/>
      <c r="D3" s="354"/>
      <c r="E3" s="354"/>
      <c r="F3" s="354"/>
      <c r="G3" s="355"/>
    </row>
    <row r="4" spans="2:9" ht="88.5" customHeight="1">
      <c r="B4" s="356" t="s">
        <v>189</v>
      </c>
      <c r="C4" s="357"/>
      <c r="D4" s="357"/>
      <c r="E4" s="357"/>
      <c r="F4" s="357"/>
      <c r="G4" s="358"/>
    </row>
    <row r="5" spans="2:9" ht="15">
      <c r="B5" s="120"/>
      <c r="C5" s="132"/>
      <c r="D5" s="133"/>
      <c r="E5" s="134"/>
      <c r="F5" s="134"/>
      <c r="G5" s="134"/>
    </row>
    <row r="6" spans="2:9" ht="16.5" customHeight="1">
      <c r="B6" s="359" t="s">
        <v>190</v>
      </c>
      <c r="C6" s="360"/>
      <c r="D6" s="360"/>
      <c r="E6" s="360"/>
      <c r="F6" s="360"/>
      <c r="G6" s="361"/>
    </row>
    <row r="7" spans="2:9" ht="76.5" customHeight="1">
      <c r="B7" s="359"/>
      <c r="C7" s="360"/>
      <c r="D7" s="360"/>
      <c r="E7" s="360"/>
      <c r="F7" s="360"/>
      <c r="G7" s="361"/>
    </row>
    <row r="8" spans="2:9" ht="15" thickBot="1">
      <c r="B8" s="135"/>
      <c r="C8" s="136"/>
      <c r="D8" s="136"/>
      <c r="E8" s="137"/>
      <c r="F8" s="138"/>
      <c r="G8" s="138"/>
    </row>
    <row r="9" spans="2:9">
      <c r="B9" s="139"/>
      <c r="C9" s="193" t="s">
        <v>191</v>
      </c>
      <c r="D9" s="362" t="s">
        <v>192</v>
      </c>
      <c r="E9" s="363"/>
      <c r="F9" s="364" t="s">
        <v>193</v>
      </c>
      <c r="G9" s="365"/>
    </row>
    <row r="10" spans="2:9" ht="15" customHeight="1">
      <c r="B10" s="140"/>
      <c r="C10" s="122">
        <v>5</v>
      </c>
      <c r="D10" s="366" t="s">
        <v>194</v>
      </c>
      <c r="E10" s="367"/>
      <c r="F10" s="368" t="s">
        <v>195</v>
      </c>
      <c r="G10" s="369"/>
      <c r="H10" s="395"/>
      <c r="I10" s="395"/>
    </row>
    <row r="11" spans="2:9">
      <c r="B11" s="140"/>
      <c r="C11" s="122">
        <v>5</v>
      </c>
      <c r="D11" s="366" t="s">
        <v>196</v>
      </c>
      <c r="E11" s="367"/>
      <c r="F11" s="368" t="s">
        <v>197</v>
      </c>
      <c r="G11" s="369"/>
      <c r="H11" s="395"/>
      <c r="I11" s="395"/>
    </row>
    <row r="12" spans="2:9">
      <c r="B12" s="140"/>
      <c r="C12" s="122">
        <v>5</v>
      </c>
      <c r="D12" s="366" t="s">
        <v>198</v>
      </c>
      <c r="E12" s="367"/>
      <c r="F12" s="368" t="s">
        <v>199</v>
      </c>
      <c r="G12" s="369"/>
      <c r="H12" s="395"/>
      <c r="I12" s="395"/>
    </row>
    <row r="13" spans="2:9" ht="27.75" customHeight="1">
      <c r="B13" s="140"/>
      <c r="C13" s="122">
        <v>5</v>
      </c>
      <c r="D13" s="366" t="s">
        <v>200</v>
      </c>
      <c r="E13" s="367"/>
      <c r="F13" s="368" t="s">
        <v>201</v>
      </c>
      <c r="G13" s="369"/>
      <c r="H13" s="395"/>
      <c r="I13" s="395"/>
    </row>
    <row r="14" spans="2:9">
      <c r="B14" s="140"/>
      <c r="C14" s="122">
        <v>5</v>
      </c>
      <c r="D14" s="366" t="s">
        <v>202</v>
      </c>
      <c r="E14" s="367"/>
      <c r="F14" s="368" t="s">
        <v>203</v>
      </c>
      <c r="G14" s="369"/>
      <c r="H14" s="395"/>
      <c r="I14" s="395"/>
    </row>
    <row r="15" spans="2:9" ht="41.25" customHeight="1">
      <c r="B15" s="140"/>
      <c r="C15" s="122">
        <v>5</v>
      </c>
      <c r="D15" s="366" t="s">
        <v>204</v>
      </c>
      <c r="E15" s="367"/>
      <c r="F15" s="368" t="s">
        <v>205</v>
      </c>
      <c r="G15" s="369"/>
      <c r="H15" s="395"/>
      <c r="I15" s="395"/>
    </row>
    <row r="16" spans="2:9" ht="41.25" customHeight="1">
      <c r="B16" s="140"/>
      <c r="C16" s="122">
        <v>5</v>
      </c>
      <c r="D16" s="370" t="s">
        <v>206</v>
      </c>
      <c r="E16" s="371"/>
      <c r="F16" s="368" t="s">
        <v>207</v>
      </c>
      <c r="G16" s="369"/>
      <c r="H16" s="395"/>
      <c r="I16" s="395"/>
    </row>
    <row r="17" spans="2:9" ht="51.75" customHeight="1">
      <c r="B17" s="140"/>
      <c r="C17" s="122">
        <v>5</v>
      </c>
      <c r="D17" s="371" t="s">
        <v>208</v>
      </c>
      <c r="E17" s="374"/>
      <c r="F17" s="368" t="s">
        <v>209</v>
      </c>
      <c r="G17" s="369"/>
      <c r="H17" s="395"/>
      <c r="I17" s="395"/>
    </row>
    <row r="18" spans="2:9" ht="51.75" customHeight="1">
      <c r="B18" s="140"/>
      <c r="C18" s="122">
        <v>5</v>
      </c>
      <c r="D18" s="370" t="s">
        <v>210</v>
      </c>
      <c r="E18" s="371"/>
      <c r="F18" s="368" t="s">
        <v>211</v>
      </c>
      <c r="G18" s="369"/>
      <c r="H18" s="395"/>
      <c r="I18" s="395"/>
    </row>
    <row r="19" spans="2:9" ht="51.75" customHeight="1">
      <c r="B19" s="140"/>
      <c r="C19" s="122">
        <v>5</v>
      </c>
      <c r="D19" s="194" t="s">
        <v>212</v>
      </c>
      <c r="E19" s="195"/>
      <c r="F19" s="368" t="s">
        <v>213</v>
      </c>
      <c r="G19" s="369"/>
      <c r="H19" s="395"/>
      <c r="I19" s="395"/>
    </row>
    <row r="20" spans="2:9" ht="51.75" customHeight="1">
      <c r="B20" s="140"/>
      <c r="C20" s="122">
        <v>5</v>
      </c>
      <c r="D20" s="194" t="s">
        <v>214</v>
      </c>
      <c r="E20" s="195"/>
      <c r="F20" s="368" t="s">
        <v>215</v>
      </c>
      <c r="G20" s="369"/>
      <c r="H20" s="395"/>
      <c r="I20" s="395"/>
    </row>
    <row r="21" spans="2:9" ht="66.75" customHeight="1">
      <c r="B21" s="140"/>
      <c r="C21" s="122">
        <v>5</v>
      </c>
      <c r="D21" s="370" t="s">
        <v>216</v>
      </c>
      <c r="E21" s="371"/>
      <c r="F21" s="368" t="s">
        <v>217</v>
      </c>
      <c r="G21" s="369"/>
      <c r="H21" s="395"/>
      <c r="I21" s="395"/>
    </row>
    <row r="22" spans="2:9" ht="36" customHeight="1">
      <c r="B22" s="140"/>
      <c r="C22" s="122">
        <v>5</v>
      </c>
      <c r="D22" s="372" t="s">
        <v>218</v>
      </c>
      <c r="E22" s="373"/>
      <c r="F22" s="368" t="s">
        <v>219</v>
      </c>
      <c r="G22" s="369"/>
      <c r="H22" s="404"/>
      <c r="I22" s="404"/>
    </row>
    <row r="23" spans="2:9" ht="26.25" customHeight="1">
      <c r="B23" s="140"/>
      <c r="C23" s="122">
        <v>5</v>
      </c>
      <c r="D23" s="387" t="s">
        <v>220</v>
      </c>
      <c r="E23" s="387"/>
      <c r="F23" s="388" t="s">
        <v>221</v>
      </c>
      <c r="G23" s="369"/>
      <c r="H23" s="395"/>
      <c r="I23" s="395"/>
    </row>
    <row r="24" spans="2:9" ht="26.25" customHeight="1">
      <c r="B24" s="140"/>
      <c r="C24" s="122">
        <v>5</v>
      </c>
      <c r="D24" s="387" t="s">
        <v>222</v>
      </c>
      <c r="E24" s="387"/>
      <c r="F24" s="388" t="s">
        <v>223</v>
      </c>
      <c r="G24" s="369"/>
      <c r="H24" s="395"/>
      <c r="I24" s="395"/>
    </row>
    <row r="25" spans="2:9" ht="26.25" customHeight="1">
      <c r="B25" s="140"/>
      <c r="C25" s="122">
        <v>5</v>
      </c>
      <c r="D25" s="389" t="s">
        <v>224</v>
      </c>
      <c r="E25" s="390"/>
      <c r="F25" s="388" t="s">
        <v>225</v>
      </c>
      <c r="G25" s="369"/>
      <c r="H25" s="395"/>
      <c r="I25" s="395"/>
    </row>
    <row r="26" spans="2:9" ht="27" customHeight="1">
      <c r="B26" s="141"/>
      <c r="C26" s="375" t="s">
        <v>226</v>
      </c>
      <c r="D26" s="376"/>
      <c r="E26" s="376"/>
      <c r="F26" s="376"/>
      <c r="G26" s="377"/>
    </row>
    <row r="27" spans="2:9" ht="27" customHeight="1">
      <c r="B27" s="378" t="s">
        <v>227</v>
      </c>
      <c r="C27" s="379"/>
      <c r="D27" s="379"/>
      <c r="E27" s="379"/>
      <c r="F27" s="379"/>
      <c r="G27" s="380"/>
    </row>
    <row r="28" spans="2:9" ht="10.5" customHeight="1">
      <c r="B28" s="142"/>
      <c r="D28" s="143"/>
      <c r="E28" s="144"/>
      <c r="F28" s="145"/>
      <c r="G28" s="145"/>
    </row>
    <row r="29" spans="2:9">
      <c r="B29" s="142"/>
      <c r="C29" s="146"/>
      <c r="D29" s="381" t="s">
        <v>192</v>
      </c>
      <c r="E29" s="381"/>
      <c r="F29" s="382" t="s">
        <v>193</v>
      </c>
      <c r="G29" s="383"/>
    </row>
    <row r="30" spans="2:9">
      <c r="B30" s="142"/>
      <c r="D30" s="384" t="s">
        <v>194</v>
      </c>
      <c r="E30" s="384"/>
      <c r="F30" s="385" t="s">
        <v>228</v>
      </c>
      <c r="G30" s="386"/>
      <c r="H30" s="395"/>
      <c r="I30" s="395"/>
    </row>
    <row r="31" spans="2:9">
      <c r="B31" s="142"/>
      <c r="D31" s="384" t="s">
        <v>196</v>
      </c>
      <c r="E31" s="384"/>
      <c r="F31" s="385" t="s">
        <v>229</v>
      </c>
      <c r="G31" s="386"/>
      <c r="H31" s="395"/>
      <c r="I31" s="395"/>
    </row>
    <row r="32" spans="2:9">
      <c r="B32" s="142"/>
      <c r="D32" s="384" t="s">
        <v>198</v>
      </c>
      <c r="E32" s="384"/>
      <c r="F32" s="385" t="s">
        <v>230</v>
      </c>
      <c r="G32" s="386"/>
      <c r="H32" s="395"/>
      <c r="I32" s="395"/>
    </row>
    <row r="33" spans="2:9">
      <c r="B33" s="142"/>
      <c r="D33" s="384" t="s">
        <v>200</v>
      </c>
      <c r="E33" s="384"/>
      <c r="F33" s="385" t="s">
        <v>231</v>
      </c>
      <c r="G33" s="386"/>
      <c r="H33" s="395"/>
      <c r="I33" s="395"/>
    </row>
    <row r="34" spans="2:9">
      <c r="B34" s="142"/>
      <c r="D34" s="384" t="s">
        <v>202</v>
      </c>
      <c r="E34" s="384"/>
      <c r="F34" s="385" t="s">
        <v>232</v>
      </c>
      <c r="G34" s="386"/>
      <c r="H34" s="395"/>
      <c r="I34" s="395"/>
    </row>
    <row r="35" spans="2:9" ht="40.9" customHeight="1">
      <c r="B35" s="142"/>
      <c r="D35" s="384" t="s">
        <v>233</v>
      </c>
      <c r="E35" s="384"/>
      <c r="F35" s="385" t="s">
        <v>234</v>
      </c>
      <c r="G35" s="386"/>
      <c r="H35" s="395"/>
      <c r="I35" s="395"/>
    </row>
    <row r="36" spans="2:9" ht="42" customHeight="1">
      <c r="B36" s="121"/>
      <c r="C36" s="147"/>
      <c r="D36" s="384" t="s">
        <v>235</v>
      </c>
      <c r="E36" s="384"/>
      <c r="F36" s="385" t="s">
        <v>236</v>
      </c>
      <c r="G36" s="386"/>
      <c r="H36" s="405"/>
      <c r="I36" s="405"/>
    </row>
    <row r="37" spans="2:9" ht="30.75" customHeight="1">
      <c r="B37" s="121"/>
      <c r="C37" s="147"/>
      <c r="D37" s="384" t="s">
        <v>237</v>
      </c>
      <c r="E37" s="384"/>
      <c r="F37" s="391" t="s">
        <v>238</v>
      </c>
      <c r="G37" s="392"/>
      <c r="H37" s="405"/>
      <c r="I37" s="405"/>
    </row>
    <row r="38" spans="2:9" ht="33" customHeight="1">
      <c r="B38" s="121"/>
      <c r="C38" s="147"/>
      <c r="D38" s="384" t="s">
        <v>239</v>
      </c>
      <c r="E38" s="384"/>
      <c r="F38" s="391" t="s">
        <v>238</v>
      </c>
      <c r="G38" s="392"/>
      <c r="H38" s="405"/>
      <c r="I38" s="405"/>
    </row>
    <row r="39" spans="2:9" ht="30" customHeight="1">
      <c r="B39" s="121"/>
      <c r="C39" s="147"/>
      <c r="D39" s="384" t="s">
        <v>240</v>
      </c>
      <c r="E39" s="384"/>
      <c r="F39" s="391" t="s">
        <v>238</v>
      </c>
      <c r="G39" s="392"/>
      <c r="H39" s="405"/>
      <c r="I39" s="405"/>
    </row>
    <row r="40" spans="2:9" ht="30" customHeight="1">
      <c r="B40" s="121"/>
      <c r="C40" s="147"/>
      <c r="D40" s="384" t="s">
        <v>241</v>
      </c>
      <c r="E40" s="384"/>
      <c r="F40" s="391" t="s">
        <v>238</v>
      </c>
      <c r="G40" s="392"/>
      <c r="H40" s="405"/>
      <c r="I40" s="405"/>
    </row>
    <row r="41" spans="2:9" ht="30" customHeight="1">
      <c r="B41" s="121"/>
      <c r="C41" s="147"/>
      <c r="D41" s="393" t="s">
        <v>242</v>
      </c>
      <c r="E41" s="394"/>
      <c r="F41" s="385" t="s">
        <v>243</v>
      </c>
      <c r="G41" s="386"/>
      <c r="H41" s="405"/>
      <c r="I41" s="405"/>
    </row>
    <row r="42" spans="2:9" ht="35.25" customHeight="1">
      <c r="B42" s="121"/>
      <c r="C42" s="147"/>
      <c r="D42" s="384" t="s">
        <v>244</v>
      </c>
      <c r="E42" s="384"/>
      <c r="F42" s="385" t="s">
        <v>245</v>
      </c>
      <c r="G42" s="386"/>
      <c r="H42" s="405"/>
      <c r="I42" s="405"/>
    </row>
    <row r="43" spans="2:9" ht="31.5" customHeight="1">
      <c r="B43" s="121"/>
      <c r="C43" s="147"/>
      <c r="D43" s="384" t="s">
        <v>237</v>
      </c>
      <c r="E43" s="384"/>
      <c r="F43" s="391" t="s">
        <v>238</v>
      </c>
      <c r="G43" s="392"/>
      <c r="H43" s="405"/>
      <c r="I43" s="405"/>
    </row>
    <row r="44" spans="2:9" ht="35.25" customHeight="1">
      <c r="B44" s="121"/>
      <c r="C44" s="147"/>
      <c r="D44" s="384" t="s">
        <v>246</v>
      </c>
      <c r="E44" s="384"/>
      <c r="F44" s="391" t="s">
        <v>238</v>
      </c>
      <c r="G44" s="392"/>
      <c r="H44" s="405"/>
      <c r="I44" s="405"/>
    </row>
    <row r="45" spans="2:9" ht="57" customHeight="1">
      <c r="B45" s="121"/>
      <c r="C45" s="147"/>
      <c r="D45" s="384" t="s">
        <v>241</v>
      </c>
      <c r="E45" s="384"/>
      <c r="F45" s="391" t="s">
        <v>238</v>
      </c>
      <c r="G45" s="392"/>
      <c r="H45" s="405"/>
      <c r="I45" s="405"/>
    </row>
    <row r="46" spans="2:9" ht="32.25" customHeight="1">
      <c r="B46" s="121"/>
      <c r="C46" s="147"/>
      <c r="D46" s="384" t="s">
        <v>239</v>
      </c>
      <c r="E46" s="384"/>
      <c r="F46" s="391" t="s">
        <v>238</v>
      </c>
      <c r="G46" s="392"/>
      <c r="H46" s="405"/>
      <c r="I46" s="405"/>
    </row>
    <row r="47" spans="2:9" ht="32.25" customHeight="1">
      <c r="B47" s="121"/>
      <c r="C47" s="147"/>
      <c r="D47" s="393" t="s">
        <v>247</v>
      </c>
      <c r="E47" s="394"/>
      <c r="F47" s="402" t="s">
        <v>248</v>
      </c>
      <c r="G47" s="403"/>
      <c r="H47" s="405"/>
      <c r="I47" s="405"/>
    </row>
    <row r="48" spans="2:9" ht="32.25" customHeight="1">
      <c r="B48" s="121"/>
      <c r="C48" s="147"/>
      <c r="D48" s="384" t="s">
        <v>249</v>
      </c>
      <c r="E48" s="384"/>
      <c r="F48" s="385" t="s">
        <v>250</v>
      </c>
      <c r="G48" s="386"/>
      <c r="H48" s="405"/>
      <c r="I48" s="405"/>
    </row>
    <row r="49" spans="2:9" ht="32.25" customHeight="1">
      <c r="B49" s="121"/>
      <c r="C49" s="147"/>
      <c r="D49" s="384" t="s">
        <v>251</v>
      </c>
      <c r="E49" s="384"/>
      <c r="F49" s="385" t="s">
        <v>252</v>
      </c>
      <c r="G49" s="386"/>
      <c r="H49" s="405"/>
      <c r="I49" s="405"/>
    </row>
    <row r="50" spans="2:9" ht="32.25" customHeight="1">
      <c r="B50" s="121"/>
      <c r="C50" s="147"/>
      <c r="D50" s="384" t="s">
        <v>253</v>
      </c>
      <c r="E50" s="384"/>
      <c r="F50" s="385" t="s">
        <v>254</v>
      </c>
      <c r="G50" s="386"/>
      <c r="H50" s="405"/>
      <c r="I50" s="405"/>
    </row>
    <row r="51" spans="2:9" ht="32.25" customHeight="1">
      <c r="B51" s="121"/>
      <c r="C51" s="147"/>
      <c r="D51" s="143"/>
      <c r="E51" s="143"/>
      <c r="F51" s="145"/>
      <c r="G51" s="145"/>
      <c r="H51" s="405"/>
      <c r="I51" s="405"/>
    </row>
    <row r="52" spans="2:9" ht="32.25" customHeight="1">
      <c r="B52" s="121"/>
      <c r="C52" s="147"/>
      <c r="D52" s="143"/>
      <c r="E52" s="143"/>
      <c r="F52" s="145"/>
      <c r="G52" s="145"/>
    </row>
    <row r="53" spans="2:9" ht="32.25" customHeight="1">
      <c r="B53" s="121"/>
      <c r="C53" s="147"/>
      <c r="D53" s="143"/>
      <c r="E53" s="143"/>
      <c r="F53" s="145"/>
      <c r="G53" s="145"/>
    </row>
    <row r="54" spans="2:9" ht="21.75" customHeight="1">
      <c r="B54" s="396" t="s">
        <v>255</v>
      </c>
      <c r="C54" s="397"/>
      <c r="D54" s="397"/>
      <c r="E54" s="397"/>
      <c r="F54" s="397"/>
      <c r="G54" s="398"/>
    </row>
    <row r="55" spans="2:9" ht="21.75" customHeight="1">
      <c r="B55" s="396" t="s">
        <v>256</v>
      </c>
      <c r="C55" s="397"/>
      <c r="D55" s="397"/>
      <c r="E55" s="397"/>
      <c r="F55" s="397"/>
      <c r="G55" s="398"/>
    </row>
    <row r="56" spans="2:9" ht="20.25" customHeight="1">
      <c r="B56" s="396" t="s">
        <v>257</v>
      </c>
      <c r="C56" s="397"/>
      <c r="D56" s="397"/>
      <c r="E56" s="397"/>
      <c r="F56" s="397"/>
      <c r="G56" s="398"/>
    </row>
    <row r="57" spans="2:9" ht="20.25" customHeight="1">
      <c r="B57" s="396" t="s">
        <v>258</v>
      </c>
      <c r="C57" s="397"/>
      <c r="D57" s="397"/>
      <c r="E57" s="397"/>
      <c r="F57" s="397"/>
      <c r="G57" s="398"/>
    </row>
    <row r="58" spans="2:9" ht="18" customHeight="1" thickBot="1">
      <c r="B58" s="399" t="s">
        <v>259</v>
      </c>
      <c r="C58" s="400"/>
      <c r="D58" s="400"/>
      <c r="E58" s="400"/>
      <c r="F58" s="400"/>
      <c r="G58" s="401"/>
    </row>
    <row r="59" spans="2:9">
      <c r="B59" s="148"/>
      <c r="C59" s="149"/>
      <c r="D59" s="148"/>
      <c r="E59" s="148"/>
      <c r="F59" s="148"/>
      <c r="G59" s="148"/>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IW65"/>
  <sheetViews>
    <sheetView showGridLines="0" zoomScale="80" zoomScaleNormal="80" zoomScalePageLayoutView="50" workbookViewId="0">
      <selection activeCell="D1" sqref="D1:N3"/>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198"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40"/>
      <c r="B1" s="441"/>
      <c r="C1" s="441"/>
      <c r="D1" s="459" t="s">
        <v>340</v>
      </c>
      <c r="E1" s="460"/>
      <c r="F1" s="460"/>
      <c r="G1" s="460"/>
      <c r="H1" s="460"/>
      <c r="I1" s="460"/>
      <c r="J1" s="460"/>
      <c r="K1" s="460"/>
      <c r="L1" s="460"/>
      <c r="M1" s="460"/>
      <c r="N1" s="461"/>
      <c r="O1" s="40"/>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42"/>
      <c r="B2" s="443"/>
      <c r="C2" s="443"/>
      <c r="D2" s="462"/>
      <c r="E2" s="463"/>
      <c r="F2" s="463"/>
      <c r="G2" s="463"/>
      <c r="H2" s="463"/>
      <c r="I2" s="463"/>
      <c r="J2" s="463"/>
      <c r="K2" s="463"/>
      <c r="L2" s="463"/>
      <c r="M2" s="463"/>
      <c r="N2" s="46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1"/>
      <c r="B3" s="1"/>
      <c r="C3" s="1"/>
      <c r="D3" s="465"/>
      <c r="E3" s="466"/>
      <c r="F3" s="466"/>
      <c r="G3" s="466"/>
      <c r="H3" s="466"/>
      <c r="I3" s="466"/>
      <c r="J3" s="466"/>
      <c r="K3" s="466"/>
      <c r="L3" s="466"/>
      <c r="M3" s="466"/>
      <c r="N3" s="467"/>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81" customHeight="1">
      <c r="A4" s="444" t="s">
        <v>260</v>
      </c>
      <c r="B4" s="444"/>
      <c r="C4" s="444"/>
      <c r="D4" s="424" t="s">
        <v>481</v>
      </c>
      <c r="E4" s="425"/>
      <c r="F4" s="425"/>
      <c r="G4" s="425"/>
      <c r="H4" s="425"/>
      <c r="I4" s="425"/>
      <c r="J4" s="425"/>
      <c r="K4" s="425"/>
      <c r="L4" s="425"/>
      <c r="M4" s="425"/>
      <c r="N4" s="426"/>
      <c r="O4" s="18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44" t="s">
        <v>261</v>
      </c>
      <c r="B5" s="444"/>
      <c r="C5" s="444"/>
      <c r="D5" s="433" t="s">
        <v>536</v>
      </c>
      <c r="E5" s="425"/>
      <c r="F5" s="425"/>
      <c r="G5" s="425"/>
      <c r="H5" s="425"/>
      <c r="I5" s="425"/>
      <c r="J5" s="425"/>
      <c r="K5" s="425"/>
      <c r="L5" s="425"/>
      <c r="M5" s="425"/>
      <c r="N5" s="426"/>
      <c r="O5" s="18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44" t="s">
        <v>262</v>
      </c>
      <c r="B6" s="444"/>
      <c r="C6" s="444"/>
      <c r="D6" s="433" t="s">
        <v>482</v>
      </c>
      <c r="E6" s="425"/>
      <c r="F6" s="425"/>
      <c r="G6" s="425"/>
      <c r="H6" s="425"/>
      <c r="I6" s="425"/>
      <c r="J6" s="425"/>
      <c r="K6" s="425"/>
      <c r="L6" s="425"/>
      <c r="M6" s="425"/>
      <c r="N6" s="426"/>
      <c r="O6" s="150"/>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1" t="s">
        <v>263</v>
      </c>
      <c r="B7" s="152"/>
      <c r="C7" s="152"/>
      <c r="D7" s="432" t="s">
        <v>264</v>
      </c>
      <c r="E7" s="429" t="s">
        <v>265</v>
      </c>
      <c r="F7" s="430"/>
      <c r="G7" s="430"/>
      <c r="H7" s="431"/>
      <c r="I7" s="437" t="s">
        <v>266</v>
      </c>
      <c r="J7" s="438"/>
      <c r="K7" s="438"/>
      <c r="L7" s="438"/>
      <c r="M7" s="439"/>
      <c r="N7" s="434" t="s">
        <v>267</v>
      </c>
      <c r="O7" s="435"/>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45" t="s">
        <v>268</v>
      </c>
      <c r="B8" s="447" t="s">
        <v>269</v>
      </c>
      <c r="C8" s="129" t="s">
        <v>270</v>
      </c>
      <c r="D8" s="432"/>
      <c r="E8" s="427" t="s">
        <v>208</v>
      </c>
      <c r="F8" s="427" t="s">
        <v>271</v>
      </c>
      <c r="G8" s="427" t="s">
        <v>272</v>
      </c>
      <c r="H8" s="427" t="s">
        <v>214</v>
      </c>
      <c r="I8" s="436" t="s">
        <v>273</v>
      </c>
      <c r="J8" s="123" t="s">
        <v>274</v>
      </c>
      <c r="K8" s="436" t="s">
        <v>266</v>
      </c>
      <c r="L8" s="436" t="s">
        <v>275</v>
      </c>
      <c r="M8" s="436" t="s">
        <v>276</v>
      </c>
      <c r="N8" s="454" t="s">
        <v>277</v>
      </c>
      <c r="O8" s="454" t="s">
        <v>278</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46"/>
      <c r="B9" s="432"/>
      <c r="C9" s="94" t="s">
        <v>279</v>
      </c>
      <c r="D9" s="432"/>
      <c r="E9" s="428"/>
      <c r="F9" s="428"/>
      <c r="G9" s="428"/>
      <c r="H9" s="428"/>
      <c r="I9" s="428"/>
      <c r="J9" s="130" t="s">
        <v>280</v>
      </c>
      <c r="K9" s="428" t="s">
        <v>281</v>
      </c>
      <c r="L9" s="428"/>
      <c r="M9" s="428" t="s">
        <v>281</v>
      </c>
      <c r="N9" s="468"/>
      <c r="O9" s="455"/>
      <c r="P9" s="17"/>
      <c r="Q9" s="19" t="s">
        <v>282</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s="95" customFormat="1" ht="72" customHeight="1">
      <c r="A10" s="451">
        <v>1</v>
      </c>
      <c r="B10" s="421" t="s">
        <v>466</v>
      </c>
      <c r="C10" s="448" t="s">
        <v>538</v>
      </c>
      <c r="D10" s="308" t="s">
        <v>283</v>
      </c>
      <c r="E10" s="456">
        <v>7512</v>
      </c>
      <c r="F10" s="456">
        <v>0</v>
      </c>
      <c r="G10" s="418">
        <f>+F10/E10</f>
        <v>0</v>
      </c>
      <c r="H10" s="412"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297" t="s">
        <v>284</v>
      </c>
      <c r="J10" s="167" t="s">
        <v>285</v>
      </c>
      <c r="K10" s="297" t="str">
        <f>IFERROR(CONCATENATE(INDEX('8- Políticas de Administración '!$B$16:$F$53,MATCH('5- Identificación de Riesgos'!J10,'8- Políticas de Administración '!$C$16:$C$54,0),1)," - ",L10),"")</f>
        <v>Menor - 2</v>
      </c>
      <c r="L10" s="298">
        <f>IFERROR(VLOOKUP(INDEX('8- Políticas de Administración '!$B$16:$F$63,MATCH('5- Identificación de Riesgos'!J10,'8- Políticas de Administración '!$C$16:$C$64,0),1),'8- Políticas de Administración '!$B$16:$F$64,5,FALSE),"")</f>
        <v>2</v>
      </c>
      <c r="M10" s="415" t="str">
        <f>IFERROR(CONCATENATE(INDEX('8- Políticas de Administración '!$B$16:$F$53,MATCH(ROUND(AVERAGE(L10:L19),0),'8- Políticas de Administración '!$F$16:$F$53,0),1)," - ",ROUND(AVERAGE(L10:L19),0)),"")</f>
        <v>Leve - 1</v>
      </c>
      <c r="N10" s="409" t="str">
        <f>IFERROR(CONCATENATE(VLOOKUP((LEFT(H10,LEN(H10)-4)&amp;LEFT(M10,LEN(M10)-4)),'9- Matriz de Calor '!$D$18:$E$42,2,0)," - ",RIGHT(H10,1)*RIGHT(M10,1)),"")</f>
        <v>Bajo - 1</v>
      </c>
      <c r="O10" s="475">
        <f>RIGHT(H10,1)*RIGHT(M10,1)</f>
        <v>1</v>
      </c>
      <c r="P10" s="299"/>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row>
    <row r="11" spans="1:257" s="95" customFormat="1" ht="62.25" customHeight="1">
      <c r="A11" s="452"/>
      <c r="B11" s="422"/>
      <c r="C11" s="449"/>
      <c r="D11" s="165" t="s">
        <v>286</v>
      </c>
      <c r="E11" s="457"/>
      <c r="F11" s="457"/>
      <c r="G11" s="419"/>
      <c r="H11" s="413"/>
      <c r="I11" s="300" t="s">
        <v>293</v>
      </c>
      <c r="J11" s="93" t="s">
        <v>387</v>
      </c>
      <c r="K11" s="300" t="str">
        <f>IFERROR(CONCATENATE(INDEX('8- Políticas de Administración '!$B$16:$F$53,MATCH('5- Identificación de Riesgos'!J10,'8- Políticas de Administración '!$C$16:$C$54,0),1)," - ",L11),"")</f>
        <v>Menor - 1</v>
      </c>
      <c r="L11" s="301">
        <f>IFERROR(VLOOKUP(INDEX('8- Políticas de Administración '!$B$16:$F$63,MATCH('5- Identificación de Riesgos'!J11,'8- Políticas de Administración '!$C$16:$C$64,0),1),'8- Políticas de Administración '!$B$16:$F$64,5,FALSE),"")</f>
        <v>1</v>
      </c>
      <c r="M11" s="416"/>
      <c r="N11" s="410"/>
      <c r="O11" s="475"/>
      <c r="P11" s="299"/>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row>
    <row r="12" spans="1:257" s="95" customFormat="1" ht="60" customHeight="1">
      <c r="A12" s="452"/>
      <c r="B12" s="422"/>
      <c r="C12" s="449"/>
      <c r="D12" s="165" t="s">
        <v>289</v>
      </c>
      <c r="E12" s="457"/>
      <c r="F12" s="457"/>
      <c r="G12" s="419"/>
      <c r="H12" s="413"/>
      <c r="I12" s="300" t="s">
        <v>290</v>
      </c>
      <c r="J12" s="93" t="s">
        <v>291</v>
      </c>
      <c r="K12" s="300" t="str">
        <f>IFERROR(CONCATENATE(INDEX('8- Políticas de Administración '!$B$16:$F$53,MATCH('5- Identificación de Riesgos'!J12,'8- Políticas de Administración '!$C$16:$C$54,0),1)," - ",L12),"")</f>
        <v>Leve - 1</v>
      </c>
      <c r="L12" s="301">
        <f>IFERROR(VLOOKUP(INDEX('8- Políticas de Administración '!$B$16:$F$63,MATCH('5- Identificación de Riesgos'!J12,'8- Políticas de Administración '!$C$16:$C$64,0),1),'8- Políticas de Administración '!$B$16:$F$64,5,FALSE),"")</f>
        <v>1</v>
      </c>
      <c r="M12" s="416"/>
      <c r="N12" s="410"/>
      <c r="O12" s="475"/>
      <c r="P12" s="299"/>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row>
    <row r="13" spans="1:257" s="95" customFormat="1" ht="60" customHeight="1">
      <c r="A13" s="452"/>
      <c r="B13" s="422"/>
      <c r="C13" s="449"/>
      <c r="D13" s="165" t="s">
        <v>292</v>
      </c>
      <c r="E13" s="457"/>
      <c r="F13" s="457"/>
      <c r="G13" s="419"/>
      <c r="H13" s="413"/>
      <c r="I13" s="300" t="s">
        <v>293</v>
      </c>
      <c r="J13" s="93" t="s">
        <v>387</v>
      </c>
      <c r="K13" s="300" t="str">
        <f>IFERROR(CONCATENATE(INDEX('8- Políticas de Administración '!$B$16:$F$53,MATCH('5- Identificación de Riesgos'!J13,'8- Políticas de Administración '!$C$16:$C$54,0),1)," - ",L13),"")</f>
        <v>Leve - 1</v>
      </c>
      <c r="L13" s="301">
        <f>IFERROR(VLOOKUP(INDEX('8- Políticas de Administración '!$B$16:$F$63,MATCH('5- Identificación de Riesgos'!J13,'8- Políticas de Administración '!$C$16:$C$64,0),1),'8- Políticas de Administración '!$B$16:$F$64,5,FALSE),"")</f>
        <v>1</v>
      </c>
      <c r="M13" s="416"/>
      <c r="N13" s="410"/>
      <c r="O13" s="475"/>
      <c r="P13" s="299"/>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row>
    <row r="14" spans="1:257" s="95" customFormat="1" ht="40.5" customHeight="1">
      <c r="A14" s="452"/>
      <c r="B14" s="422"/>
      <c r="C14" s="449"/>
      <c r="D14" s="165" t="s">
        <v>295</v>
      </c>
      <c r="E14" s="457"/>
      <c r="F14" s="457"/>
      <c r="G14" s="419"/>
      <c r="H14" s="413"/>
      <c r="I14" s="300" t="s">
        <v>293</v>
      </c>
      <c r="J14" s="93" t="s">
        <v>387</v>
      </c>
      <c r="K14" s="300" t="str">
        <f>IFERROR(CONCATENATE(INDEX('8- Políticas de Administración '!$B$16:$F$53,MATCH('5- Identificación de Riesgos'!J14,'8- Políticas de Administración '!$C$16:$C$54,0),1)," - ",L14),"")</f>
        <v>Leve - 1</v>
      </c>
      <c r="L14" s="301">
        <f>IFERROR(VLOOKUP(INDEX('8- Políticas de Administración '!$B$16:$F$63,MATCH('5- Identificación de Riesgos'!J14,'8- Políticas de Administración '!$C$16:$C$64,0),1),'8- Políticas de Administración '!$B$16:$F$64,5,FALSE),"")</f>
        <v>1</v>
      </c>
      <c r="M14" s="416"/>
      <c r="N14" s="410"/>
      <c r="O14" s="475"/>
      <c r="P14" s="299"/>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row>
    <row r="15" spans="1:257" s="95" customFormat="1" ht="16.5">
      <c r="A15" s="452"/>
      <c r="B15" s="422"/>
      <c r="C15" s="449"/>
      <c r="D15" s="165"/>
      <c r="E15" s="457"/>
      <c r="F15" s="457"/>
      <c r="G15" s="419"/>
      <c r="H15" s="413"/>
      <c r="I15" s="300"/>
      <c r="J15" s="93"/>
      <c r="K15" s="300" t="str">
        <f>IFERROR(CONCATENATE(INDEX('8- Políticas de Administración '!$B$16:$F$53,MATCH('5- Identificación de Riesgos'!J15,'8- Políticas de Administración '!$C$16:$C$54,0),1)," - ",L15),"")</f>
        <v/>
      </c>
      <c r="L15" s="301" t="str">
        <f>IFERROR(VLOOKUP(INDEX('8- Políticas de Administración '!$B$16:$F$63,MATCH('5- Identificación de Riesgos'!J15,'8- Políticas de Administración '!$C$16:$C$64,0),1),'8- Políticas de Administración '!$B$16:$F$64,5,FALSE),"")</f>
        <v/>
      </c>
      <c r="M15" s="416"/>
      <c r="N15" s="410"/>
      <c r="O15" s="475"/>
      <c r="P15" s="299"/>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row>
    <row r="16" spans="1:257" s="95" customFormat="1" ht="16.5">
      <c r="A16" s="452"/>
      <c r="B16" s="422"/>
      <c r="C16" s="449"/>
      <c r="D16" s="165"/>
      <c r="E16" s="457"/>
      <c r="F16" s="457"/>
      <c r="G16" s="419"/>
      <c r="H16" s="413"/>
      <c r="I16" s="300"/>
      <c r="J16" s="93"/>
      <c r="K16" s="300" t="str">
        <f>IFERROR(CONCATENATE(INDEX('8- Políticas de Administración '!$B$16:$F$53,MATCH('5- Identificación de Riesgos'!J16,'8- Políticas de Administración '!$C$16:$C$54,0),1)," - ",L16),"")</f>
        <v/>
      </c>
      <c r="L16" s="301" t="str">
        <f>IFERROR(VLOOKUP(INDEX('8- Políticas de Administración '!$B$16:$F$63,MATCH('5- Identificación de Riesgos'!J16,'8- Políticas de Administración '!$C$16:$C$64,0),1),'8- Políticas de Administración '!$B$16:$F$64,5,FALSE),"")</f>
        <v/>
      </c>
      <c r="M16" s="416"/>
      <c r="N16" s="410"/>
      <c r="O16" s="475"/>
      <c r="P16" s="299"/>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row>
    <row r="17" spans="1:257" s="95" customFormat="1" ht="16.5">
      <c r="A17" s="452"/>
      <c r="B17" s="422"/>
      <c r="C17" s="449"/>
      <c r="D17" s="165"/>
      <c r="E17" s="457"/>
      <c r="F17" s="457"/>
      <c r="G17" s="419"/>
      <c r="H17" s="413"/>
      <c r="I17" s="300"/>
      <c r="J17" s="93"/>
      <c r="K17" s="300" t="str">
        <f>IFERROR(CONCATENATE(INDEX('8- Políticas de Administración '!$B$16:$F$53,MATCH('5- Identificación de Riesgos'!J17,'8- Políticas de Administración '!$C$16:$C$54,0),1)," - ",L17),"")</f>
        <v/>
      </c>
      <c r="L17" s="301" t="str">
        <f>IFERROR(VLOOKUP(INDEX('8- Políticas de Administración '!$B$16:$F$63,MATCH('5- Identificación de Riesgos'!J17,'8- Políticas de Administración '!$C$16:$C$64,0),1),'8- Políticas de Administración '!$B$16:$F$64,5,FALSE),"")</f>
        <v/>
      </c>
      <c r="M17" s="416"/>
      <c r="N17" s="410"/>
      <c r="O17" s="475"/>
      <c r="P17" s="299"/>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row>
    <row r="18" spans="1:257" s="95" customFormat="1" ht="16.5">
      <c r="A18" s="452"/>
      <c r="B18" s="422"/>
      <c r="C18" s="449"/>
      <c r="D18" s="165"/>
      <c r="E18" s="457"/>
      <c r="F18" s="457"/>
      <c r="G18" s="419"/>
      <c r="H18" s="413"/>
      <c r="I18" s="300"/>
      <c r="J18" s="93"/>
      <c r="K18" s="300" t="str">
        <f>IFERROR(CONCATENATE(INDEX('8- Políticas de Administración '!$B$16:$F$53,MATCH('5- Identificación de Riesgos'!J18,'8- Políticas de Administración '!$C$16:$C$54,0),1)," - ",L18),"")</f>
        <v/>
      </c>
      <c r="L18" s="301" t="str">
        <f>IFERROR(VLOOKUP(INDEX('8- Políticas de Administración '!$B$16:$F$63,MATCH('5- Identificación de Riesgos'!J18,'8- Políticas de Administración '!$C$16:$C$64,0),1),'8- Políticas de Administración '!$B$16:$F$64,5,FALSE),"")</f>
        <v/>
      </c>
      <c r="M18" s="416"/>
      <c r="N18" s="410"/>
      <c r="O18" s="475"/>
      <c r="P18" s="299"/>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row>
    <row r="19" spans="1:257" s="95" customFormat="1" ht="17.25" thickBot="1">
      <c r="A19" s="453"/>
      <c r="B19" s="423"/>
      <c r="C19" s="450"/>
      <c r="D19" s="302"/>
      <c r="E19" s="458"/>
      <c r="F19" s="458"/>
      <c r="G19" s="420"/>
      <c r="H19" s="414"/>
      <c r="I19" s="303"/>
      <c r="J19" s="168"/>
      <c r="K19" s="303" t="str">
        <f>IFERROR(CONCATENATE(INDEX('8- Políticas de Administración '!$B$16:$F$53,MATCH('5- Identificación de Riesgos'!J19,'8- Políticas de Administración '!$C$16:$C$54,0),1)," - ",L19),"")</f>
        <v/>
      </c>
      <c r="L19" s="304" t="str">
        <f>IFERROR(VLOOKUP(INDEX('8- Políticas de Administración '!$B$16:$F$63,MATCH('5- Identificación de Riesgos'!J19,'8- Políticas de Administración '!$C$16:$C$64,0),1),'8- Políticas de Administración '!$B$16:$F$64,5,FALSE),"")</f>
        <v/>
      </c>
      <c r="M19" s="417"/>
      <c r="N19" s="411"/>
      <c r="O19" s="475"/>
      <c r="P19" s="299"/>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row>
    <row r="20" spans="1:257" s="95" customFormat="1" ht="45">
      <c r="A20" s="451">
        <v>2</v>
      </c>
      <c r="B20" s="421" t="s">
        <v>296</v>
      </c>
      <c r="C20" s="415" t="s">
        <v>468</v>
      </c>
      <c r="D20" s="308" t="s">
        <v>297</v>
      </c>
      <c r="E20" s="415">
        <v>1293</v>
      </c>
      <c r="F20" s="415">
        <v>0</v>
      </c>
      <c r="G20" s="418">
        <f t="shared" ref="G20" si="0">F20/E20</f>
        <v>0</v>
      </c>
      <c r="H20" s="412"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297" t="s">
        <v>284</v>
      </c>
      <c r="J20" s="167" t="s">
        <v>285</v>
      </c>
      <c r="K20" s="297" t="str">
        <f>IFERROR(CONCATENATE(INDEX('8- Políticas de Administración '!$B$16:$F$53,MATCH('5- Identificación de Riesgos'!J20,'8- Políticas de Administración '!$C$16:$C$54,0),1)," - ",L20),"")</f>
        <v>Menor - 2</v>
      </c>
      <c r="L20" s="298">
        <f>IFERROR(VLOOKUP(INDEX('8- Políticas de Administración '!$B$16:$F$63,MATCH('5- Identificación de Riesgos'!J20,'8- Políticas de Administración '!$C$16:$C$64,0),1),'8- Políticas de Administración '!$B$16:$F$64,5,FALSE),"")</f>
        <v>2</v>
      </c>
      <c r="M20" s="415" t="str">
        <f>IFERROR(CONCATENATE(INDEX('8- Políticas de Administración '!$B$16:$F$53,MATCH(ROUND(AVERAGE(L20:L29),0),'8- Políticas de Administración '!$F$16:$F$53,0),1)," - ",ROUND(AVERAGE(L20:L29),0)),"")</f>
        <v>Menor - 2</v>
      </c>
      <c r="N20" s="409" t="str">
        <f>IFERROR(CONCATENATE(VLOOKUP((LEFT(H20,LEN(H20)-4)&amp;LEFT(M20,LEN(M20)-4)),'9- Matriz de Calor '!$D$18:$E$42,2,0)," - ",RIGHT(H20,1)*RIGHT(M20,1)),"")</f>
        <v>Bajo - 2</v>
      </c>
      <c r="O20" s="475">
        <f>RIGHT(H20,1)*RIGHT(M20,1)</f>
        <v>2</v>
      </c>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row>
    <row r="21" spans="1:257" s="95" customFormat="1" ht="30">
      <c r="A21" s="452"/>
      <c r="B21" s="422"/>
      <c r="C21" s="416"/>
      <c r="D21" s="165" t="s">
        <v>298</v>
      </c>
      <c r="E21" s="416"/>
      <c r="F21" s="416"/>
      <c r="G21" s="419"/>
      <c r="H21" s="413"/>
      <c r="I21" s="300" t="s">
        <v>293</v>
      </c>
      <c r="J21" s="93" t="s">
        <v>299</v>
      </c>
      <c r="K21" s="300" t="str">
        <f>IFERROR(CONCATENATE(INDEX('8- Políticas de Administración '!$B$16:$F$53,MATCH('5- Identificación de Riesgos'!J21,'8- Políticas de Administración '!$C$16:$C$54,0),1)," - ",L21),"")</f>
        <v>Menor - 2</v>
      </c>
      <c r="L21" s="301">
        <f>IFERROR(VLOOKUP(INDEX('8- Políticas de Administración '!$B$16:$F$63,MATCH('5- Identificación de Riesgos'!J21,'8- Políticas de Administración '!$C$16:$C$64,0),1),'8- Políticas de Administración '!$B$16:$F$64,5,FALSE),"")</f>
        <v>2</v>
      </c>
      <c r="M21" s="416"/>
      <c r="N21" s="410"/>
      <c r="O21" s="475"/>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row>
    <row r="22" spans="1:257" s="95" customFormat="1" ht="30">
      <c r="A22" s="452"/>
      <c r="B22" s="422"/>
      <c r="C22" s="416"/>
      <c r="D22" s="165" t="s">
        <v>300</v>
      </c>
      <c r="E22" s="416"/>
      <c r="F22" s="416"/>
      <c r="G22" s="419"/>
      <c r="H22" s="413"/>
      <c r="I22" s="300" t="s">
        <v>290</v>
      </c>
      <c r="J22" s="93" t="s">
        <v>301</v>
      </c>
      <c r="K22" s="300" t="str">
        <f>IFERROR(CONCATENATE(INDEX('8- Políticas de Administración '!$B$16:$F$53,MATCH('5- Identificación de Riesgos'!J12,'8- Políticas de Administración '!$C$16:$C$54,0),1)," - ",L22),"")</f>
        <v>Leve - 2</v>
      </c>
      <c r="L22" s="301">
        <f>IFERROR(VLOOKUP(INDEX('8- Políticas de Administración '!$B$16:$F$63,MATCH('5- Identificación de Riesgos'!J22,'8- Políticas de Administración '!$C$16:$C$64,0),1),'8- Políticas de Administración '!$B$16:$F$64,5,FALSE),"")</f>
        <v>2</v>
      </c>
      <c r="M22" s="416"/>
      <c r="N22" s="410"/>
      <c r="O22" s="475"/>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row>
    <row r="23" spans="1:257" s="95" customFormat="1" ht="28.5" customHeight="1">
      <c r="A23" s="452"/>
      <c r="B23" s="422"/>
      <c r="C23" s="416"/>
      <c r="D23" s="165" t="s">
        <v>483</v>
      </c>
      <c r="E23" s="416"/>
      <c r="F23" s="416"/>
      <c r="G23" s="419"/>
      <c r="H23" s="413"/>
      <c r="I23" s="300" t="s">
        <v>293</v>
      </c>
      <c r="J23" s="93" t="s">
        <v>387</v>
      </c>
      <c r="K23" s="300" t="str">
        <f>IFERROR(CONCATENATE(INDEX('8- Políticas de Administración '!$B$16:$F$53,MATCH('5- Identificación de Riesgos'!J23,'8- Políticas de Administración '!$C$16:$C$54,0),1)," - ",L23),"")</f>
        <v>Leve - 1</v>
      </c>
      <c r="L23" s="301">
        <f>IFERROR(VLOOKUP(INDEX('8- Políticas de Administración '!$B$16:$F$63,MATCH('5- Identificación de Riesgos'!J23,'8- Políticas de Administración '!$C$16:$C$64,0),1),'8- Políticas de Administración '!$B$16:$F$64,5,FALSE),"")</f>
        <v>1</v>
      </c>
      <c r="M23" s="416"/>
      <c r="N23" s="410"/>
      <c r="O23" s="475"/>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row>
    <row r="24" spans="1:257" s="95" customFormat="1" ht="45" customHeight="1">
      <c r="A24" s="452"/>
      <c r="B24" s="422"/>
      <c r="C24" s="416"/>
      <c r="D24" s="165" t="s">
        <v>302</v>
      </c>
      <c r="E24" s="416"/>
      <c r="F24" s="416"/>
      <c r="G24" s="419"/>
      <c r="H24" s="413"/>
      <c r="I24" s="300" t="s">
        <v>293</v>
      </c>
      <c r="J24" s="93" t="s">
        <v>387</v>
      </c>
      <c r="K24" s="300" t="str">
        <f>IFERROR(CONCATENATE(INDEX('8- Políticas de Administración '!$B$16:$F$53,MATCH('5- Identificación de Riesgos'!J24,'8- Políticas de Administración '!$C$16:$C$54,0),1)," - ",L24),"")</f>
        <v>Leve - 1</v>
      </c>
      <c r="L24" s="301">
        <f>IFERROR(VLOOKUP(INDEX('8- Políticas de Administración '!$B$16:$F$63,MATCH('5- Identificación de Riesgos'!J24,'8- Políticas de Administración '!$C$16:$C$64,0),1),'8- Políticas de Administración '!$B$16:$F$64,5,FALSE),"")</f>
        <v>1</v>
      </c>
      <c r="M24" s="416"/>
      <c r="N24" s="410"/>
      <c r="O24" s="475"/>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row>
    <row r="25" spans="1:257" s="95" customFormat="1">
      <c r="A25" s="452"/>
      <c r="B25" s="422"/>
      <c r="C25" s="416"/>
      <c r="D25" s="165"/>
      <c r="E25" s="416"/>
      <c r="F25" s="416"/>
      <c r="G25" s="419"/>
      <c r="H25" s="413"/>
      <c r="I25" s="300"/>
      <c r="J25" s="93"/>
      <c r="K25" s="300" t="str">
        <f>IFERROR(CONCATENATE(INDEX('8- Políticas de Administración '!$B$16:$F$53,MATCH('5- Identificación de Riesgos'!J25,'8- Políticas de Administración '!$C$16:$C$54,0),1)," - ",L25),"")</f>
        <v/>
      </c>
      <c r="L25" s="301" t="str">
        <f>IFERROR(VLOOKUP(INDEX('8- Políticas de Administración '!$B$16:$F$63,MATCH('5- Identificación de Riesgos'!J25,'8- Políticas de Administración '!$C$16:$C$64,0),1),'8- Políticas de Administración '!$B$16:$F$64,5,FALSE),"")</f>
        <v/>
      </c>
      <c r="M25" s="416"/>
      <c r="N25" s="410"/>
      <c r="O25" s="475"/>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row>
    <row r="26" spans="1:257" s="95" customFormat="1">
      <c r="A26" s="452"/>
      <c r="B26" s="422"/>
      <c r="C26" s="416"/>
      <c r="D26" s="310"/>
      <c r="E26" s="416"/>
      <c r="F26" s="416"/>
      <c r="G26" s="419"/>
      <c r="H26" s="413"/>
      <c r="I26" s="300"/>
      <c r="J26" s="93"/>
      <c r="K26" s="300" t="str">
        <f>IFERROR(CONCATENATE(INDEX('8- Políticas de Administración '!$B$16:$F$53,MATCH('5- Identificación de Riesgos'!J26,'8- Políticas de Administración '!$C$16:$C$54,0),1)," - ",L26),"")</f>
        <v/>
      </c>
      <c r="L26" s="301" t="str">
        <f>IFERROR(VLOOKUP(INDEX('8- Políticas de Administración '!$B$16:$F$63,MATCH('5- Identificación de Riesgos'!J26,'8- Políticas de Administración '!$C$16:$C$64,0),1),'8- Políticas de Administración '!$B$16:$F$64,5,FALSE),"")</f>
        <v/>
      </c>
      <c r="M26" s="416"/>
      <c r="N26" s="410"/>
      <c r="O26" s="475"/>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row>
    <row r="27" spans="1:257" s="95" customFormat="1">
      <c r="A27" s="452"/>
      <c r="B27" s="422"/>
      <c r="C27" s="416"/>
      <c r="D27" s="165"/>
      <c r="E27" s="416"/>
      <c r="F27" s="416"/>
      <c r="G27" s="419"/>
      <c r="H27" s="413"/>
      <c r="I27" s="300"/>
      <c r="J27" s="93"/>
      <c r="K27" s="300" t="str">
        <f>IFERROR(CONCATENATE(INDEX('8- Políticas de Administración '!$B$16:$F$53,MATCH('5- Identificación de Riesgos'!J27,'8- Políticas de Administración '!$C$16:$C$54,0),1)," - ",L27),"")</f>
        <v/>
      </c>
      <c r="L27" s="301" t="str">
        <f>IFERROR(VLOOKUP(INDEX('8- Políticas de Administración '!$B$16:$F$63,MATCH('5- Identificación de Riesgos'!J27,'8- Políticas de Administración '!$C$16:$C$64,0),1),'8- Políticas de Administración '!$B$16:$F$64,5,FALSE),"")</f>
        <v/>
      </c>
      <c r="M27" s="416"/>
      <c r="N27" s="410"/>
      <c r="O27" s="475"/>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row>
    <row r="28" spans="1:257" s="95" customFormat="1">
      <c r="A28" s="452"/>
      <c r="B28" s="422"/>
      <c r="C28" s="416"/>
      <c r="D28" s="310"/>
      <c r="E28" s="416"/>
      <c r="F28" s="416"/>
      <c r="G28" s="419"/>
      <c r="H28" s="413"/>
      <c r="I28" s="300"/>
      <c r="J28" s="93"/>
      <c r="K28" s="300" t="str">
        <f>IFERROR(CONCATENATE(INDEX('8- Políticas de Administración '!$B$16:$F$53,MATCH('5- Identificación de Riesgos'!J28,'8- Políticas de Administración '!$C$16:$C$54,0),1)," - ",L28),"")</f>
        <v/>
      </c>
      <c r="L28" s="301" t="str">
        <f>IFERROR(VLOOKUP(INDEX('8- Políticas de Administración '!$B$16:$F$63,MATCH('5- Identificación de Riesgos'!J28,'8- Políticas de Administración '!$C$16:$C$64,0),1),'8- Políticas de Administración '!$B$16:$F$64,5,FALSE),"")</f>
        <v/>
      </c>
      <c r="M28" s="416"/>
      <c r="N28" s="410"/>
      <c r="O28" s="475"/>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row>
    <row r="29" spans="1:257" s="95" customFormat="1" ht="15.75" thickBot="1">
      <c r="A29" s="453"/>
      <c r="B29" s="423"/>
      <c r="C29" s="417"/>
      <c r="D29" s="302"/>
      <c r="E29" s="417"/>
      <c r="F29" s="417"/>
      <c r="G29" s="420"/>
      <c r="H29" s="414"/>
      <c r="I29" s="303"/>
      <c r="J29" s="168"/>
      <c r="K29" s="303" t="str">
        <f>IFERROR(CONCATENATE(INDEX('8- Políticas de Administración '!$B$16:$F$53,MATCH('5- Identificación de Riesgos'!J29,'8- Políticas de Administración '!$C$16:$C$54,0),1)," - ",L29),"")</f>
        <v/>
      </c>
      <c r="L29" s="304" t="str">
        <f>IFERROR(VLOOKUP(INDEX('8- Políticas de Administración '!$B$16:$F$63,MATCH('5- Identificación de Riesgos'!J29,'8- Políticas de Administración '!$C$16:$C$64,0),1),'8- Políticas de Administración '!$B$16:$F$64,5,FALSE),"")</f>
        <v/>
      </c>
      <c r="M29" s="417"/>
      <c r="N29" s="411"/>
      <c r="O29" s="475"/>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row>
    <row r="30" spans="1:257" s="95" customFormat="1" ht="45">
      <c r="A30" s="451">
        <v>3</v>
      </c>
      <c r="B30" s="421" t="s">
        <v>303</v>
      </c>
      <c r="C30" s="415" t="s">
        <v>539</v>
      </c>
      <c r="D30" s="305" t="s">
        <v>304</v>
      </c>
      <c r="E30" s="415">
        <v>55</v>
      </c>
      <c r="F30" s="415">
        <v>0</v>
      </c>
      <c r="G30" s="418">
        <f t="shared" ref="G30" si="1">F30/E30</f>
        <v>0</v>
      </c>
      <c r="H30" s="412"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297" t="s">
        <v>284</v>
      </c>
      <c r="J30" s="167" t="s">
        <v>285</v>
      </c>
      <c r="K30" s="297" t="str">
        <f>IFERROR(CONCATENATE(INDEX('8- Políticas de Administración '!$B$16:$F$53,MATCH('5- Identificación de Riesgos'!J30,'8- Políticas de Administración '!$C$16:$C$54,0),1)," - ",L30),"")</f>
        <v>Menor - 2</v>
      </c>
      <c r="L30" s="298">
        <f>IFERROR(VLOOKUP(INDEX('8- Políticas de Administración '!$B$16:$F$63,MATCH('5- Identificación de Riesgos'!J30,'8- Políticas de Administración '!$C$16:$C$64,0),1),'8- Políticas de Administración '!$B$16:$F$64,5,FALSE),"")</f>
        <v>2</v>
      </c>
      <c r="M30" s="415" t="str">
        <f>IFERROR(CONCATENATE(INDEX('8- Políticas de Administración '!$B$16:$F$53,MATCH(ROUND(AVERAGE(L30:L39),0),'8- Políticas de Administración '!$F$16:$F$53,0),1)," - ",ROUND(AVERAGE(L30:L39),0)),"")</f>
        <v>Leve - 1</v>
      </c>
      <c r="N30" s="409" t="str">
        <f>IFERROR(CONCATENATE(VLOOKUP((LEFT(H30,LEN(H30)-4)&amp;LEFT(M30,LEN(M30)-4)),'9- Matriz de Calor '!$D$18:$E$42,2,0)," - ",RIGHT(H30,1)*RIGHT(M30,1)),"")</f>
        <v>Bajo - 1</v>
      </c>
      <c r="O30" s="475">
        <f>RIGHT(H30,1)*RIGHT(M30,1)</f>
        <v>1</v>
      </c>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row>
    <row r="31" spans="1:257" s="95" customFormat="1" ht="30">
      <c r="A31" s="452"/>
      <c r="B31" s="422"/>
      <c r="C31" s="416"/>
      <c r="D31" s="306" t="s">
        <v>484</v>
      </c>
      <c r="E31" s="416"/>
      <c r="F31" s="416"/>
      <c r="G31" s="419"/>
      <c r="H31" s="413"/>
      <c r="I31" s="300" t="s">
        <v>293</v>
      </c>
      <c r="J31" s="93" t="s">
        <v>387</v>
      </c>
      <c r="K31" s="300" t="str">
        <f>IFERROR(CONCATENATE(INDEX('8- Políticas de Administración '!$B$16:$F$53,MATCH('5- Identificación de Riesgos'!J31,'8- Políticas de Administración '!$C$16:$C$54,0),1)," - ",L31),"")</f>
        <v>Leve - 1</v>
      </c>
      <c r="L31" s="301">
        <f>IFERROR(VLOOKUP(INDEX('8- Políticas de Administración '!$B$16:$F$63,MATCH('5- Identificación de Riesgos'!J31,'8- Políticas de Administración '!$C$16:$C$64,0),1),'8- Políticas de Administración '!$B$16:$F$64,5,FALSE),"")</f>
        <v>1</v>
      </c>
      <c r="M31" s="416"/>
      <c r="N31" s="410"/>
      <c r="O31" s="475"/>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row>
    <row r="32" spans="1:257" s="95" customFormat="1" ht="30">
      <c r="A32" s="452"/>
      <c r="B32" s="422"/>
      <c r="C32" s="416"/>
      <c r="D32" s="306" t="s">
        <v>306</v>
      </c>
      <c r="E32" s="416"/>
      <c r="F32" s="416"/>
      <c r="G32" s="419"/>
      <c r="H32" s="413"/>
      <c r="I32" s="300" t="s">
        <v>290</v>
      </c>
      <c r="J32" s="93" t="s">
        <v>291</v>
      </c>
      <c r="K32" s="300" t="str">
        <f>IFERROR(CONCATENATE(INDEX('8- Políticas de Administración '!$B$16:$F$53,MATCH('5- Identificación de Riesgos'!J32,'8- Políticas de Administración '!$C$16:$C$54,0),1)," - ",L32),"")</f>
        <v>Leve - 1</v>
      </c>
      <c r="L32" s="301">
        <f>IFERROR(VLOOKUP(INDEX('8- Políticas de Administración '!$B$16:$F$63,MATCH('5- Identificación de Riesgos'!J32,'8- Políticas de Administración '!$C$16:$C$64,0),1),'8- Políticas de Administración '!$B$16:$F$64,5,FALSE),"")</f>
        <v>1</v>
      </c>
      <c r="M32" s="416"/>
      <c r="N32" s="410"/>
      <c r="O32" s="475"/>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row>
    <row r="33" spans="1:257" s="95" customFormat="1" ht="45">
      <c r="A33" s="452"/>
      <c r="B33" s="422"/>
      <c r="C33" s="416"/>
      <c r="D33" s="306" t="s">
        <v>503</v>
      </c>
      <c r="E33" s="416"/>
      <c r="F33" s="416"/>
      <c r="G33" s="419"/>
      <c r="H33" s="413"/>
      <c r="I33" s="300" t="s">
        <v>284</v>
      </c>
      <c r="J33" s="93" t="s">
        <v>379</v>
      </c>
      <c r="K33" s="300" t="str">
        <f>IFERROR(CONCATENATE(INDEX('8- Políticas de Administración '!$B$16:$F$53,MATCH('5- Identificación de Riesgos'!J33,'8- Políticas de Administración '!$C$16:$C$54,0),1)," - ",L33),"")</f>
        <v>Leve - 1</v>
      </c>
      <c r="L33" s="301">
        <f>IFERROR(VLOOKUP(INDEX('8- Políticas de Administración '!$B$16:$F$63,MATCH('5- Identificación de Riesgos'!J33,'8- Políticas de Administración '!$C$16:$C$64,0),1),'8- Políticas de Administración '!$B$16:$F$64,5,FALSE),"")</f>
        <v>1</v>
      </c>
      <c r="M33" s="416"/>
      <c r="N33" s="410"/>
      <c r="O33" s="475"/>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row>
    <row r="34" spans="1:257" s="95" customFormat="1">
      <c r="A34" s="452"/>
      <c r="B34" s="422"/>
      <c r="C34" s="416"/>
      <c r="D34" s="306"/>
      <c r="E34" s="416"/>
      <c r="F34" s="416"/>
      <c r="G34" s="419"/>
      <c r="H34" s="413"/>
      <c r="I34" s="300"/>
      <c r="J34" s="93"/>
      <c r="K34" s="300" t="str">
        <f>IFERROR(CONCATENATE(INDEX('8- Políticas de Administración '!$B$16:$F$53,MATCH('5- Identificación de Riesgos'!J34,'8- Políticas de Administración '!$C$16:$C$54,0),1)," - ",L34),"")</f>
        <v/>
      </c>
      <c r="L34" s="301" t="str">
        <f>IFERROR(VLOOKUP(INDEX('8- Políticas de Administración '!$B$16:$F$63,MATCH('5- Identificación de Riesgos'!J34,'8- Políticas de Administración '!$C$16:$C$64,0),1),'8- Políticas de Administración '!$B$16:$F$64,5,FALSE),"")</f>
        <v/>
      </c>
      <c r="M34" s="416"/>
      <c r="N34" s="410"/>
      <c r="O34" s="475"/>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row>
    <row r="35" spans="1:257" s="95" customFormat="1">
      <c r="A35" s="452"/>
      <c r="B35" s="422"/>
      <c r="C35" s="416"/>
      <c r="D35" s="306"/>
      <c r="E35" s="416"/>
      <c r="F35" s="416"/>
      <c r="G35" s="419"/>
      <c r="H35" s="413"/>
      <c r="I35" s="300"/>
      <c r="J35" s="93"/>
      <c r="K35" s="300" t="str">
        <f>IFERROR(CONCATENATE(INDEX('8- Políticas de Administración '!$B$16:$F$53,MATCH('5- Identificación de Riesgos'!J35,'8- Políticas de Administración '!$C$16:$C$54,0),1)," - ",L35),"")</f>
        <v/>
      </c>
      <c r="L35" s="301" t="str">
        <f>IFERROR(VLOOKUP(INDEX('8- Políticas de Administración '!$B$16:$F$63,MATCH('5- Identificación de Riesgos'!J35,'8- Políticas de Administración '!$C$16:$C$64,0),1),'8- Políticas de Administración '!$B$16:$F$64,5,FALSE),"")</f>
        <v/>
      </c>
      <c r="M35" s="416"/>
      <c r="N35" s="410"/>
      <c r="O35" s="475"/>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row>
    <row r="36" spans="1:257" s="95" customFormat="1">
      <c r="A36" s="452"/>
      <c r="B36" s="422"/>
      <c r="C36" s="416"/>
      <c r="D36" s="300"/>
      <c r="E36" s="416"/>
      <c r="F36" s="416"/>
      <c r="G36" s="419"/>
      <c r="H36" s="413"/>
      <c r="I36" s="300"/>
      <c r="J36" s="93"/>
      <c r="K36" s="300" t="str">
        <f>IFERROR(CONCATENATE(INDEX('8- Políticas de Administración '!$B$16:$F$53,MATCH('5- Identificación de Riesgos'!J36,'8- Políticas de Administración '!$C$16:$C$54,0),1)," - ",L36),"")</f>
        <v/>
      </c>
      <c r="L36" s="301" t="str">
        <f>IFERROR(VLOOKUP(INDEX('8- Políticas de Administración '!$B$16:$F$63,MATCH('5- Identificación de Riesgos'!J36,'8- Políticas de Administración '!$C$16:$C$64,0),1),'8- Políticas de Administración '!$B$16:$F$64,5,FALSE),"")</f>
        <v/>
      </c>
      <c r="M36" s="416"/>
      <c r="N36" s="410"/>
      <c r="O36" s="475"/>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row>
    <row r="37" spans="1:257" s="95" customFormat="1">
      <c r="A37" s="452"/>
      <c r="B37" s="422"/>
      <c r="C37" s="416"/>
      <c r="D37" s="300"/>
      <c r="E37" s="416"/>
      <c r="F37" s="416"/>
      <c r="G37" s="419"/>
      <c r="H37" s="413"/>
      <c r="I37" s="300"/>
      <c r="J37" s="93"/>
      <c r="K37" s="300" t="str">
        <f>IFERROR(CONCATENATE(INDEX('8- Políticas de Administración '!$B$16:$F$53,MATCH('5- Identificación de Riesgos'!J37,'8- Políticas de Administración '!$C$16:$C$54,0),1)," - ",L37),"")</f>
        <v/>
      </c>
      <c r="L37" s="301" t="str">
        <f>IFERROR(VLOOKUP(INDEX('8- Políticas de Administración '!$B$16:$F$63,MATCH('5- Identificación de Riesgos'!J37,'8- Políticas de Administración '!$C$16:$C$64,0),1),'8- Políticas de Administración '!$B$16:$F$64,5,FALSE),"")</f>
        <v/>
      </c>
      <c r="M37" s="416"/>
      <c r="N37" s="410"/>
      <c r="O37" s="475"/>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row>
    <row r="38" spans="1:257" s="95" customFormat="1">
      <c r="A38" s="452"/>
      <c r="B38" s="422"/>
      <c r="C38" s="416"/>
      <c r="D38" s="300"/>
      <c r="E38" s="416"/>
      <c r="F38" s="416"/>
      <c r="G38" s="419"/>
      <c r="H38" s="413"/>
      <c r="I38" s="300"/>
      <c r="J38" s="93"/>
      <c r="K38" s="300" t="str">
        <f>IFERROR(CONCATENATE(INDEX('8- Políticas de Administración '!$B$16:$F$53,MATCH('5- Identificación de Riesgos'!J38,'8- Políticas de Administración '!$C$16:$C$54,0),1)," - ",L38),"")</f>
        <v/>
      </c>
      <c r="L38" s="301" t="str">
        <f>IFERROR(VLOOKUP(INDEX('8- Políticas de Administración '!$B$16:$F$63,MATCH('5- Identificación de Riesgos'!J38,'8- Políticas de Administración '!$C$16:$C$64,0),1),'8- Políticas de Administración '!$B$16:$F$64,5,FALSE),"")</f>
        <v/>
      </c>
      <c r="M38" s="416"/>
      <c r="N38" s="410"/>
      <c r="O38" s="475"/>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row>
    <row r="39" spans="1:257" s="95" customFormat="1" ht="15.75" thickBot="1">
      <c r="A39" s="453"/>
      <c r="B39" s="423"/>
      <c r="C39" s="417"/>
      <c r="D39" s="303"/>
      <c r="E39" s="417"/>
      <c r="F39" s="417"/>
      <c r="G39" s="420"/>
      <c r="H39" s="414"/>
      <c r="I39" s="303"/>
      <c r="J39" s="168"/>
      <c r="K39" s="303" t="str">
        <f>IFERROR(CONCATENATE(INDEX('8- Políticas de Administración '!$B$16:$F$53,MATCH('5- Identificación de Riesgos'!J39,'8- Políticas de Administración '!$C$16:$C$54,0),1)," - ",L39),"")</f>
        <v/>
      </c>
      <c r="L39" s="304" t="str">
        <f>IFERROR(VLOOKUP(INDEX('8- Políticas de Administración '!$B$16:$F$63,MATCH('5- Identificación de Riesgos'!J39,'8- Políticas de Administración '!$C$16:$C$64,0),1),'8- Políticas de Administración '!$B$16:$F$64,5,FALSE),"")</f>
        <v/>
      </c>
      <c r="M39" s="417"/>
      <c r="N39" s="411"/>
      <c r="O39" s="47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row>
    <row r="40" spans="1:257" s="95" customFormat="1" ht="45">
      <c r="A40" s="451">
        <v>4</v>
      </c>
      <c r="B40" s="421" t="s">
        <v>307</v>
      </c>
      <c r="C40" s="415" t="s">
        <v>308</v>
      </c>
      <c r="D40" s="305" t="s">
        <v>514</v>
      </c>
      <c r="E40" s="415">
        <v>7512</v>
      </c>
      <c r="F40" s="415">
        <v>0</v>
      </c>
      <c r="G40" s="418">
        <f t="shared" ref="G40" si="2">F40/E40</f>
        <v>0</v>
      </c>
      <c r="H40" s="412" t="s">
        <v>309</v>
      </c>
      <c r="I40" s="297" t="s">
        <v>284</v>
      </c>
      <c r="J40" s="167" t="s">
        <v>379</v>
      </c>
      <c r="K40" s="297" t="str">
        <f>IFERROR(CONCATENATE(INDEX('8- Políticas de Administración '!$B$16:$F$53,MATCH('5- Identificación de Riesgos'!J40,'8- Políticas de Administración '!$C$16:$C$54,0),1)," - ",L40),"")</f>
        <v>Leve - 1</v>
      </c>
      <c r="L40" s="298">
        <f>IFERROR(VLOOKUP(INDEX('8- Políticas de Administración '!$B$16:$F$63,MATCH('5- Identificación de Riesgos'!J40,'8- Políticas de Administración '!$C$16:$C$64,0),1),'8- Políticas de Administración '!$B$16:$F$64,5,FALSE),"")</f>
        <v>1</v>
      </c>
      <c r="M40" s="415" t="str">
        <f>IFERROR(CONCATENATE(INDEX('8- Políticas de Administración '!$B$16:$F$53,MATCH(ROUND(AVERAGE(L40:L49),0),'8- Políticas de Administración '!$F$16:$F$53,0),1)," - ",ROUND(AVERAGE(L40:L49),0)),"")</f>
        <v>Leve - 1</v>
      </c>
      <c r="N40" s="409" t="str">
        <f>IFERROR(CONCATENATE(VLOOKUP((LEFT(H40,LEN(H40)-4)&amp;LEFT(M40,LEN(M40)-4)),'9- Matriz de Calor '!$D$18:$E$42,2,0)," - ",RIGHT(H40,1)*RIGHT(M40,1)),"")</f>
        <v>Bajo - 1</v>
      </c>
      <c r="O40" s="475">
        <f>RIGHT(H40,1)*RIGHT(M40,1)</f>
        <v>1</v>
      </c>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row>
    <row r="41" spans="1:257" s="95" customFormat="1" ht="45">
      <c r="A41" s="452"/>
      <c r="B41" s="422"/>
      <c r="C41" s="416"/>
      <c r="D41" s="306" t="s">
        <v>513</v>
      </c>
      <c r="E41" s="416"/>
      <c r="F41" s="416"/>
      <c r="G41" s="419"/>
      <c r="H41" s="413"/>
      <c r="I41" s="300" t="s">
        <v>310</v>
      </c>
      <c r="J41" s="93" t="s">
        <v>393</v>
      </c>
      <c r="K41" s="300" t="str">
        <f>IFERROR(CONCATENATE(INDEX('8- Políticas de Administración '!$B$16:$F$53,MATCH('5- Identificación de Riesgos'!J41,'8- Políticas de Administración '!$C$16:$C$54,0),1)," - ",L41),"")</f>
        <v>Leve - 1</v>
      </c>
      <c r="L41" s="301">
        <f>IFERROR(VLOOKUP(INDEX('8- Políticas de Administración '!$B$16:$F$63,MATCH('5- Identificación de Riesgos'!J41,'8- Políticas de Administración '!$C$16:$C$64,0),1),'8- Políticas de Administración '!$B$16:$F$64,5,FALSE),"")</f>
        <v>1</v>
      </c>
      <c r="M41" s="416"/>
      <c r="N41" s="410"/>
      <c r="O41" s="47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row>
    <row r="42" spans="1:257" s="95" customFormat="1" ht="45">
      <c r="A42" s="452"/>
      <c r="B42" s="422"/>
      <c r="C42" s="416"/>
      <c r="D42" s="306" t="s">
        <v>512</v>
      </c>
      <c r="E42" s="416"/>
      <c r="F42" s="416"/>
      <c r="G42" s="419"/>
      <c r="H42" s="413"/>
      <c r="I42" s="300" t="s">
        <v>284</v>
      </c>
      <c r="J42" s="93" t="s">
        <v>379</v>
      </c>
      <c r="K42" s="300" t="str">
        <f>IFERROR(CONCATENATE(INDEX('8- Políticas de Administración '!$B$16:$F$53,MATCH('5- Identificación de Riesgos'!J42,'8- Políticas de Administración '!$C$16:$C$54,0),1)," - ",L42),"")</f>
        <v>Leve - 1</v>
      </c>
      <c r="L42" s="301">
        <f>IFERROR(VLOOKUP(INDEX('8- Políticas de Administración '!$B$16:$F$63,MATCH('5- Identificación de Riesgos'!J42,'8- Políticas de Administración '!$C$16:$C$64,0),1),'8- Políticas de Administración '!$B$16:$F$64,5,FALSE),"")</f>
        <v>1</v>
      </c>
      <c r="M42" s="416"/>
      <c r="N42" s="410"/>
      <c r="O42" s="475"/>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row>
    <row r="43" spans="1:257" s="95" customFormat="1" ht="45">
      <c r="A43" s="452"/>
      <c r="B43" s="422"/>
      <c r="C43" s="416"/>
      <c r="D43" s="306" t="s">
        <v>511</v>
      </c>
      <c r="E43" s="416"/>
      <c r="F43" s="416"/>
      <c r="G43" s="419"/>
      <c r="H43" s="413"/>
      <c r="I43" s="300" t="s">
        <v>284</v>
      </c>
      <c r="J43" s="93" t="s">
        <v>379</v>
      </c>
      <c r="K43" s="300" t="str">
        <f>IFERROR(CONCATENATE(INDEX('8- Políticas de Administración '!$B$16:$F$53,MATCH('5- Identificación de Riesgos'!J43,'8- Políticas de Administración '!$C$16:$C$54,0),1)," - ",L43),"")</f>
        <v>Leve - 1</v>
      </c>
      <c r="L43" s="301">
        <f>IFERROR(VLOOKUP(INDEX('8- Políticas de Administración '!$B$16:$F$63,MATCH('5- Identificación de Riesgos'!J43,'8- Políticas de Administración '!$C$16:$C$64,0),1),'8- Políticas de Administración '!$B$16:$F$64,5,FALSE),"")</f>
        <v>1</v>
      </c>
      <c r="M43" s="416"/>
      <c r="N43" s="410"/>
      <c r="O43" s="475"/>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row>
    <row r="44" spans="1:257" s="95" customFormat="1" ht="45">
      <c r="A44" s="452"/>
      <c r="B44" s="422"/>
      <c r="C44" s="416"/>
      <c r="D44" s="306" t="s">
        <v>515</v>
      </c>
      <c r="E44" s="416"/>
      <c r="F44" s="416"/>
      <c r="G44" s="419"/>
      <c r="H44" s="413"/>
      <c r="I44" s="300" t="s">
        <v>284</v>
      </c>
      <c r="J44" s="93" t="s">
        <v>379</v>
      </c>
      <c r="K44" s="300" t="str">
        <f>IFERROR(CONCATENATE(INDEX('8- Políticas de Administración '!$B$16:$F$53,MATCH('5- Identificación de Riesgos'!J44,'8- Políticas de Administración '!$C$16:$C$54,0),1)," - ",L44),"")</f>
        <v>Leve - 1</v>
      </c>
      <c r="L44" s="301">
        <f>IFERROR(VLOOKUP(INDEX('8- Políticas de Administración '!$B$16:$F$63,MATCH('5- Identificación de Riesgos'!J44,'8- Políticas de Administración '!$C$16:$C$64,0),1),'8- Políticas de Administración '!$B$16:$F$64,5,FALSE),"")</f>
        <v>1</v>
      </c>
      <c r="M44" s="416"/>
      <c r="N44" s="410"/>
      <c r="O44" s="475"/>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row>
    <row r="45" spans="1:257" s="95" customFormat="1">
      <c r="A45" s="452"/>
      <c r="B45" s="422"/>
      <c r="C45" s="416"/>
      <c r="D45" s="300"/>
      <c r="E45" s="416"/>
      <c r="F45" s="416"/>
      <c r="G45" s="419"/>
      <c r="H45" s="413"/>
      <c r="I45" s="300"/>
      <c r="J45" s="93"/>
      <c r="K45" s="300" t="str">
        <f>IFERROR(CONCATENATE(INDEX('8- Políticas de Administración '!$B$16:$F$53,MATCH('5- Identificación de Riesgos'!J45,'8- Políticas de Administración '!$C$16:$C$54,0),1)," - ",L45),"")</f>
        <v/>
      </c>
      <c r="L45" s="301" t="str">
        <f>IFERROR(VLOOKUP(INDEX('8- Políticas de Administración '!$B$16:$F$63,MATCH('5- Identificación de Riesgos'!J45,'8- Políticas de Administración '!$C$16:$C$64,0),1),'8- Políticas de Administración '!$B$16:$F$64,5,FALSE),"")</f>
        <v/>
      </c>
      <c r="M45" s="416"/>
      <c r="N45" s="410"/>
      <c r="O45" s="475"/>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row>
    <row r="46" spans="1:257" s="95" customFormat="1">
      <c r="A46" s="452"/>
      <c r="B46" s="422"/>
      <c r="C46" s="416"/>
      <c r="D46" s="300"/>
      <c r="E46" s="416"/>
      <c r="F46" s="416"/>
      <c r="G46" s="419"/>
      <c r="H46" s="413"/>
      <c r="I46" s="300"/>
      <c r="J46" s="93"/>
      <c r="K46" s="300" t="str">
        <f>IFERROR(CONCATENATE(INDEX('8- Políticas de Administración '!$B$16:$F$53,MATCH('5- Identificación de Riesgos'!J46,'8- Políticas de Administración '!$C$16:$C$54,0),1)," - ",L46),"")</f>
        <v/>
      </c>
      <c r="L46" s="301" t="str">
        <f>IFERROR(VLOOKUP(INDEX('8- Políticas de Administración '!$B$16:$F$63,MATCH('5- Identificación de Riesgos'!J46,'8- Políticas de Administración '!$C$16:$C$64,0),1),'8- Políticas de Administración '!$B$16:$F$64,5,FALSE),"")</f>
        <v/>
      </c>
      <c r="M46" s="416"/>
      <c r="N46" s="410"/>
      <c r="O46" s="475"/>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row>
    <row r="47" spans="1:257" s="95" customFormat="1">
      <c r="A47" s="452"/>
      <c r="B47" s="422"/>
      <c r="C47" s="416"/>
      <c r="D47" s="300"/>
      <c r="E47" s="416"/>
      <c r="F47" s="416"/>
      <c r="G47" s="419"/>
      <c r="H47" s="413"/>
      <c r="I47" s="300"/>
      <c r="J47" s="93"/>
      <c r="K47" s="300" t="str">
        <f>IFERROR(CONCATENATE(INDEX('8- Políticas de Administración '!$B$16:$F$53,MATCH('5- Identificación de Riesgos'!J47,'8- Políticas de Administración '!$C$16:$C$54,0),1)," - ",L47),"")</f>
        <v/>
      </c>
      <c r="L47" s="301" t="str">
        <f>IFERROR(VLOOKUP(INDEX('8- Políticas de Administración '!$B$16:$F$63,MATCH('5- Identificación de Riesgos'!J47,'8- Políticas de Administración '!$C$16:$C$64,0),1),'8- Políticas de Administración '!$B$16:$F$64,5,FALSE),"")</f>
        <v/>
      </c>
      <c r="M47" s="416"/>
      <c r="N47" s="410"/>
      <c r="O47" s="475"/>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row>
    <row r="48" spans="1:257" s="95" customFormat="1">
      <c r="A48" s="452"/>
      <c r="B48" s="422"/>
      <c r="C48" s="416"/>
      <c r="D48" s="300"/>
      <c r="E48" s="416"/>
      <c r="F48" s="416"/>
      <c r="G48" s="419"/>
      <c r="H48" s="413"/>
      <c r="I48" s="300"/>
      <c r="J48" s="93"/>
      <c r="K48" s="300" t="str">
        <f>IFERROR(CONCATENATE(INDEX('8- Políticas de Administración '!$B$16:$F$53,MATCH('5- Identificación de Riesgos'!J48,'8- Políticas de Administración '!$C$16:$C$54,0),1)," - ",L48),"")</f>
        <v/>
      </c>
      <c r="L48" s="301" t="str">
        <f>IFERROR(VLOOKUP(INDEX('8- Políticas de Administración '!$B$16:$F$63,MATCH('5- Identificación de Riesgos'!J48,'8- Políticas de Administración '!$C$16:$C$64,0),1),'8- Políticas de Administración '!$B$16:$F$64,5,FALSE),"")</f>
        <v/>
      </c>
      <c r="M48" s="416"/>
      <c r="N48" s="410"/>
      <c r="O48" s="475"/>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row>
    <row r="49" spans="1:257" s="95" customFormat="1" ht="15.75" thickBot="1">
      <c r="A49" s="453"/>
      <c r="B49" s="423"/>
      <c r="C49" s="417"/>
      <c r="D49" s="303"/>
      <c r="E49" s="417"/>
      <c r="F49" s="417"/>
      <c r="G49" s="420"/>
      <c r="H49" s="414"/>
      <c r="I49" s="303"/>
      <c r="J49" s="168"/>
      <c r="K49" s="303" t="str">
        <f>IFERROR(CONCATENATE(INDEX('8- Políticas de Administración '!$B$16:$F$53,MATCH('5- Identificación de Riesgos'!J49,'8- Políticas de Administración '!$C$16:$C$54,0),1)," - ",L49),"")</f>
        <v/>
      </c>
      <c r="L49" s="304" t="str">
        <f>IFERROR(VLOOKUP(INDEX('8- Políticas de Administración '!$B$16:$F$63,MATCH('5- Identificación de Riesgos'!J49,'8- Políticas de Administración '!$C$16:$C$64,0),1),'8- Políticas de Administración '!$B$16:$F$64,5,FALSE),"")</f>
        <v/>
      </c>
      <c r="M49" s="417"/>
      <c r="N49" s="411"/>
      <c r="O49" s="475"/>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row>
    <row r="50" spans="1:257" s="95" customFormat="1" ht="45">
      <c r="A50" s="451">
        <v>5</v>
      </c>
      <c r="B50" s="421" t="s">
        <v>311</v>
      </c>
      <c r="C50" s="415" t="s">
        <v>312</v>
      </c>
      <c r="D50" s="311" t="s">
        <v>313</v>
      </c>
      <c r="E50" s="415">
        <v>47384</v>
      </c>
      <c r="F50" s="415">
        <v>0</v>
      </c>
      <c r="G50" s="418">
        <f>F50/E50</f>
        <v>0</v>
      </c>
      <c r="H50" s="412"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297" t="s">
        <v>290</v>
      </c>
      <c r="J50" s="167" t="s">
        <v>291</v>
      </c>
      <c r="K50" s="297" t="str">
        <f>IFERROR(CONCATENATE(INDEX('8- Políticas de Administración '!$B$16:$F$53,MATCH('5- Identificación de Riesgos'!J50,'8- Políticas de Administración '!$C$16:$C$54,0),1)," - ",L50),"")</f>
        <v>Leve - 1</v>
      </c>
      <c r="L50" s="298">
        <f>IFERROR(VLOOKUP(INDEX('8- Políticas de Administración '!$B$16:$F$63,MATCH('5- Identificación de Riesgos'!J50,'8- Políticas de Administración '!$C$16:$C$64,0),1),'8- Políticas de Administración '!$B$16:$F$64,5,FALSE),"")</f>
        <v>1</v>
      </c>
      <c r="M50" s="415" t="str">
        <f>IFERROR(CONCATENATE(INDEX('8- Políticas de Administración '!$B$16:$F$53,MATCH(ROUND(AVERAGE(L50:L59),0),'8- Políticas de Administración '!$F$16:$F$53,0),1)," - ",ROUND(AVERAGE(L50:L59),0)),"")</f>
        <v>Leve - 1</v>
      </c>
      <c r="N50" s="409" t="str">
        <f>IFERROR(CONCATENATE(VLOOKUP((LEFT(H50,LEN(H50)-4)&amp;LEFT(M50,LEN(M50)-4)),'9- Matriz de Calor '!$D$18:$E$42,2,0)," - ",RIGHT(H50,1)*RIGHT(M50,1)),"")</f>
        <v>Bajo - 1</v>
      </c>
      <c r="O50" s="472">
        <f>RIGHT(H50,1)*RIGHT(M50,1)</f>
        <v>1</v>
      </c>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row>
    <row r="51" spans="1:257" s="95" customFormat="1" ht="45">
      <c r="A51" s="452"/>
      <c r="B51" s="422"/>
      <c r="C51" s="416"/>
      <c r="D51" s="307" t="s">
        <v>522</v>
      </c>
      <c r="E51" s="416"/>
      <c r="F51" s="416"/>
      <c r="G51" s="419"/>
      <c r="H51" s="413"/>
      <c r="I51" s="300" t="s">
        <v>290</v>
      </c>
      <c r="J51" s="93" t="s">
        <v>291</v>
      </c>
      <c r="K51" s="300" t="str">
        <f>IFERROR(CONCATENATE(INDEX('8- Políticas de Administración '!$B$16:$F$53,MATCH('5- Identificación de Riesgos'!J51,'8- Políticas de Administración '!$C$16:$C$54,0),1)," - ",L51),"")</f>
        <v>Leve - 1</v>
      </c>
      <c r="L51" s="301">
        <f>IFERROR(VLOOKUP(INDEX('8- Políticas de Administración '!$B$16:$F$63,MATCH('5- Identificación de Riesgos'!J51,'8- Políticas de Administración '!$C$16:$C$64,0),1),'8- Políticas de Administración '!$B$16:$F$64,5,FALSE),"")</f>
        <v>1</v>
      </c>
      <c r="M51" s="416"/>
      <c r="N51" s="410"/>
      <c r="O51" s="47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row>
    <row r="52" spans="1:257" s="95" customFormat="1" ht="45">
      <c r="A52" s="452"/>
      <c r="B52" s="422"/>
      <c r="C52" s="416"/>
      <c r="D52" s="307" t="s">
        <v>523</v>
      </c>
      <c r="E52" s="416"/>
      <c r="F52" s="416"/>
      <c r="G52" s="419"/>
      <c r="H52" s="413"/>
      <c r="I52" s="300" t="s">
        <v>284</v>
      </c>
      <c r="J52" s="93" t="s">
        <v>379</v>
      </c>
      <c r="K52" s="300" t="str">
        <f>IFERROR(CONCATENATE(INDEX('8- Políticas de Administración '!$B$16:$F$53,MATCH('5- Identificación de Riesgos'!J52,'8- Políticas de Administración '!$C$16:$C$54,0),1)," - ",L52),"")</f>
        <v>Leve - 1</v>
      </c>
      <c r="L52" s="301">
        <f>IFERROR(VLOOKUP(INDEX('8- Políticas de Administración '!$B$16:$F$63,MATCH('5- Identificación de Riesgos'!J52,'8- Políticas de Administración '!$C$16:$C$64,0),1),'8- Políticas de Administración '!$B$16:$F$64,5,FALSE),"")</f>
        <v>1</v>
      </c>
      <c r="M52" s="416"/>
      <c r="N52" s="410"/>
      <c r="O52" s="47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row>
    <row r="53" spans="1:257" s="95" customFormat="1" ht="45">
      <c r="A53" s="452"/>
      <c r="B53" s="422"/>
      <c r="C53" s="416"/>
      <c r="D53" s="307" t="s">
        <v>524</v>
      </c>
      <c r="E53" s="416"/>
      <c r="F53" s="416"/>
      <c r="G53" s="419"/>
      <c r="H53" s="413"/>
      <c r="I53" s="300" t="s">
        <v>293</v>
      </c>
      <c r="J53" s="93" t="s">
        <v>387</v>
      </c>
      <c r="K53" s="300" t="str">
        <f>IFERROR(CONCATENATE(INDEX('8- Políticas de Administración '!$B$16:$F$53,MATCH('5- Identificación de Riesgos'!J53,'8- Políticas de Administración '!$C$16:$C$54,0),1)," - ",L53),"")</f>
        <v>Leve - 1</v>
      </c>
      <c r="L53" s="301">
        <f>IFERROR(VLOOKUP(INDEX('8- Políticas de Administración '!$B$16:$F$63,MATCH('5- Identificación de Riesgos'!J53,'8- Políticas de Administración '!$C$16:$C$64,0),1),'8- Políticas de Administración '!$B$16:$F$64,5,FALSE),"")</f>
        <v>1</v>
      </c>
      <c r="M53" s="416"/>
      <c r="N53" s="410"/>
      <c r="O53" s="47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row>
    <row r="54" spans="1:257" s="95" customFormat="1">
      <c r="A54" s="452"/>
      <c r="B54" s="422"/>
      <c r="C54" s="416"/>
      <c r="D54" s="307"/>
      <c r="E54" s="416"/>
      <c r="F54" s="416"/>
      <c r="G54" s="419"/>
      <c r="H54" s="413"/>
      <c r="I54" s="300"/>
      <c r="J54" s="93"/>
      <c r="K54" s="300" t="str">
        <f>IFERROR(CONCATENATE(INDEX('8- Políticas de Administración '!$B$16:$F$53,MATCH('5- Identificación de Riesgos'!J54,'8- Políticas de Administración '!$C$16:$C$54,0),1)," - ",L54),"")</f>
        <v/>
      </c>
      <c r="L54" s="301" t="str">
        <f>IFERROR(VLOOKUP(INDEX('8- Políticas de Administración '!$B$16:$F$63,MATCH('5- Identificación de Riesgos'!J54,'8- Políticas de Administración '!$C$16:$C$64,0),1),'8- Políticas de Administración '!$B$16:$F$64,5,FALSE),"")</f>
        <v/>
      </c>
      <c r="M54" s="416"/>
      <c r="N54" s="410"/>
      <c r="O54" s="47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row>
    <row r="55" spans="1:257" s="95" customFormat="1">
      <c r="A55" s="452"/>
      <c r="B55" s="422"/>
      <c r="C55" s="416"/>
      <c r="D55" s="307"/>
      <c r="E55" s="416"/>
      <c r="F55" s="416"/>
      <c r="G55" s="419"/>
      <c r="H55" s="413"/>
      <c r="I55" s="300"/>
      <c r="J55" s="93"/>
      <c r="K55" s="300" t="str">
        <f>IFERROR(CONCATENATE(INDEX('8- Políticas de Administración '!$B$16:$F$53,MATCH('5- Identificación de Riesgos'!J55,'8- Políticas de Administración '!$C$16:$C$54,0),1)," - ",L55),"")</f>
        <v/>
      </c>
      <c r="L55" s="301" t="str">
        <f>IFERROR(VLOOKUP(INDEX('8- Políticas de Administración '!$B$16:$F$63,MATCH('5- Identificación de Riesgos'!J55,'8- Políticas de Administración '!$C$16:$C$64,0),1),'8- Políticas de Administración '!$B$16:$F$64,5,FALSE),"")</f>
        <v/>
      </c>
      <c r="M55" s="416"/>
      <c r="N55" s="410"/>
      <c r="O55" s="47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row>
    <row r="56" spans="1:257" s="95" customFormat="1">
      <c r="A56" s="452"/>
      <c r="B56" s="422"/>
      <c r="C56" s="416"/>
      <c r="D56" s="307"/>
      <c r="E56" s="416"/>
      <c r="F56" s="416"/>
      <c r="G56" s="419"/>
      <c r="H56" s="413"/>
      <c r="I56" s="300"/>
      <c r="J56" s="93"/>
      <c r="K56" s="300" t="str">
        <f>IFERROR(CONCATENATE(INDEX('8- Políticas de Administración '!$B$16:$F$53,MATCH('5- Identificación de Riesgos'!J56,'8- Políticas de Administración '!$C$16:$C$54,0),1)," - ",L56),"")</f>
        <v/>
      </c>
      <c r="L56" s="301" t="str">
        <f>IFERROR(VLOOKUP(INDEX('8- Políticas de Administración '!$B$16:$F$63,MATCH('5- Identificación de Riesgos'!J56,'8- Políticas de Administración '!$C$16:$C$64,0),1),'8- Políticas de Administración '!$B$16:$F$64,5,FALSE),"")</f>
        <v/>
      </c>
      <c r="M56" s="416"/>
      <c r="N56" s="410"/>
      <c r="O56" s="47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row>
    <row r="57" spans="1:257" s="95" customFormat="1">
      <c r="A57" s="452"/>
      <c r="B57" s="422"/>
      <c r="C57" s="416"/>
      <c r="D57" s="307"/>
      <c r="E57" s="416"/>
      <c r="F57" s="416"/>
      <c r="G57" s="419"/>
      <c r="H57" s="413"/>
      <c r="I57" s="300"/>
      <c r="J57" s="93"/>
      <c r="K57" s="300" t="str">
        <f>IFERROR(CONCATENATE(INDEX('8- Políticas de Administración '!$B$16:$F$53,MATCH('5- Identificación de Riesgos'!J57,'8- Políticas de Administración '!$C$16:$C$54,0),1)," - ",L57),"")</f>
        <v/>
      </c>
      <c r="L57" s="301" t="str">
        <f>IFERROR(VLOOKUP(INDEX('8- Políticas de Administración '!$B$16:$F$63,MATCH('5- Identificación de Riesgos'!J57,'8- Políticas de Administración '!$C$16:$C$64,0),1),'8- Políticas de Administración '!$B$16:$F$64,5,FALSE),"")</f>
        <v/>
      </c>
      <c r="M57" s="416"/>
      <c r="N57" s="410"/>
      <c r="O57" s="47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row>
    <row r="58" spans="1:257" s="95" customFormat="1">
      <c r="A58" s="452"/>
      <c r="B58" s="422"/>
      <c r="C58" s="416"/>
      <c r="D58" s="307"/>
      <c r="E58" s="416"/>
      <c r="F58" s="416"/>
      <c r="G58" s="419"/>
      <c r="H58" s="413"/>
      <c r="I58" s="300"/>
      <c r="J58" s="93"/>
      <c r="K58" s="300" t="str">
        <f>IFERROR(CONCATENATE(INDEX('8- Políticas de Administración '!$B$16:$F$53,MATCH('5- Identificación de Riesgos'!J58,'8- Políticas de Administración '!$C$16:$C$54,0),1)," - ",L58),"")</f>
        <v/>
      </c>
      <c r="L58" s="301" t="str">
        <f>IFERROR(VLOOKUP(INDEX('8- Políticas de Administración '!$B$16:$F$63,MATCH('5- Identificación de Riesgos'!J58,'8- Políticas de Administración '!$C$16:$C$64,0),1),'8- Políticas de Administración '!$B$16:$F$64,5,FALSE),"")</f>
        <v/>
      </c>
      <c r="M58" s="416"/>
      <c r="N58" s="410"/>
      <c r="O58" s="47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row>
    <row r="59" spans="1:257" s="95" customFormat="1" ht="15.75" thickBot="1">
      <c r="A59" s="453"/>
      <c r="B59" s="423"/>
      <c r="C59" s="417"/>
      <c r="D59" s="303"/>
      <c r="E59" s="417"/>
      <c r="F59" s="417"/>
      <c r="G59" s="420"/>
      <c r="H59" s="414"/>
      <c r="I59" s="303"/>
      <c r="J59" s="168"/>
      <c r="K59" s="303" t="str">
        <f>IFERROR(CONCATENATE(INDEX('8- Políticas de Administración '!$B$16:$F$53,MATCH('5- Identificación de Riesgos'!J59,'8- Políticas de Administración '!$C$16:$C$54,0),1)," - ",L59),"")</f>
        <v/>
      </c>
      <c r="L59" s="304" t="str">
        <f>IFERROR(VLOOKUP(INDEX('8- Políticas de Administración '!$B$16:$F$63,MATCH('5- Identificación de Riesgos'!J59,'8- Políticas de Administración '!$C$16:$C$64,0),1),'8- Políticas de Administración '!$B$16:$F$64,5,FALSE),"")</f>
        <v/>
      </c>
      <c r="M59" s="417"/>
      <c r="N59" s="411"/>
      <c r="O59" s="474"/>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row>
    <row r="60" spans="1:257" s="95" customFormat="1" ht="45" customHeight="1">
      <c r="A60" s="406">
        <v>6</v>
      </c>
      <c r="B60" s="421" t="s">
        <v>315</v>
      </c>
      <c r="C60" s="415" t="s">
        <v>467</v>
      </c>
      <c r="D60" s="308" t="s">
        <v>526</v>
      </c>
      <c r="E60" s="415">
        <v>1</v>
      </c>
      <c r="F60" s="415">
        <v>0</v>
      </c>
      <c r="G60" s="418">
        <f t="shared" ref="G60" si="3">F60/E60</f>
        <v>0</v>
      </c>
      <c r="H60" s="412"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297" t="s">
        <v>284</v>
      </c>
      <c r="J60" s="288" t="s">
        <v>382</v>
      </c>
      <c r="K60" s="297" t="str">
        <f>IFERROR(CONCATENATE(INDEX('8- Políticas de Administración '!$B$16:$F$53,MATCH('5- Identificación de Riesgos'!J60,'8- Políticas de Administración '!$C$16:$C$54,0),1)," - ",L60),"")</f>
        <v>Moderado - 3</v>
      </c>
      <c r="L60" s="298">
        <f>IFERROR(VLOOKUP(INDEX('8- Políticas de Administración '!$B$16:$F$63,MATCH('5- Identificación de Riesgos'!J60,'8- Políticas de Administración '!$C$16:$C$64,0),1),'8- Políticas de Administración '!$B$16:$F$64,5,FALSE),"")</f>
        <v>3</v>
      </c>
      <c r="M60" s="415" t="str">
        <f>IFERROR(CONCATENATE(INDEX('8- Políticas de Administración '!$B$16:$F$53,MATCH(ROUND(AVERAGE(L60:L62),0),'8- Políticas de Administración '!$F$16:$F$53,0),1)," - ",ROUND(AVERAGE(L60:L62),0)),"")</f>
        <v>Menor - 2</v>
      </c>
      <c r="N60" s="409" t="str">
        <f>IFERROR(CONCATENATE(VLOOKUP((LEFT(H60,LEN(H60)-4)&amp;LEFT(M60,LEN(M60)-4)),'9- Matriz de Calor '!$D$18:$E$42,2,0)," - ",RIGHT(H60,1)*RIGHT(M60,1)),"")</f>
        <v>Bajo - 2</v>
      </c>
      <c r="P60" s="3"/>
      <c r="Q60" s="469"/>
      <c r="R60" s="470"/>
      <c r="S60" s="470"/>
      <c r="T60" s="470"/>
      <c r="U60" s="470"/>
      <c r="V60" s="470"/>
      <c r="W60" s="470"/>
      <c r="X60" s="470"/>
      <c r="Y60" s="471"/>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row>
    <row r="61" spans="1:257" s="95" customFormat="1" ht="59.25" customHeight="1">
      <c r="A61" s="407"/>
      <c r="B61" s="422"/>
      <c r="C61" s="416"/>
      <c r="D61" s="165" t="s">
        <v>527</v>
      </c>
      <c r="E61" s="416"/>
      <c r="F61" s="416"/>
      <c r="G61" s="419"/>
      <c r="H61" s="413"/>
      <c r="I61" s="300" t="s">
        <v>287</v>
      </c>
      <c r="J61" s="287" t="s">
        <v>386</v>
      </c>
      <c r="K61" s="300" t="str">
        <f>IFERROR(CONCATENATE(INDEX('8- Políticas de Administración '!$B$16:$F$53,MATCH('5- Identificación de Riesgos'!J61,'8- Políticas de Administración '!$C$16:$C$54,0),1)," - ",L61),"")</f>
        <v>Menor - 2</v>
      </c>
      <c r="L61" s="301">
        <f>IFERROR(VLOOKUP(INDEX('8- Políticas de Administración '!$B$16:$F$63,MATCH('5- Identificación de Riesgos'!J61,'8- Políticas de Administración '!$C$16:$C$64,0),1),'8- Políticas de Administración '!$B$16:$F$64,5,FALSE),"")</f>
        <v>2</v>
      </c>
      <c r="M61" s="416"/>
      <c r="N61" s="410"/>
      <c r="P61" s="3"/>
      <c r="Q61" s="469"/>
      <c r="R61" s="470"/>
      <c r="S61" s="470"/>
      <c r="T61" s="470"/>
      <c r="U61" s="470"/>
      <c r="V61" s="470"/>
      <c r="W61" s="470"/>
      <c r="X61" s="470"/>
      <c r="Y61" s="471"/>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row>
    <row r="62" spans="1:257" s="95" customFormat="1" ht="15" customHeight="1" thickBot="1">
      <c r="A62" s="408"/>
      <c r="B62" s="423"/>
      <c r="C62" s="417"/>
      <c r="D62" s="302" t="s">
        <v>528</v>
      </c>
      <c r="E62" s="417"/>
      <c r="F62" s="417"/>
      <c r="G62" s="420"/>
      <c r="H62" s="414"/>
      <c r="I62" s="303" t="s">
        <v>284</v>
      </c>
      <c r="J62" s="289" t="s">
        <v>379</v>
      </c>
      <c r="K62" s="303" t="str">
        <f>IFERROR(CONCATENATE(INDEX('8- Políticas de Administración '!$B$16:$F$53,MATCH('5- Identificación de Riesgos'!J62,'8- Políticas de Administración '!$C$16:$C$54,0),1)," - ",L62),"")</f>
        <v>Leve - 1</v>
      </c>
      <c r="L62" s="304">
        <f>IFERROR(VLOOKUP(INDEX('8- Políticas de Administración '!$B$16:$F$63,MATCH('5- Identificación de Riesgos'!J62,'8- Políticas de Administración '!$C$16:$C$64,0),1),'8- Políticas de Administración '!$B$16:$F$64,5,FALSE),"")</f>
        <v>1</v>
      </c>
      <c r="M62" s="417"/>
      <c r="N62" s="411"/>
      <c r="P62" s="3"/>
      <c r="Q62" s="469"/>
      <c r="R62" s="470"/>
      <c r="S62" s="470"/>
      <c r="T62" s="470"/>
      <c r="U62" s="470"/>
      <c r="V62" s="470"/>
      <c r="W62" s="470"/>
      <c r="X62" s="470"/>
      <c r="Y62" s="471"/>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row>
    <row r="63" spans="1:257" s="95" customFormat="1" ht="45" customHeight="1">
      <c r="A63" s="406">
        <v>7</v>
      </c>
      <c r="B63" s="415" t="s">
        <v>318</v>
      </c>
      <c r="C63" s="415" t="s">
        <v>319</v>
      </c>
      <c r="D63" s="305" t="s">
        <v>529</v>
      </c>
      <c r="E63" s="415">
        <v>1</v>
      </c>
      <c r="F63" s="415">
        <v>0</v>
      </c>
      <c r="G63" s="418">
        <f t="shared" ref="G63" si="4">F63/E63</f>
        <v>0</v>
      </c>
      <c r="H63" s="412" t="str">
        <f>CONCATENATE(IF(G63&lt;='8- Políticas de Administración '!$D$6,'8- Políticas de Administración '!$B$6,IF(G63&lt;='8- Políticas de Administración '!$D$7,'8- Políticas de Administración '!$B$7,IF(G63&lt;='8- Políticas de Administración '!$D$8,'8- Políticas de Administración '!$B$8,IF(G63&lt;='8- Políticas de Administración '!$D$9,'8- Políticas de Administración '!$B$9,IF(G63&lt;='8- Políticas de Administración '!$D$10,'8- Políticas de Administración '!$B$10,"Probabilidad no valida")))))," - ",VLOOKUP(IF(G63&lt;='8- Políticas de Administración '!$D$6,'8- Políticas de Administración '!$B$6,IF(G63&lt;='8- Políticas de Administración '!$D$7,'8- Políticas de Administración '!$B$7,IF(G63&lt;='8- Políticas de Administración '!$D$8,'8- Políticas de Administración '!$B$8,IF(G63&lt;='8- Políticas de Administración '!$D$9,'8- Políticas de Administración '!$B$9,IF(G63&lt;='8- Políticas de Administración '!$D$10,'8- Políticas de Administración '!$B$10,"Probabilidad no valida"))))),'8- Políticas de Administración '!$B$6:$F$10,5,FALSE))</f>
        <v>Muy Baja - 1</v>
      </c>
      <c r="I63" s="297" t="s">
        <v>284</v>
      </c>
      <c r="J63" s="288" t="s">
        <v>285</v>
      </c>
      <c r="K63" s="297" t="str">
        <f>IFERROR(CONCATENATE(INDEX('8- Políticas de Administración '!$B$16:$F$53,MATCH('5- Identificación de Riesgos'!J63,'8- Políticas de Administración '!$C$16:$C$54,0),1)," - ",L63),"")</f>
        <v>Menor - 2</v>
      </c>
      <c r="L63" s="298">
        <f>IFERROR(VLOOKUP(INDEX('8- Políticas de Administración '!$B$16:$F$63,MATCH('5- Identificación de Riesgos'!J63,'8- Políticas de Administración '!$C$16:$C$64,0),1),'8- Políticas de Administración '!$B$16:$F$64,5,FALSE),"")</f>
        <v>2</v>
      </c>
      <c r="M63" s="415" t="str">
        <f>IFERROR(CONCATENATE(INDEX('8- Políticas de Administración '!$B$16:$F$53,MATCH(ROUND(AVERAGE(L63:L65),0),'8- Políticas de Administración '!$F$16:$F$53,0),1)," - ",ROUND(AVERAGE(L63:L65),0)),"")</f>
        <v>Leve - 1</v>
      </c>
      <c r="N63" s="409" t="str">
        <f>IFERROR(CONCATENATE(VLOOKUP((LEFT(H63,LEN(H63)-4)&amp;LEFT(M63,LEN(M63)-4)),'9- Matriz de Calor '!$D$18:$E$42,2,0)," - ",RIGHT(H63,1)*RIGHT(M63,1)),"")</f>
        <v>Bajo - 1</v>
      </c>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row>
    <row r="64" spans="1:257" s="95" customFormat="1" ht="15" customHeight="1">
      <c r="A64" s="407"/>
      <c r="B64" s="416"/>
      <c r="C64" s="416"/>
      <c r="D64" s="306" t="s">
        <v>530</v>
      </c>
      <c r="E64" s="416"/>
      <c r="F64" s="416"/>
      <c r="G64" s="419"/>
      <c r="H64" s="413"/>
      <c r="I64" s="300" t="s">
        <v>310</v>
      </c>
      <c r="J64" s="287" t="s">
        <v>393</v>
      </c>
      <c r="K64" s="300" t="str">
        <f>IFERROR(CONCATENATE(INDEX('8- Políticas de Administración '!$B$16:$F$53,MATCH('5- Identificación de Riesgos'!J64,'8- Políticas de Administración '!$C$16:$C$54,0),1)," - ",L64),"")</f>
        <v>Leve - 1</v>
      </c>
      <c r="L64" s="301">
        <f>IFERROR(VLOOKUP(INDEX('8- Políticas de Administración '!$B$16:$F$63,MATCH('5- Identificación de Riesgos'!J64,'8- Políticas de Administración '!$C$16:$C$64,0),1),'8- Políticas de Administración '!$B$16:$F$64,5,FALSE),"")</f>
        <v>1</v>
      </c>
      <c r="M64" s="416"/>
      <c r="N64" s="4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row>
    <row r="65" spans="1:257" s="95" customFormat="1" ht="15" customHeight="1" thickBot="1">
      <c r="A65" s="408"/>
      <c r="B65" s="417"/>
      <c r="C65" s="417"/>
      <c r="D65" s="309" t="s">
        <v>531</v>
      </c>
      <c r="E65" s="417"/>
      <c r="F65" s="417"/>
      <c r="G65" s="420"/>
      <c r="H65" s="414"/>
      <c r="I65" s="303" t="s">
        <v>310</v>
      </c>
      <c r="J65" s="289" t="s">
        <v>393</v>
      </c>
      <c r="K65" s="303" t="str">
        <f>IFERROR(CONCATENATE(INDEX('8- Políticas de Administración '!$B$16:$F$53,MATCH('5- Identificación de Riesgos'!J65,'8- Políticas de Administración '!$C$16:$C$54,0),1)," - ",L65),"")</f>
        <v>Leve - 1</v>
      </c>
      <c r="L65" s="304">
        <f>IFERROR(VLOOKUP(INDEX('8- Políticas de Administración '!$B$16:$F$63,MATCH('5- Identificación de Riesgos'!J65,'8- Políticas de Administración '!$C$16:$C$64,0),1),'8- Políticas de Administración '!$B$16:$F$64,5,FALSE),"")</f>
        <v>1</v>
      </c>
      <c r="M65" s="417"/>
      <c r="N65" s="411"/>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row>
  </sheetData>
  <mergeCells count="93">
    <mergeCell ref="O40:O49"/>
    <mergeCell ref="O10:O19"/>
    <mergeCell ref="O20:O29"/>
    <mergeCell ref="O30:O39"/>
    <mergeCell ref="N40:N49"/>
    <mergeCell ref="N30:N39"/>
    <mergeCell ref="Q60:Y62"/>
    <mergeCell ref="F60:F62"/>
    <mergeCell ref="G60:G62"/>
    <mergeCell ref="H60:H62"/>
    <mergeCell ref="N50:N59"/>
    <mergeCell ref="O50:O59"/>
    <mergeCell ref="H50:H59"/>
    <mergeCell ref="M50:M59"/>
    <mergeCell ref="M40:M49"/>
    <mergeCell ref="D1:N3"/>
    <mergeCell ref="N8:N9"/>
    <mergeCell ref="M30:M39"/>
    <mergeCell ref="M20:M29"/>
    <mergeCell ref="N20:N29"/>
    <mergeCell ref="H30:H39"/>
    <mergeCell ref="G20:G29"/>
    <mergeCell ref="H20:H29"/>
    <mergeCell ref="F20:F29"/>
    <mergeCell ref="F30:F39"/>
    <mergeCell ref="G30:G39"/>
    <mergeCell ref="N10:N19"/>
    <mergeCell ref="M10:M19"/>
    <mergeCell ref="E10:E19"/>
    <mergeCell ref="G50:G59"/>
    <mergeCell ref="A50:A59"/>
    <mergeCell ref="B50:B59"/>
    <mergeCell ref="C50:C59"/>
    <mergeCell ref="E50:E59"/>
    <mergeCell ref="F50:F59"/>
    <mergeCell ref="G10:G19"/>
    <mergeCell ref="H10:H19"/>
    <mergeCell ref="F10:F19"/>
    <mergeCell ref="A40:A49"/>
    <mergeCell ref="B40:B49"/>
    <mergeCell ref="C40:C49"/>
    <mergeCell ref="E40:E49"/>
    <mergeCell ref="F40:F49"/>
    <mergeCell ref="G40:G49"/>
    <mergeCell ref="H40:H49"/>
    <mergeCell ref="A30:A39"/>
    <mergeCell ref="E20:E29"/>
    <mergeCell ref="B30:B39"/>
    <mergeCell ref="C30:C39"/>
    <mergeCell ref="E30:E39"/>
    <mergeCell ref="B20:B29"/>
    <mergeCell ref="C20:C29"/>
    <mergeCell ref="A20:A29"/>
    <mergeCell ref="A1:C2"/>
    <mergeCell ref="A4:C4"/>
    <mergeCell ref="A8:A9"/>
    <mergeCell ref="B8:B9"/>
    <mergeCell ref="C10:C19"/>
    <mergeCell ref="B10:B19"/>
    <mergeCell ref="A10:A19"/>
    <mergeCell ref="A5:C5"/>
    <mergeCell ref="A6:C6"/>
    <mergeCell ref="D4:N4"/>
    <mergeCell ref="F8:F9"/>
    <mergeCell ref="G8:G9"/>
    <mergeCell ref="H8:H9"/>
    <mergeCell ref="E7:H7"/>
    <mergeCell ref="D7:D9"/>
    <mergeCell ref="D6:N6"/>
    <mergeCell ref="D5:N5"/>
    <mergeCell ref="N7:O7"/>
    <mergeCell ref="K8:K9"/>
    <mergeCell ref="M8:M9"/>
    <mergeCell ref="I7:M7"/>
    <mergeCell ref="I8:I9"/>
    <mergeCell ref="L8:L9"/>
    <mergeCell ref="O8:O9"/>
    <mergeCell ref="E8:E9"/>
    <mergeCell ref="A60:A62"/>
    <mergeCell ref="A63:A65"/>
    <mergeCell ref="N60:N62"/>
    <mergeCell ref="H63:H65"/>
    <mergeCell ref="M63:M65"/>
    <mergeCell ref="N63:N65"/>
    <mergeCell ref="B63:B65"/>
    <mergeCell ref="C63:C65"/>
    <mergeCell ref="E63:E65"/>
    <mergeCell ref="F63:F65"/>
    <mergeCell ref="G63:G65"/>
    <mergeCell ref="B60:B62"/>
    <mergeCell ref="C60:C62"/>
    <mergeCell ref="E60:E62"/>
    <mergeCell ref="M60:M62"/>
  </mergeCells>
  <conditionalFormatting sqref="H10 H20">
    <cfRule type="containsText" dxfId="516" priority="726" operator="containsText" text="Muy Baja">
      <formula>NOT(ISERROR(SEARCH("Muy Baja",H10)))</formula>
    </cfRule>
    <cfRule type="containsText" dxfId="515" priority="727" operator="containsText" text="Baja">
      <formula>NOT(ISERROR(SEARCH("Baja",H10)))</formula>
    </cfRule>
    <cfRule type="containsText" dxfId="514" priority="728" operator="containsText" text="Muy Alta">
      <formula>NOT(ISERROR(SEARCH("Muy Alta",H10)))</formula>
    </cfRule>
    <cfRule type="containsText" dxfId="513" priority="730" operator="containsText" text="Alta">
      <formula>NOT(ISERROR(SEARCH("Alta",H10)))</formula>
    </cfRule>
    <cfRule type="containsText" dxfId="512" priority="731" operator="containsText" text="Media">
      <formula>NOT(ISERROR(SEARCH("Media",H10)))</formula>
    </cfRule>
    <cfRule type="containsText" dxfId="511" priority="732" operator="containsText" text="Media">
      <formula>NOT(ISERROR(SEARCH("Media",H10)))</formula>
    </cfRule>
    <cfRule type="containsText" dxfId="510" priority="733" operator="containsText" text="Media">
      <formula>NOT(ISERROR(SEARCH("Media",H10)))</formula>
    </cfRule>
    <cfRule type="containsText" dxfId="509" priority="734" operator="containsText" text="Muy Baja">
      <formula>NOT(ISERROR(SEARCH("Muy Baja",H10)))</formula>
    </cfRule>
    <cfRule type="containsText" dxfId="508" priority="735" operator="containsText" text="Baja">
      <formula>NOT(ISERROR(SEARCH("Baja",H10)))</formula>
    </cfRule>
    <cfRule type="containsText" dxfId="507" priority="736" operator="containsText" text="Muy Baja">
      <formula>NOT(ISERROR(SEARCH("Muy Baja",H10)))</formula>
    </cfRule>
    <cfRule type="containsText" dxfId="506" priority="737" operator="containsText" text="Muy Baja">
      <formula>NOT(ISERROR(SEARCH("Muy Baja",H10)))</formula>
    </cfRule>
    <cfRule type="containsText" dxfId="505" priority="738" operator="containsText" text="Muy Baja">
      <formula>NOT(ISERROR(SEARCH("Muy Baja",H10)))</formula>
    </cfRule>
    <cfRule type="containsText" dxfId="504" priority="739" operator="containsText" text="Muy Baja'Tabla probabilidad'!">
      <formula>NOT(ISERROR(SEARCH("Muy Baja'Tabla probabilidad'!",H10)))</formula>
    </cfRule>
    <cfRule type="containsText" dxfId="503" priority="740" operator="containsText" text="Muy bajo">
      <formula>NOT(ISERROR(SEARCH("Muy bajo",H10)))</formula>
    </cfRule>
    <cfRule type="containsText" dxfId="502" priority="741" operator="containsText" text="Alta">
      <formula>NOT(ISERROR(SEARCH("Alta",H10)))</formula>
    </cfRule>
    <cfRule type="containsText" dxfId="501" priority="742" operator="containsText" text="Media">
      <formula>NOT(ISERROR(SEARCH("Media",H10)))</formula>
    </cfRule>
    <cfRule type="containsText" dxfId="500" priority="743" operator="containsText" text="Baja">
      <formula>NOT(ISERROR(SEARCH("Baja",H10)))</formula>
    </cfRule>
    <cfRule type="containsText" dxfId="499" priority="744" operator="containsText" text="Muy baja">
      <formula>NOT(ISERROR(SEARCH("Muy baja",H10)))</formula>
    </cfRule>
    <cfRule type="cellIs" dxfId="498" priority="747" operator="between">
      <formula>1</formula>
      <formula>2</formula>
    </cfRule>
    <cfRule type="cellIs" dxfId="497" priority="748" operator="between">
      <formula>0</formula>
      <formula>2</formula>
    </cfRule>
  </conditionalFormatting>
  <conditionalFormatting sqref="H30">
    <cfRule type="containsText" dxfId="496" priority="333" operator="containsText" text="Muy Baja">
      <formula>NOT(ISERROR(SEARCH("Muy Baja",H30)))</formula>
    </cfRule>
    <cfRule type="containsText" dxfId="495" priority="334" operator="containsText" text="Baja">
      <formula>NOT(ISERROR(SEARCH("Baja",H30)))</formula>
    </cfRule>
    <cfRule type="containsText" dxfId="494" priority="335" operator="containsText" text="Muy Alta">
      <formula>NOT(ISERROR(SEARCH("Muy Alta",H30)))</formula>
    </cfRule>
    <cfRule type="containsText" dxfId="493" priority="337" operator="containsText" text="Alta">
      <formula>NOT(ISERROR(SEARCH("Alta",H30)))</formula>
    </cfRule>
    <cfRule type="containsText" dxfId="492" priority="338" operator="containsText" text="Media">
      <formula>NOT(ISERROR(SEARCH("Media",H30)))</formula>
    </cfRule>
    <cfRule type="containsText" dxfId="491" priority="339" operator="containsText" text="Media">
      <formula>NOT(ISERROR(SEARCH("Media",H30)))</formula>
    </cfRule>
    <cfRule type="containsText" dxfId="490" priority="340" operator="containsText" text="Media">
      <formula>NOT(ISERROR(SEARCH("Media",H30)))</formula>
    </cfRule>
    <cfRule type="containsText" dxfId="489" priority="341" operator="containsText" text="Muy Baja">
      <formula>NOT(ISERROR(SEARCH("Muy Baja",H30)))</formula>
    </cfRule>
    <cfRule type="containsText" dxfId="488" priority="342" operator="containsText" text="Baja">
      <formula>NOT(ISERROR(SEARCH("Baja",H30)))</formula>
    </cfRule>
    <cfRule type="containsText" dxfId="487" priority="343" operator="containsText" text="Muy Baja">
      <formula>NOT(ISERROR(SEARCH("Muy Baja",H30)))</formula>
    </cfRule>
    <cfRule type="containsText" dxfId="486" priority="344" operator="containsText" text="Muy Baja">
      <formula>NOT(ISERROR(SEARCH("Muy Baja",H30)))</formula>
    </cfRule>
    <cfRule type="containsText" dxfId="485" priority="345" operator="containsText" text="Muy Baja">
      <formula>NOT(ISERROR(SEARCH("Muy Baja",H30)))</formula>
    </cfRule>
    <cfRule type="containsText" dxfId="484" priority="346" operator="containsText" text="Muy Baja'Tabla probabilidad'!">
      <formula>NOT(ISERROR(SEARCH("Muy Baja'Tabla probabilidad'!",H30)))</formula>
    </cfRule>
    <cfRule type="containsText" dxfId="483" priority="347" operator="containsText" text="Muy bajo">
      <formula>NOT(ISERROR(SEARCH("Muy bajo",H30)))</formula>
    </cfRule>
    <cfRule type="containsText" dxfId="482" priority="348" operator="containsText" text="Alta">
      <formula>NOT(ISERROR(SEARCH("Alta",H30)))</formula>
    </cfRule>
    <cfRule type="containsText" dxfId="481" priority="349" operator="containsText" text="Media">
      <formula>NOT(ISERROR(SEARCH("Media",H30)))</formula>
    </cfRule>
    <cfRule type="containsText" dxfId="480" priority="350" operator="containsText" text="Baja">
      <formula>NOT(ISERROR(SEARCH("Baja",H30)))</formula>
    </cfRule>
    <cfRule type="containsText" dxfId="479" priority="351" operator="containsText" text="Muy baja">
      <formula>NOT(ISERROR(SEARCH("Muy baja",H30)))</formula>
    </cfRule>
    <cfRule type="cellIs" dxfId="478" priority="354" operator="between">
      <formula>1</formula>
      <formula>2</formula>
    </cfRule>
    <cfRule type="cellIs" dxfId="477" priority="355" operator="between">
      <formula>0</formula>
      <formula>2</formula>
    </cfRule>
  </conditionalFormatting>
  <conditionalFormatting sqref="H40">
    <cfRule type="containsText" dxfId="476" priority="403" operator="containsText" text="Muy Baja">
      <formula>NOT(ISERROR(SEARCH("Muy Baja",H40)))</formula>
    </cfRule>
    <cfRule type="containsText" dxfId="475" priority="404" operator="containsText" text="Baja">
      <formula>NOT(ISERROR(SEARCH("Baja",H40)))</formula>
    </cfRule>
    <cfRule type="containsText" dxfId="474" priority="405" operator="containsText" text="Muy Alta">
      <formula>NOT(ISERROR(SEARCH("Muy Alta",H40)))</formula>
    </cfRule>
    <cfRule type="containsText" dxfId="473" priority="407" operator="containsText" text="Alta">
      <formula>NOT(ISERROR(SEARCH("Alta",H40)))</formula>
    </cfRule>
    <cfRule type="containsText" dxfId="472" priority="408" operator="containsText" text="Media">
      <formula>NOT(ISERROR(SEARCH("Media",H40)))</formula>
    </cfRule>
    <cfRule type="containsText" dxfId="471" priority="409" operator="containsText" text="Media">
      <formula>NOT(ISERROR(SEARCH("Media",H40)))</formula>
    </cfRule>
    <cfRule type="containsText" dxfId="470" priority="410" operator="containsText" text="Media">
      <formula>NOT(ISERROR(SEARCH("Media",H40)))</formula>
    </cfRule>
    <cfRule type="containsText" dxfId="469" priority="411" operator="containsText" text="Muy Baja">
      <formula>NOT(ISERROR(SEARCH("Muy Baja",H40)))</formula>
    </cfRule>
    <cfRule type="containsText" dxfId="468" priority="412" operator="containsText" text="Baja">
      <formula>NOT(ISERROR(SEARCH("Baja",H40)))</formula>
    </cfRule>
    <cfRule type="containsText" dxfId="467" priority="413" operator="containsText" text="Muy Baja">
      <formula>NOT(ISERROR(SEARCH("Muy Baja",H40)))</formula>
    </cfRule>
    <cfRule type="containsText" dxfId="466" priority="414" operator="containsText" text="Muy Baja">
      <formula>NOT(ISERROR(SEARCH("Muy Baja",H40)))</formula>
    </cfRule>
    <cfRule type="containsText" dxfId="465" priority="415" operator="containsText" text="Muy Baja">
      <formula>NOT(ISERROR(SEARCH("Muy Baja",H40)))</formula>
    </cfRule>
    <cfRule type="containsText" dxfId="464" priority="416" operator="containsText" text="Muy Baja'Tabla probabilidad'!">
      <formula>NOT(ISERROR(SEARCH("Muy Baja'Tabla probabilidad'!",H40)))</formula>
    </cfRule>
    <cfRule type="containsText" dxfId="463" priority="417" operator="containsText" text="Muy bajo">
      <formula>NOT(ISERROR(SEARCH("Muy bajo",H40)))</formula>
    </cfRule>
    <cfRule type="containsText" dxfId="462" priority="418" operator="containsText" text="Alta">
      <formula>NOT(ISERROR(SEARCH("Alta",H40)))</formula>
    </cfRule>
    <cfRule type="containsText" dxfId="461" priority="419" operator="containsText" text="Media">
      <formula>NOT(ISERROR(SEARCH("Media",H40)))</formula>
    </cfRule>
    <cfRule type="containsText" dxfId="460" priority="420" operator="containsText" text="Baja">
      <formula>NOT(ISERROR(SEARCH("Baja",H40)))</formula>
    </cfRule>
    <cfRule type="containsText" dxfId="459" priority="421" operator="containsText" text="Muy baja">
      <formula>NOT(ISERROR(SEARCH("Muy baja",H40)))</formula>
    </cfRule>
    <cfRule type="cellIs" dxfId="458" priority="422" operator="between">
      <formula>1</formula>
      <formula>2</formula>
    </cfRule>
    <cfRule type="cellIs" dxfId="457" priority="423" operator="between">
      <formula>0</formula>
      <formula>2</formula>
    </cfRule>
  </conditionalFormatting>
  <conditionalFormatting sqref="H50">
    <cfRule type="containsText" dxfId="456" priority="506" operator="containsText" text="Muy Baja">
      <formula>NOT(ISERROR(SEARCH("Muy Baja",H50)))</formula>
    </cfRule>
    <cfRule type="containsText" dxfId="455" priority="507" operator="containsText" text="Baja">
      <formula>NOT(ISERROR(SEARCH("Baja",H50)))</formula>
    </cfRule>
    <cfRule type="containsText" dxfId="454" priority="508" operator="containsText" text="Muy Alta">
      <formula>NOT(ISERROR(SEARCH("Muy Alta",H50)))</formula>
    </cfRule>
    <cfRule type="containsText" dxfId="453" priority="510" operator="containsText" text="Alta">
      <formula>NOT(ISERROR(SEARCH("Alta",H50)))</formula>
    </cfRule>
    <cfRule type="containsText" dxfId="452" priority="511" operator="containsText" text="Media">
      <formula>NOT(ISERROR(SEARCH("Media",H50)))</formula>
    </cfRule>
    <cfRule type="containsText" dxfId="451" priority="512" operator="containsText" text="Media">
      <formula>NOT(ISERROR(SEARCH("Media",H50)))</formula>
    </cfRule>
    <cfRule type="containsText" dxfId="450" priority="513" operator="containsText" text="Media">
      <formula>NOT(ISERROR(SEARCH("Media",H50)))</formula>
    </cfRule>
    <cfRule type="containsText" dxfId="449" priority="514" operator="containsText" text="Muy Baja">
      <formula>NOT(ISERROR(SEARCH("Muy Baja",H50)))</formula>
    </cfRule>
    <cfRule type="containsText" dxfId="448" priority="515" operator="containsText" text="Baja">
      <formula>NOT(ISERROR(SEARCH("Baja",H50)))</formula>
    </cfRule>
    <cfRule type="containsText" dxfId="447" priority="516" operator="containsText" text="Muy Baja">
      <formula>NOT(ISERROR(SEARCH("Muy Baja",H50)))</formula>
    </cfRule>
    <cfRule type="containsText" dxfId="446" priority="517" operator="containsText" text="Muy Baja">
      <formula>NOT(ISERROR(SEARCH("Muy Baja",H50)))</formula>
    </cfRule>
    <cfRule type="containsText" dxfId="445" priority="518" operator="containsText" text="Muy Baja">
      <formula>NOT(ISERROR(SEARCH("Muy Baja",H50)))</formula>
    </cfRule>
    <cfRule type="containsText" dxfId="444" priority="519" operator="containsText" text="Muy Baja'Tabla probabilidad'!">
      <formula>NOT(ISERROR(SEARCH("Muy Baja'Tabla probabilidad'!",H50)))</formula>
    </cfRule>
    <cfRule type="containsText" dxfId="443" priority="520" operator="containsText" text="Muy bajo">
      <formula>NOT(ISERROR(SEARCH("Muy bajo",H50)))</formula>
    </cfRule>
    <cfRule type="containsText" dxfId="442" priority="521" operator="containsText" text="Alta">
      <formula>NOT(ISERROR(SEARCH("Alta",H50)))</formula>
    </cfRule>
    <cfRule type="containsText" dxfId="441" priority="522" operator="containsText" text="Media">
      <formula>NOT(ISERROR(SEARCH("Media",H50)))</formula>
    </cfRule>
    <cfRule type="containsText" dxfId="440" priority="523" operator="containsText" text="Baja">
      <formula>NOT(ISERROR(SEARCH("Baja",H50)))</formula>
    </cfRule>
    <cfRule type="containsText" dxfId="439" priority="524" operator="containsText" text="Muy baja">
      <formula>NOT(ISERROR(SEARCH("Muy baja",H50)))</formula>
    </cfRule>
    <cfRule type="cellIs" dxfId="438" priority="527" operator="between">
      <formula>1</formula>
      <formula>2</formula>
    </cfRule>
    <cfRule type="cellIs" dxfId="437" priority="528" operator="between">
      <formula>0</formula>
      <formula>2</formula>
    </cfRule>
  </conditionalFormatting>
  <conditionalFormatting sqref="H60">
    <cfRule type="containsText" dxfId="436" priority="187" operator="containsText" text="Muy Baja">
      <formula>NOT(ISERROR(SEARCH("Muy Baja",H60)))</formula>
    </cfRule>
    <cfRule type="containsText" dxfId="435" priority="188" operator="containsText" text="Baja">
      <formula>NOT(ISERROR(SEARCH("Baja",H60)))</formula>
    </cfRule>
    <cfRule type="containsText" dxfId="434" priority="189" operator="containsText" text="Muy Alta">
      <formula>NOT(ISERROR(SEARCH("Muy Alta",H60)))</formula>
    </cfRule>
    <cfRule type="containsText" dxfId="433" priority="190" operator="containsText" text="Alta">
      <formula>NOT(ISERROR(SEARCH("Alta",H60)))</formula>
    </cfRule>
    <cfRule type="containsText" dxfId="432" priority="191" operator="containsText" text="Media">
      <formula>NOT(ISERROR(SEARCH("Media",H60)))</formula>
    </cfRule>
    <cfRule type="containsText" dxfId="431" priority="192" operator="containsText" text="Media">
      <formula>NOT(ISERROR(SEARCH("Media",H60)))</formula>
    </cfRule>
    <cfRule type="containsText" dxfId="430" priority="193" operator="containsText" text="Media">
      <formula>NOT(ISERROR(SEARCH("Media",H60)))</formula>
    </cfRule>
    <cfRule type="containsText" dxfId="429" priority="194" operator="containsText" text="Muy Baja">
      <formula>NOT(ISERROR(SEARCH("Muy Baja",H60)))</formula>
    </cfRule>
    <cfRule type="containsText" dxfId="428" priority="195" operator="containsText" text="Baja">
      <formula>NOT(ISERROR(SEARCH("Baja",H60)))</formula>
    </cfRule>
    <cfRule type="containsText" dxfId="427" priority="196" operator="containsText" text="Muy Baja">
      <formula>NOT(ISERROR(SEARCH("Muy Baja",H60)))</formula>
    </cfRule>
    <cfRule type="containsText" dxfId="426" priority="197" operator="containsText" text="Muy Baja">
      <formula>NOT(ISERROR(SEARCH("Muy Baja",H60)))</formula>
    </cfRule>
    <cfRule type="containsText" dxfId="425" priority="198" operator="containsText" text="Muy Baja">
      <formula>NOT(ISERROR(SEARCH("Muy Baja",H60)))</formula>
    </cfRule>
    <cfRule type="containsText" dxfId="424" priority="199" operator="containsText" text="Muy Baja'Tabla probabilidad'!">
      <formula>NOT(ISERROR(SEARCH("Muy Baja'Tabla probabilidad'!",H60)))</formula>
    </cfRule>
    <cfRule type="containsText" dxfId="423" priority="200" operator="containsText" text="Muy bajo">
      <formula>NOT(ISERROR(SEARCH("Muy bajo",H60)))</formula>
    </cfRule>
    <cfRule type="containsText" dxfId="422" priority="201" operator="containsText" text="Alta">
      <formula>NOT(ISERROR(SEARCH("Alta",H60)))</formula>
    </cfRule>
    <cfRule type="containsText" dxfId="421" priority="202" operator="containsText" text="Media">
      <formula>NOT(ISERROR(SEARCH("Media",H60)))</formula>
    </cfRule>
    <cfRule type="containsText" dxfId="420" priority="203" operator="containsText" text="Baja">
      <formula>NOT(ISERROR(SEARCH("Baja",H60)))</formula>
    </cfRule>
    <cfRule type="containsText" dxfId="419" priority="204" operator="containsText" text="Muy baja">
      <formula>NOT(ISERROR(SEARCH("Muy baja",H60)))</formula>
    </cfRule>
    <cfRule type="cellIs" dxfId="418" priority="207" operator="between">
      <formula>1</formula>
      <formula>2</formula>
    </cfRule>
    <cfRule type="cellIs" dxfId="417" priority="208" operator="between">
      <formula>0</formula>
      <formula>2</formula>
    </cfRule>
  </conditionalFormatting>
  <conditionalFormatting sqref="H63">
    <cfRule type="containsText" dxfId="416" priority="11" operator="containsText" text="Muy Baja">
      <formula>NOT(ISERROR(SEARCH("Muy Baja",H63)))</formula>
    </cfRule>
    <cfRule type="containsText" dxfId="415" priority="12" operator="containsText" text="Baja">
      <formula>NOT(ISERROR(SEARCH("Baja",H63)))</formula>
    </cfRule>
    <cfRule type="containsText" dxfId="414" priority="13" operator="containsText" text="Muy Alta">
      <formula>NOT(ISERROR(SEARCH("Muy Alta",H63)))</formula>
    </cfRule>
    <cfRule type="containsText" dxfId="413" priority="14" operator="containsText" text="Alta">
      <formula>NOT(ISERROR(SEARCH("Alta",H63)))</formula>
    </cfRule>
    <cfRule type="containsText" dxfId="412" priority="15" operator="containsText" text="Media">
      <formula>NOT(ISERROR(SEARCH("Media",H63)))</formula>
    </cfRule>
    <cfRule type="containsText" dxfId="411" priority="16" operator="containsText" text="Media">
      <formula>NOT(ISERROR(SEARCH("Media",H63)))</formula>
    </cfRule>
    <cfRule type="containsText" dxfId="410" priority="17" operator="containsText" text="Media">
      <formula>NOT(ISERROR(SEARCH("Media",H63)))</formula>
    </cfRule>
    <cfRule type="containsText" dxfId="409" priority="18" operator="containsText" text="Muy Baja">
      <formula>NOT(ISERROR(SEARCH("Muy Baja",H63)))</formula>
    </cfRule>
    <cfRule type="containsText" dxfId="408" priority="19" operator="containsText" text="Baja">
      <formula>NOT(ISERROR(SEARCH("Baja",H63)))</formula>
    </cfRule>
    <cfRule type="containsText" dxfId="407" priority="20" operator="containsText" text="Muy Baja">
      <formula>NOT(ISERROR(SEARCH("Muy Baja",H63)))</formula>
    </cfRule>
    <cfRule type="containsText" dxfId="406" priority="21" operator="containsText" text="Muy Baja">
      <formula>NOT(ISERROR(SEARCH("Muy Baja",H63)))</formula>
    </cfRule>
    <cfRule type="containsText" dxfId="405" priority="22" operator="containsText" text="Muy Baja">
      <formula>NOT(ISERROR(SEARCH("Muy Baja",H63)))</formula>
    </cfRule>
    <cfRule type="containsText" dxfId="404" priority="23" operator="containsText" text="Muy Baja'Tabla probabilidad'!">
      <formula>NOT(ISERROR(SEARCH("Muy Baja'Tabla probabilidad'!",H63)))</formula>
    </cfRule>
    <cfRule type="containsText" dxfId="403" priority="24" operator="containsText" text="Muy bajo">
      <formula>NOT(ISERROR(SEARCH("Muy bajo",H63)))</formula>
    </cfRule>
    <cfRule type="containsText" dxfId="402" priority="25" operator="containsText" text="Alta">
      <formula>NOT(ISERROR(SEARCH("Alta",H63)))</formula>
    </cfRule>
    <cfRule type="containsText" dxfId="401" priority="26" operator="containsText" text="Media">
      <formula>NOT(ISERROR(SEARCH("Media",H63)))</formula>
    </cfRule>
    <cfRule type="containsText" dxfId="400" priority="27" operator="containsText" text="Baja">
      <formula>NOT(ISERROR(SEARCH("Baja",H63)))</formula>
    </cfRule>
    <cfRule type="containsText" dxfId="399" priority="28" operator="containsText" text="Muy baja">
      <formula>NOT(ISERROR(SEARCH("Muy baja",H63)))</formula>
    </cfRule>
    <cfRule type="cellIs" dxfId="398" priority="31" operator="between">
      <formula>1</formula>
      <formula>2</formula>
    </cfRule>
    <cfRule type="cellIs" dxfId="397" priority="32" operator="between">
      <formula>0</formula>
      <formula>2</formula>
    </cfRule>
  </conditionalFormatting>
  <conditionalFormatting sqref="M10 M20 K10:K65">
    <cfRule type="containsText" dxfId="396" priority="720" operator="containsText" text="Catastrófico">
      <formula>NOT(ISERROR(SEARCH("Catastrófico",K10)))</formula>
    </cfRule>
    <cfRule type="containsText" dxfId="395" priority="721" operator="containsText" text="Mayor">
      <formula>NOT(ISERROR(SEARCH("Mayor",K10)))</formula>
    </cfRule>
    <cfRule type="containsText" dxfId="394" priority="722" operator="containsText" text="Alta">
      <formula>NOT(ISERROR(SEARCH("Alta",K10)))</formula>
    </cfRule>
    <cfRule type="containsText" dxfId="393" priority="724" operator="containsText" text="Menor">
      <formula>NOT(ISERROR(SEARCH("Menor",K10)))</formula>
    </cfRule>
    <cfRule type="containsText" dxfId="392" priority="725" operator="containsText" text="Leve">
      <formula>NOT(ISERROR(SEARCH("Leve",K10)))</formula>
    </cfRule>
  </conditionalFormatting>
  <conditionalFormatting sqref="M30">
    <cfRule type="containsText" dxfId="391" priority="327" operator="containsText" text="Catastrófico">
      <formula>NOT(ISERROR(SEARCH("Catastrófico",M30)))</formula>
    </cfRule>
    <cfRule type="containsText" dxfId="390" priority="328" operator="containsText" text="Mayor">
      <formula>NOT(ISERROR(SEARCH("Mayor",M30)))</formula>
    </cfRule>
    <cfRule type="containsText" dxfId="389" priority="329" operator="containsText" text="Alta">
      <formula>NOT(ISERROR(SEARCH("Alta",M30)))</formula>
    </cfRule>
    <cfRule type="containsText" dxfId="388" priority="330" operator="containsText" text="Moderado">
      <formula>NOT(ISERROR(SEARCH("Moderado",M30)))</formula>
    </cfRule>
    <cfRule type="containsText" dxfId="387" priority="331" operator="containsText" text="Menor">
      <formula>NOT(ISERROR(SEARCH("Menor",M30)))</formula>
    </cfRule>
    <cfRule type="containsText" dxfId="386" priority="332" operator="containsText" text="Leve">
      <formula>NOT(ISERROR(SEARCH("Leve",M30)))</formula>
    </cfRule>
  </conditionalFormatting>
  <conditionalFormatting sqref="M40">
    <cfRule type="containsText" dxfId="385" priority="239" operator="containsText" text="Catastrófico">
      <formula>NOT(ISERROR(SEARCH("Catastrófico",M40)))</formula>
    </cfRule>
    <cfRule type="containsText" dxfId="384" priority="240" operator="containsText" text="Mayor">
      <formula>NOT(ISERROR(SEARCH("Mayor",M40)))</formula>
    </cfRule>
    <cfRule type="containsText" dxfId="383" priority="241" operator="containsText" text="Alta">
      <formula>NOT(ISERROR(SEARCH("Alta",M40)))</formula>
    </cfRule>
    <cfRule type="containsText" dxfId="382" priority="242" operator="containsText" text="Moderado">
      <formula>NOT(ISERROR(SEARCH("Moderado",M40)))</formula>
    </cfRule>
    <cfRule type="containsText" dxfId="381" priority="243" operator="containsText" text="Menor">
      <formula>NOT(ISERROR(SEARCH("Menor",M40)))</formula>
    </cfRule>
    <cfRule type="containsText" dxfId="380" priority="244" operator="containsText" text="Leve">
      <formula>NOT(ISERROR(SEARCH("Leve",M40)))</formula>
    </cfRule>
  </conditionalFormatting>
  <conditionalFormatting sqref="M50">
    <cfRule type="containsText" dxfId="379" priority="229" operator="containsText" text="Catastrófico">
      <formula>NOT(ISERROR(SEARCH("Catastrófico",M50)))</formula>
    </cfRule>
    <cfRule type="containsText" dxfId="378" priority="230" operator="containsText" text="Mayor">
      <formula>NOT(ISERROR(SEARCH("Mayor",M50)))</formula>
    </cfRule>
    <cfRule type="containsText" dxfId="377" priority="231" operator="containsText" text="Alta">
      <formula>NOT(ISERROR(SEARCH("Alta",M50)))</formula>
    </cfRule>
    <cfRule type="containsText" dxfId="376" priority="232" operator="containsText" text="Moderado">
      <formula>NOT(ISERROR(SEARCH("Moderado",M50)))</formula>
    </cfRule>
    <cfRule type="containsText" dxfId="375" priority="233" operator="containsText" text="Menor">
      <formula>NOT(ISERROR(SEARCH("Menor",M50)))</formula>
    </cfRule>
    <cfRule type="containsText" dxfId="374" priority="234" operator="containsText" text="Leve">
      <formula>NOT(ISERROR(SEARCH("Leve",M50)))</formula>
    </cfRule>
  </conditionalFormatting>
  <conditionalFormatting sqref="M60">
    <cfRule type="containsText" dxfId="373" priority="93" operator="containsText" text="Catastrófico">
      <formula>NOT(ISERROR(SEARCH("Catastrófico",M60)))</formula>
    </cfRule>
    <cfRule type="containsText" dxfId="372" priority="94" operator="containsText" text="Mayor">
      <formula>NOT(ISERROR(SEARCH("Mayor",M60)))</formula>
    </cfRule>
    <cfRule type="containsText" dxfId="371" priority="95" operator="containsText" text="Alta">
      <formula>NOT(ISERROR(SEARCH("Alta",M60)))</formula>
    </cfRule>
    <cfRule type="containsText" dxfId="370" priority="96" operator="containsText" text="Moderado">
      <formula>NOT(ISERROR(SEARCH("Moderado",M60)))</formula>
    </cfRule>
    <cfRule type="containsText" dxfId="369" priority="97" operator="containsText" text="Menor">
      <formula>NOT(ISERROR(SEARCH("Menor",M60)))</formula>
    </cfRule>
    <cfRule type="containsText" dxfId="368" priority="98" operator="containsText" text="Leve">
      <formula>NOT(ISERROR(SEARCH("Leve",M60)))</formula>
    </cfRule>
  </conditionalFormatting>
  <conditionalFormatting sqref="M63">
    <cfRule type="containsText" dxfId="367" priority="1" operator="containsText" text="Catastrófico">
      <formula>NOT(ISERROR(SEARCH("Catastrófico",M63)))</formula>
    </cfRule>
    <cfRule type="containsText" dxfId="366" priority="2" operator="containsText" text="Mayor">
      <formula>NOT(ISERROR(SEARCH("Mayor",M63)))</formula>
    </cfRule>
    <cfRule type="containsText" dxfId="365" priority="3" operator="containsText" text="Alta">
      <formula>NOT(ISERROR(SEARCH("Alta",M63)))</formula>
    </cfRule>
    <cfRule type="containsText" dxfId="364" priority="4" operator="containsText" text="Moderado">
      <formula>NOT(ISERROR(SEARCH("Moderado",M63)))</formula>
    </cfRule>
    <cfRule type="containsText" dxfId="363" priority="5" operator="containsText" text="Menor">
      <formula>NOT(ISERROR(SEARCH("Menor",M63)))</formula>
    </cfRule>
    <cfRule type="containsText" dxfId="362" priority="6" operator="containsText" text="Leve">
      <formula>NOT(ISERROR(SEARCH("Leve",M63)))</formula>
    </cfRule>
  </conditionalFormatting>
  <conditionalFormatting sqref="M10:N10 M20 K10:K65">
    <cfRule type="containsText" dxfId="361" priority="723" operator="containsText" text="Moderado">
      <formula>NOT(ISERROR(SEARCH("Moderado",K10)))</formula>
    </cfRule>
  </conditionalFormatting>
  <conditionalFormatting sqref="N60">
    <cfRule type="containsText" dxfId="360" priority="161" operator="containsText" text="Extremo">
      <formula>NOT(ISERROR(SEARCH("Extremo",N60)))</formula>
    </cfRule>
    <cfRule type="containsText" dxfId="359" priority="162" operator="containsText" text="Alto">
      <formula>NOT(ISERROR(SEARCH("Alto",N60)))</formula>
    </cfRule>
    <cfRule type="containsText" dxfId="358" priority="163" operator="containsText" text="Bajo">
      <formula>NOT(ISERROR(SEARCH("Bajo",N60)))</formula>
    </cfRule>
    <cfRule type="containsText" dxfId="357" priority="164" operator="containsText" text="Moderado">
      <formula>NOT(ISERROR(SEARCH("Moderado",N60)))</formula>
    </cfRule>
  </conditionalFormatting>
  <conditionalFormatting sqref="N63">
    <cfRule type="containsText" dxfId="356" priority="7" operator="containsText" text="Extremo">
      <formula>NOT(ISERROR(SEARCH("Extremo",N63)))</formula>
    </cfRule>
    <cfRule type="containsText" dxfId="355" priority="8" operator="containsText" text="Alto">
      <formula>NOT(ISERROR(SEARCH("Alto",N63)))</formula>
    </cfRule>
    <cfRule type="containsText" dxfId="354" priority="9" operator="containsText" text="Bajo">
      <formula>NOT(ISERROR(SEARCH("Bajo",N63)))</formula>
    </cfRule>
    <cfRule type="containsText" dxfId="353" priority="10" operator="containsText" text="Moderado">
      <formula>NOT(ISERROR(SEARCH("Moderado",N63)))</formula>
    </cfRule>
  </conditionalFormatting>
  <conditionalFormatting sqref="N8:O8">
    <cfRule type="containsText" dxfId="352" priority="285" operator="containsText" text="3- Moderado">
      <formula>NOT(ISERROR(SEARCH("3- Moderado",N8)))</formula>
    </cfRule>
    <cfRule type="containsText" dxfId="351" priority="286" operator="containsText" text="6- Moderado">
      <formula>NOT(ISERROR(SEARCH("6- Moderado",N8)))</formula>
    </cfRule>
    <cfRule type="containsText" dxfId="350" priority="287" operator="containsText" text="4- Moderado">
      <formula>NOT(ISERROR(SEARCH("4- Moderado",N8)))</formula>
    </cfRule>
    <cfRule type="containsText" dxfId="349" priority="288" operator="containsText" text="3- Bajo">
      <formula>NOT(ISERROR(SEARCH("3- Bajo",N8)))</formula>
    </cfRule>
    <cfRule type="containsText" dxfId="348" priority="289" operator="containsText" text="4- Bajo">
      <formula>NOT(ISERROR(SEARCH("4- Bajo",N8)))</formula>
    </cfRule>
    <cfRule type="containsText" dxfId="347" priority="290" operator="containsText" text="1- Bajo">
      <formula>NOT(ISERROR(SEARCH("1- Bajo",N8)))</formula>
    </cfRule>
  </conditionalFormatting>
  <conditionalFormatting sqref="N10:O10">
    <cfRule type="containsText" dxfId="346" priority="281" operator="containsText" text="Extremo">
      <formula>NOT(ISERROR(SEARCH("Extremo",N10)))</formula>
    </cfRule>
    <cfRule type="containsText" dxfId="345" priority="282" operator="containsText" text="Alto">
      <formula>NOT(ISERROR(SEARCH("Alto",N10)))</formula>
    </cfRule>
    <cfRule type="containsText" dxfId="344" priority="283" operator="containsText" text="Bajo">
      <formula>NOT(ISERROR(SEARCH("Bajo",N10)))</formula>
    </cfRule>
  </conditionalFormatting>
  <conditionalFormatting sqref="N20:O20">
    <cfRule type="containsText" dxfId="343" priority="1307" operator="containsText" text="Extremo">
      <formula>NOT(ISERROR(SEARCH("Extremo",N20)))</formula>
    </cfRule>
    <cfRule type="containsText" dxfId="342" priority="1308" operator="containsText" text="Alto">
      <formula>NOT(ISERROR(SEARCH("Alto",N20)))</formula>
    </cfRule>
    <cfRule type="containsText" dxfId="341" priority="1309" operator="containsText" text="Bajo">
      <formula>NOT(ISERROR(SEARCH("Bajo",N20)))</formula>
    </cfRule>
    <cfRule type="containsText" dxfId="340" priority="1310" operator="containsText" text="Moderado">
      <formula>NOT(ISERROR(SEARCH("Moderado",N20)))</formula>
    </cfRule>
  </conditionalFormatting>
  <conditionalFormatting sqref="N30:O30">
    <cfRule type="containsText" dxfId="339" priority="356" operator="containsText" text="Extremo">
      <formula>NOT(ISERROR(SEARCH("Extremo",N30)))</formula>
    </cfRule>
    <cfRule type="containsText" dxfId="338" priority="357" operator="containsText" text="Alto">
      <formula>NOT(ISERROR(SEARCH("Alto",N30)))</formula>
    </cfRule>
    <cfRule type="containsText" dxfId="337" priority="358" operator="containsText" text="Bajo">
      <formula>NOT(ISERROR(SEARCH("Bajo",N30)))</formula>
    </cfRule>
    <cfRule type="containsText" dxfId="336" priority="359" operator="containsText" text="Moderado">
      <formula>NOT(ISERROR(SEARCH("Moderado",N30)))</formula>
    </cfRule>
  </conditionalFormatting>
  <conditionalFormatting sqref="N40:O40">
    <cfRule type="containsText" dxfId="335" priority="245" operator="containsText" text="Extremo">
      <formula>NOT(ISERROR(SEARCH("Extremo",N40)))</formula>
    </cfRule>
    <cfRule type="containsText" dxfId="334" priority="246" operator="containsText" text="Alto">
      <formula>NOT(ISERROR(SEARCH("Alto",N40)))</formula>
    </cfRule>
    <cfRule type="containsText" dxfId="333" priority="247" operator="containsText" text="Bajo">
      <formula>NOT(ISERROR(SEARCH("Bajo",N40)))</formula>
    </cfRule>
    <cfRule type="containsText" dxfId="332" priority="248" operator="containsText" text="Moderado">
      <formula>NOT(ISERROR(SEARCH("Moderado",N40)))</formula>
    </cfRule>
  </conditionalFormatting>
  <conditionalFormatting sqref="N50:O50">
    <cfRule type="containsText" dxfId="331" priority="235" operator="containsText" text="Extremo">
      <formula>NOT(ISERROR(SEARCH("Extremo",N50)))</formula>
    </cfRule>
    <cfRule type="containsText" dxfId="330" priority="236" operator="containsText" text="Alto">
      <formula>NOT(ISERROR(SEARCH("Alto",N50)))</formula>
    </cfRule>
    <cfRule type="containsText" dxfId="329" priority="237" operator="containsText" text="Bajo">
      <formula>NOT(ISERROR(SEARCH("Bajo",N50)))</formula>
    </cfRule>
    <cfRule type="containsText" dxfId="328" priority="238" operator="containsText" text="Moderado">
      <formula>NOT(ISERROR(SEARCH("Moderado",N50)))</formula>
    </cfRule>
  </conditionalFormatting>
  <conditionalFormatting sqref="O10">
    <cfRule type="containsText" dxfId="327" priority="284"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'!$B$5,H63)))</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'!$B$5,H63)))</xm:f>
            <xm:f>'8- Políticas de Administración '!$B$5</xm:f>
            <x14:dxf>
              <font>
                <color rgb="FF9C0006"/>
              </font>
              <fill>
                <patternFill>
                  <bgColor rgb="FFFFC7CE"/>
                </patternFill>
              </fill>
            </x14:dxf>
          </x14:cfRule>
          <xm:sqref>H63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Políticas de Administración '!$I$17:$I$22</xm:f>
          </x14:formula1>
          <xm:sqref>I10:I59</xm:sqref>
        </x14:dataValidation>
        <x14:dataValidation type="list" allowBlank="1" showInputMessage="1" showErrorMessage="1">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R40"/>
  <sheetViews>
    <sheetView showGridLines="0" zoomScale="70" zoomScaleNormal="70" zoomScalePageLayoutView="70" workbookViewId="0">
      <selection activeCell="E10" sqref="E10"/>
    </sheetView>
  </sheetViews>
  <sheetFormatPr baseColWidth="10" defaultColWidth="11.42578125" defaultRowHeight="15"/>
  <cols>
    <col min="1" max="1" width="7" customWidth="1"/>
    <col min="2" max="2" width="35.85546875" customWidth="1"/>
    <col min="3" max="3" width="52.5703125" style="49"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7" customWidth="1"/>
    <col min="21" max="21" width="18.5703125" style="36" customWidth="1"/>
    <col min="22" max="22" width="22.5703125" style="38" customWidth="1"/>
    <col min="23" max="278" width="11.42578125" style="16"/>
    <col min="279" max="16384" width="11.42578125" style="21"/>
  </cols>
  <sheetData>
    <row r="1" spans="1:278" s="18" customFormat="1" ht="27.75" thickTop="1">
      <c r="A1" s="505"/>
      <c r="B1" s="506"/>
      <c r="C1" s="507"/>
      <c r="D1" s="42"/>
      <c r="E1" s="501" t="s">
        <v>322</v>
      </c>
      <c r="F1" s="502"/>
      <c r="G1" s="502"/>
      <c r="H1" s="502"/>
      <c r="I1" s="502"/>
      <c r="J1" s="502"/>
      <c r="K1" s="502"/>
      <c r="L1" s="502"/>
      <c r="M1" s="502"/>
      <c r="N1" s="502"/>
      <c r="O1" s="502"/>
      <c r="P1" s="502"/>
      <c r="Q1" s="502"/>
      <c r="R1" s="502"/>
      <c r="S1" s="502"/>
      <c r="T1" s="502"/>
      <c r="U1" s="502"/>
      <c r="V1" s="502"/>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08"/>
      <c r="B2" s="443"/>
      <c r="C2" s="509"/>
      <c r="D2" s="42"/>
      <c r="E2" s="503"/>
      <c r="F2" s="504"/>
      <c r="G2" s="504"/>
      <c r="H2" s="504"/>
      <c r="I2" s="504"/>
      <c r="J2" s="504"/>
      <c r="K2" s="504"/>
      <c r="L2" s="504"/>
      <c r="M2" s="504"/>
      <c r="N2" s="504"/>
      <c r="O2" s="504"/>
      <c r="P2" s="504"/>
      <c r="Q2" s="504"/>
      <c r="R2" s="504"/>
      <c r="S2" s="504"/>
      <c r="T2" s="504"/>
      <c r="U2" s="504"/>
      <c r="V2" s="504"/>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08"/>
      <c r="B3" s="443"/>
      <c r="C3" s="509"/>
      <c r="D3" s="153"/>
      <c r="E3" s="503"/>
      <c r="F3" s="504"/>
      <c r="G3" s="504"/>
      <c r="H3" s="504"/>
      <c r="I3" s="504"/>
      <c r="J3" s="504"/>
      <c r="K3" s="504"/>
      <c r="L3" s="504"/>
      <c r="M3" s="504"/>
      <c r="N3" s="504"/>
      <c r="O3" s="504"/>
      <c r="P3" s="504"/>
      <c r="Q3" s="504"/>
      <c r="R3" s="504"/>
      <c r="S3" s="504"/>
      <c r="T3" s="504"/>
      <c r="U3" s="504"/>
      <c r="V3" s="504"/>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75.75" customHeight="1">
      <c r="A4" s="444" t="s">
        <v>260</v>
      </c>
      <c r="B4" s="444"/>
      <c r="C4" s="495" t="s">
        <v>481</v>
      </c>
      <c r="D4" s="496"/>
      <c r="E4" s="496"/>
      <c r="F4" s="496"/>
      <c r="G4" s="496"/>
      <c r="H4" s="496"/>
      <c r="I4" s="496"/>
      <c r="J4" s="496"/>
      <c r="K4" s="496"/>
      <c r="L4" s="496"/>
      <c r="M4" s="496"/>
      <c r="N4" s="496"/>
      <c r="O4" s="496"/>
      <c r="P4" s="496"/>
      <c r="Q4" s="496"/>
      <c r="R4" s="496"/>
      <c r="S4" s="496"/>
      <c r="T4" s="496"/>
      <c r="U4" s="496"/>
      <c r="V4" s="496"/>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44" t="s">
        <v>261</v>
      </c>
      <c r="B5" s="444"/>
      <c r="C5" s="495" t="s">
        <v>536</v>
      </c>
      <c r="D5" s="495"/>
      <c r="E5" s="495"/>
      <c r="F5" s="495"/>
      <c r="G5" s="495"/>
      <c r="H5" s="495"/>
      <c r="I5" s="495"/>
      <c r="J5" s="495"/>
      <c r="K5" s="495"/>
      <c r="L5" s="495"/>
      <c r="M5" s="495"/>
      <c r="N5" s="495"/>
      <c r="O5" s="495"/>
      <c r="P5" s="495"/>
      <c r="Q5" s="495"/>
      <c r="R5" s="495"/>
      <c r="S5" s="495"/>
      <c r="T5" s="495"/>
      <c r="U5" s="495"/>
      <c r="V5" s="495"/>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44" t="s">
        <v>262</v>
      </c>
      <c r="B6" s="444"/>
      <c r="C6" s="496" t="s">
        <v>482</v>
      </c>
      <c r="D6" s="496"/>
      <c r="E6" s="496"/>
      <c r="F6" s="496"/>
      <c r="G6" s="496"/>
      <c r="H6" s="496"/>
      <c r="I6" s="496"/>
      <c r="J6" s="496"/>
      <c r="K6" s="496"/>
      <c r="L6" s="496"/>
      <c r="M6" s="496"/>
      <c r="N6" s="496"/>
      <c r="O6" s="496"/>
      <c r="P6" s="496"/>
      <c r="Q6" s="496"/>
      <c r="R6" s="496"/>
      <c r="S6" s="496"/>
      <c r="T6" s="496"/>
      <c r="U6" s="496"/>
      <c r="V6" s="496"/>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10" t="s">
        <v>263</v>
      </c>
      <c r="B7" s="510"/>
      <c r="C7" s="510"/>
      <c r="D7" s="511" t="s">
        <v>323</v>
      </c>
      <c r="E7" s="438"/>
      <c r="F7" s="438"/>
      <c r="G7" s="438"/>
      <c r="H7" s="438"/>
      <c r="I7" s="438"/>
      <c r="J7" s="438"/>
      <c r="K7" s="438"/>
      <c r="L7" s="438"/>
      <c r="M7" s="438"/>
      <c r="N7" s="438"/>
      <c r="O7" s="438"/>
      <c r="P7" s="438"/>
      <c r="Q7" s="438"/>
      <c r="R7" s="439"/>
      <c r="S7" s="128"/>
      <c r="T7" s="510" t="s">
        <v>324</v>
      </c>
      <c r="U7" s="510"/>
      <c r="V7" s="510"/>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12" t="s">
        <v>268</v>
      </c>
      <c r="B8" s="513" t="s">
        <v>532</v>
      </c>
      <c r="C8" s="515" t="s">
        <v>264</v>
      </c>
      <c r="D8" s="517" t="s">
        <v>325</v>
      </c>
      <c r="E8" s="513" t="s">
        <v>235</v>
      </c>
      <c r="F8" s="519" t="s">
        <v>326</v>
      </c>
      <c r="G8" s="520"/>
      <c r="H8" s="520"/>
      <c r="I8" s="520"/>
      <c r="J8" s="520"/>
      <c r="K8" s="521"/>
      <c r="L8" s="519" t="s">
        <v>327</v>
      </c>
      <c r="M8" s="520"/>
      <c r="N8" s="520"/>
      <c r="O8" s="520"/>
      <c r="P8" s="520"/>
      <c r="Q8" s="520"/>
      <c r="R8" s="520"/>
      <c r="S8" s="521"/>
      <c r="T8" s="56"/>
      <c r="U8" s="57"/>
      <c r="V8" s="85" t="s">
        <v>328</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45"/>
      <c r="B9" s="514"/>
      <c r="C9" s="516"/>
      <c r="D9" s="518"/>
      <c r="E9" s="436"/>
      <c r="F9" s="47" t="s">
        <v>237</v>
      </c>
      <c r="G9" s="47" t="s">
        <v>239</v>
      </c>
      <c r="H9" s="47" t="s">
        <v>329</v>
      </c>
      <c r="I9" s="47" t="s">
        <v>241</v>
      </c>
      <c r="J9" s="131" t="s">
        <v>330</v>
      </c>
      <c r="K9" s="47" t="s">
        <v>247</v>
      </c>
      <c r="L9" s="47" t="s">
        <v>331</v>
      </c>
      <c r="M9" s="123" t="s">
        <v>244</v>
      </c>
      <c r="N9" s="47" t="s">
        <v>332</v>
      </c>
      <c r="O9" s="47" t="s">
        <v>333</v>
      </c>
      <c r="P9" s="47" t="s">
        <v>334</v>
      </c>
      <c r="Q9" s="47" t="s">
        <v>335</v>
      </c>
      <c r="R9" s="131" t="s">
        <v>330</v>
      </c>
      <c r="S9" s="47" t="s">
        <v>336</v>
      </c>
      <c r="T9" s="50" t="s">
        <v>249</v>
      </c>
      <c r="U9" s="50" t="s">
        <v>251</v>
      </c>
      <c r="V9" s="51" t="s">
        <v>337</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210.75" customHeight="1">
      <c r="A10" s="491">
        <f>'5- Identificación de Riesgos'!A10</f>
        <v>1</v>
      </c>
      <c r="B10" s="493" t="str">
        <f>'5- Identificación de Riesgos'!B10</f>
        <v>Vencimiento de Términos  (Cumplimiento de terminos judiciales - ACCIONES CONSTITUCIONALES HÁBEAS CORPUS, TUTELAS E IMPUNACIONES)</v>
      </c>
      <c r="C10" s="169" t="str">
        <f>'5- Identificación de Riesgos'!D10</f>
        <v>1. Mayor demanda de justicia.</v>
      </c>
      <c r="D10" s="163"/>
      <c r="E10" s="170" t="s">
        <v>540</v>
      </c>
      <c r="F10" s="157" t="s">
        <v>338</v>
      </c>
      <c r="G10" s="157" t="s">
        <v>339</v>
      </c>
      <c r="H10" s="157" t="s">
        <v>338</v>
      </c>
      <c r="I10" s="157" t="s">
        <v>338</v>
      </c>
      <c r="J10" s="162">
        <f>COUNTIF(F10:I10,"SI")/4</f>
        <v>0.25</v>
      </c>
      <c r="K10" s="485">
        <f>AVERAGE(J10:J14)</f>
        <v>0.15</v>
      </c>
      <c r="L10" s="157" t="str">
        <f>'5- Identificación de Riesgos'!I10</f>
        <v>Afectación de reputacion,imagén,  credibilidad, satisfacción de usuarios y PI</v>
      </c>
      <c r="M10" s="270" t="s">
        <v>485</v>
      </c>
      <c r="N10" s="157" t="s">
        <v>338</v>
      </c>
      <c r="O10" s="157" t="s">
        <v>338</v>
      </c>
      <c r="P10" s="157" t="s">
        <v>339</v>
      </c>
      <c r="Q10" s="157" t="s">
        <v>339</v>
      </c>
      <c r="R10" s="162">
        <f>SUM(COUNTIF(N10,"SI")*25%,COUNTIF(O10,"SI")*40%,COUNTIF(P10,"SI")*25%,COUNTIF(Q10,"SI")*10%)</f>
        <v>0.35</v>
      </c>
      <c r="S10" s="497">
        <f>AVERAGE(R10:R14)</f>
        <v>0.10999999999999999</v>
      </c>
      <c r="T10" s="49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79"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88" t="str">
        <f>CONCATENATE(VLOOKUP((LEFT(T10,LEN(T10)-4)&amp;LEFT(U10,LEN(U10)-4)),'9- Matriz de Calor '!$D$18:$E$42,2,0)," - ",RIGHT(T10,1)*RIGHT(U10,1))</f>
        <v>Bajo - 1</v>
      </c>
    </row>
    <row r="11" spans="1:278" ht="207.75" customHeight="1">
      <c r="A11" s="492"/>
      <c r="B11" s="494"/>
      <c r="C11" s="171" t="str">
        <f>'5- Identificación de Riesgos'!D11</f>
        <v>2. Insuficiencia de  personal  para atender la función misional y la atención a las partes interesadas en los despachos judiciales y centro de servicios</v>
      </c>
      <c r="D11" s="164"/>
      <c r="E11" s="172" t="s">
        <v>487</v>
      </c>
      <c r="F11" s="158" t="s">
        <v>338</v>
      </c>
      <c r="G11" s="158" t="s">
        <v>338</v>
      </c>
      <c r="H11" s="158" t="s">
        <v>338</v>
      </c>
      <c r="I11" s="158" t="s">
        <v>338</v>
      </c>
      <c r="J11" s="161">
        <f t="shared" ref="J11:J19" si="0">COUNTIF(F11:I11,"SI")/4</f>
        <v>0</v>
      </c>
      <c r="K11" s="486"/>
      <c r="L11" s="158" t="str">
        <f>'5- Identificación de Riesgos'!I11</f>
        <v>Incumplimiento de las metas establecidas</v>
      </c>
      <c r="M11" s="271" t="s">
        <v>486</v>
      </c>
      <c r="N11" s="158" t="s">
        <v>338</v>
      </c>
      <c r="O11" s="158" t="s">
        <v>338</v>
      </c>
      <c r="P11" s="158" t="s">
        <v>338</v>
      </c>
      <c r="Q11" s="158" t="s">
        <v>338</v>
      </c>
      <c r="R11" s="161">
        <f t="shared" ref="R11:R19" si="1">SUM(COUNTIF(N11,"SI")*25%,COUNTIF(O11,"SI")*40%,COUNTIF(P11,"SI")*25%,COUNTIF(Q11,"SI")*10%)</f>
        <v>0</v>
      </c>
      <c r="S11" s="498"/>
      <c r="T11" s="500"/>
      <c r="U11" s="480"/>
      <c r="V11" s="489"/>
    </row>
    <row r="12" spans="1:278" ht="90">
      <c r="A12" s="492"/>
      <c r="B12" s="494"/>
      <c r="C12" s="171" t="str">
        <f>'5- Identificación de Riesgos'!D12</f>
        <v>3. Complejidad de los procesos judiciales y solicitudes, lo cual incrementa los tiempos para su resolución.</v>
      </c>
      <c r="D12" s="164"/>
      <c r="E12" s="172" t="s">
        <v>488</v>
      </c>
      <c r="F12" s="158" t="s">
        <v>338</v>
      </c>
      <c r="G12" s="158" t="s">
        <v>338</v>
      </c>
      <c r="H12" s="158" t="s">
        <v>338</v>
      </c>
      <c r="I12" s="158" t="s">
        <v>338</v>
      </c>
      <c r="J12" s="161">
        <f t="shared" si="0"/>
        <v>0</v>
      </c>
      <c r="K12" s="486"/>
      <c r="L12" s="158" t="str">
        <f>'5- Identificación de Riesgos'!I12</f>
        <v>Interrupción o afectación en la prestación del servicio judicial</v>
      </c>
      <c r="M12" s="271" t="s">
        <v>489</v>
      </c>
      <c r="N12" s="158" t="s">
        <v>338</v>
      </c>
      <c r="O12" s="158" t="s">
        <v>338</v>
      </c>
      <c r="P12" s="158" t="s">
        <v>338</v>
      </c>
      <c r="Q12" s="158" t="s">
        <v>339</v>
      </c>
      <c r="R12" s="161">
        <f t="shared" si="1"/>
        <v>0.1</v>
      </c>
      <c r="S12" s="498"/>
      <c r="T12" s="500"/>
      <c r="U12" s="480"/>
      <c r="V12" s="489"/>
    </row>
    <row r="13" spans="1:278" ht="222" customHeight="1">
      <c r="A13" s="492"/>
      <c r="B13" s="494"/>
      <c r="C13" s="171" t="str">
        <f>'5- Identificación de Riesgos'!D13</f>
        <v>4.Fallas en la planeación  para el desarrollo de las tareas propias del despacho.</v>
      </c>
      <c r="D13" s="164"/>
      <c r="E13" s="172" t="s">
        <v>490</v>
      </c>
      <c r="F13" s="158" t="s">
        <v>338</v>
      </c>
      <c r="G13" s="158" t="s">
        <v>338</v>
      </c>
      <c r="H13" s="158" t="s">
        <v>338</v>
      </c>
      <c r="I13" s="158" t="s">
        <v>338</v>
      </c>
      <c r="J13" s="161">
        <f t="shared" si="0"/>
        <v>0</v>
      </c>
      <c r="K13" s="486"/>
      <c r="L13" s="158" t="str">
        <f>'5- Identificación de Riesgos'!I13</f>
        <v>Incumplimiento de las metas establecidas</v>
      </c>
      <c r="M13" s="271" t="s">
        <v>491</v>
      </c>
      <c r="N13" s="158" t="s">
        <v>338</v>
      </c>
      <c r="O13" s="158" t="s">
        <v>338</v>
      </c>
      <c r="P13" s="158" t="s">
        <v>338</v>
      </c>
      <c r="Q13" s="158" t="s">
        <v>339</v>
      </c>
      <c r="R13" s="161">
        <f t="shared" si="1"/>
        <v>0.1</v>
      </c>
      <c r="S13" s="498"/>
      <c r="T13" s="500"/>
      <c r="U13" s="480"/>
      <c r="V13" s="489"/>
    </row>
    <row r="14" spans="1:278" ht="213.75" customHeight="1" thickBot="1">
      <c r="A14" s="492"/>
      <c r="B14" s="494"/>
      <c r="C14" s="171" t="str">
        <f>'5- Identificación de Riesgos'!D14</f>
        <v>5.  Fallas e insuficiencia de las herramientas tecnológicas.</v>
      </c>
      <c r="D14" s="164"/>
      <c r="E14" s="172" t="s">
        <v>492</v>
      </c>
      <c r="F14" s="158" t="s">
        <v>338</v>
      </c>
      <c r="G14" s="158" t="s">
        <v>339</v>
      </c>
      <c r="H14" s="158" t="s">
        <v>338</v>
      </c>
      <c r="I14" s="158" t="s">
        <v>339</v>
      </c>
      <c r="J14" s="161">
        <f t="shared" si="0"/>
        <v>0.5</v>
      </c>
      <c r="K14" s="486"/>
      <c r="L14" s="268" t="str">
        <f>'5- Identificación de Riesgos'!I14</f>
        <v>Incumplimiento de las metas establecidas</v>
      </c>
      <c r="M14" s="271" t="s">
        <v>491</v>
      </c>
      <c r="N14" s="158" t="s">
        <v>338</v>
      </c>
      <c r="O14" s="158" t="s">
        <v>338</v>
      </c>
      <c r="P14" s="158" t="s">
        <v>338</v>
      </c>
      <c r="Q14" s="158" t="s">
        <v>338</v>
      </c>
      <c r="R14" s="161">
        <f t="shared" si="1"/>
        <v>0</v>
      </c>
      <c r="S14" s="498"/>
      <c r="T14" s="500"/>
      <c r="U14" s="480"/>
      <c r="V14" s="489"/>
    </row>
    <row r="15" spans="1:278" ht="177" customHeight="1">
      <c r="A15" s="491">
        <f>'5- Identificación de Riesgos'!A20</f>
        <v>2</v>
      </c>
      <c r="B15" s="522" t="str">
        <f>'5- Identificación de Riesgos'!B20</f>
        <v xml:space="preserve">Incumplimientos en la realizacion de audiencias </v>
      </c>
      <c r="C15" s="174" t="str">
        <f>'5- Identificación de Riesgos'!D20</f>
        <v xml:space="preserve">1. Inasistencia del Juez </v>
      </c>
      <c r="D15" s="156"/>
      <c r="E15" s="175" t="s">
        <v>493</v>
      </c>
      <c r="F15" s="159" t="s">
        <v>338</v>
      </c>
      <c r="G15" s="159" t="s">
        <v>339</v>
      </c>
      <c r="H15" s="159" t="s">
        <v>338</v>
      </c>
      <c r="I15" s="159" t="s">
        <v>338</v>
      </c>
      <c r="J15" s="160">
        <f t="shared" si="0"/>
        <v>0.25</v>
      </c>
      <c r="K15" s="523">
        <f>AVERAGE(J15:J19)</f>
        <v>0.15</v>
      </c>
      <c r="L15" s="159" t="str">
        <f>'5- Identificación de Riesgos'!I20</f>
        <v>Afectación de reputacion,imagén,  credibilidad, satisfacción de usuarios y PI</v>
      </c>
      <c r="M15" s="281" t="s">
        <v>494</v>
      </c>
      <c r="N15" s="159" t="s">
        <v>338</v>
      </c>
      <c r="O15" s="159" t="s">
        <v>338</v>
      </c>
      <c r="P15" s="159" t="s">
        <v>339</v>
      </c>
      <c r="Q15" s="159" t="s">
        <v>339</v>
      </c>
      <c r="R15" s="160">
        <f t="shared" si="1"/>
        <v>0.35</v>
      </c>
      <c r="S15" s="523">
        <f>AVERAGE(R15:R19)</f>
        <v>6.9999999999999993E-2</v>
      </c>
      <c r="T15" s="476" t="str">
        <f>CONCATENATE(INDEX('8- Políticas de Administración '!$B$6:$F$10,MATCH(ROUND(IF((RIGHT('5- Identificación de Riesgos'!H20,1)-'6- Valoración Controles'!K15)&lt;1,1,(RIGHT('5- Identificación de Riesgos'!H20,1)-'6- Valoración Controles'!K15)),0),'8- Políticas de Administración '!$F$6:$F$10,0),1)," - ",ROUND(IF((RIGHT('5- Identificación de Riesgos'!H20,1)-'6- Valoración Controles'!K15)&lt;1,1,(RIGHT('5- Identificación de Riesgos'!H20,1)-'6- Valoración Controles'!K15)),0))</f>
        <v>Muy Baja - 1</v>
      </c>
      <c r="U15" s="479" t="str">
        <f>CONCATENATE(INDEX('8- Políticas de Administración '!$B$17:$F$21,MATCH(ROUND(IF((RIGHT('5- Identificación de Riesgos'!M20,1)-'6- Valoración Controles'!S15)&lt;1,1,(RIGHT('5- Identificación de Riesgos'!M20,1)-'6- Valoración Controles'!S15)),0),'8- Políticas de Administración '!$F$17:$F$21,0),1)," - ",ROUND(IF((RIGHT('5- Identificación de Riesgos'!M20,1)-'6- Valoración Controles'!S15)&lt;1,1,(RIGHT('5- Identificación de Riesgos'!M20,1)-'6- Valoración Controles'!S15)),0))</f>
        <v>Menor - 2</v>
      </c>
      <c r="V15" s="488" t="str">
        <f>CONCATENATE(VLOOKUP((LEFT(T15,LEN(T15)-4)&amp;LEFT(U15,LEN(U15)-4)),'9- Matriz de Calor '!$D$18:$E$42,2,0)," - ",RIGHT(T15,1)*RIGHT(U15,1))</f>
        <v>Bajo - 2</v>
      </c>
    </row>
    <row r="16" spans="1:278" ht="74.25" customHeight="1">
      <c r="A16" s="492"/>
      <c r="B16" s="480"/>
      <c r="C16" s="171" t="str">
        <f>'5- Identificación de Riesgos'!D21</f>
        <v xml:space="preserve">2. Falta de tiempo para  la realización.
</v>
      </c>
      <c r="D16" s="164"/>
      <c r="E16" s="172" t="s">
        <v>495</v>
      </c>
      <c r="F16" s="158" t="s">
        <v>338</v>
      </c>
      <c r="G16" s="158" t="s">
        <v>338</v>
      </c>
      <c r="H16" s="158" t="s">
        <v>338</v>
      </c>
      <c r="I16" s="158" t="s">
        <v>338</v>
      </c>
      <c r="J16" s="161">
        <f t="shared" si="0"/>
        <v>0</v>
      </c>
      <c r="K16" s="486"/>
      <c r="L16" s="158" t="str">
        <f>'5- Identificación de Riesgos'!I21</f>
        <v>Incumplimiento de las metas establecidas</v>
      </c>
      <c r="M16" s="281" t="s">
        <v>494</v>
      </c>
      <c r="N16" s="158" t="s">
        <v>338</v>
      </c>
      <c r="O16" s="158" t="s">
        <v>338</v>
      </c>
      <c r="P16" s="158" t="s">
        <v>338</v>
      </c>
      <c r="Q16" s="158" t="s">
        <v>338</v>
      </c>
      <c r="R16" s="161">
        <f t="shared" si="1"/>
        <v>0</v>
      </c>
      <c r="S16" s="486"/>
      <c r="T16" s="477"/>
      <c r="U16" s="480"/>
      <c r="V16" s="489"/>
    </row>
    <row r="17" spans="1:278" ht="77.25" customHeight="1">
      <c r="A17" s="492"/>
      <c r="B17" s="480"/>
      <c r="C17" s="171" t="str">
        <f>'5- Identificación de Riesgos'!D22</f>
        <v>3. Programación de audiencias sin tener en cuenta tiempos de duración para su realización.</v>
      </c>
      <c r="D17" s="164"/>
      <c r="E17" s="172" t="s">
        <v>495</v>
      </c>
      <c r="F17" s="158" t="s">
        <v>338</v>
      </c>
      <c r="G17" s="158" t="s">
        <v>338</v>
      </c>
      <c r="H17" s="158" t="s">
        <v>338</v>
      </c>
      <c r="I17" s="158" t="s">
        <v>338</v>
      </c>
      <c r="J17" s="161">
        <f t="shared" si="0"/>
        <v>0</v>
      </c>
      <c r="K17" s="486"/>
      <c r="L17" s="158" t="str">
        <f>'5- Identificación de Riesgos'!I22</f>
        <v>Interrupción o afectación en la prestación del servicio judicial</v>
      </c>
      <c r="M17" s="281" t="s">
        <v>494</v>
      </c>
      <c r="N17" s="269" t="s">
        <v>338</v>
      </c>
      <c r="O17" s="269" t="s">
        <v>338</v>
      </c>
      <c r="P17" s="269" t="s">
        <v>338</v>
      </c>
      <c r="Q17" s="269" t="s">
        <v>338</v>
      </c>
      <c r="R17" s="161">
        <f t="shared" si="1"/>
        <v>0</v>
      </c>
      <c r="S17" s="486"/>
      <c r="T17" s="477"/>
      <c r="U17" s="480"/>
      <c r="V17" s="489"/>
    </row>
    <row r="18" spans="1:278" ht="114.75">
      <c r="A18" s="492"/>
      <c r="B18" s="480"/>
      <c r="C18" s="171" t="str">
        <f>'5- Identificación de Riesgos'!D23</f>
        <v>4. Notificaciones judiciales erradas (direcciones de correos electrónicos) e inoportunas</v>
      </c>
      <c r="D18" s="164"/>
      <c r="E18" s="172" t="s">
        <v>541</v>
      </c>
      <c r="F18" s="158" t="s">
        <v>338</v>
      </c>
      <c r="G18" s="158" t="s">
        <v>339</v>
      </c>
      <c r="H18" s="158" t="s">
        <v>338</v>
      </c>
      <c r="I18" s="158" t="s">
        <v>339</v>
      </c>
      <c r="J18" s="161">
        <f t="shared" si="0"/>
        <v>0.5</v>
      </c>
      <c r="K18" s="486"/>
      <c r="L18" s="269" t="str">
        <f>'5- Identificación de Riesgos'!I23</f>
        <v>Incumplimiento de las metas establecidas</v>
      </c>
      <c r="M18" s="281" t="s">
        <v>494</v>
      </c>
      <c r="N18" s="269" t="s">
        <v>338</v>
      </c>
      <c r="O18" s="269" t="s">
        <v>338</v>
      </c>
      <c r="P18" s="269" t="s">
        <v>338</v>
      </c>
      <c r="Q18" s="269" t="s">
        <v>338</v>
      </c>
      <c r="R18" s="161">
        <f t="shared" si="1"/>
        <v>0</v>
      </c>
      <c r="S18" s="486"/>
      <c r="T18" s="477"/>
      <c r="U18" s="480"/>
      <c r="V18" s="489"/>
    </row>
    <row r="19" spans="1:278" ht="117" customHeight="1" thickBot="1">
      <c r="A19" s="492"/>
      <c r="B19" s="480"/>
      <c r="C19" s="171" t="str">
        <f>'5- Identificación de Riesgos'!D24</f>
        <v>5.Fallas en el servicio de internet,  conectividad  irregular.</v>
      </c>
      <c r="D19" s="164"/>
      <c r="E19" s="172" t="s">
        <v>496</v>
      </c>
      <c r="F19" s="158" t="s">
        <v>338</v>
      </c>
      <c r="G19" s="158" t="s">
        <v>338</v>
      </c>
      <c r="H19" s="158" t="s">
        <v>338</v>
      </c>
      <c r="I19" s="158" t="s">
        <v>338</v>
      </c>
      <c r="J19" s="161">
        <f t="shared" si="0"/>
        <v>0</v>
      </c>
      <c r="K19" s="486"/>
      <c r="L19" s="269" t="str">
        <f>'5- Identificación de Riesgos'!I24</f>
        <v>Incumplimiento de las metas establecidas</v>
      </c>
      <c r="M19" s="281" t="s">
        <v>497</v>
      </c>
      <c r="N19" s="269" t="s">
        <v>338</v>
      </c>
      <c r="O19" s="269" t="s">
        <v>338</v>
      </c>
      <c r="P19" s="269" t="s">
        <v>338</v>
      </c>
      <c r="Q19" s="269" t="s">
        <v>338</v>
      </c>
      <c r="R19" s="161">
        <f t="shared" si="1"/>
        <v>0</v>
      </c>
      <c r="S19" s="486"/>
      <c r="T19" s="477"/>
      <c r="U19" s="480"/>
      <c r="V19" s="489"/>
    </row>
    <row r="20" spans="1:278" ht="174" customHeight="1" thickBot="1">
      <c r="A20" s="491">
        <f>'5- Identificación de Riesgos'!A30</f>
        <v>3</v>
      </c>
      <c r="B20" s="479" t="str">
        <f>'5- Identificación de Riesgos'!B30</f>
        <v xml:space="preserve"> Efectuar notificaciones que no cumplan con los requistos</v>
      </c>
      <c r="C20" s="169" t="str">
        <f>'5- Identificación de Riesgos'!D30</f>
        <v>1. Errores en la digitación</v>
      </c>
      <c r="D20" s="163"/>
      <c r="E20" s="170" t="s">
        <v>498</v>
      </c>
      <c r="F20" s="157" t="s">
        <v>338</v>
      </c>
      <c r="G20" s="157" t="s">
        <v>339</v>
      </c>
      <c r="H20" s="157" t="s">
        <v>338</v>
      </c>
      <c r="I20" s="157" t="s">
        <v>338</v>
      </c>
      <c r="J20" s="162">
        <f t="shared" ref="J20:J32" si="2">COUNTIF(F20:I20,"SI")/4</f>
        <v>0.25</v>
      </c>
      <c r="K20" s="485">
        <f>AVERAGE(J20:J23)</f>
        <v>6.25E-2</v>
      </c>
      <c r="L20" s="157" t="str">
        <f>'5- Identificación de Riesgos'!I30</f>
        <v>Afectación de reputacion,imagén,  credibilidad, satisfacción de usuarios y PI</v>
      </c>
      <c r="M20" s="270" t="s">
        <v>501</v>
      </c>
      <c r="N20" s="157" t="s">
        <v>338</v>
      </c>
      <c r="O20" s="157" t="s">
        <v>338</v>
      </c>
      <c r="P20" s="157" t="s">
        <v>339</v>
      </c>
      <c r="Q20" s="157" t="s">
        <v>339</v>
      </c>
      <c r="R20" s="162">
        <f t="shared" ref="R20:R32" si="3">SUM(COUNTIF(N20,"SI")*25%,COUNTIF(O20,"SI")*40%,COUNTIF(P20,"SI")*25%,COUNTIF(Q20,"SI")*10%)</f>
        <v>0.35</v>
      </c>
      <c r="S20" s="497">
        <f>AVERAGE(R20:R23)</f>
        <v>0.17499999999999999</v>
      </c>
      <c r="T20" s="499" t="str">
        <f>CONCATENATE(INDEX('8- Políticas de Administración '!$B$6:$F$10,MATCH(ROUND(IF((RIGHT('5- Identificación de Riesgos'!H30,1)-'6- Valoración Controles'!K20)&lt;1,1,(RIGHT('5- Identificación de Riesgos'!H30,1)-'6- Valoración Controles'!K20)),0),'8- Políticas de Administración '!$F$6:$F$10,0),1)," - ",ROUND(IF((RIGHT('5- Identificación de Riesgos'!H30,1)-'6- Valoración Controles'!K20)&lt;1,1,(RIGHT('5- Identificación de Riesgos'!H30,1)-'6- Valoración Controles'!K20)),0))</f>
        <v>Muy Baja - 1</v>
      </c>
      <c r="U20" s="479" t="str">
        <f>CONCATENATE(INDEX('8- Políticas de Administración '!$B$17:$F$21,MATCH(ROUND(IF((RIGHT('5- Identificación de Riesgos'!M30,1)-'6- Valoración Controles'!S20)&lt;1,1,(RIGHT('5- Identificación de Riesgos'!M30,1)-'6- Valoración Controles'!S20)),0),'8- Políticas de Administración '!$F$17:$F$21,0),1)," - ",ROUND(IF((RIGHT('5- Identificación de Riesgos'!M30,1)-'6- Valoración Controles'!S20)&lt;1,1,(RIGHT('5- Identificación de Riesgos'!M30,1)-'6- Valoración Controles'!S20)),0))</f>
        <v>Leve - 1</v>
      </c>
      <c r="V20" s="488" t="str">
        <f>CONCATENATE(VLOOKUP((LEFT(T20,LEN(T20)-4)&amp;LEFT(U20,LEN(U20)-4)),'9- Matriz de Calor '!$D$18:$E$42,2,0)," - ",RIGHT(T20,1)*RIGHT(U20,1))</f>
        <v>Bajo - 1</v>
      </c>
    </row>
    <row r="21" spans="1:278" ht="141" customHeight="1">
      <c r="A21" s="492"/>
      <c r="B21" s="480"/>
      <c r="C21" s="171" t="str">
        <f>'5- Identificación de Riesgos'!D31</f>
        <v>2. Incumplimiento del procedimiento de notificación.</v>
      </c>
      <c r="D21" s="164"/>
      <c r="E21" s="172" t="s">
        <v>499</v>
      </c>
      <c r="F21" s="158" t="s">
        <v>338</v>
      </c>
      <c r="G21" s="158" t="s">
        <v>338</v>
      </c>
      <c r="H21" s="158" t="s">
        <v>338</v>
      </c>
      <c r="I21" s="158" t="s">
        <v>338</v>
      </c>
      <c r="J21" s="161">
        <f t="shared" si="2"/>
        <v>0</v>
      </c>
      <c r="K21" s="486"/>
      <c r="L21" s="158" t="str">
        <f>'5- Identificación de Riesgos'!I31</f>
        <v>Incumplimiento de las metas establecidas</v>
      </c>
      <c r="M21" s="270" t="s">
        <v>501</v>
      </c>
      <c r="N21" s="274" t="s">
        <v>338</v>
      </c>
      <c r="O21" s="274" t="s">
        <v>338</v>
      </c>
      <c r="P21" s="274" t="s">
        <v>339</v>
      </c>
      <c r="Q21" s="274" t="s">
        <v>339</v>
      </c>
      <c r="R21" s="161">
        <f t="shared" si="3"/>
        <v>0.35</v>
      </c>
      <c r="S21" s="498"/>
      <c r="T21" s="500"/>
      <c r="U21" s="480"/>
      <c r="V21" s="489"/>
    </row>
    <row r="22" spans="1:278" ht="195.75" customHeight="1">
      <c r="A22" s="492"/>
      <c r="B22" s="480"/>
      <c r="C22" s="171" t="str">
        <f>'5- Identificación de Riesgos'!D32</f>
        <v xml:space="preserve">3. Falta de personal para atender el  volúmen de solicitudes recibidas. </v>
      </c>
      <c r="D22" s="164"/>
      <c r="E22" s="172" t="s">
        <v>500</v>
      </c>
      <c r="F22" s="158" t="s">
        <v>338</v>
      </c>
      <c r="G22" s="158" t="s">
        <v>338</v>
      </c>
      <c r="H22" s="158" t="s">
        <v>338</v>
      </c>
      <c r="I22" s="158" t="s">
        <v>338</v>
      </c>
      <c r="J22" s="161">
        <f t="shared" si="2"/>
        <v>0</v>
      </c>
      <c r="K22" s="486"/>
      <c r="L22" s="158" t="str">
        <f>'5- Identificación de Riesgos'!I32</f>
        <v>Interrupción o afectación en la prestación del servicio judicial</v>
      </c>
      <c r="M22" s="271" t="s">
        <v>502</v>
      </c>
      <c r="N22" s="158" t="s">
        <v>338</v>
      </c>
      <c r="O22" s="158" t="s">
        <v>338</v>
      </c>
      <c r="P22" s="158" t="s">
        <v>338</v>
      </c>
      <c r="Q22" s="158" t="s">
        <v>338</v>
      </c>
      <c r="R22" s="161">
        <f t="shared" si="3"/>
        <v>0</v>
      </c>
      <c r="S22" s="498"/>
      <c r="T22" s="500"/>
      <c r="U22" s="480"/>
      <c r="V22" s="489"/>
    </row>
    <row r="23" spans="1:278" ht="66" customHeight="1" thickBot="1">
      <c r="A23" s="492"/>
      <c r="B23" s="480"/>
      <c r="C23" s="171" t="str">
        <f>'5- Identificación de Riesgos'!D33</f>
        <v>4. No incluir la totalidad de las solicitudes de notificación recibidos por correo electrónico.</v>
      </c>
      <c r="D23" s="164"/>
      <c r="E23" s="172" t="s">
        <v>504</v>
      </c>
      <c r="F23" s="158" t="s">
        <v>338</v>
      </c>
      <c r="G23" s="158" t="s">
        <v>338</v>
      </c>
      <c r="H23" s="158" t="s">
        <v>338</v>
      </c>
      <c r="I23" s="158" t="s">
        <v>338</v>
      </c>
      <c r="J23" s="161">
        <f t="shared" si="2"/>
        <v>0</v>
      </c>
      <c r="K23" s="486"/>
      <c r="L23" s="275" t="str">
        <f>'5- Identificación de Riesgos'!I33</f>
        <v>Afectación de reputacion,imagén,  credibilidad, satisfacción de usuarios y PI</v>
      </c>
      <c r="M23" s="176" t="s">
        <v>505</v>
      </c>
      <c r="N23" s="158" t="s">
        <v>338</v>
      </c>
      <c r="O23" s="158" t="s">
        <v>338</v>
      </c>
      <c r="P23" s="158" t="s">
        <v>338</v>
      </c>
      <c r="Q23" s="158" t="s">
        <v>338</v>
      </c>
      <c r="R23" s="161">
        <f t="shared" si="3"/>
        <v>0</v>
      </c>
      <c r="S23" s="498"/>
      <c r="T23" s="500"/>
      <c r="U23" s="480"/>
      <c r="V23" s="489"/>
    </row>
    <row r="24" spans="1:278" s="197" customFormat="1" ht="76.5">
      <c r="A24" s="491">
        <f>'5- Identificación de Riesgos'!A40</f>
        <v>4</v>
      </c>
      <c r="B24" s="479" t="str">
        <f>'5- Identificación de Riesgos'!B40</f>
        <v>Efectuar el reparto judicial incumpliendo requisitos</v>
      </c>
      <c r="C24" s="169" t="str">
        <f>'5- Identificación de Riesgos'!D40</f>
        <v xml:space="preserve">1. Falta de claridad en la identificación de las partes de la demanda. </v>
      </c>
      <c r="D24" s="163"/>
      <c r="E24" s="282" t="s">
        <v>506</v>
      </c>
      <c r="F24" s="157" t="s">
        <v>338</v>
      </c>
      <c r="G24" s="157" t="s">
        <v>338</v>
      </c>
      <c r="H24" s="157" t="s">
        <v>338</v>
      </c>
      <c r="I24" s="157" t="s">
        <v>338</v>
      </c>
      <c r="J24" s="162">
        <f t="shared" si="2"/>
        <v>0</v>
      </c>
      <c r="K24" s="485">
        <f>AVERAGE(J24:J28)</f>
        <v>0</v>
      </c>
      <c r="L24" s="157" t="str">
        <f>'5- Identificación de Riesgos'!I40</f>
        <v>Afectación de reputacion,imagén,  credibilidad, satisfacción de usuarios y PI</v>
      </c>
      <c r="M24" s="270" t="s">
        <v>485</v>
      </c>
      <c r="N24" s="157" t="s">
        <v>338</v>
      </c>
      <c r="O24" s="157" t="s">
        <v>338</v>
      </c>
      <c r="P24" s="157" t="s">
        <v>339</v>
      </c>
      <c r="Q24" s="157" t="s">
        <v>339</v>
      </c>
      <c r="R24" s="162">
        <f t="shared" si="3"/>
        <v>0.35</v>
      </c>
      <c r="S24" s="485">
        <f>AVERAGE(R24:R28)</f>
        <v>6.9999999999999993E-2</v>
      </c>
      <c r="T24" s="476" t="str">
        <f>CONCATENATE(INDEX('8- Políticas de Administración '!$B$6:$F$10,MATCH(ROUND(IF((RIGHT('5- Identificación de Riesgos'!H40,1)-'6- Valoración Controles'!K24)&lt;1,1,(RIGHT('5- Identificación de Riesgos'!H40,1)-'6- Valoración Controles'!K24)),0),'8- Políticas de Administración '!$F$6:$F$10,0),1)," - ",ROUND(IF((RIGHT('5- Identificación de Riesgos'!H40,1)-'6- Valoración Controles'!K24)&lt;1,1,(RIGHT('5- Identificación de Riesgos'!H40,1)-'6- Valoración Controles'!K24)),0))</f>
        <v>Muy Baja - 1</v>
      </c>
      <c r="U24" s="479" t="str">
        <f>CONCATENATE(INDEX('8- Políticas de Administración '!$B$17:$F$21,MATCH(ROUND(IF((RIGHT('5- Identificación de Riesgos'!M40,1)-'6- Valoración Controles'!S24)&lt;1,1,(RIGHT('5- Identificación de Riesgos'!M40,1)-'6- Valoración Controles'!S24)),0),'8- Políticas de Administración '!$F$17:$F$21,0),1)," - ",ROUND(IF((RIGHT('5- Identificación de Riesgos'!M40,1)-'6- Valoración Controles'!S24)&lt;1,1,(RIGHT('5- Identificación de Riesgos'!M40,1)-'6- Valoración Controles'!S24)),0))</f>
        <v>Leve - 1</v>
      </c>
      <c r="V24" s="488" t="str">
        <f>CONCATENATE(VLOOKUP((LEFT(T24,LEN(T24)-4)&amp;LEFT(U24,LEN(U24)-4)),'9- Matriz de Calor '!$D$18:$E$42,2,0)," - ",RIGHT(T24,1)*RIGHT(U24,1))</f>
        <v>Bajo - 1</v>
      </c>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6"/>
      <c r="DF24" s="196"/>
      <c r="DG24" s="196"/>
      <c r="DH24" s="196"/>
      <c r="DI24" s="196"/>
      <c r="DJ24" s="196"/>
      <c r="DK24" s="196"/>
      <c r="DL24" s="196"/>
      <c r="DM24" s="196"/>
      <c r="DN24" s="196"/>
      <c r="DO24" s="196"/>
      <c r="DP24" s="196"/>
      <c r="DQ24" s="196"/>
      <c r="DR24" s="196"/>
      <c r="DS24" s="196"/>
      <c r="DT24" s="196"/>
      <c r="DU24" s="196"/>
      <c r="DV24" s="196"/>
      <c r="DW24" s="196"/>
      <c r="DX24" s="196"/>
      <c r="DY24" s="196"/>
      <c r="DZ24" s="196"/>
      <c r="EA24" s="196"/>
      <c r="EB24" s="196"/>
      <c r="EC24" s="196"/>
      <c r="ED24" s="196"/>
      <c r="EE24" s="196"/>
      <c r="EF24" s="196"/>
      <c r="EG24" s="196"/>
      <c r="EH24" s="196"/>
      <c r="EI24" s="196"/>
      <c r="EJ24" s="196"/>
      <c r="EK24" s="196"/>
      <c r="EL24" s="196"/>
      <c r="EM24" s="196"/>
      <c r="EN24" s="196"/>
      <c r="EO24" s="196"/>
      <c r="EP24" s="196"/>
      <c r="EQ24" s="196"/>
      <c r="ER24" s="196"/>
      <c r="ES24" s="196"/>
      <c r="ET24" s="196"/>
      <c r="EU24" s="196"/>
      <c r="EV24" s="196"/>
      <c r="EW24" s="196"/>
      <c r="EX24" s="196"/>
      <c r="EY24" s="196"/>
      <c r="EZ24" s="196"/>
      <c r="FA24" s="196"/>
      <c r="FB24" s="196"/>
      <c r="FC24" s="196"/>
      <c r="FD24" s="196"/>
      <c r="FE24" s="196"/>
      <c r="FF24" s="196"/>
      <c r="FG24" s="196"/>
      <c r="FH24" s="196"/>
      <c r="FI24" s="196"/>
      <c r="FJ24" s="196"/>
      <c r="FK24" s="196"/>
      <c r="FL24" s="196"/>
      <c r="FM24" s="196"/>
      <c r="FN24" s="196"/>
      <c r="FO24" s="196"/>
      <c r="FP24" s="196"/>
      <c r="FQ24" s="196"/>
      <c r="FR24" s="196"/>
      <c r="FS24" s="196"/>
      <c r="FT24" s="196"/>
      <c r="FU24" s="196"/>
      <c r="FV24" s="196"/>
      <c r="FW24" s="196"/>
      <c r="FX24" s="196"/>
      <c r="FY24" s="196"/>
      <c r="FZ24" s="196"/>
      <c r="GA24" s="196"/>
      <c r="GB24" s="196"/>
      <c r="GC24" s="196"/>
      <c r="GD24" s="196"/>
      <c r="GE24" s="196"/>
      <c r="GF24" s="196"/>
      <c r="GG24" s="196"/>
      <c r="GH24" s="196"/>
      <c r="GI24" s="196"/>
      <c r="GJ24" s="196"/>
      <c r="GK24" s="196"/>
      <c r="GL24" s="196"/>
      <c r="GM24" s="196"/>
      <c r="GN24" s="196"/>
      <c r="GO24" s="196"/>
      <c r="GP24" s="196"/>
      <c r="GQ24" s="196"/>
      <c r="GR24" s="196"/>
      <c r="GS24" s="196"/>
      <c r="GT24" s="196"/>
      <c r="GU24" s="196"/>
      <c r="GV24" s="196"/>
      <c r="GW24" s="196"/>
      <c r="GX24" s="196"/>
      <c r="GY24" s="196"/>
      <c r="GZ24" s="196"/>
      <c r="HA24" s="196"/>
      <c r="HB24" s="196"/>
      <c r="HC24" s="196"/>
      <c r="HD24" s="196"/>
      <c r="HE24" s="196"/>
      <c r="HF24" s="196"/>
      <c r="HG24" s="196"/>
      <c r="HH24" s="196"/>
      <c r="HI24" s="196"/>
      <c r="HJ24" s="196"/>
      <c r="HK24" s="196"/>
      <c r="HL24" s="196"/>
      <c r="HM24" s="196"/>
      <c r="HN24" s="196"/>
      <c r="HO24" s="196"/>
      <c r="HP24" s="196"/>
      <c r="HQ24" s="196"/>
      <c r="HR24" s="196"/>
      <c r="HS24" s="196"/>
      <c r="HT24" s="196"/>
      <c r="HU24" s="196"/>
      <c r="HV24" s="196"/>
      <c r="HW24" s="196"/>
      <c r="HX24" s="196"/>
      <c r="HY24" s="196"/>
      <c r="HZ24" s="196"/>
      <c r="IA24" s="196"/>
      <c r="IB24" s="196"/>
      <c r="IC24" s="196"/>
      <c r="ID24" s="196"/>
      <c r="IE24" s="196"/>
      <c r="IF24" s="196"/>
      <c r="IG24" s="196"/>
      <c r="IH24" s="196"/>
      <c r="II24" s="196"/>
      <c r="IJ24" s="196"/>
      <c r="IK24" s="196"/>
      <c r="IL24" s="196"/>
      <c r="IM24" s="196"/>
      <c r="IN24" s="196"/>
      <c r="IO24" s="196"/>
      <c r="IP24" s="196"/>
      <c r="IQ24" s="196"/>
      <c r="IR24" s="196"/>
      <c r="IS24" s="196"/>
      <c r="IT24" s="196"/>
      <c r="IU24" s="196"/>
      <c r="IV24" s="196"/>
      <c r="IW24" s="196"/>
      <c r="IX24" s="196"/>
      <c r="IY24" s="196"/>
      <c r="IZ24" s="196"/>
      <c r="JA24" s="196"/>
      <c r="JB24" s="196"/>
      <c r="JC24" s="196"/>
      <c r="JD24" s="196"/>
      <c r="JE24" s="196"/>
      <c r="JF24" s="196"/>
      <c r="JG24" s="196"/>
      <c r="JH24" s="196"/>
      <c r="JI24" s="196"/>
      <c r="JJ24" s="196"/>
      <c r="JK24" s="196"/>
      <c r="JL24" s="196"/>
      <c r="JM24" s="196"/>
      <c r="JN24" s="196"/>
      <c r="JO24" s="196"/>
      <c r="JP24" s="196"/>
      <c r="JQ24" s="196"/>
      <c r="JR24" s="196"/>
    </row>
    <row r="25" spans="1:278" ht="105">
      <c r="A25" s="492"/>
      <c r="B25" s="480"/>
      <c r="C25" s="171" t="str">
        <f>'5- Identificación de Riesgos'!D41</f>
        <v>2. Falta de seguimiento y control al cumplimiento efectivo de la actividad asignada.</v>
      </c>
      <c r="D25" s="164"/>
      <c r="E25" s="283" t="s">
        <v>507</v>
      </c>
      <c r="F25" s="158" t="s">
        <v>338</v>
      </c>
      <c r="G25" s="158" t="s">
        <v>338</v>
      </c>
      <c r="H25" s="158" t="s">
        <v>338</v>
      </c>
      <c r="I25" s="158" t="s">
        <v>338</v>
      </c>
      <c r="J25" s="161">
        <f t="shared" si="2"/>
        <v>0</v>
      </c>
      <c r="K25" s="486"/>
      <c r="L25" s="158" t="str">
        <f>'5- Identificación de Riesgos'!I41</f>
        <v>Interrupción o afectación en la prestación del servicio administrativo</v>
      </c>
      <c r="M25" s="284" t="s">
        <v>508</v>
      </c>
      <c r="N25" s="158" t="s">
        <v>338</v>
      </c>
      <c r="O25" s="158" t="s">
        <v>338</v>
      </c>
      <c r="P25" s="158" t="s">
        <v>338</v>
      </c>
      <c r="Q25" s="158" t="s">
        <v>338</v>
      </c>
      <c r="R25" s="161">
        <f t="shared" si="3"/>
        <v>0</v>
      </c>
      <c r="S25" s="486"/>
      <c r="T25" s="477"/>
      <c r="U25" s="480"/>
      <c r="V25" s="489"/>
    </row>
    <row r="26" spans="1:278" ht="98.25" customHeight="1">
      <c r="A26" s="492"/>
      <c r="B26" s="480"/>
      <c r="C26" s="171" t="str">
        <f>'5- Identificación de Riesgos'!D42</f>
        <v xml:space="preserve">3. Direcciones físicas o electrónicas  de las partes interesadas erradas. </v>
      </c>
      <c r="D26" s="164"/>
      <c r="E26" s="285" t="s">
        <v>518</v>
      </c>
      <c r="F26" s="158" t="s">
        <v>338</v>
      </c>
      <c r="G26" s="158" t="s">
        <v>338</v>
      </c>
      <c r="H26" s="158" t="s">
        <v>338</v>
      </c>
      <c r="I26" s="158" t="s">
        <v>338</v>
      </c>
      <c r="J26" s="161">
        <f t="shared" si="2"/>
        <v>0</v>
      </c>
      <c r="K26" s="486"/>
      <c r="L26" s="275" t="str">
        <f>'5- Identificación de Riesgos'!I42</f>
        <v>Afectación de reputacion,imagén,  credibilidad, satisfacción de usuarios y PI</v>
      </c>
      <c r="M26" s="271" t="s">
        <v>519</v>
      </c>
      <c r="N26" s="158" t="s">
        <v>338</v>
      </c>
      <c r="O26" s="158" t="s">
        <v>338</v>
      </c>
      <c r="P26" s="158" t="s">
        <v>338</v>
      </c>
      <c r="Q26" s="158" t="s">
        <v>338</v>
      </c>
      <c r="R26" s="161">
        <f t="shared" si="3"/>
        <v>0</v>
      </c>
      <c r="S26" s="486"/>
      <c r="T26" s="477"/>
      <c r="U26" s="480"/>
      <c r="V26" s="489"/>
    </row>
    <row r="27" spans="1:278" ht="107.25" customHeight="1">
      <c r="A27" s="492"/>
      <c r="B27" s="480"/>
      <c r="C27" s="171" t="str">
        <f>'5- Identificación de Riesgos'!D43</f>
        <v>4. Falta de entrenamiento del personal si se radican demandas que no sean competencia de lo contencioso administrativo</v>
      </c>
      <c r="D27" s="164"/>
      <c r="E27" s="285" t="s">
        <v>516</v>
      </c>
      <c r="F27" s="275" t="s">
        <v>338</v>
      </c>
      <c r="G27" s="275" t="s">
        <v>338</v>
      </c>
      <c r="H27" s="275" t="s">
        <v>338</v>
      </c>
      <c r="I27" s="275" t="s">
        <v>338</v>
      </c>
      <c r="J27" s="279">
        <f t="shared" si="2"/>
        <v>0</v>
      </c>
      <c r="K27" s="486"/>
      <c r="L27" s="275" t="str">
        <f>'5- Identificación de Riesgos'!I43</f>
        <v>Afectación de reputacion,imagén,  credibilidad, satisfacción de usuarios y PI</v>
      </c>
      <c r="M27" s="271" t="s">
        <v>517</v>
      </c>
      <c r="N27" s="275" t="s">
        <v>338</v>
      </c>
      <c r="O27" s="275" t="s">
        <v>338</v>
      </c>
      <c r="P27" s="275" t="s">
        <v>338</v>
      </c>
      <c r="Q27" s="275" t="s">
        <v>338</v>
      </c>
      <c r="R27" s="279">
        <f t="shared" si="3"/>
        <v>0</v>
      </c>
      <c r="S27" s="486"/>
      <c r="T27" s="477"/>
      <c r="U27" s="480"/>
      <c r="V27" s="489"/>
    </row>
    <row r="28" spans="1:278" ht="105.75" thickBot="1">
      <c r="A28" s="492"/>
      <c r="B28" s="480"/>
      <c r="C28" s="171" t="str">
        <f>'5- Identificación de Riesgos'!D44</f>
        <v>5. Desconocimiento de la normatividad</v>
      </c>
      <c r="D28" s="164"/>
      <c r="E28" s="285" t="s">
        <v>509</v>
      </c>
      <c r="F28" s="158" t="s">
        <v>338</v>
      </c>
      <c r="G28" s="158" t="s">
        <v>338</v>
      </c>
      <c r="H28" s="158" t="s">
        <v>338</v>
      </c>
      <c r="I28" s="158" t="s">
        <v>338</v>
      </c>
      <c r="J28" s="161">
        <f t="shared" si="2"/>
        <v>0</v>
      </c>
      <c r="K28" s="486"/>
      <c r="L28" s="275" t="str">
        <f>'5- Identificación de Riesgos'!I44</f>
        <v>Afectación de reputacion,imagén,  credibilidad, satisfacción de usuarios y PI</v>
      </c>
      <c r="M28" s="271" t="s">
        <v>510</v>
      </c>
      <c r="N28" s="158" t="s">
        <v>338</v>
      </c>
      <c r="O28" s="158" t="s">
        <v>338</v>
      </c>
      <c r="P28" s="158" t="s">
        <v>338</v>
      </c>
      <c r="Q28" s="158" t="s">
        <v>338</v>
      </c>
      <c r="R28" s="161">
        <f t="shared" si="3"/>
        <v>0</v>
      </c>
      <c r="S28" s="486"/>
      <c r="T28" s="477"/>
      <c r="U28" s="480"/>
      <c r="V28" s="489"/>
    </row>
    <row r="29" spans="1:278" ht="102">
      <c r="A29" s="491">
        <v>5</v>
      </c>
      <c r="B29" s="479" t="str">
        <f>'5- Identificación de Riesgos'!B50</f>
        <v>Pérdida de documentos</v>
      </c>
      <c r="C29" s="169" t="str">
        <f>'5- Identificación de Riesgos'!D50</f>
        <v xml:space="preserve">1. Falta de implementación del expediente electrónico en todas las dependencias y juzgados.
</v>
      </c>
      <c r="D29" s="163"/>
      <c r="E29" s="286" t="s">
        <v>520</v>
      </c>
      <c r="F29" s="157" t="s">
        <v>338</v>
      </c>
      <c r="G29" s="157" t="s">
        <v>338</v>
      </c>
      <c r="H29" s="157" t="s">
        <v>338</v>
      </c>
      <c r="I29" s="157" t="s">
        <v>338</v>
      </c>
      <c r="J29" s="162">
        <f t="shared" si="2"/>
        <v>0</v>
      </c>
      <c r="K29" s="485">
        <f>AVERAGE(J29:J32)</f>
        <v>0</v>
      </c>
      <c r="L29" s="272" t="str">
        <f>'5- Identificación de Riesgos'!I50</f>
        <v>Interrupción o afectación en la prestación del servicio judicial</v>
      </c>
      <c r="M29" s="282" t="s">
        <v>520</v>
      </c>
      <c r="N29" s="157" t="s">
        <v>338</v>
      </c>
      <c r="O29" s="157" t="s">
        <v>338</v>
      </c>
      <c r="P29" s="157" t="s">
        <v>338</v>
      </c>
      <c r="Q29" s="157" t="s">
        <v>338</v>
      </c>
      <c r="R29" s="162">
        <f t="shared" si="3"/>
        <v>0</v>
      </c>
      <c r="S29" s="485">
        <f>AVERAGE(R29:R32)</f>
        <v>0</v>
      </c>
      <c r="T29" s="476" t="str">
        <f>CONCATENATE(INDEX('8- Políticas de Administración '!$B$6:$F$10,MATCH(ROUND(IF((RIGHT('5- Identificación de Riesgos'!H50,1)-'6- Valoración Controles'!K29)&lt;1,1,(RIGHT('5- Identificación de Riesgos'!H50,1)-'6- Valoración Controles'!K29)),0),'8- Políticas de Administración '!$F$6:$F$10,0),1)," - ",ROUND(IF((RIGHT('5- Identificación de Riesgos'!H50,1)-'6- Valoración Controles'!K29)&lt;1,1,(RIGHT('5- Identificación de Riesgos'!H50,1)-'6- Valoración Controles'!K29)),0))</f>
        <v>Muy Baja - 1</v>
      </c>
      <c r="U29" s="479" t="str">
        <f>CONCATENATE(INDEX('8- Políticas de Administración '!$B$17:$F$21,MATCH(ROUND(IF((RIGHT('5- Identificación de Riesgos'!M50,1)-'6- Valoración Controles'!S29)&lt;1,1,(RIGHT('5- Identificación de Riesgos'!M50,1)-'6- Valoración Controles'!S29)),0),'8- Políticas de Administración '!$F$17:$F$21,0),1)," - ",ROUND(IF((RIGHT('5- Identificación de Riesgos'!M50,1)-'6- Valoración Controles'!S29)&lt;1,1,(RIGHT('5- Identificación de Riesgos'!M50,1)-'6- Valoración Controles'!S29)),0))</f>
        <v>Leve - 1</v>
      </c>
      <c r="V29" s="488" t="str">
        <f>CONCATENATE(VLOOKUP((LEFT(T29,LEN(T29)-4)&amp;LEFT(U29,LEN(U29)-4)),'9- Matriz de Calor '!$D$18:$E$42,2,0)," - ",RIGHT(T29,1)*RIGHT(U29,1))</f>
        <v>Bajo - 1</v>
      </c>
    </row>
    <row r="30" spans="1:278" ht="102">
      <c r="A30" s="492"/>
      <c r="B30" s="480"/>
      <c r="C30" s="171" t="str">
        <f>'5- Identificación de Riesgos'!D51</f>
        <v>2. Falta de software institucional estandarizado para la especialidad para el control del archivo de documentos tanto físicos como virtuales.</v>
      </c>
      <c r="D30" s="164"/>
      <c r="E30" s="283" t="s">
        <v>520</v>
      </c>
      <c r="F30" s="158" t="s">
        <v>338</v>
      </c>
      <c r="G30" s="158" t="s">
        <v>338</v>
      </c>
      <c r="H30" s="158" t="s">
        <v>338</v>
      </c>
      <c r="I30" s="158" t="s">
        <v>338</v>
      </c>
      <c r="J30" s="161">
        <f t="shared" si="2"/>
        <v>0</v>
      </c>
      <c r="K30" s="486"/>
      <c r="L30" s="275" t="str">
        <f>'5- Identificación de Riesgos'!I51</f>
        <v>Interrupción o afectación en la prestación del servicio judicial</v>
      </c>
      <c r="M30" s="283" t="s">
        <v>520</v>
      </c>
      <c r="N30" s="158" t="s">
        <v>338</v>
      </c>
      <c r="O30" s="158" t="s">
        <v>338</v>
      </c>
      <c r="P30" s="158" t="s">
        <v>338</v>
      </c>
      <c r="Q30" s="158" t="s">
        <v>338</v>
      </c>
      <c r="R30" s="161">
        <f t="shared" si="3"/>
        <v>0</v>
      </c>
      <c r="S30" s="486"/>
      <c r="T30" s="477"/>
      <c r="U30" s="480"/>
      <c r="V30" s="489"/>
    </row>
    <row r="31" spans="1:278" ht="102">
      <c r="A31" s="492"/>
      <c r="B31" s="480"/>
      <c r="C31" s="171" t="str">
        <f>'5- Identificación de Riesgos'!D52</f>
        <v>3. Desconocimiento e inaplicabilidad de las Tablas de Retención Documental (TRD)</v>
      </c>
      <c r="D31" s="164"/>
      <c r="E31" s="283" t="s">
        <v>520</v>
      </c>
      <c r="F31" s="158" t="s">
        <v>338</v>
      </c>
      <c r="G31" s="158" t="s">
        <v>338</v>
      </c>
      <c r="H31" s="158" t="s">
        <v>338</v>
      </c>
      <c r="I31" s="158" t="s">
        <v>338</v>
      </c>
      <c r="J31" s="161">
        <f t="shared" si="2"/>
        <v>0</v>
      </c>
      <c r="K31" s="486"/>
      <c r="L31" s="275" t="str">
        <f>'5- Identificación de Riesgos'!I52</f>
        <v>Afectación de reputacion,imagén,  credibilidad, satisfacción de usuarios y PI</v>
      </c>
      <c r="M31" s="283" t="s">
        <v>520</v>
      </c>
      <c r="N31" s="158" t="s">
        <v>338</v>
      </c>
      <c r="O31" s="158" t="s">
        <v>338</v>
      </c>
      <c r="P31" s="158" t="s">
        <v>338</v>
      </c>
      <c r="Q31" s="158" t="s">
        <v>338</v>
      </c>
      <c r="R31" s="161">
        <f t="shared" si="3"/>
        <v>0</v>
      </c>
      <c r="S31" s="486"/>
      <c r="T31" s="477"/>
      <c r="U31" s="480"/>
      <c r="V31" s="489"/>
    </row>
    <row r="32" spans="1:278" ht="105.75" thickBot="1">
      <c r="A32" s="527"/>
      <c r="B32" s="525"/>
      <c r="C32" s="190" t="str">
        <f>'5- Identificación de Riesgos'!D53</f>
        <v>4. Volumen excesivo de ingreso de expedientes para el personal asignado,  generando demoras en la organización de los expedientes.</v>
      </c>
      <c r="D32" s="189"/>
      <c r="E32" s="293" t="s">
        <v>521</v>
      </c>
      <c r="F32" s="277" t="s">
        <v>338</v>
      </c>
      <c r="G32" s="277" t="s">
        <v>338</v>
      </c>
      <c r="H32" s="277" t="s">
        <v>338</v>
      </c>
      <c r="I32" s="277" t="s">
        <v>338</v>
      </c>
      <c r="J32" s="191">
        <f t="shared" si="2"/>
        <v>0</v>
      </c>
      <c r="K32" s="528"/>
      <c r="L32" s="273" t="str">
        <f>'5- Identificación de Riesgos'!I53</f>
        <v>Incumplimiento de las metas establecidas</v>
      </c>
      <c r="M32" s="192" t="s">
        <v>525</v>
      </c>
      <c r="N32" s="277" t="s">
        <v>338</v>
      </c>
      <c r="O32" s="277" t="s">
        <v>338</v>
      </c>
      <c r="P32" s="277" t="s">
        <v>338</v>
      </c>
      <c r="Q32" s="277" t="s">
        <v>338</v>
      </c>
      <c r="R32" s="191">
        <f t="shared" si="3"/>
        <v>0</v>
      </c>
      <c r="S32" s="528"/>
      <c r="T32" s="524"/>
      <c r="U32" s="525"/>
      <c r="V32" s="526"/>
    </row>
    <row r="33" spans="1:22" ht="75">
      <c r="A33" s="482">
        <v>6</v>
      </c>
      <c r="B33" s="479" t="str">
        <f>'5- Identificación de Riesgos'!B60</f>
        <v xml:space="preserve">Recibir , ofrecer, prometer , entregar o aceptar dádivas o beneficios a nombre propio o de terceros para  expedir, alterar,retener , extraviar o entregar  documentos  sin el lleno de requisitos legales </v>
      </c>
      <c r="C33" s="169" t="str">
        <f>'5- Identificación de Riesgos'!D60</f>
        <v>1. Falta de ética y valores.</v>
      </c>
      <c r="D33" s="163"/>
      <c r="E33" s="290"/>
      <c r="F33" s="274"/>
      <c r="G33" s="274"/>
      <c r="H33" s="274"/>
      <c r="I33" s="274"/>
      <c r="J33" s="278">
        <f t="shared" ref="J33:J35" si="4">COUNTIF(F33:I33,"SI")/4</f>
        <v>0</v>
      </c>
      <c r="K33" s="485">
        <f>AVERAGE(J33:J35)</f>
        <v>0</v>
      </c>
      <c r="L33" s="274" t="str">
        <f>'5- Identificación de Riesgos'!I60</f>
        <v>Afectación de reputacion,imagén,  credibilidad, satisfacción de usuarios y PI</v>
      </c>
      <c r="M33" s="290"/>
      <c r="N33" s="274"/>
      <c r="O33" s="274"/>
      <c r="P33" s="274"/>
      <c r="Q33" s="274"/>
      <c r="R33" s="278">
        <f t="shared" ref="R33:R35" si="5">SUM(COUNTIF(N33,"SI")*25%,COUNTIF(O33,"SI")*40%,COUNTIF(P33,"SI")*25%,COUNTIF(Q33,"SI")*10%)</f>
        <v>0</v>
      </c>
      <c r="S33" s="485">
        <f>AVERAGE(R33:R35)</f>
        <v>0</v>
      </c>
      <c r="T33" s="476" t="str">
        <f>CONCATENATE(INDEX('8- Políticas de Administración '!$B$6:$F$10,MATCH(ROUND(IF((RIGHT('5- Identificación de Riesgos'!H60,1)-'6- Valoración Controles'!K33)&lt;1,1,(RIGHT('5- Identificación de Riesgos'!H60,1)-'6- Valoración Controles'!K33)),0),'8- Políticas de Administración '!$F$6:$F$10,0),1)," - ",ROUND(IF((RIGHT('5- Identificación de Riesgos'!H60,1)-'6- Valoración Controles'!K33)&lt;1,1,(RIGHT('5- Identificación de Riesgos'!H60,1)-'6- Valoración Controles'!K33)),0))</f>
        <v>Muy Baja - 1</v>
      </c>
      <c r="U33" s="479" t="str">
        <f>CONCATENATE(INDEX('8- Políticas de Administración '!$B$17:$F$21,MATCH(ROUND(IF((RIGHT('5- Identificación de Riesgos'!M60,1)-'6- Valoración Controles'!S33)&lt;1,1,(RIGHT('5- Identificación de Riesgos'!M60,1)-'6- Valoración Controles'!S33)),0),'8- Políticas de Administración '!$F$17:$F$21,0),1)," - ",ROUND(IF((RIGHT('5- Identificación de Riesgos'!M60,1)-'6- Valoración Controles'!S33)&lt;1,1,(RIGHT('5- Identificación de Riesgos'!M60,1)-'6- Valoración Controles'!S33)),0))</f>
        <v>Menor - 2</v>
      </c>
      <c r="V33" s="488" t="str">
        <f>CONCATENATE(VLOOKUP((LEFT(T33,LEN(T33)-4)&amp;LEFT(U33,LEN(U33)-4)),'9- Matriz de Calor '!$D$18:$E$42,2,0)," - ",RIGHT(T33,1)*RIGHT(U33,1))</f>
        <v>Bajo - 2</v>
      </c>
    </row>
    <row r="34" spans="1:22" ht="93" customHeight="1">
      <c r="A34" s="483"/>
      <c r="B34" s="480"/>
      <c r="C34" s="171" t="str">
        <f>'5- Identificación de Riesgos'!D61</f>
        <v>2. Insuficientes programas de capacitación para la toma de conciencia debido al desconocimiento de la ley antisoborno (ISO 37001:2016), Plan Anticorrupción y  de los  valores y principios propios de la entidad.</v>
      </c>
      <c r="D34" s="164"/>
      <c r="E34" s="291"/>
      <c r="F34" s="275"/>
      <c r="G34" s="275"/>
      <c r="H34" s="275"/>
      <c r="I34" s="275"/>
      <c r="J34" s="279">
        <f t="shared" si="4"/>
        <v>0</v>
      </c>
      <c r="K34" s="486"/>
      <c r="L34" s="275" t="str">
        <f>'5- Identificación de Riesgos'!I61</f>
        <v>Afectación Económica</v>
      </c>
      <c r="M34" s="291"/>
      <c r="N34" s="275"/>
      <c r="O34" s="275"/>
      <c r="P34" s="275"/>
      <c r="Q34" s="275"/>
      <c r="R34" s="279">
        <f t="shared" si="5"/>
        <v>0</v>
      </c>
      <c r="S34" s="486"/>
      <c r="T34" s="477"/>
      <c r="U34" s="480"/>
      <c r="V34" s="489"/>
    </row>
    <row r="35" spans="1:22" ht="45" customHeight="1" thickBot="1">
      <c r="A35" s="484"/>
      <c r="B35" s="481"/>
      <c r="C35" s="173" t="str">
        <f>'5- Identificación de Riesgos'!D62</f>
        <v>3. Desconocimiento del Código de Etica y Buen Gobierno.</v>
      </c>
      <c r="D35" s="166"/>
      <c r="E35" s="292"/>
      <c r="F35" s="276"/>
      <c r="G35" s="276"/>
      <c r="H35" s="276"/>
      <c r="I35" s="276"/>
      <c r="J35" s="280">
        <f t="shared" si="4"/>
        <v>0</v>
      </c>
      <c r="K35" s="487"/>
      <c r="L35" s="276" t="str">
        <f>'5- Identificación de Riesgos'!I62</f>
        <v>Afectación de reputacion,imagén,  credibilidad, satisfacción de usuarios y PI</v>
      </c>
      <c r="M35" s="292"/>
      <c r="N35" s="276"/>
      <c r="O35" s="276"/>
      <c r="P35" s="276"/>
      <c r="Q35" s="276"/>
      <c r="R35" s="280">
        <f t="shared" si="5"/>
        <v>0</v>
      </c>
      <c r="S35" s="487"/>
      <c r="T35" s="478"/>
      <c r="U35" s="481"/>
      <c r="V35" s="490"/>
    </row>
    <row r="36" spans="1:22" ht="118.5" customHeight="1">
      <c r="A36" s="482">
        <v>7</v>
      </c>
      <c r="B36" s="479" t="str">
        <f>'5- Identificación de Riesgos'!B63</f>
        <v xml:space="preserve">Recibir, ofrecer, prometer, entregar o aceptar dadivas  o beneficios a nombre propio o de terceros para  demorar, retener, alterar o direccionar fallos judiciales </v>
      </c>
      <c r="C36" s="169" t="str">
        <f>'5- Identificación de Riesgos'!D63</f>
        <v>1. Falta de ética de los servidores públicos (Debilidades en principios y valores).</v>
      </c>
      <c r="D36" s="163"/>
      <c r="E36" s="295"/>
      <c r="F36" s="274"/>
      <c r="G36" s="274"/>
      <c r="H36" s="274"/>
      <c r="I36" s="274"/>
      <c r="J36" s="278">
        <f t="shared" ref="J36:J38" si="6">COUNTIF(F36:I36,"SI")/4</f>
        <v>0</v>
      </c>
      <c r="K36" s="485">
        <f>AVERAGE(J36:J38)</f>
        <v>0</v>
      </c>
      <c r="L36" s="274" t="str">
        <f>'5- Identificación de Riesgos'!I63</f>
        <v>Afectación de reputacion,imagén,  credibilidad, satisfacción de usuarios y PI</v>
      </c>
      <c r="M36" s="290"/>
      <c r="N36" s="274"/>
      <c r="O36" s="274"/>
      <c r="P36" s="274"/>
      <c r="Q36" s="274"/>
      <c r="R36" s="278">
        <f t="shared" ref="R36:R38" si="7">SUM(COUNTIF(N36,"SI")*25%,COUNTIF(O36,"SI")*40%,COUNTIF(P36,"SI")*25%,COUNTIF(Q36,"SI")*10%)</f>
        <v>0</v>
      </c>
      <c r="S36" s="485">
        <f>AVERAGE(R36:R38)</f>
        <v>0</v>
      </c>
      <c r="T36" s="476" t="str">
        <f>CONCATENATE(INDEX('8- Políticas de Administración '!$B$6:$F$10,MATCH(ROUND(IF((RIGHT('5- Identificación de Riesgos'!H63,1)-'6- Valoración Controles'!K36)&lt;1,1,(RIGHT('5- Identificación de Riesgos'!H63,1)-'6- Valoración Controles'!K36)),0),'8- Políticas de Administración '!$F$6:$F$10,0),1)," - ",ROUND(IF((RIGHT('5- Identificación de Riesgos'!H63,1)-'6- Valoración Controles'!K36)&lt;1,1,(RIGHT('5- Identificación de Riesgos'!H63,1)-'6- Valoración Controles'!K36)),0))</f>
        <v>Muy Baja - 1</v>
      </c>
      <c r="U36" s="479" t="str">
        <f>CONCATENATE(INDEX('8- Políticas de Administración '!$B$17:$F$21,MATCH(ROUND(IF((RIGHT('5- Identificación de Riesgos'!M63,1)-'6- Valoración Controles'!S36)&lt;1,1,(RIGHT('5- Identificación de Riesgos'!M63,1)-'6- Valoración Controles'!S36)),0),'8- Políticas de Administración '!$F$17:$F$21,0),1)," - ",ROUND(IF((RIGHT('5- Identificación de Riesgos'!M63,1)-'6- Valoración Controles'!S36)&lt;1,1,(RIGHT('5- Identificación de Riesgos'!M63,1)-'6- Valoración Controles'!S36)),0))</f>
        <v>Leve - 1</v>
      </c>
      <c r="V36" s="488" t="str">
        <f>CONCATENATE(VLOOKUP((LEFT(T36,LEN(T36)-4)&amp;LEFT(U36,LEN(U36)-4)),'9- Matriz de Calor '!$D$18:$E$42,2,0)," - ",RIGHT(T36,1)*RIGHT(U36,1))</f>
        <v>Bajo - 1</v>
      </c>
    </row>
    <row r="37" spans="1:22" ht="96" customHeight="1">
      <c r="A37" s="483"/>
      <c r="B37" s="480"/>
      <c r="C37" s="171" t="str">
        <f>'5- Identificación de Riesgos'!D64</f>
        <v>2. Falta de ética de terceros interesados  (Debilidades principios y valores).</v>
      </c>
      <c r="D37" s="164"/>
      <c r="E37" s="294"/>
      <c r="F37" s="275"/>
      <c r="G37" s="275"/>
      <c r="H37" s="275"/>
      <c r="I37" s="275"/>
      <c r="J37" s="279">
        <f t="shared" si="6"/>
        <v>0</v>
      </c>
      <c r="K37" s="486"/>
      <c r="L37" s="275" t="str">
        <f>'5- Identificación de Riesgos'!I64</f>
        <v>Interrupción o afectación en la prestación del servicio administrativo</v>
      </c>
      <c r="M37" s="291"/>
      <c r="N37" s="275"/>
      <c r="O37" s="275"/>
      <c r="P37" s="275"/>
      <c r="Q37" s="275"/>
      <c r="R37" s="279">
        <f t="shared" si="7"/>
        <v>0</v>
      </c>
      <c r="S37" s="486"/>
      <c r="T37" s="477"/>
      <c r="U37" s="480"/>
      <c r="V37" s="489"/>
    </row>
    <row r="38" spans="1:22" ht="96.75" customHeight="1" thickBot="1">
      <c r="A38" s="484"/>
      <c r="B38" s="481"/>
      <c r="C38" s="173" t="str">
        <f>'5- Identificación de Riesgos'!D65</f>
        <v>3. Debilidad en los controles establecidos para la publicación de información en el portal web de la Rama Judicial.</v>
      </c>
      <c r="D38" s="166"/>
      <c r="E38" s="296"/>
      <c r="F38" s="276"/>
      <c r="G38" s="276"/>
      <c r="H38" s="276"/>
      <c r="I38" s="276"/>
      <c r="J38" s="280">
        <f t="shared" si="6"/>
        <v>0</v>
      </c>
      <c r="K38" s="487"/>
      <c r="L38" s="276" t="str">
        <f>'5- Identificación de Riesgos'!I65</f>
        <v>Interrupción o afectación en la prestación del servicio administrativo</v>
      </c>
      <c r="M38" s="292"/>
      <c r="N38" s="276"/>
      <c r="O38" s="276"/>
      <c r="P38" s="276"/>
      <c r="Q38" s="276"/>
      <c r="R38" s="280">
        <f t="shared" si="7"/>
        <v>0</v>
      </c>
      <c r="S38" s="487"/>
      <c r="T38" s="478"/>
      <c r="U38" s="481"/>
      <c r="V38" s="490"/>
    </row>
    <row r="39" spans="1:22">
      <c r="E39" s="49"/>
      <c r="F39" s="49"/>
    </row>
    <row r="40" spans="1:22">
      <c r="E40" s="49"/>
    </row>
  </sheetData>
  <mergeCells count="67">
    <mergeCell ref="T29:T32"/>
    <mergeCell ref="U29:U32"/>
    <mergeCell ref="V29:V32"/>
    <mergeCell ref="A29:A32"/>
    <mergeCell ref="B29:B32"/>
    <mergeCell ref="K29:K32"/>
    <mergeCell ref="S29:S32"/>
    <mergeCell ref="T24:T28"/>
    <mergeCell ref="U24:U28"/>
    <mergeCell ref="V24:V28"/>
    <mergeCell ref="A24:A28"/>
    <mergeCell ref="B24:B28"/>
    <mergeCell ref="K24:K28"/>
    <mergeCell ref="S24:S28"/>
    <mergeCell ref="K20:K23"/>
    <mergeCell ref="S20:S23"/>
    <mergeCell ref="B15:B19"/>
    <mergeCell ref="K15:K19"/>
    <mergeCell ref="V15:V19"/>
    <mergeCell ref="T15:T19"/>
    <mergeCell ref="U15:U19"/>
    <mergeCell ref="S15:S19"/>
    <mergeCell ref="B20:B23"/>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V36:V38"/>
    <mergeCell ref="V33:V35"/>
    <mergeCell ref="A10:A14"/>
    <mergeCell ref="B10:B14"/>
    <mergeCell ref="C5:V5"/>
    <mergeCell ref="C6:V6"/>
    <mergeCell ref="S10:S14"/>
    <mergeCell ref="T10:T14"/>
    <mergeCell ref="U10:U14"/>
    <mergeCell ref="V10:V14"/>
    <mergeCell ref="K10:K14"/>
    <mergeCell ref="A15:A19"/>
    <mergeCell ref="T20:T23"/>
    <mergeCell ref="U20:U23"/>
    <mergeCell ref="V20:V23"/>
    <mergeCell ref="A20:A23"/>
    <mergeCell ref="T33:T35"/>
    <mergeCell ref="U33:U35"/>
    <mergeCell ref="A36:A38"/>
    <mergeCell ref="B36:B38"/>
    <mergeCell ref="B33:B35"/>
    <mergeCell ref="A33:A35"/>
    <mergeCell ref="K33:K35"/>
    <mergeCell ref="S33:S35"/>
    <mergeCell ref="K36:K38"/>
    <mergeCell ref="S36:S38"/>
    <mergeCell ref="T36:T38"/>
    <mergeCell ref="U36:U38"/>
  </mergeCells>
  <conditionalFormatting sqref="T10 T15 T20 T24">
    <cfRule type="containsText" dxfId="316" priority="466" operator="containsText" text="Muy Baja">
      <formula>NOT(ISERROR(SEARCH("Muy Baja",T10)))</formula>
    </cfRule>
    <cfRule type="containsText" dxfId="315" priority="467" operator="containsText" text="Baja">
      <formula>NOT(ISERROR(SEARCH("Baja",T10)))</formula>
    </cfRule>
    <cfRule type="containsText" dxfId="314" priority="468" operator="containsText" text="Muy Alta">
      <formula>NOT(ISERROR(SEARCH("Muy Alta",T10)))</formula>
    </cfRule>
    <cfRule type="containsText" dxfId="313" priority="470" operator="containsText" text="Alta">
      <formula>NOT(ISERROR(SEARCH("Alta",T10)))</formula>
    </cfRule>
    <cfRule type="containsText" dxfId="312" priority="471" operator="containsText" text="Media">
      <formula>NOT(ISERROR(SEARCH("Media",T10)))</formula>
    </cfRule>
    <cfRule type="containsText" dxfId="311" priority="472" operator="containsText" text="Media">
      <formula>NOT(ISERROR(SEARCH("Media",T10)))</formula>
    </cfRule>
    <cfRule type="containsText" dxfId="310" priority="473" operator="containsText" text="Media">
      <formula>NOT(ISERROR(SEARCH("Media",T10)))</formula>
    </cfRule>
    <cfRule type="containsText" dxfId="309" priority="474" operator="containsText" text="Muy Baja">
      <formula>NOT(ISERROR(SEARCH("Muy Baja",T10)))</formula>
    </cfRule>
    <cfRule type="containsText" dxfId="308" priority="475" operator="containsText" text="Baja">
      <formula>NOT(ISERROR(SEARCH("Baja",T10)))</formula>
    </cfRule>
    <cfRule type="containsText" dxfId="307" priority="476" operator="containsText" text="Muy Baja">
      <formula>NOT(ISERROR(SEARCH("Muy Baja",T10)))</formula>
    </cfRule>
    <cfRule type="containsText" dxfId="306" priority="477" operator="containsText" text="Muy Baja">
      <formula>NOT(ISERROR(SEARCH("Muy Baja",T10)))</formula>
    </cfRule>
    <cfRule type="containsText" dxfId="305" priority="478" operator="containsText" text="Muy Baja">
      <formula>NOT(ISERROR(SEARCH("Muy Baja",T10)))</formula>
    </cfRule>
    <cfRule type="containsText" dxfId="304" priority="479" operator="containsText" text="Muy Baja'Tabla probabilidad'!">
      <formula>NOT(ISERROR(SEARCH("Muy Baja'Tabla probabilidad'!",T10)))</formula>
    </cfRule>
    <cfRule type="containsText" dxfId="303" priority="480" operator="containsText" text="Muy bajo">
      <formula>NOT(ISERROR(SEARCH("Muy bajo",T10)))</formula>
    </cfRule>
    <cfRule type="containsText" dxfId="302" priority="481" operator="containsText" text="Alta">
      <formula>NOT(ISERROR(SEARCH("Alta",T10)))</formula>
    </cfRule>
    <cfRule type="containsText" dxfId="301" priority="482" operator="containsText" text="Media">
      <formula>NOT(ISERROR(SEARCH("Media",T10)))</formula>
    </cfRule>
    <cfRule type="containsText" dxfId="300" priority="483" operator="containsText" text="Baja">
      <formula>NOT(ISERROR(SEARCH("Baja",T10)))</formula>
    </cfRule>
    <cfRule type="containsText" dxfId="299" priority="484" operator="containsText" text="Muy baja">
      <formula>NOT(ISERROR(SEARCH("Muy baja",T10)))</formula>
    </cfRule>
    <cfRule type="cellIs" dxfId="298" priority="487" operator="between">
      <formula>1</formula>
      <formula>2</formula>
    </cfRule>
    <cfRule type="cellIs" dxfId="297" priority="488" operator="between">
      <formula>0</formula>
      <formula>2</formula>
    </cfRule>
  </conditionalFormatting>
  <conditionalFormatting sqref="T29 T33">
    <cfRule type="containsText" dxfId="296" priority="236" operator="containsText" text="Muy Baja">
      <formula>NOT(ISERROR(SEARCH("Muy Baja",T29)))</formula>
    </cfRule>
    <cfRule type="containsText" dxfId="295" priority="237" operator="containsText" text="Baja">
      <formula>NOT(ISERROR(SEARCH("Baja",T29)))</formula>
    </cfRule>
    <cfRule type="containsText" dxfId="294" priority="238" operator="containsText" text="Muy Alta">
      <formula>NOT(ISERROR(SEARCH("Muy Alta",T29)))</formula>
    </cfRule>
    <cfRule type="containsText" dxfId="293" priority="240" operator="containsText" text="Alta">
      <formula>NOT(ISERROR(SEARCH("Alta",T29)))</formula>
    </cfRule>
    <cfRule type="containsText" dxfId="292" priority="241" operator="containsText" text="Media">
      <formula>NOT(ISERROR(SEARCH("Media",T29)))</formula>
    </cfRule>
    <cfRule type="containsText" dxfId="291" priority="242" operator="containsText" text="Media">
      <formula>NOT(ISERROR(SEARCH("Media",T29)))</formula>
    </cfRule>
    <cfRule type="containsText" dxfId="290" priority="243" operator="containsText" text="Media">
      <formula>NOT(ISERROR(SEARCH("Media",T29)))</formula>
    </cfRule>
    <cfRule type="containsText" dxfId="289" priority="244" operator="containsText" text="Muy Baja">
      <formula>NOT(ISERROR(SEARCH("Muy Baja",T29)))</formula>
    </cfRule>
    <cfRule type="containsText" dxfId="288" priority="245" operator="containsText" text="Baja">
      <formula>NOT(ISERROR(SEARCH("Baja",T29)))</formula>
    </cfRule>
    <cfRule type="containsText" dxfId="287" priority="246" operator="containsText" text="Muy Baja">
      <formula>NOT(ISERROR(SEARCH("Muy Baja",T29)))</formula>
    </cfRule>
    <cfRule type="containsText" dxfId="286" priority="247" operator="containsText" text="Muy Baja">
      <formula>NOT(ISERROR(SEARCH("Muy Baja",T29)))</formula>
    </cfRule>
    <cfRule type="containsText" dxfId="285" priority="248" operator="containsText" text="Muy Baja">
      <formula>NOT(ISERROR(SEARCH("Muy Baja",T29)))</formula>
    </cfRule>
    <cfRule type="containsText" dxfId="284" priority="249" operator="containsText" text="Muy Baja'Tabla probabilidad'!">
      <formula>NOT(ISERROR(SEARCH("Muy Baja'Tabla probabilidad'!",T29)))</formula>
    </cfRule>
    <cfRule type="containsText" dxfId="283" priority="250" operator="containsText" text="Muy bajo">
      <formula>NOT(ISERROR(SEARCH("Muy bajo",T29)))</formula>
    </cfRule>
    <cfRule type="containsText" dxfId="282" priority="251" operator="containsText" text="Alta">
      <formula>NOT(ISERROR(SEARCH("Alta",T29)))</formula>
    </cfRule>
    <cfRule type="containsText" dxfId="281" priority="252" operator="containsText" text="Media">
      <formula>NOT(ISERROR(SEARCH("Media",T29)))</formula>
    </cfRule>
    <cfRule type="containsText" dxfId="280" priority="253" operator="containsText" text="Baja">
      <formula>NOT(ISERROR(SEARCH("Baja",T29)))</formula>
    </cfRule>
    <cfRule type="containsText" dxfId="279" priority="254" operator="containsText" text="Muy baja">
      <formula>NOT(ISERROR(SEARCH("Muy baja",T29)))</formula>
    </cfRule>
    <cfRule type="cellIs" dxfId="278" priority="257" operator="between">
      <formula>1</formula>
      <formula>2</formula>
    </cfRule>
    <cfRule type="cellIs" dxfId="277" priority="258" operator="between">
      <formula>0</formula>
      <formula>2</formula>
    </cfRule>
  </conditionalFormatting>
  <conditionalFormatting sqref="T36">
    <cfRule type="containsText" dxfId="276" priority="11" operator="containsText" text="Muy Baja">
      <formula>NOT(ISERROR(SEARCH("Muy Baja",T36)))</formula>
    </cfRule>
    <cfRule type="containsText" dxfId="275" priority="12" operator="containsText" text="Baja">
      <formula>NOT(ISERROR(SEARCH("Baja",T36)))</formula>
    </cfRule>
    <cfRule type="containsText" dxfId="274" priority="13" operator="containsText" text="Muy Alta">
      <formula>NOT(ISERROR(SEARCH("Muy Alta",T36)))</formula>
    </cfRule>
    <cfRule type="containsText" dxfId="273" priority="14" operator="containsText" text="Alta">
      <formula>NOT(ISERROR(SEARCH("Alta",T36)))</formula>
    </cfRule>
    <cfRule type="containsText" dxfId="272" priority="15" operator="containsText" text="Media">
      <formula>NOT(ISERROR(SEARCH("Media",T36)))</formula>
    </cfRule>
    <cfRule type="containsText" dxfId="271" priority="16" operator="containsText" text="Media">
      <formula>NOT(ISERROR(SEARCH("Media",T36)))</formula>
    </cfRule>
    <cfRule type="containsText" dxfId="270" priority="17" operator="containsText" text="Media">
      <formula>NOT(ISERROR(SEARCH("Media",T36)))</formula>
    </cfRule>
    <cfRule type="containsText" dxfId="269" priority="18" operator="containsText" text="Muy Baja">
      <formula>NOT(ISERROR(SEARCH("Muy Baja",T36)))</formula>
    </cfRule>
    <cfRule type="containsText" dxfId="268" priority="19" operator="containsText" text="Baja">
      <formula>NOT(ISERROR(SEARCH("Baja",T36)))</formula>
    </cfRule>
    <cfRule type="containsText" dxfId="267" priority="20" operator="containsText" text="Muy Baja">
      <formula>NOT(ISERROR(SEARCH("Muy Baja",T36)))</formula>
    </cfRule>
    <cfRule type="containsText" dxfId="266" priority="21" operator="containsText" text="Muy Baja">
      <formula>NOT(ISERROR(SEARCH("Muy Baja",T36)))</formula>
    </cfRule>
    <cfRule type="containsText" dxfId="265" priority="22" operator="containsText" text="Muy Baja">
      <formula>NOT(ISERROR(SEARCH("Muy Baja",T36)))</formula>
    </cfRule>
    <cfRule type="containsText" dxfId="264" priority="23" operator="containsText" text="Muy Baja'Tabla probabilidad'!">
      <formula>NOT(ISERROR(SEARCH("Muy Baja'Tabla probabilidad'!",T36)))</formula>
    </cfRule>
    <cfRule type="containsText" dxfId="263" priority="24" operator="containsText" text="Muy bajo">
      <formula>NOT(ISERROR(SEARCH("Muy bajo",T36)))</formula>
    </cfRule>
    <cfRule type="containsText" dxfId="262" priority="25" operator="containsText" text="Alta">
      <formula>NOT(ISERROR(SEARCH("Alta",T36)))</formula>
    </cfRule>
    <cfRule type="containsText" dxfId="261" priority="26" operator="containsText" text="Media">
      <formula>NOT(ISERROR(SEARCH("Media",T36)))</formula>
    </cfRule>
    <cfRule type="containsText" dxfId="260" priority="27" operator="containsText" text="Baja">
      <formula>NOT(ISERROR(SEARCH("Baja",T36)))</formula>
    </cfRule>
    <cfRule type="containsText" dxfId="259" priority="28" operator="containsText" text="Muy baja">
      <formula>NOT(ISERROR(SEARCH("Muy baja",T36)))</formula>
    </cfRule>
    <cfRule type="cellIs" dxfId="258" priority="31" operator="between">
      <formula>1</formula>
      <formula>2</formula>
    </cfRule>
    <cfRule type="cellIs" dxfId="257" priority="32" operator="between">
      <formula>0</formula>
      <formula>2</formula>
    </cfRule>
  </conditionalFormatting>
  <conditionalFormatting sqref="U10 U15 U20 U24">
    <cfRule type="containsText" dxfId="256" priority="460" operator="containsText" text="Catastrófico">
      <formula>NOT(ISERROR(SEARCH("Catastrófico",U10)))</formula>
    </cfRule>
    <cfRule type="containsText" dxfId="255" priority="461" operator="containsText" text="Mayor">
      <formula>NOT(ISERROR(SEARCH("Mayor",U10)))</formula>
    </cfRule>
    <cfRule type="containsText" dxfId="254" priority="462" operator="containsText" text="Alta">
      <formula>NOT(ISERROR(SEARCH("Alta",U10)))</formula>
    </cfRule>
    <cfRule type="containsText" dxfId="253" priority="463" operator="containsText" text="Moderado">
      <formula>NOT(ISERROR(SEARCH("Moderado",U10)))</formula>
    </cfRule>
    <cfRule type="containsText" dxfId="252" priority="464" operator="containsText" text="Menor">
      <formula>NOT(ISERROR(SEARCH("Menor",U10)))</formula>
    </cfRule>
    <cfRule type="containsText" dxfId="251" priority="465" operator="containsText" text="Leve">
      <formula>NOT(ISERROR(SEARCH("Leve",U10)))</formula>
    </cfRule>
  </conditionalFormatting>
  <conditionalFormatting sqref="U29 U33">
    <cfRule type="containsText" dxfId="250" priority="230" operator="containsText" text="Catastrófico">
      <formula>NOT(ISERROR(SEARCH("Catastrófico",U29)))</formula>
    </cfRule>
    <cfRule type="containsText" dxfId="249" priority="231" operator="containsText" text="Mayor">
      <formula>NOT(ISERROR(SEARCH("Mayor",U29)))</formula>
    </cfRule>
    <cfRule type="containsText" dxfId="248" priority="232" operator="containsText" text="Alta">
      <formula>NOT(ISERROR(SEARCH("Alta",U29)))</formula>
    </cfRule>
    <cfRule type="containsText" dxfId="247" priority="233" operator="containsText" text="Moderado">
      <formula>NOT(ISERROR(SEARCH("Moderado",U29)))</formula>
    </cfRule>
    <cfRule type="containsText" dxfId="246" priority="234" operator="containsText" text="Menor">
      <formula>NOT(ISERROR(SEARCH("Menor",U29)))</formula>
    </cfRule>
    <cfRule type="containsText" dxfId="245" priority="235" operator="containsText" text="Leve">
      <formula>NOT(ISERROR(SEARCH("Leve",U29)))</formula>
    </cfRule>
  </conditionalFormatting>
  <conditionalFormatting sqref="U36">
    <cfRule type="containsText" dxfId="244" priority="5" operator="containsText" text="Catastrófico">
      <formula>NOT(ISERROR(SEARCH("Catastrófico",U36)))</formula>
    </cfRule>
    <cfRule type="containsText" dxfId="243" priority="6" operator="containsText" text="Mayor">
      <formula>NOT(ISERROR(SEARCH("Mayor",U36)))</formula>
    </cfRule>
    <cfRule type="containsText" dxfId="242" priority="7" operator="containsText" text="Alta">
      <formula>NOT(ISERROR(SEARCH("Alta",U36)))</formula>
    </cfRule>
    <cfRule type="containsText" dxfId="241" priority="8" operator="containsText" text="Moderado">
      <formula>NOT(ISERROR(SEARCH("Moderado",U36)))</formula>
    </cfRule>
    <cfRule type="containsText" dxfId="240" priority="9" operator="containsText" text="Menor">
      <formula>NOT(ISERROR(SEARCH("Menor",U36)))</formula>
    </cfRule>
    <cfRule type="containsText" dxfId="239" priority="10" operator="containsText" text="Leve">
      <formula>NOT(ISERROR(SEARCH("Leve",U36)))</formula>
    </cfRule>
  </conditionalFormatting>
  <conditionalFormatting sqref="V10 V15">
    <cfRule type="containsText" dxfId="238" priority="424" operator="containsText" text="Extremo">
      <formula>NOT(ISERROR(SEARCH("Extremo",V10)))</formula>
    </cfRule>
    <cfRule type="containsText" dxfId="237" priority="425" operator="containsText" text="Alto">
      <formula>NOT(ISERROR(SEARCH("Alto",V10)))</formula>
    </cfRule>
    <cfRule type="containsText" dxfId="236" priority="426" operator="containsText" text="Bajo">
      <formula>NOT(ISERROR(SEARCH("Bajo",V10)))</formula>
    </cfRule>
    <cfRule type="containsText" dxfId="235" priority="427" operator="containsText" text="Moderado">
      <formula>NOT(ISERROR(SEARCH("Moderado",V10)))</formula>
    </cfRule>
  </conditionalFormatting>
  <conditionalFormatting sqref="V20">
    <cfRule type="containsText" dxfId="234" priority="391" operator="containsText" text="Extremo">
      <formula>NOT(ISERROR(SEARCH("Extremo",V20)))</formula>
    </cfRule>
    <cfRule type="containsText" dxfId="233" priority="392" operator="containsText" text="Alto">
      <formula>NOT(ISERROR(SEARCH("Alto",V20)))</formula>
    </cfRule>
    <cfRule type="containsText" dxfId="232" priority="393" operator="containsText" text="Bajo">
      <formula>NOT(ISERROR(SEARCH("Bajo",V20)))</formula>
    </cfRule>
    <cfRule type="containsText" dxfId="231" priority="394" operator="containsText" text="Moderado">
      <formula>NOT(ISERROR(SEARCH("Moderado",V20)))</formula>
    </cfRule>
  </conditionalFormatting>
  <conditionalFormatting sqref="V24">
    <cfRule type="containsText" dxfId="230" priority="358" operator="containsText" text="Extremo">
      <formula>NOT(ISERROR(SEARCH("Extremo",V24)))</formula>
    </cfRule>
    <cfRule type="containsText" dxfId="229" priority="359" operator="containsText" text="Alto">
      <formula>NOT(ISERROR(SEARCH("Alto",V24)))</formula>
    </cfRule>
    <cfRule type="containsText" dxfId="228" priority="360" operator="containsText" text="Bajo">
      <formula>NOT(ISERROR(SEARCH("Bajo",V24)))</formula>
    </cfRule>
    <cfRule type="containsText" dxfId="227" priority="361" operator="containsText" text="Moderado">
      <formula>NOT(ISERROR(SEARCH("Moderado",V24)))</formula>
    </cfRule>
  </conditionalFormatting>
  <conditionalFormatting sqref="V29 V33">
    <cfRule type="containsText" dxfId="226" priority="226" operator="containsText" text="Extremo">
      <formula>NOT(ISERROR(SEARCH("Extremo",V29)))</formula>
    </cfRule>
    <cfRule type="containsText" dxfId="225" priority="227" operator="containsText" text="Alto">
      <formula>NOT(ISERROR(SEARCH("Alto",V29)))</formula>
    </cfRule>
    <cfRule type="containsText" dxfId="224" priority="228" operator="containsText" text="Bajo">
      <formula>NOT(ISERROR(SEARCH("Bajo",V29)))</formula>
    </cfRule>
    <cfRule type="containsText" dxfId="223" priority="229" operator="containsText" text="Moderado">
      <formula>NOT(ISERROR(SEARCH("Moderado",V29)))</formula>
    </cfRule>
  </conditionalFormatting>
  <conditionalFormatting sqref="V36">
    <cfRule type="containsText" dxfId="222" priority="1" operator="containsText" text="Extremo">
      <formula>NOT(ISERROR(SEARCH("Extremo",V36)))</formula>
    </cfRule>
    <cfRule type="containsText" dxfId="221" priority="2" operator="containsText" text="Alto">
      <formula>NOT(ISERROR(SEARCH("Alto",V36)))</formula>
    </cfRule>
    <cfRule type="containsText" dxfId="220" priority="3" operator="containsText" text="Bajo">
      <formula>NOT(ISERROR(SEARCH("Bajo",V36)))</formula>
    </cfRule>
    <cfRule type="containsText" dxfId="219" priority="4" operator="containsText" text="Moderado">
      <formula>NOT(ISERROR(SEARCH("Moderado",V36)))</formula>
    </cfRule>
  </conditionalFormatting>
  <dataValidations count="2">
    <dataValidation allowBlank="1" showInputMessage="1" showErrorMessage="1" prompt="Enunciar cuál es el control" sqref="E20:E21 E10:E13 E15:E18 M29:M31 E23:E32"/>
    <dataValidation type="list" allowBlank="1" showInputMessage="1" showErrorMessage="1" sqref="F10:I38 N10:Q38">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T15 T20 T24</xm:sqref>
        </x14:conditionalFormatting>
        <x14:conditionalFormatting xmlns:xm="http://schemas.microsoft.com/office/excel/2006/main">
          <x14:cfRule type="containsText" priority="255" operator="containsText" id="{A5173A80-D256-4C96-9694-525C9DB1E3BD}">
            <xm:f>NOT(ISERROR(SEARCH('8- Políticas de Administración '!$B$5,T29)))</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'!$B$5,T29)))</xm:f>
            <xm:f>'8- Políticas de Administración '!$B$5</xm:f>
            <x14:dxf>
              <font>
                <color rgb="FF9C0006"/>
              </font>
              <fill>
                <patternFill>
                  <bgColor rgb="FFFFC7CE"/>
                </patternFill>
              </fill>
            </x14:dxf>
          </x14:cfRule>
          <xm:sqref>T29 T33</xm:sqref>
        </x14:conditionalFormatting>
        <x14:conditionalFormatting xmlns:xm="http://schemas.microsoft.com/office/excel/2006/main">
          <x14:cfRule type="containsText" priority="29" operator="containsText" id="{ADE80DBC-25DB-4C91-949B-C7D172DA4BF7}">
            <xm:f>NOT(ISERROR(SEARCH('8- Políticas de Administración '!$B$5,T36)))</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'!$B$5,T36)))</xm:f>
            <xm:f>'8- Políticas de Administración '!$B$5</xm:f>
            <x14:dxf>
              <font>
                <color rgb="FF9C0006"/>
              </font>
              <fill>
                <patternFill>
                  <bgColor rgb="FFFFC7CE"/>
                </patternFill>
              </fill>
            </x14:dxf>
          </x14:cfRule>
          <xm:sqref>T36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79"/>
  <sheetViews>
    <sheetView showGridLines="0" zoomScale="110" zoomScaleNormal="110" zoomScalePageLayoutView="70" workbookViewId="0">
      <selection sqref="A1:E3"/>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hidden="1" customWidth="1"/>
    <col min="10" max="10" width="18.28515625" customWidth="1"/>
    <col min="11" max="11" width="16.7109375" customWidth="1"/>
    <col min="12" max="12" width="21.5703125" style="39"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42"/>
      <c r="B1" s="542"/>
      <c r="C1" s="542"/>
      <c r="D1" s="542"/>
      <c r="E1" s="542"/>
      <c r="F1" s="539" t="s">
        <v>340</v>
      </c>
      <c r="G1" s="539"/>
      <c r="H1" s="539"/>
      <c r="I1" s="539"/>
      <c r="J1" s="539"/>
      <c r="K1" s="539"/>
      <c r="L1" s="539"/>
      <c r="M1" s="539"/>
      <c r="N1" s="539"/>
      <c r="O1" s="539"/>
      <c r="P1" s="539"/>
      <c r="Q1" s="539"/>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42"/>
      <c r="B2" s="542"/>
      <c r="C2" s="542"/>
      <c r="D2" s="542"/>
      <c r="E2" s="542"/>
      <c r="F2" s="539"/>
      <c r="G2" s="539"/>
      <c r="H2" s="539"/>
      <c r="I2" s="539"/>
      <c r="J2" s="539"/>
      <c r="K2" s="539"/>
      <c r="L2" s="539"/>
      <c r="M2" s="539"/>
      <c r="N2" s="539"/>
      <c r="O2" s="539"/>
      <c r="P2" s="539"/>
      <c r="Q2" s="539"/>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42"/>
      <c r="B3" s="542"/>
      <c r="C3" s="542"/>
      <c r="D3" s="542"/>
      <c r="E3" s="542"/>
      <c r="F3" s="539"/>
      <c r="G3" s="539"/>
      <c r="H3" s="539"/>
      <c r="I3" s="539"/>
      <c r="J3" s="539"/>
      <c r="K3" s="539"/>
      <c r="L3" s="539"/>
      <c r="M3" s="539"/>
      <c r="N3" s="539"/>
      <c r="O3" s="539"/>
      <c r="P3" s="539"/>
      <c r="Q3" s="539"/>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79.5" customHeight="1">
      <c r="A4" s="444" t="s">
        <v>260</v>
      </c>
      <c r="B4" s="444"/>
      <c r="C4" s="495" t="s">
        <v>481</v>
      </c>
      <c r="D4" s="495"/>
      <c r="E4" s="495"/>
      <c r="F4" s="495"/>
      <c r="G4" s="495"/>
      <c r="H4" s="495"/>
      <c r="I4" s="495"/>
      <c r="J4" s="495"/>
      <c r="K4" s="495"/>
      <c r="L4" s="495"/>
      <c r="M4" s="495"/>
      <c r="N4" s="495"/>
      <c r="O4" s="495"/>
      <c r="P4" s="495"/>
      <c r="Q4" s="495"/>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44" t="s">
        <v>261</v>
      </c>
      <c r="B5" s="444"/>
      <c r="C5" s="495" t="s">
        <v>536</v>
      </c>
      <c r="D5" s="495"/>
      <c r="E5" s="495"/>
      <c r="F5" s="495"/>
      <c r="G5" s="495"/>
      <c r="H5" s="495"/>
      <c r="I5" s="495"/>
      <c r="J5" s="495"/>
      <c r="K5" s="495"/>
      <c r="L5" s="495"/>
      <c r="M5" s="495"/>
      <c r="N5" s="495"/>
      <c r="O5" s="495"/>
      <c r="P5" s="495"/>
      <c r="Q5" s="495"/>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44" t="s">
        <v>262</v>
      </c>
      <c r="B6" s="444"/>
      <c r="C6" s="496" t="s">
        <v>482</v>
      </c>
      <c r="D6" s="496"/>
      <c r="E6" s="496"/>
      <c r="F6" s="496"/>
      <c r="G6" s="496"/>
      <c r="H6" s="496"/>
      <c r="I6" s="496"/>
      <c r="J6" s="496"/>
      <c r="K6" s="496"/>
      <c r="L6" s="496"/>
      <c r="M6" s="496"/>
      <c r="N6" s="496"/>
      <c r="O6" s="496"/>
      <c r="P6" s="496"/>
      <c r="Q6" s="496"/>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10" t="s">
        <v>341</v>
      </c>
      <c r="B7" s="510"/>
      <c r="C7" s="510"/>
      <c r="D7" s="510"/>
      <c r="E7" s="510"/>
      <c r="F7" s="510" t="s">
        <v>278</v>
      </c>
      <c r="G7" s="510"/>
      <c r="H7" s="510"/>
      <c r="I7" s="86"/>
      <c r="J7" s="438" t="s">
        <v>342</v>
      </c>
      <c r="K7" s="438"/>
      <c r="L7" s="438"/>
      <c r="M7" s="438"/>
      <c r="N7" s="439"/>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12" t="s">
        <v>268</v>
      </c>
      <c r="B8" s="513" t="s">
        <v>532</v>
      </c>
      <c r="C8" s="543" t="s">
        <v>270</v>
      </c>
      <c r="D8" s="545" t="s">
        <v>280</v>
      </c>
      <c r="E8" s="550" t="s">
        <v>264</v>
      </c>
      <c r="F8" s="540" t="s">
        <v>343</v>
      </c>
      <c r="G8" s="540" t="s">
        <v>344</v>
      </c>
      <c r="H8" s="540" t="s">
        <v>345</v>
      </c>
      <c r="I8" s="548"/>
      <c r="J8" s="540" t="s">
        <v>346</v>
      </c>
      <c r="K8" s="540" t="s">
        <v>347</v>
      </c>
      <c r="L8" s="540" t="s">
        <v>348</v>
      </c>
      <c r="M8" s="540" t="s">
        <v>349</v>
      </c>
      <c r="N8" s="540" t="s">
        <v>350</v>
      </c>
      <c r="O8" s="540" t="s">
        <v>351</v>
      </c>
      <c r="P8" s="540" t="s">
        <v>352</v>
      </c>
      <c r="Q8" s="540" t="s">
        <v>353</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45"/>
      <c r="B9" s="514"/>
      <c r="C9" s="544"/>
      <c r="D9" s="546"/>
      <c r="E9" s="514"/>
      <c r="F9" s="541"/>
      <c r="G9" s="541"/>
      <c r="H9" s="541"/>
      <c r="I9" s="549"/>
      <c r="J9" s="541"/>
      <c r="K9" s="541"/>
      <c r="L9" s="541"/>
      <c r="M9" s="541"/>
      <c r="N9" s="541"/>
      <c r="O9" s="541"/>
      <c r="P9" s="541"/>
      <c r="Q9" s="54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493">
        <f>'5- Identificación de Riesgos'!A10</f>
        <v>1</v>
      </c>
      <c r="B10" s="547" t="str">
        <f>'5- Identificación de Riesgos'!B10</f>
        <v>Vencimiento de Términos  (Cumplimiento de terminos judiciales - ACCIONES CONSTITUCIONALES HÁBEAS CORPUS, TUTELAS E IMPUNACIONES)</v>
      </c>
      <c r="C10" s="479" t="str">
        <f>'5- Identificación de Riesgos'!C10</f>
        <v>Se realizan  actuaciones procesales o se da respuesta a las solicitudes de los usuarios de la administración de justicia en materia de lo (Contencioso Administrativo), después del  término legal establecido para decidir sobre los conflictos presentados a los jueces.</v>
      </c>
      <c r="D10" s="479" t="s">
        <v>293</v>
      </c>
      <c r="E10" s="177" t="str">
        <f>'5- Identificación de Riesgos'!D10</f>
        <v>1. Mayor demanda de justicia.</v>
      </c>
      <c r="F10" s="476" t="str">
        <f>'5- Identificación de Riesgos'!H10</f>
        <v>Muy Baja - 1</v>
      </c>
      <c r="G10" s="479" t="str">
        <f>'5- Identificación de Riesgos'!M10</f>
        <v>Leve - 1</v>
      </c>
      <c r="H10" s="479" t="str">
        <f>'5- Identificación de Riesgos'!N10</f>
        <v>Bajo - 1</v>
      </c>
      <c r="I10" s="154"/>
      <c r="J10" s="553" t="str">
        <f>'6- Valoración Controles'!T10</f>
        <v>Muy Baja - 1</v>
      </c>
      <c r="K10" s="553" t="str">
        <f>'6- Valoración Controles'!U10</f>
        <v>Leve - 1</v>
      </c>
      <c r="L10" s="551" t="e">
        <f>AVERAGE(#REF!)</f>
        <v>#REF!</v>
      </c>
      <c r="M10" s="547" t="str">
        <f>'6- Valoración Controles'!V10</f>
        <v>Bajo - 1</v>
      </c>
      <c r="N10" s="547" t="s">
        <v>354</v>
      </c>
      <c r="O10" s="178"/>
      <c r="P10" s="178"/>
      <c r="Q10" s="179"/>
    </row>
    <row r="11" spans="1:269" ht="13.5" customHeight="1">
      <c r="A11" s="494"/>
      <c r="B11" s="529"/>
      <c r="C11" s="480"/>
      <c r="D11" s="480"/>
      <c r="E11" s="180" t="str">
        <f>'5- Identificación de Riesgos'!D11</f>
        <v>2. Insuficiencia de  personal  para atender la función misional y la atención a las partes interesadas en los despachos judiciales y centro de servicios</v>
      </c>
      <c r="F11" s="477"/>
      <c r="G11" s="531"/>
      <c r="H11" s="480"/>
      <c r="I11" s="87"/>
      <c r="J11" s="533"/>
      <c r="K11" s="533"/>
      <c r="L11" s="535"/>
      <c r="M11" s="529"/>
      <c r="N11" s="529"/>
      <c r="O11" s="181"/>
      <c r="P11" s="181">
        <v>5</v>
      </c>
      <c r="Q11" s="182"/>
    </row>
    <row r="12" spans="1:269" ht="13.5" customHeight="1">
      <c r="A12" s="494"/>
      <c r="B12" s="529"/>
      <c r="C12" s="480"/>
      <c r="D12" s="480"/>
      <c r="E12" s="188" t="str">
        <f>'5- Identificación de Riesgos'!D12</f>
        <v>3. Complejidad de los procesos judiciales y solicitudes, lo cual incrementa los tiempos para su resolución.</v>
      </c>
      <c r="F12" s="477"/>
      <c r="G12" s="531"/>
      <c r="H12" s="480"/>
      <c r="I12" s="87"/>
      <c r="J12" s="533"/>
      <c r="K12" s="533"/>
      <c r="L12" s="535"/>
      <c r="M12" s="529"/>
      <c r="N12" s="529"/>
      <c r="O12" s="181"/>
      <c r="P12" s="181"/>
      <c r="Q12" s="182"/>
    </row>
    <row r="13" spans="1:269" ht="13.5" customHeight="1">
      <c r="A13" s="494"/>
      <c r="B13" s="529"/>
      <c r="C13" s="480"/>
      <c r="D13" s="480"/>
      <c r="E13" s="180" t="str">
        <f>'5- Identificación de Riesgos'!D13</f>
        <v>4.Fallas en la planeación  para el desarrollo de las tareas propias del despacho.</v>
      </c>
      <c r="F13" s="477"/>
      <c r="G13" s="531"/>
      <c r="H13" s="480"/>
      <c r="I13" s="87"/>
      <c r="J13" s="533"/>
      <c r="K13" s="533"/>
      <c r="L13" s="535"/>
      <c r="M13" s="529"/>
      <c r="N13" s="529"/>
      <c r="O13" s="181"/>
      <c r="P13" s="181"/>
      <c r="Q13" s="182"/>
    </row>
    <row r="14" spans="1:269" ht="13.5" customHeight="1">
      <c r="A14" s="494"/>
      <c r="B14" s="529"/>
      <c r="C14" s="480"/>
      <c r="D14" s="480"/>
      <c r="E14" s="180" t="str">
        <f>'5- Identificación de Riesgos'!D14</f>
        <v>5.  Fallas e insuficiencia de las herramientas tecnológicas.</v>
      </c>
      <c r="F14" s="477"/>
      <c r="G14" s="531"/>
      <c r="H14" s="480"/>
      <c r="I14" s="87"/>
      <c r="J14" s="533"/>
      <c r="K14" s="533"/>
      <c r="L14" s="535"/>
      <c r="M14" s="529"/>
      <c r="N14" s="529"/>
      <c r="O14" s="181"/>
      <c r="P14" s="181"/>
      <c r="Q14" s="182"/>
    </row>
    <row r="15" spans="1:269" ht="13.5" customHeight="1">
      <c r="A15" s="494"/>
      <c r="B15" s="529"/>
      <c r="C15" s="480"/>
      <c r="D15" s="480"/>
      <c r="E15" s="180">
        <f>'5- Identificación de Riesgos'!D15</f>
        <v>0</v>
      </c>
      <c r="F15" s="477"/>
      <c r="G15" s="531"/>
      <c r="H15" s="480"/>
      <c r="I15" s="87"/>
      <c r="J15" s="533"/>
      <c r="K15" s="533"/>
      <c r="L15" s="535"/>
      <c r="M15" s="529"/>
      <c r="N15" s="529"/>
      <c r="O15" s="181"/>
      <c r="P15" s="181"/>
      <c r="Q15" s="182"/>
    </row>
    <row r="16" spans="1:269" ht="13.5" customHeight="1">
      <c r="A16" s="494"/>
      <c r="B16" s="529"/>
      <c r="C16" s="480"/>
      <c r="D16" s="480"/>
      <c r="E16" s="180">
        <f>'5- Identificación de Riesgos'!D16</f>
        <v>0</v>
      </c>
      <c r="F16" s="477"/>
      <c r="G16" s="531"/>
      <c r="H16" s="480"/>
      <c r="I16" s="87"/>
      <c r="J16" s="533"/>
      <c r="K16" s="533"/>
      <c r="L16" s="535"/>
      <c r="M16" s="529"/>
      <c r="N16" s="529"/>
      <c r="O16" s="181"/>
      <c r="P16" s="181"/>
      <c r="Q16" s="182"/>
    </row>
    <row r="17" spans="1:17" ht="13.5" customHeight="1">
      <c r="A17" s="494"/>
      <c r="B17" s="529"/>
      <c r="C17" s="480"/>
      <c r="D17" s="480"/>
      <c r="E17" s="180">
        <f>'5- Identificación de Riesgos'!D17</f>
        <v>0</v>
      </c>
      <c r="F17" s="477"/>
      <c r="G17" s="531"/>
      <c r="H17" s="480"/>
      <c r="I17" s="87"/>
      <c r="J17" s="533"/>
      <c r="K17" s="533"/>
      <c r="L17" s="535"/>
      <c r="M17" s="529"/>
      <c r="N17" s="529"/>
      <c r="O17" s="181"/>
      <c r="P17" s="181"/>
      <c r="Q17" s="182"/>
    </row>
    <row r="18" spans="1:17" ht="13.5" customHeight="1">
      <c r="A18" s="494"/>
      <c r="B18" s="529"/>
      <c r="C18" s="480"/>
      <c r="D18" s="480"/>
      <c r="E18" s="180">
        <f>'5- Identificación de Riesgos'!D18</f>
        <v>0</v>
      </c>
      <c r="F18" s="477"/>
      <c r="G18" s="531"/>
      <c r="H18" s="480"/>
      <c r="I18" s="87"/>
      <c r="J18" s="533"/>
      <c r="K18" s="533"/>
      <c r="L18" s="535"/>
      <c r="M18" s="529"/>
      <c r="N18" s="529"/>
      <c r="O18" s="181"/>
      <c r="P18" s="181"/>
      <c r="Q18" s="182"/>
    </row>
    <row r="19" spans="1:17" ht="13.5" customHeight="1">
      <c r="A19" s="494"/>
      <c r="B19" s="522"/>
      <c r="C19" s="480"/>
      <c r="D19" s="480"/>
      <c r="E19" s="180">
        <f>'5- Identificación de Riesgos'!D19</f>
        <v>0</v>
      </c>
      <c r="F19" s="477"/>
      <c r="G19" s="531"/>
      <c r="H19" s="480"/>
      <c r="I19" s="88"/>
      <c r="J19" s="534"/>
      <c r="K19" s="534"/>
      <c r="L19" s="536"/>
      <c r="M19" s="522"/>
      <c r="N19" s="522"/>
      <c r="O19" s="181"/>
      <c r="P19" s="181"/>
      <c r="Q19" s="182"/>
    </row>
    <row r="20" spans="1:17" ht="13.5" customHeight="1">
      <c r="A20" s="552">
        <f>'5- Identificación de Riesgos'!A20</f>
        <v>2</v>
      </c>
      <c r="B20" s="529" t="str">
        <f>'5- Identificación de Riesgos'!B20</f>
        <v xml:space="preserve">Incumplimientos en la realizacion de audiencias </v>
      </c>
      <c r="C20" s="522" t="str">
        <f>'5- Identificación de Riesgos'!C20</f>
        <v xml:space="preserve">No se atiende (CUMPLIMIENTO con la programación establecida ) la  solicitud  de un fiscal o parte interesada para la realización de una audiencia preliminar o no se cumple  la programación de audiencias de Conocimiento. </v>
      </c>
      <c r="D20" s="522" t="s">
        <v>293</v>
      </c>
      <c r="E20" s="180" t="str">
        <f>'5- Identificación de Riesgos'!D20</f>
        <v xml:space="preserve">1. Inasistencia del Juez </v>
      </c>
      <c r="F20" s="538" t="str">
        <f>'5- Identificación de Riesgos'!H20</f>
        <v>Muy Baja - 1</v>
      </c>
      <c r="G20" s="522" t="str">
        <f>'5- Identificación de Riesgos'!M20</f>
        <v>Menor - 2</v>
      </c>
      <c r="H20" s="522" t="str">
        <f>'5- Identificación de Riesgos'!N20</f>
        <v>Bajo - 2</v>
      </c>
      <c r="I20" s="87"/>
      <c r="J20" s="533" t="str">
        <f>'6- Valoración Controles'!T15</f>
        <v>Muy Baja - 1</v>
      </c>
      <c r="K20" s="533" t="str">
        <f>'6- Valoración Controles'!U15</f>
        <v>Menor - 2</v>
      </c>
      <c r="L20" s="535" t="e">
        <f>AVERAGE(#REF!)</f>
        <v>#REF!</v>
      </c>
      <c r="M20" s="529" t="str">
        <f>'6- Valoración Controles'!V15</f>
        <v>Bajo - 2</v>
      </c>
      <c r="N20" s="529" t="s">
        <v>354</v>
      </c>
      <c r="O20" s="181"/>
      <c r="P20" s="181"/>
      <c r="Q20" s="182"/>
    </row>
    <row r="21" spans="1:17" ht="13.5" customHeight="1">
      <c r="A21" s="494"/>
      <c r="B21" s="529"/>
      <c r="C21" s="480"/>
      <c r="D21" s="480"/>
      <c r="E21" s="180" t="str">
        <f>'5- Identificación de Riesgos'!D21</f>
        <v xml:space="preserve">2. Falta de tiempo para  la realización.
</v>
      </c>
      <c r="F21" s="477"/>
      <c r="G21" s="531"/>
      <c r="H21" s="480"/>
      <c r="I21" s="87"/>
      <c r="J21" s="533"/>
      <c r="K21" s="533"/>
      <c r="L21" s="535"/>
      <c r="M21" s="529"/>
      <c r="N21" s="529"/>
      <c r="O21" s="181"/>
      <c r="P21" s="181"/>
      <c r="Q21" s="182"/>
    </row>
    <row r="22" spans="1:17" ht="13.5" customHeight="1">
      <c r="A22" s="494"/>
      <c r="B22" s="529"/>
      <c r="C22" s="480"/>
      <c r="D22" s="480"/>
      <c r="E22" s="180" t="str">
        <f>'5- Identificación de Riesgos'!D22</f>
        <v>3. Programación de audiencias sin tener en cuenta tiempos de duración para su realización.</v>
      </c>
      <c r="F22" s="477"/>
      <c r="G22" s="531"/>
      <c r="H22" s="480"/>
      <c r="I22" s="87"/>
      <c r="J22" s="533"/>
      <c r="K22" s="533"/>
      <c r="L22" s="535"/>
      <c r="M22" s="529"/>
      <c r="N22" s="529"/>
      <c r="O22" s="181"/>
      <c r="P22" s="181"/>
      <c r="Q22" s="182"/>
    </row>
    <row r="23" spans="1:17" ht="13.5" customHeight="1">
      <c r="A23" s="494"/>
      <c r="B23" s="529"/>
      <c r="C23" s="480"/>
      <c r="D23" s="480"/>
      <c r="E23" s="180" t="str">
        <f>'5- Identificación de Riesgos'!D23</f>
        <v>4. Notificaciones judiciales erradas (direcciones de correos electrónicos) e inoportunas</v>
      </c>
      <c r="F23" s="477"/>
      <c r="G23" s="531"/>
      <c r="H23" s="480"/>
      <c r="I23" s="87"/>
      <c r="J23" s="533"/>
      <c r="K23" s="533"/>
      <c r="L23" s="535"/>
      <c r="M23" s="529"/>
      <c r="N23" s="529"/>
      <c r="O23" s="181"/>
      <c r="P23" s="181"/>
      <c r="Q23" s="182"/>
    </row>
    <row r="24" spans="1:17" ht="13.5" customHeight="1">
      <c r="A24" s="494"/>
      <c r="B24" s="529"/>
      <c r="C24" s="480"/>
      <c r="D24" s="480"/>
      <c r="E24" s="180" t="str">
        <f>'5- Identificación de Riesgos'!D24</f>
        <v>5.Fallas en el servicio de internet,  conectividad  irregular.</v>
      </c>
      <c r="F24" s="477"/>
      <c r="G24" s="531"/>
      <c r="H24" s="480"/>
      <c r="I24" s="87"/>
      <c r="J24" s="533"/>
      <c r="K24" s="533"/>
      <c r="L24" s="535"/>
      <c r="M24" s="529"/>
      <c r="N24" s="529"/>
      <c r="O24" s="181"/>
      <c r="P24" s="181"/>
      <c r="Q24" s="182"/>
    </row>
    <row r="25" spans="1:17" ht="13.5" customHeight="1">
      <c r="A25" s="494"/>
      <c r="B25" s="529"/>
      <c r="C25" s="480"/>
      <c r="D25" s="480"/>
      <c r="E25" s="180">
        <f>'5- Identificación de Riesgos'!D25</f>
        <v>0</v>
      </c>
      <c r="F25" s="477"/>
      <c r="G25" s="531"/>
      <c r="H25" s="480"/>
      <c r="I25" s="87"/>
      <c r="J25" s="533"/>
      <c r="K25" s="533"/>
      <c r="L25" s="535"/>
      <c r="M25" s="529"/>
      <c r="N25" s="529"/>
      <c r="O25" s="181"/>
      <c r="P25" s="181"/>
      <c r="Q25" s="182"/>
    </row>
    <row r="26" spans="1:17" ht="13.5" customHeight="1">
      <c r="A26" s="494"/>
      <c r="B26" s="529"/>
      <c r="C26" s="480"/>
      <c r="D26" s="480"/>
      <c r="E26" s="180">
        <f>'5- Identificación de Riesgos'!D26</f>
        <v>0</v>
      </c>
      <c r="F26" s="477"/>
      <c r="G26" s="531"/>
      <c r="H26" s="480"/>
      <c r="I26" s="87"/>
      <c r="J26" s="533"/>
      <c r="K26" s="533"/>
      <c r="L26" s="535"/>
      <c r="M26" s="529"/>
      <c r="N26" s="529"/>
      <c r="O26" s="181"/>
      <c r="P26" s="181"/>
      <c r="Q26" s="182"/>
    </row>
    <row r="27" spans="1:17" ht="13.5" customHeight="1">
      <c r="A27" s="494"/>
      <c r="B27" s="529"/>
      <c r="C27" s="480"/>
      <c r="D27" s="480"/>
      <c r="E27" s="180">
        <f>'5- Identificación de Riesgos'!D27</f>
        <v>0</v>
      </c>
      <c r="F27" s="477"/>
      <c r="G27" s="531"/>
      <c r="H27" s="480"/>
      <c r="I27" s="87"/>
      <c r="J27" s="533"/>
      <c r="K27" s="533"/>
      <c r="L27" s="535"/>
      <c r="M27" s="529"/>
      <c r="N27" s="529"/>
      <c r="O27" s="181"/>
      <c r="P27" s="181"/>
      <c r="Q27" s="182"/>
    </row>
    <row r="28" spans="1:17" ht="13.5" customHeight="1">
      <c r="A28" s="494"/>
      <c r="B28" s="529"/>
      <c r="C28" s="480"/>
      <c r="D28" s="480"/>
      <c r="E28" s="180">
        <f>'5- Identificación de Riesgos'!D28</f>
        <v>0</v>
      </c>
      <c r="F28" s="477"/>
      <c r="G28" s="531"/>
      <c r="H28" s="480"/>
      <c r="I28" s="87"/>
      <c r="J28" s="533"/>
      <c r="K28" s="533"/>
      <c r="L28" s="535"/>
      <c r="M28" s="529"/>
      <c r="N28" s="529"/>
      <c r="O28" s="181"/>
      <c r="P28" s="181"/>
      <c r="Q28" s="182"/>
    </row>
    <row r="29" spans="1:17" ht="13.5" customHeight="1">
      <c r="A29" s="494"/>
      <c r="B29" s="522"/>
      <c r="C29" s="480"/>
      <c r="D29" s="480"/>
      <c r="E29" s="180">
        <f>'5- Identificación de Riesgos'!D29</f>
        <v>0</v>
      </c>
      <c r="F29" s="477"/>
      <c r="G29" s="531"/>
      <c r="H29" s="480"/>
      <c r="I29" s="88"/>
      <c r="J29" s="534"/>
      <c r="K29" s="534"/>
      <c r="L29" s="536"/>
      <c r="M29" s="522"/>
      <c r="N29" s="522"/>
      <c r="O29" s="181"/>
      <c r="P29" s="181"/>
      <c r="Q29" s="182"/>
    </row>
    <row r="30" spans="1:17" ht="13.5" customHeight="1">
      <c r="A30" s="552">
        <f>'5- Identificación de Riesgos'!A30</f>
        <v>3</v>
      </c>
      <c r="B30" s="529" t="str">
        <f>'5- Identificación de Riesgos'!B30</f>
        <v xml:space="preserve"> Efectuar notificaciones que no cumplan con los requistos</v>
      </c>
      <c r="C30" s="522" t="str">
        <f>'5- Identificación de Riesgos'!C30</f>
        <v>No se realizan las  notificaciones , (En acciones constitucionales de hábeas Corpus y Tutelas), no se efectúan  oportunamente o no se aplica la normatividad (Aca esta como riesgo porque es el producto de este proceso)</v>
      </c>
      <c r="D30" s="522" t="s">
        <v>293</v>
      </c>
      <c r="E30" s="180" t="str">
        <f>'5- Identificación de Riesgos'!D30</f>
        <v>1. Errores en la digitación</v>
      </c>
      <c r="F30" s="538" t="str">
        <f>'5- Identificación de Riesgos'!H30</f>
        <v>Muy Baja - 1</v>
      </c>
      <c r="G30" s="522" t="str">
        <f>'5- Identificación de Riesgos'!M30</f>
        <v>Leve - 1</v>
      </c>
      <c r="H30" s="522" t="str">
        <f>'5- Identificación de Riesgos'!N30</f>
        <v>Bajo - 1</v>
      </c>
      <c r="I30" s="87"/>
      <c r="J30" s="533" t="str">
        <f>'6- Valoración Controles'!T20</f>
        <v>Muy Baja - 1</v>
      </c>
      <c r="K30" s="533" t="str">
        <f>'6- Valoración Controles'!U20</f>
        <v>Leve - 1</v>
      </c>
      <c r="L30" s="535" t="e">
        <f>AVERAGE(#REF!)</f>
        <v>#REF!</v>
      </c>
      <c r="M30" s="529" t="str">
        <f>'6- Valoración Controles'!V20</f>
        <v>Bajo - 1</v>
      </c>
      <c r="N30" s="529" t="s">
        <v>354</v>
      </c>
      <c r="O30" s="181"/>
      <c r="P30" s="181"/>
      <c r="Q30" s="182"/>
    </row>
    <row r="31" spans="1:17" ht="13.5" customHeight="1">
      <c r="A31" s="494"/>
      <c r="B31" s="529"/>
      <c r="C31" s="480"/>
      <c r="D31" s="480"/>
      <c r="E31" s="180" t="str">
        <f>'5- Identificación de Riesgos'!D31</f>
        <v>2. Incumplimiento del procedimiento de notificación.</v>
      </c>
      <c r="F31" s="477"/>
      <c r="G31" s="531"/>
      <c r="H31" s="480"/>
      <c r="I31" s="87"/>
      <c r="J31" s="533"/>
      <c r="K31" s="533"/>
      <c r="L31" s="535"/>
      <c r="M31" s="529"/>
      <c r="N31" s="529"/>
      <c r="O31" s="181"/>
      <c r="P31" s="181"/>
      <c r="Q31" s="182"/>
    </row>
    <row r="32" spans="1:17" ht="13.5" customHeight="1">
      <c r="A32" s="494"/>
      <c r="B32" s="529"/>
      <c r="C32" s="480"/>
      <c r="D32" s="480"/>
      <c r="E32" s="180" t="str">
        <f>'5- Identificación de Riesgos'!D32</f>
        <v xml:space="preserve">3. Falta de personal para atender el  volúmen de solicitudes recibidas. </v>
      </c>
      <c r="F32" s="477"/>
      <c r="G32" s="531"/>
      <c r="H32" s="480"/>
      <c r="I32" s="87"/>
      <c r="J32" s="533"/>
      <c r="K32" s="533"/>
      <c r="L32" s="535"/>
      <c r="M32" s="529"/>
      <c r="N32" s="529"/>
      <c r="O32" s="181"/>
      <c r="P32" s="181"/>
      <c r="Q32" s="182"/>
    </row>
    <row r="33" spans="1:17" ht="13.5" customHeight="1">
      <c r="A33" s="494"/>
      <c r="B33" s="529"/>
      <c r="C33" s="480"/>
      <c r="D33" s="480"/>
      <c r="E33" s="180" t="str">
        <f>'5- Identificación de Riesgos'!D33</f>
        <v>4. No incluir la totalidad de las solicitudes de notificación recibidos por correo electrónico.</v>
      </c>
      <c r="F33" s="477"/>
      <c r="G33" s="531"/>
      <c r="H33" s="480"/>
      <c r="I33" s="87"/>
      <c r="J33" s="533"/>
      <c r="K33" s="533"/>
      <c r="L33" s="535"/>
      <c r="M33" s="529"/>
      <c r="N33" s="529"/>
      <c r="O33" s="181"/>
      <c r="P33" s="181"/>
      <c r="Q33" s="182"/>
    </row>
    <row r="34" spans="1:17" ht="13.5" customHeight="1">
      <c r="A34" s="494"/>
      <c r="B34" s="529"/>
      <c r="C34" s="480"/>
      <c r="D34" s="480"/>
      <c r="E34" s="180">
        <f>'5- Identificación de Riesgos'!D34</f>
        <v>0</v>
      </c>
      <c r="F34" s="477"/>
      <c r="G34" s="531"/>
      <c r="H34" s="480"/>
      <c r="I34" s="87"/>
      <c r="J34" s="533"/>
      <c r="K34" s="533"/>
      <c r="L34" s="535"/>
      <c r="M34" s="529"/>
      <c r="N34" s="529"/>
      <c r="O34" s="181"/>
      <c r="P34" s="181"/>
      <c r="Q34" s="182"/>
    </row>
    <row r="35" spans="1:17" ht="13.5" customHeight="1">
      <c r="A35" s="494"/>
      <c r="B35" s="529"/>
      <c r="C35" s="480"/>
      <c r="D35" s="480"/>
      <c r="E35" s="180">
        <f>'5- Identificación de Riesgos'!D35</f>
        <v>0</v>
      </c>
      <c r="F35" s="477"/>
      <c r="G35" s="531"/>
      <c r="H35" s="480"/>
      <c r="I35" s="87"/>
      <c r="J35" s="533"/>
      <c r="K35" s="533"/>
      <c r="L35" s="535"/>
      <c r="M35" s="529"/>
      <c r="N35" s="529"/>
      <c r="O35" s="181"/>
      <c r="P35" s="181"/>
      <c r="Q35" s="182"/>
    </row>
    <row r="36" spans="1:17" ht="13.5" customHeight="1">
      <c r="A36" s="494"/>
      <c r="B36" s="529"/>
      <c r="C36" s="480"/>
      <c r="D36" s="480"/>
      <c r="E36" s="180">
        <f>'5- Identificación de Riesgos'!D36</f>
        <v>0</v>
      </c>
      <c r="F36" s="477"/>
      <c r="G36" s="531"/>
      <c r="H36" s="480"/>
      <c r="I36" s="87"/>
      <c r="J36" s="533"/>
      <c r="K36" s="533"/>
      <c r="L36" s="535"/>
      <c r="M36" s="529"/>
      <c r="N36" s="529"/>
      <c r="O36" s="181"/>
      <c r="P36" s="181"/>
      <c r="Q36" s="182"/>
    </row>
    <row r="37" spans="1:17" ht="13.5" customHeight="1">
      <c r="A37" s="494"/>
      <c r="B37" s="529"/>
      <c r="C37" s="480"/>
      <c r="D37" s="480"/>
      <c r="E37" s="180">
        <f>'5- Identificación de Riesgos'!D37</f>
        <v>0</v>
      </c>
      <c r="F37" s="477"/>
      <c r="G37" s="531"/>
      <c r="H37" s="480"/>
      <c r="I37" s="87"/>
      <c r="J37" s="533"/>
      <c r="K37" s="533"/>
      <c r="L37" s="535"/>
      <c r="M37" s="529"/>
      <c r="N37" s="529"/>
      <c r="O37" s="181"/>
      <c r="P37" s="181"/>
      <c r="Q37" s="182"/>
    </row>
    <row r="38" spans="1:17" ht="13.5" customHeight="1">
      <c r="A38" s="494"/>
      <c r="B38" s="529"/>
      <c r="C38" s="480"/>
      <c r="D38" s="480"/>
      <c r="E38" s="180">
        <f>'5- Identificación de Riesgos'!D38</f>
        <v>0</v>
      </c>
      <c r="F38" s="477"/>
      <c r="G38" s="531"/>
      <c r="H38" s="480"/>
      <c r="I38" s="87"/>
      <c r="J38" s="533"/>
      <c r="K38" s="533"/>
      <c r="L38" s="535"/>
      <c r="M38" s="529"/>
      <c r="N38" s="529"/>
      <c r="O38" s="181"/>
      <c r="P38" s="181"/>
      <c r="Q38" s="182"/>
    </row>
    <row r="39" spans="1:17" ht="13.5" customHeight="1">
      <c r="A39" s="494"/>
      <c r="B39" s="522"/>
      <c r="C39" s="480"/>
      <c r="D39" s="480"/>
      <c r="E39" s="180">
        <f>'5- Identificación de Riesgos'!D39</f>
        <v>0</v>
      </c>
      <c r="F39" s="477"/>
      <c r="G39" s="531"/>
      <c r="H39" s="480"/>
      <c r="I39" s="88"/>
      <c r="J39" s="534"/>
      <c r="K39" s="534"/>
      <c r="L39" s="536"/>
      <c r="M39" s="522"/>
      <c r="N39" s="522"/>
      <c r="O39" s="181"/>
      <c r="P39" s="181"/>
      <c r="Q39" s="182"/>
    </row>
    <row r="40" spans="1:17" ht="13.5" customHeight="1">
      <c r="A40" s="554">
        <f>'5- Identificación de Riesgos'!A40</f>
        <v>4</v>
      </c>
      <c r="B40" s="529" t="str">
        <f>'5- Identificación de Riesgos'!B40</f>
        <v>Efectuar el reparto judicial incumpliendo requisitos</v>
      </c>
      <c r="C40" s="522" t="str">
        <f>'5- Identificación de Riesgos'!C40</f>
        <v>Realizar el reparto incumplimiento los principios  y condiciones establecidas para su realización</v>
      </c>
      <c r="D40" s="522" t="s">
        <v>293</v>
      </c>
      <c r="E40" s="180" t="str">
        <f>'5- Identificación de Riesgos'!D40</f>
        <v xml:space="preserve">1. Falta de claridad en la identificación de las partes de la demanda. </v>
      </c>
      <c r="F40" s="538" t="str">
        <f>'5- Identificación de Riesgos'!H40</f>
        <v>Muy Baja - 1</v>
      </c>
      <c r="G40" s="522" t="str">
        <f>'5- Identificación de Riesgos'!M40</f>
        <v>Leve - 1</v>
      </c>
      <c r="H40" s="522" t="str">
        <f>'5- Identificación de Riesgos'!N40</f>
        <v>Bajo - 1</v>
      </c>
      <c r="I40" s="87"/>
      <c r="J40" s="533" t="str">
        <f>'6- Valoración Controles'!T24</f>
        <v>Muy Baja - 1</v>
      </c>
      <c r="K40" s="533" t="str">
        <f>'6- Valoración Controles'!U24</f>
        <v>Leve - 1</v>
      </c>
      <c r="L40" s="535" t="e">
        <f>AVERAGE(#REF!)</f>
        <v>#REF!</v>
      </c>
      <c r="M40" s="529" t="str">
        <f>'6- Valoración Controles'!V24</f>
        <v>Bajo - 1</v>
      </c>
      <c r="N40" s="529" t="s">
        <v>355</v>
      </c>
      <c r="O40" s="181"/>
      <c r="P40" s="181"/>
      <c r="Q40" s="182"/>
    </row>
    <row r="41" spans="1:17" ht="13.5" customHeight="1">
      <c r="A41" s="555"/>
      <c r="B41" s="529"/>
      <c r="C41" s="480"/>
      <c r="D41" s="480"/>
      <c r="E41" s="180" t="str">
        <f>'5- Identificación de Riesgos'!D41</f>
        <v>2. Falta de seguimiento y control al cumplimiento efectivo de la actividad asignada.</v>
      </c>
      <c r="F41" s="477"/>
      <c r="G41" s="531"/>
      <c r="H41" s="480"/>
      <c r="I41" s="87"/>
      <c r="J41" s="533"/>
      <c r="K41" s="533"/>
      <c r="L41" s="535"/>
      <c r="M41" s="529"/>
      <c r="N41" s="529"/>
      <c r="O41" s="181"/>
      <c r="P41" s="181"/>
      <c r="Q41" s="182"/>
    </row>
    <row r="42" spans="1:17" ht="13.5" customHeight="1">
      <c r="A42" s="555"/>
      <c r="B42" s="529"/>
      <c r="C42" s="480"/>
      <c r="D42" s="480"/>
      <c r="E42" s="180" t="str">
        <f>'5- Identificación de Riesgos'!D42</f>
        <v xml:space="preserve">3. Direcciones físicas o electrónicas  de las partes interesadas erradas. </v>
      </c>
      <c r="F42" s="477"/>
      <c r="G42" s="531"/>
      <c r="H42" s="480"/>
      <c r="I42" s="87"/>
      <c r="J42" s="533"/>
      <c r="K42" s="533"/>
      <c r="L42" s="535"/>
      <c r="M42" s="529"/>
      <c r="N42" s="529"/>
      <c r="O42" s="181"/>
      <c r="P42" s="181"/>
      <c r="Q42" s="182"/>
    </row>
    <row r="43" spans="1:17" ht="13.5" customHeight="1">
      <c r="A43" s="555"/>
      <c r="B43" s="529"/>
      <c r="C43" s="480"/>
      <c r="D43" s="480"/>
      <c r="E43" s="180" t="str">
        <f>'5- Identificación de Riesgos'!D43</f>
        <v>4. Falta de entrenamiento del personal si se radican demandas que no sean competencia de lo contencioso administrativo</v>
      </c>
      <c r="F43" s="477"/>
      <c r="G43" s="531"/>
      <c r="H43" s="480"/>
      <c r="I43" s="87"/>
      <c r="J43" s="533"/>
      <c r="K43" s="533"/>
      <c r="L43" s="535"/>
      <c r="M43" s="529"/>
      <c r="N43" s="529"/>
      <c r="O43" s="181"/>
      <c r="P43" s="181"/>
      <c r="Q43" s="182"/>
    </row>
    <row r="44" spans="1:17" ht="13.5" customHeight="1">
      <c r="A44" s="555"/>
      <c r="B44" s="529"/>
      <c r="C44" s="480"/>
      <c r="D44" s="480"/>
      <c r="E44" s="180" t="str">
        <f>'5- Identificación de Riesgos'!D44</f>
        <v>5. Desconocimiento de la normatividad</v>
      </c>
      <c r="F44" s="477"/>
      <c r="G44" s="531"/>
      <c r="H44" s="480"/>
      <c r="I44" s="87"/>
      <c r="J44" s="533"/>
      <c r="K44" s="533"/>
      <c r="L44" s="535"/>
      <c r="M44" s="529"/>
      <c r="N44" s="529"/>
      <c r="O44" s="181"/>
      <c r="P44" s="181"/>
      <c r="Q44" s="182"/>
    </row>
    <row r="45" spans="1:17" ht="13.5" customHeight="1">
      <c r="A45" s="555"/>
      <c r="B45" s="529"/>
      <c r="C45" s="480"/>
      <c r="D45" s="480"/>
      <c r="E45" s="180">
        <f>'5- Identificación de Riesgos'!D45</f>
        <v>0</v>
      </c>
      <c r="F45" s="477"/>
      <c r="G45" s="531"/>
      <c r="H45" s="480"/>
      <c r="I45" s="87"/>
      <c r="J45" s="533"/>
      <c r="K45" s="533"/>
      <c r="L45" s="535"/>
      <c r="M45" s="529"/>
      <c r="N45" s="529"/>
      <c r="O45" s="181"/>
      <c r="P45" s="181"/>
      <c r="Q45" s="182"/>
    </row>
    <row r="46" spans="1:17" ht="13.5" customHeight="1">
      <c r="A46" s="555"/>
      <c r="B46" s="529"/>
      <c r="C46" s="480"/>
      <c r="D46" s="480"/>
      <c r="E46" s="180">
        <f>'5- Identificación de Riesgos'!D46</f>
        <v>0</v>
      </c>
      <c r="F46" s="477"/>
      <c r="G46" s="531"/>
      <c r="H46" s="480"/>
      <c r="I46" s="87"/>
      <c r="J46" s="533"/>
      <c r="K46" s="533"/>
      <c r="L46" s="535"/>
      <c r="M46" s="529"/>
      <c r="N46" s="529"/>
      <c r="O46" s="181"/>
      <c r="P46" s="181"/>
      <c r="Q46" s="182"/>
    </row>
    <row r="47" spans="1:17" ht="13.5" customHeight="1">
      <c r="A47" s="555"/>
      <c r="B47" s="529"/>
      <c r="C47" s="480"/>
      <c r="D47" s="480"/>
      <c r="E47" s="180">
        <f>'5- Identificación de Riesgos'!D47</f>
        <v>0</v>
      </c>
      <c r="F47" s="477"/>
      <c r="G47" s="531"/>
      <c r="H47" s="480"/>
      <c r="I47" s="87"/>
      <c r="J47" s="533"/>
      <c r="K47" s="533"/>
      <c r="L47" s="535"/>
      <c r="M47" s="529"/>
      <c r="N47" s="529"/>
      <c r="O47" s="181"/>
      <c r="P47" s="181"/>
      <c r="Q47" s="182"/>
    </row>
    <row r="48" spans="1:17" ht="13.5" customHeight="1">
      <c r="A48" s="555"/>
      <c r="B48" s="529"/>
      <c r="C48" s="480"/>
      <c r="D48" s="480"/>
      <c r="E48" s="180">
        <f>'5- Identificación de Riesgos'!D48</f>
        <v>0</v>
      </c>
      <c r="F48" s="477"/>
      <c r="G48" s="531"/>
      <c r="H48" s="480"/>
      <c r="I48" s="87"/>
      <c r="J48" s="533"/>
      <c r="K48" s="533"/>
      <c r="L48" s="535"/>
      <c r="M48" s="529"/>
      <c r="N48" s="529"/>
      <c r="O48" s="181"/>
      <c r="P48" s="181"/>
      <c r="Q48" s="182"/>
    </row>
    <row r="49" spans="1:17" ht="13.5" customHeight="1">
      <c r="A49" s="555"/>
      <c r="B49" s="522"/>
      <c r="C49" s="480"/>
      <c r="D49" s="480"/>
      <c r="E49" s="180">
        <f>'5- Identificación de Riesgos'!D49</f>
        <v>0</v>
      </c>
      <c r="F49" s="477"/>
      <c r="G49" s="531"/>
      <c r="H49" s="480"/>
      <c r="I49" s="88"/>
      <c r="J49" s="534"/>
      <c r="K49" s="534"/>
      <c r="L49" s="536"/>
      <c r="M49" s="522"/>
      <c r="N49" s="522"/>
      <c r="O49" s="181"/>
      <c r="P49" s="181"/>
      <c r="Q49" s="182"/>
    </row>
    <row r="50" spans="1:17" ht="13.5" customHeight="1">
      <c r="A50" s="554">
        <v>5</v>
      </c>
      <c r="B50" s="529" t="str">
        <f>'5- Identificación de Riesgos'!B50</f>
        <v>Pérdida de documentos</v>
      </c>
      <c r="C50" s="522" t="str">
        <f>'5- Identificación de Riesgos'!C50</f>
        <v>Extravío temporal o definitivo de los  documentos de los procesos judiciales</v>
      </c>
      <c r="D50" s="522" t="s">
        <v>293</v>
      </c>
      <c r="E50" s="180" t="str">
        <f>'5- Identificación de Riesgos'!D50</f>
        <v xml:space="preserve">1. Falta de implementación del expediente electrónico en todas las dependencias y juzgados.
</v>
      </c>
      <c r="F50" s="538" t="str">
        <f>'5- Identificación de Riesgos'!H50</f>
        <v>Muy Baja - 1</v>
      </c>
      <c r="G50" s="522" t="str">
        <f>'5- Identificación de Riesgos'!M50</f>
        <v>Leve - 1</v>
      </c>
      <c r="H50" s="522" t="str">
        <f>'5- Identificación de Riesgos'!N50</f>
        <v>Bajo - 1</v>
      </c>
      <c r="I50" s="87"/>
      <c r="J50" s="533" t="str">
        <f>'6- Valoración Controles'!T29</f>
        <v>Muy Baja - 1</v>
      </c>
      <c r="K50" s="533" t="str">
        <f>'6- Valoración Controles'!U29</f>
        <v>Leve - 1</v>
      </c>
      <c r="L50" s="535" t="e">
        <f>AVERAGE(#REF!)</f>
        <v>#REF!</v>
      </c>
      <c r="M50" s="529" t="str">
        <f>'6- Valoración Controles'!V29</f>
        <v>Bajo - 1</v>
      </c>
      <c r="N50" s="529" t="s">
        <v>354</v>
      </c>
      <c r="O50" s="181"/>
      <c r="P50" s="181"/>
      <c r="Q50" s="182"/>
    </row>
    <row r="51" spans="1:17" ht="13.5" customHeight="1">
      <c r="A51" s="555"/>
      <c r="B51" s="529"/>
      <c r="C51" s="480"/>
      <c r="D51" s="480"/>
      <c r="E51" s="180" t="str">
        <f>'5- Identificación de Riesgos'!D51</f>
        <v>2. Falta de software institucional estandarizado para la especialidad para el control del archivo de documentos tanto físicos como virtuales.</v>
      </c>
      <c r="F51" s="477"/>
      <c r="G51" s="531"/>
      <c r="H51" s="480"/>
      <c r="I51" s="87"/>
      <c r="J51" s="533"/>
      <c r="K51" s="533"/>
      <c r="L51" s="535"/>
      <c r="M51" s="529"/>
      <c r="N51" s="529"/>
      <c r="O51" s="181"/>
      <c r="P51" s="181"/>
      <c r="Q51" s="182"/>
    </row>
    <row r="52" spans="1:17" ht="13.5" customHeight="1">
      <c r="A52" s="555"/>
      <c r="B52" s="529"/>
      <c r="C52" s="480"/>
      <c r="D52" s="480"/>
      <c r="E52" s="180" t="str">
        <f>'5- Identificación de Riesgos'!D52</f>
        <v>3. Desconocimiento e inaplicabilidad de las Tablas de Retención Documental (TRD)</v>
      </c>
      <c r="F52" s="477"/>
      <c r="G52" s="531"/>
      <c r="H52" s="480"/>
      <c r="I52" s="87"/>
      <c r="J52" s="533"/>
      <c r="K52" s="533"/>
      <c r="L52" s="535"/>
      <c r="M52" s="529"/>
      <c r="N52" s="529"/>
      <c r="O52" s="181"/>
      <c r="P52" s="181"/>
      <c r="Q52" s="182"/>
    </row>
    <row r="53" spans="1:17" ht="13.5" customHeight="1">
      <c r="A53" s="555"/>
      <c r="B53" s="529"/>
      <c r="C53" s="480"/>
      <c r="D53" s="480"/>
      <c r="E53" s="180" t="str">
        <f>'5- Identificación de Riesgos'!D53</f>
        <v>4. Volumen excesivo de ingreso de expedientes para el personal asignado,  generando demoras en la organización de los expedientes.</v>
      </c>
      <c r="F53" s="477"/>
      <c r="G53" s="531"/>
      <c r="H53" s="480"/>
      <c r="I53" s="87"/>
      <c r="J53" s="533"/>
      <c r="K53" s="533"/>
      <c r="L53" s="535"/>
      <c r="M53" s="529"/>
      <c r="N53" s="529"/>
      <c r="O53" s="181"/>
      <c r="P53" s="181"/>
      <c r="Q53" s="182"/>
    </row>
    <row r="54" spans="1:17" ht="13.5" customHeight="1">
      <c r="A54" s="555"/>
      <c r="B54" s="529"/>
      <c r="C54" s="480"/>
      <c r="D54" s="480"/>
      <c r="E54" s="180">
        <f>'5- Identificación de Riesgos'!D54</f>
        <v>0</v>
      </c>
      <c r="F54" s="477"/>
      <c r="G54" s="531"/>
      <c r="H54" s="480"/>
      <c r="I54" s="87"/>
      <c r="J54" s="533"/>
      <c r="K54" s="533"/>
      <c r="L54" s="535"/>
      <c r="M54" s="529"/>
      <c r="N54" s="529"/>
      <c r="O54" s="181"/>
      <c r="P54" s="181"/>
      <c r="Q54" s="182"/>
    </row>
    <row r="55" spans="1:17" ht="13.5" customHeight="1">
      <c r="A55" s="555"/>
      <c r="B55" s="529"/>
      <c r="C55" s="480"/>
      <c r="D55" s="480"/>
      <c r="E55" s="180">
        <f>'5- Identificación de Riesgos'!D55</f>
        <v>0</v>
      </c>
      <c r="F55" s="477"/>
      <c r="G55" s="531"/>
      <c r="H55" s="480"/>
      <c r="I55" s="87"/>
      <c r="J55" s="533"/>
      <c r="K55" s="533"/>
      <c r="L55" s="535"/>
      <c r="M55" s="529"/>
      <c r="N55" s="529"/>
      <c r="O55" s="181"/>
      <c r="P55" s="181"/>
      <c r="Q55" s="182"/>
    </row>
    <row r="56" spans="1:17" ht="13.5" customHeight="1">
      <c r="A56" s="555"/>
      <c r="B56" s="529"/>
      <c r="C56" s="480"/>
      <c r="D56" s="480"/>
      <c r="E56" s="180">
        <f>'5- Identificación de Riesgos'!D56</f>
        <v>0</v>
      </c>
      <c r="F56" s="477"/>
      <c r="G56" s="531"/>
      <c r="H56" s="480"/>
      <c r="I56" s="87"/>
      <c r="J56" s="533"/>
      <c r="K56" s="533"/>
      <c r="L56" s="535"/>
      <c r="M56" s="529"/>
      <c r="N56" s="529"/>
      <c r="O56" s="181"/>
      <c r="P56" s="181"/>
      <c r="Q56" s="182"/>
    </row>
    <row r="57" spans="1:17" ht="13.5" customHeight="1">
      <c r="A57" s="555"/>
      <c r="B57" s="529"/>
      <c r="C57" s="480"/>
      <c r="D57" s="480"/>
      <c r="E57" s="180">
        <f>'5- Identificación de Riesgos'!D57</f>
        <v>0</v>
      </c>
      <c r="F57" s="477"/>
      <c r="G57" s="531"/>
      <c r="H57" s="480"/>
      <c r="I57" s="87"/>
      <c r="J57" s="533"/>
      <c r="K57" s="533"/>
      <c r="L57" s="535"/>
      <c r="M57" s="529"/>
      <c r="N57" s="529"/>
      <c r="O57" s="181"/>
      <c r="P57" s="181"/>
      <c r="Q57" s="182"/>
    </row>
    <row r="58" spans="1:17" ht="13.5" customHeight="1">
      <c r="A58" s="555"/>
      <c r="B58" s="529"/>
      <c r="C58" s="480"/>
      <c r="D58" s="480"/>
      <c r="E58" s="180">
        <f>'5- Identificación de Riesgos'!D58</f>
        <v>0</v>
      </c>
      <c r="F58" s="477"/>
      <c r="G58" s="531"/>
      <c r="H58" s="480"/>
      <c r="I58" s="87"/>
      <c r="J58" s="533"/>
      <c r="K58" s="533"/>
      <c r="L58" s="535"/>
      <c r="M58" s="529"/>
      <c r="N58" s="529"/>
      <c r="O58" s="181"/>
      <c r="P58" s="181"/>
      <c r="Q58" s="182"/>
    </row>
    <row r="59" spans="1:17" ht="13.5" customHeight="1" thickBot="1">
      <c r="A59" s="556"/>
      <c r="B59" s="530"/>
      <c r="C59" s="481"/>
      <c r="D59" s="481"/>
      <c r="E59" s="183">
        <f>'5- Identificación de Riesgos'!D59</f>
        <v>0</v>
      </c>
      <c r="F59" s="478"/>
      <c r="G59" s="532"/>
      <c r="H59" s="481"/>
      <c r="I59" s="155"/>
      <c r="J59" s="534"/>
      <c r="K59" s="534"/>
      <c r="L59" s="536"/>
      <c r="M59" s="522"/>
      <c r="N59" s="530"/>
      <c r="O59" s="184"/>
      <c r="P59" s="184"/>
      <c r="Q59" s="185"/>
    </row>
    <row r="60" spans="1:17" ht="13.5" customHeight="1">
      <c r="A60" s="537">
        <v>6</v>
      </c>
      <c r="B60" s="529" t="str">
        <f>'5- Identificación de Riesgos'!B60</f>
        <v xml:space="preserve">Recibir , ofrecer, prometer , entregar o aceptar dádivas o beneficios a nombre propio o de terceros para  expedir, alterar,retener , extraviar o entregar  documentos  sin el lleno de requisitos legales </v>
      </c>
      <c r="C60" s="522" t="str">
        <f>'5- Identificación de Riesgos'!C60</f>
        <v xml:space="preserve"> Realizar trámites sin el cumplimiento de los requisitos legales  o  con informacion falsa</v>
      </c>
      <c r="D60" s="522" t="s">
        <v>293</v>
      </c>
      <c r="E60" s="180" t="str">
        <f>'5- Identificación de Riesgos'!D60</f>
        <v>1. Falta de ética y valores.</v>
      </c>
      <c r="F60" s="538" t="str">
        <f>'5- Identificación de Riesgos'!H60</f>
        <v>Muy Baja - 1</v>
      </c>
      <c r="G60" s="522" t="str">
        <f>'5- Identificación de Riesgos'!M60</f>
        <v>Menor - 2</v>
      </c>
      <c r="H60" s="522" t="str">
        <f>'5- Identificación de Riesgos'!N60</f>
        <v>Bajo - 2</v>
      </c>
      <c r="I60" s="87"/>
      <c r="J60" s="533" t="str">
        <f>'6- Valoración Controles'!T33</f>
        <v>Muy Baja - 1</v>
      </c>
      <c r="K60" s="533" t="str">
        <f>'6- Valoración Controles'!U33</f>
        <v>Menor - 2</v>
      </c>
      <c r="L60" s="535" t="e">
        <f>AVERAGE(#REF!)</f>
        <v>#REF!</v>
      </c>
      <c r="M60" s="529" t="str">
        <f>'6- Valoración Controles'!V33</f>
        <v>Bajo - 2</v>
      </c>
      <c r="N60" s="529" t="s">
        <v>354</v>
      </c>
      <c r="O60" s="181"/>
      <c r="P60" s="181"/>
      <c r="Q60" s="182"/>
    </row>
    <row r="61" spans="1:17" ht="13.5" customHeight="1">
      <c r="A61" s="483"/>
      <c r="B61" s="529"/>
      <c r="C61" s="480"/>
      <c r="D61" s="480"/>
      <c r="E61" s="180" t="str">
        <f>'5- Identificación de Riesgos'!D61</f>
        <v>2. Insuficientes programas de capacitación para la toma de conciencia debido al desconocimiento de la ley antisoborno (ISO 37001:2016), Plan Anticorrupción y  de los  valores y principios propios de la entidad.</v>
      </c>
      <c r="F61" s="477"/>
      <c r="G61" s="531"/>
      <c r="H61" s="480"/>
      <c r="I61" s="87"/>
      <c r="J61" s="533"/>
      <c r="K61" s="533"/>
      <c r="L61" s="535"/>
      <c r="M61" s="529"/>
      <c r="N61" s="529"/>
      <c r="O61" s="181"/>
      <c r="P61" s="181"/>
      <c r="Q61" s="182"/>
    </row>
    <row r="62" spans="1:17" ht="13.5" customHeight="1">
      <c r="A62" s="483"/>
      <c r="B62" s="529"/>
      <c r="C62" s="480"/>
      <c r="D62" s="480"/>
      <c r="E62" s="180" t="str">
        <f>'5- Identificación de Riesgos'!D62</f>
        <v>3. Desconocimiento del Código de Etica y Buen Gobierno.</v>
      </c>
      <c r="F62" s="477"/>
      <c r="G62" s="531"/>
      <c r="H62" s="480"/>
      <c r="I62" s="87"/>
      <c r="J62" s="533"/>
      <c r="K62" s="533"/>
      <c r="L62" s="535"/>
      <c r="M62" s="529"/>
      <c r="N62" s="529"/>
      <c r="O62" s="181"/>
      <c r="P62" s="181"/>
      <c r="Q62" s="182"/>
    </row>
    <row r="63" spans="1:17" ht="13.5" customHeight="1">
      <c r="A63" s="483"/>
      <c r="B63" s="529"/>
      <c r="C63" s="480"/>
      <c r="D63" s="480"/>
      <c r="E63" s="180" t="e">
        <f>'5- Identificación de Riesgos'!#REF!</f>
        <v>#REF!</v>
      </c>
      <c r="F63" s="477"/>
      <c r="G63" s="531"/>
      <c r="H63" s="480"/>
      <c r="I63" s="87"/>
      <c r="J63" s="533"/>
      <c r="K63" s="533"/>
      <c r="L63" s="535"/>
      <c r="M63" s="529"/>
      <c r="N63" s="529"/>
      <c r="O63" s="181"/>
      <c r="P63" s="181"/>
      <c r="Q63" s="182"/>
    </row>
    <row r="64" spans="1:17" ht="13.5" customHeight="1">
      <c r="A64" s="483"/>
      <c r="B64" s="529"/>
      <c r="C64" s="480"/>
      <c r="D64" s="480"/>
      <c r="E64" s="180" t="e">
        <f>'5- Identificación de Riesgos'!#REF!</f>
        <v>#REF!</v>
      </c>
      <c r="F64" s="477"/>
      <c r="G64" s="531"/>
      <c r="H64" s="480"/>
      <c r="I64" s="87"/>
      <c r="J64" s="533"/>
      <c r="K64" s="533"/>
      <c r="L64" s="535"/>
      <c r="M64" s="529"/>
      <c r="N64" s="529"/>
      <c r="O64" s="181"/>
      <c r="P64" s="181"/>
      <c r="Q64" s="182"/>
    </row>
    <row r="65" spans="1:17" ht="13.5" customHeight="1">
      <c r="A65" s="483"/>
      <c r="B65" s="529"/>
      <c r="C65" s="480"/>
      <c r="D65" s="480"/>
      <c r="E65" s="180" t="e">
        <f>'5- Identificación de Riesgos'!#REF!</f>
        <v>#REF!</v>
      </c>
      <c r="F65" s="477"/>
      <c r="G65" s="531"/>
      <c r="H65" s="480"/>
      <c r="I65" s="87"/>
      <c r="J65" s="533"/>
      <c r="K65" s="533"/>
      <c r="L65" s="535"/>
      <c r="M65" s="529"/>
      <c r="N65" s="529"/>
      <c r="O65" s="181"/>
      <c r="P65" s="181"/>
      <c r="Q65" s="182"/>
    </row>
    <row r="66" spans="1:17" ht="13.5" customHeight="1">
      <c r="A66" s="483"/>
      <c r="B66" s="529"/>
      <c r="C66" s="480"/>
      <c r="D66" s="480"/>
      <c r="E66" s="180" t="e">
        <f>'5- Identificación de Riesgos'!#REF!</f>
        <v>#REF!</v>
      </c>
      <c r="F66" s="477"/>
      <c r="G66" s="531"/>
      <c r="H66" s="480"/>
      <c r="I66" s="87"/>
      <c r="J66" s="533"/>
      <c r="K66" s="533"/>
      <c r="L66" s="535"/>
      <c r="M66" s="529"/>
      <c r="N66" s="529"/>
      <c r="O66" s="181"/>
      <c r="P66" s="181"/>
      <c r="Q66" s="182"/>
    </row>
    <row r="67" spans="1:17" ht="13.5" customHeight="1">
      <c r="A67" s="483"/>
      <c r="B67" s="529"/>
      <c r="C67" s="480"/>
      <c r="D67" s="480"/>
      <c r="E67" s="180" t="e">
        <f>'5- Identificación de Riesgos'!#REF!</f>
        <v>#REF!</v>
      </c>
      <c r="F67" s="477"/>
      <c r="G67" s="531"/>
      <c r="H67" s="480"/>
      <c r="I67" s="87"/>
      <c r="J67" s="533"/>
      <c r="K67" s="533"/>
      <c r="L67" s="535"/>
      <c r="M67" s="529"/>
      <c r="N67" s="529"/>
      <c r="O67" s="181"/>
      <c r="P67" s="181"/>
      <c r="Q67" s="182"/>
    </row>
    <row r="68" spans="1:17" ht="13.5" customHeight="1">
      <c r="A68" s="483"/>
      <c r="B68" s="529"/>
      <c r="C68" s="480"/>
      <c r="D68" s="480"/>
      <c r="E68" s="180" t="e">
        <f>'5- Identificación de Riesgos'!#REF!</f>
        <v>#REF!</v>
      </c>
      <c r="F68" s="477"/>
      <c r="G68" s="531"/>
      <c r="H68" s="480"/>
      <c r="I68" s="87"/>
      <c r="J68" s="533"/>
      <c r="K68" s="533"/>
      <c r="L68" s="535"/>
      <c r="M68" s="529"/>
      <c r="N68" s="529"/>
      <c r="O68" s="181"/>
      <c r="P68" s="181"/>
      <c r="Q68" s="182"/>
    </row>
    <row r="69" spans="1:17" ht="13.5" customHeight="1" thickBot="1">
      <c r="A69" s="484"/>
      <c r="B69" s="530"/>
      <c r="C69" s="481"/>
      <c r="D69" s="481"/>
      <c r="E69" s="183" t="e">
        <f>'5- Identificación de Riesgos'!#REF!</f>
        <v>#REF!</v>
      </c>
      <c r="F69" s="478"/>
      <c r="G69" s="532"/>
      <c r="H69" s="481"/>
      <c r="I69" s="155"/>
      <c r="J69" s="534"/>
      <c r="K69" s="534"/>
      <c r="L69" s="536"/>
      <c r="M69" s="522"/>
      <c r="N69" s="530"/>
      <c r="O69" s="184"/>
      <c r="P69" s="184"/>
      <c r="Q69" s="185"/>
    </row>
    <row r="70" spans="1:17" ht="13.5" customHeight="1">
      <c r="A70" s="537">
        <v>7</v>
      </c>
      <c r="B70" s="529" t="str">
        <f>'5- Identificación de Riesgos'!B63</f>
        <v xml:space="preserve">Recibir, ofrecer, prometer, entregar o aceptar dadivas  o beneficios a nombre propio o de terceros para  demorar, retener, alterar o direccionar fallos judiciales </v>
      </c>
      <c r="C70" s="522" t="str">
        <f>'5- Identificación de Riesgos'!C63</f>
        <v xml:space="preserve">Proferir  sentencias judiciales incumplmiendo los principios de la administracion de justicia o sin la observancia de los Codigos  Procesales en la materia </v>
      </c>
      <c r="D70" s="522" t="s">
        <v>293</v>
      </c>
      <c r="E70" s="180" t="e">
        <f>'5- Identificación de Riesgos'!#REF!</f>
        <v>#REF!</v>
      </c>
      <c r="F70" s="538" t="str">
        <f>'5- Identificación de Riesgos'!H63</f>
        <v>Muy Baja - 1</v>
      </c>
      <c r="G70" s="522" t="str">
        <f>'5- Identificación de Riesgos'!M63</f>
        <v>Leve - 1</v>
      </c>
      <c r="H70" s="522" t="str">
        <f>'5- Identificación de Riesgos'!N63</f>
        <v>Bajo - 1</v>
      </c>
      <c r="I70" s="87"/>
      <c r="J70" s="533" t="str">
        <f>'6- Valoración Controles'!T36</f>
        <v>Muy Baja - 1</v>
      </c>
      <c r="K70" s="533" t="str">
        <f>'6- Valoración Controles'!U36</f>
        <v>Leve - 1</v>
      </c>
      <c r="L70" s="535" t="e">
        <f>AVERAGE(#REF!)</f>
        <v>#REF!</v>
      </c>
      <c r="M70" s="529" t="str">
        <f>'6- Valoración Controles'!V36</f>
        <v>Bajo - 1</v>
      </c>
      <c r="N70" s="529" t="s">
        <v>354</v>
      </c>
      <c r="O70" s="181"/>
      <c r="P70" s="181"/>
      <c r="Q70" s="182"/>
    </row>
    <row r="71" spans="1:17" ht="13.5" customHeight="1">
      <c r="A71" s="483"/>
      <c r="B71" s="529"/>
      <c r="C71" s="480"/>
      <c r="D71" s="480"/>
      <c r="E71" s="180" t="e">
        <f>'5- Identificación de Riesgos'!#REF!</f>
        <v>#REF!</v>
      </c>
      <c r="F71" s="477"/>
      <c r="G71" s="531"/>
      <c r="H71" s="480"/>
      <c r="I71" s="87"/>
      <c r="J71" s="533"/>
      <c r="K71" s="533"/>
      <c r="L71" s="535"/>
      <c r="M71" s="529"/>
      <c r="N71" s="529"/>
      <c r="O71" s="181"/>
      <c r="P71" s="181"/>
      <c r="Q71" s="182"/>
    </row>
    <row r="72" spans="1:17" ht="13.5" customHeight="1">
      <c r="A72" s="483"/>
      <c r="B72" s="529"/>
      <c r="C72" s="480"/>
      <c r="D72" s="480"/>
      <c r="E72" s="180" t="e">
        <f>'5- Identificación de Riesgos'!#REF!</f>
        <v>#REF!</v>
      </c>
      <c r="F72" s="477"/>
      <c r="G72" s="531"/>
      <c r="H72" s="480"/>
      <c r="I72" s="87"/>
      <c r="J72" s="533"/>
      <c r="K72" s="533"/>
      <c r="L72" s="535"/>
      <c r="M72" s="529"/>
      <c r="N72" s="529"/>
      <c r="O72" s="181"/>
      <c r="P72" s="181"/>
      <c r="Q72" s="182"/>
    </row>
    <row r="73" spans="1:17" ht="13.5" customHeight="1">
      <c r="A73" s="483"/>
      <c r="B73" s="529"/>
      <c r="C73" s="480"/>
      <c r="D73" s="480"/>
      <c r="E73" s="180" t="e">
        <f>'5- Identificación de Riesgos'!#REF!</f>
        <v>#REF!</v>
      </c>
      <c r="F73" s="477"/>
      <c r="G73" s="531"/>
      <c r="H73" s="480"/>
      <c r="I73" s="87"/>
      <c r="J73" s="533"/>
      <c r="K73" s="533"/>
      <c r="L73" s="535"/>
      <c r="M73" s="529"/>
      <c r="N73" s="529"/>
      <c r="O73" s="181"/>
      <c r="P73" s="181"/>
      <c r="Q73" s="182"/>
    </row>
    <row r="74" spans="1:17" ht="13.5" customHeight="1">
      <c r="A74" s="483"/>
      <c r="B74" s="529"/>
      <c r="C74" s="480"/>
      <c r="D74" s="480"/>
      <c r="E74" s="180" t="e">
        <f>'5- Identificación de Riesgos'!#REF!</f>
        <v>#REF!</v>
      </c>
      <c r="F74" s="477"/>
      <c r="G74" s="531"/>
      <c r="H74" s="480"/>
      <c r="I74" s="87"/>
      <c r="J74" s="533"/>
      <c r="K74" s="533"/>
      <c r="L74" s="535"/>
      <c r="M74" s="529"/>
      <c r="N74" s="529"/>
      <c r="O74" s="181"/>
      <c r="P74" s="181"/>
      <c r="Q74" s="182"/>
    </row>
    <row r="75" spans="1:17" ht="13.5" customHeight="1">
      <c r="A75" s="483"/>
      <c r="B75" s="529"/>
      <c r="C75" s="480"/>
      <c r="D75" s="480"/>
      <c r="E75" s="180" t="e">
        <f>'5- Identificación de Riesgos'!#REF!</f>
        <v>#REF!</v>
      </c>
      <c r="F75" s="477"/>
      <c r="G75" s="531"/>
      <c r="H75" s="480"/>
      <c r="I75" s="87"/>
      <c r="J75" s="533"/>
      <c r="K75" s="533"/>
      <c r="L75" s="535"/>
      <c r="M75" s="529"/>
      <c r="N75" s="529"/>
      <c r="O75" s="181"/>
      <c r="P75" s="181"/>
      <c r="Q75" s="182"/>
    </row>
    <row r="76" spans="1:17" ht="13.5" customHeight="1">
      <c r="A76" s="483"/>
      <c r="B76" s="529"/>
      <c r="C76" s="480"/>
      <c r="D76" s="480"/>
      <c r="E76" s="180" t="e">
        <f>'5- Identificación de Riesgos'!#REF!</f>
        <v>#REF!</v>
      </c>
      <c r="F76" s="477"/>
      <c r="G76" s="531"/>
      <c r="H76" s="480"/>
      <c r="I76" s="87"/>
      <c r="J76" s="533"/>
      <c r="K76" s="533"/>
      <c r="L76" s="535"/>
      <c r="M76" s="529"/>
      <c r="N76" s="529"/>
      <c r="O76" s="181"/>
      <c r="P76" s="181"/>
      <c r="Q76" s="182"/>
    </row>
    <row r="77" spans="1:17" ht="13.5" customHeight="1">
      <c r="A77" s="483"/>
      <c r="B77" s="529"/>
      <c r="C77" s="480"/>
      <c r="D77" s="480"/>
      <c r="E77" s="180" t="e">
        <f>'5- Identificación de Riesgos'!#REF!</f>
        <v>#REF!</v>
      </c>
      <c r="F77" s="477"/>
      <c r="G77" s="531"/>
      <c r="H77" s="480"/>
      <c r="I77" s="87"/>
      <c r="J77" s="533"/>
      <c r="K77" s="533"/>
      <c r="L77" s="535"/>
      <c r="M77" s="529"/>
      <c r="N77" s="529"/>
      <c r="O77" s="181"/>
      <c r="P77" s="181"/>
      <c r="Q77" s="182"/>
    </row>
    <row r="78" spans="1:17" ht="13.5" customHeight="1">
      <c r="A78" s="483"/>
      <c r="B78" s="529"/>
      <c r="C78" s="480"/>
      <c r="D78" s="480"/>
      <c r="E78" s="180" t="e">
        <f>'5- Identificación de Riesgos'!#REF!</f>
        <v>#REF!</v>
      </c>
      <c r="F78" s="477"/>
      <c r="G78" s="531"/>
      <c r="H78" s="480"/>
      <c r="I78" s="87"/>
      <c r="J78" s="533"/>
      <c r="K78" s="533"/>
      <c r="L78" s="535"/>
      <c r="M78" s="529"/>
      <c r="N78" s="529"/>
      <c r="O78" s="181"/>
      <c r="P78" s="181"/>
      <c r="Q78" s="182"/>
    </row>
    <row r="79" spans="1:17" ht="13.5" customHeight="1" thickBot="1">
      <c r="A79" s="484"/>
      <c r="B79" s="530"/>
      <c r="C79" s="481"/>
      <c r="D79" s="481"/>
      <c r="E79" s="183" t="e">
        <f>'5- Identificación de Riesgos'!#REF!</f>
        <v>#REF!</v>
      </c>
      <c r="F79" s="478"/>
      <c r="G79" s="532"/>
      <c r="H79" s="481"/>
      <c r="I79" s="155"/>
      <c r="J79" s="534"/>
      <c r="K79" s="534"/>
      <c r="L79" s="536"/>
      <c r="M79" s="522"/>
      <c r="N79" s="530"/>
      <c r="O79" s="184"/>
      <c r="P79" s="184"/>
      <c r="Q79" s="185"/>
    </row>
  </sheetData>
  <mergeCells count="112">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A60:A69"/>
    <mergeCell ref="B60:B69"/>
    <mergeCell ref="C60:C69"/>
    <mergeCell ref="D60:D69"/>
    <mergeCell ref="F60:F69"/>
    <mergeCell ref="G60:G69"/>
    <mergeCell ref="H60:H69"/>
    <mergeCell ref="J60:J69"/>
    <mergeCell ref="K60:K69"/>
    <mergeCell ref="M70:M79"/>
    <mergeCell ref="N70:N79"/>
    <mergeCell ref="G70:G79"/>
    <mergeCell ref="H70:H79"/>
    <mergeCell ref="J70:J79"/>
    <mergeCell ref="K70:K79"/>
    <mergeCell ref="L70:L79"/>
    <mergeCell ref="A70:A79"/>
    <mergeCell ref="B70:B79"/>
    <mergeCell ref="C70:C79"/>
    <mergeCell ref="D70:D79"/>
    <mergeCell ref="F70:F79"/>
  </mergeCells>
  <conditionalFormatting sqref="F10 F20 F30 F40 F50">
    <cfRule type="containsText" dxfId="212" priority="587" operator="containsText" text="Muy Baja">
      <formula>NOT(ISERROR(SEARCH("Muy Baja",F10)))</formula>
    </cfRule>
    <cfRule type="containsText" dxfId="211" priority="588" operator="containsText" text="Baja">
      <formula>NOT(ISERROR(SEARCH("Baja",F10)))</formula>
    </cfRule>
    <cfRule type="containsText" dxfId="210" priority="589" operator="containsText" text="Muy Alta">
      <formula>NOT(ISERROR(SEARCH("Muy Alta",F10)))</formula>
    </cfRule>
    <cfRule type="containsText" dxfId="209" priority="591" operator="containsText" text="Alta">
      <formula>NOT(ISERROR(SEARCH("Alta",F10)))</formula>
    </cfRule>
    <cfRule type="containsText" dxfId="208" priority="592" operator="containsText" text="Media">
      <formula>NOT(ISERROR(SEARCH("Media",F10)))</formula>
    </cfRule>
    <cfRule type="containsText" dxfId="207" priority="593" operator="containsText" text="Media">
      <formula>NOT(ISERROR(SEARCH("Media",F10)))</formula>
    </cfRule>
    <cfRule type="containsText" dxfId="206" priority="594" operator="containsText" text="Media">
      <formula>NOT(ISERROR(SEARCH("Media",F10)))</formula>
    </cfRule>
    <cfRule type="containsText" dxfId="205" priority="595" operator="containsText" text="Muy Baja">
      <formula>NOT(ISERROR(SEARCH("Muy Baja",F10)))</formula>
    </cfRule>
    <cfRule type="containsText" dxfId="204" priority="596" operator="containsText" text="Baja">
      <formula>NOT(ISERROR(SEARCH("Baja",F10)))</formula>
    </cfRule>
    <cfRule type="containsText" dxfId="203" priority="597" operator="containsText" text="Muy Baja">
      <formula>NOT(ISERROR(SEARCH("Muy Baja",F10)))</formula>
    </cfRule>
    <cfRule type="containsText" dxfId="202" priority="598" operator="containsText" text="Muy Baja">
      <formula>NOT(ISERROR(SEARCH("Muy Baja",F10)))</formula>
    </cfRule>
    <cfRule type="containsText" dxfId="201" priority="599" operator="containsText" text="Muy Baja">
      <formula>NOT(ISERROR(SEARCH("Muy Baja",F10)))</formula>
    </cfRule>
    <cfRule type="containsText" dxfId="200" priority="600" operator="containsText" text="Muy Baja'Tabla probabilidad'!">
      <formula>NOT(ISERROR(SEARCH("Muy Baja'Tabla probabilidad'!",F10)))</formula>
    </cfRule>
    <cfRule type="containsText" dxfId="199" priority="601" operator="containsText" text="Muy bajo">
      <formula>NOT(ISERROR(SEARCH("Muy bajo",F10)))</formula>
    </cfRule>
    <cfRule type="containsText" dxfId="198" priority="602" operator="containsText" text="Alta">
      <formula>NOT(ISERROR(SEARCH("Alta",F10)))</formula>
    </cfRule>
    <cfRule type="containsText" dxfId="197" priority="603" operator="containsText" text="Media">
      <formula>NOT(ISERROR(SEARCH("Media",F10)))</formula>
    </cfRule>
    <cfRule type="containsText" dxfId="196" priority="604" operator="containsText" text="Baja">
      <formula>NOT(ISERROR(SEARCH("Baja",F10)))</formula>
    </cfRule>
    <cfRule type="containsText" dxfId="195" priority="605" operator="containsText" text="Muy baja">
      <formula>NOT(ISERROR(SEARCH("Muy baja",F10)))</formula>
    </cfRule>
    <cfRule type="cellIs" dxfId="194" priority="608" operator="between">
      <formula>1</formula>
      <formula>2</formula>
    </cfRule>
    <cfRule type="cellIs" dxfId="193" priority="609" operator="between">
      <formula>0</formula>
      <formula>2</formula>
    </cfRule>
  </conditionalFormatting>
  <conditionalFormatting sqref="F60">
    <cfRule type="containsText" dxfId="192" priority="189" operator="containsText" text="Muy Baja">
      <formula>NOT(ISERROR(SEARCH("Muy Baja",F60)))</formula>
    </cfRule>
    <cfRule type="containsText" dxfId="191" priority="190" operator="containsText" text="Baja">
      <formula>NOT(ISERROR(SEARCH("Baja",F60)))</formula>
    </cfRule>
    <cfRule type="containsText" dxfId="190" priority="191" operator="containsText" text="Muy Alta">
      <formula>NOT(ISERROR(SEARCH("Muy Alta",F60)))</formula>
    </cfRule>
    <cfRule type="containsText" dxfId="189" priority="192" operator="containsText" text="Alta">
      <formula>NOT(ISERROR(SEARCH("Alta",F60)))</formula>
    </cfRule>
    <cfRule type="containsText" dxfId="188" priority="193" operator="containsText" text="Media">
      <formula>NOT(ISERROR(SEARCH("Media",F60)))</formula>
    </cfRule>
    <cfRule type="containsText" dxfId="187" priority="194" operator="containsText" text="Media">
      <formula>NOT(ISERROR(SEARCH("Media",F60)))</formula>
    </cfRule>
    <cfRule type="containsText" dxfId="186" priority="195" operator="containsText" text="Media">
      <formula>NOT(ISERROR(SEARCH("Media",F60)))</formula>
    </cfRule>
    <cfRule type="containsText" dxfId="185" priority="196" operator="containsText" text="Muy Baja">
      <formula>NOT(ISERROR(SEARCH("Muy Baja",F60)))</formula>
    </cfRule>
    <cfRule type="containsText" dxfId="184" priority="197" operator="containsText" text="Baja">
      <formula>NOT(ISERROR(SEARCH("Baja",F60)))</formula>
    </cfRule>
    <cfRule type="containsText" dxfId="183" priority="198" operator="containsText" text="Muy Baja">
      <formula>NOT(ISERROR(SEARCH("Muy Baja",F60)))</formula>
    </cfRule>
    <cfRule type="containsText" dxfId="182" priority="199" operator="containsText" text="Muy Baja">
      <formula>NOT(ISERROR(SEARCH("Muy Baja",F60)))</formula>
    </cfRule>
    <cfRule type="containsText" dxfId="181" priority="200" operator="containsText" text="Muy Baja">
      <formula>NOT(ISERROR(SEARCH("Muy Baja",F60)))</formula>
    </cfRule>
    <cfRule type="containsText" dxfId="180" priority="201" operator="containsText" text="Muy Baja'Tabla probabilidad'!">
      <formula>NOT(ISERROR(SEARCH("Muy Baja'Tabla probabilidad'!",F60)))</formula>
    </cfRule>
    <cfRule type="containsText" dxfId="179" priority="202" operator="containsText" text="Muy bajo">
      <formula>NOT(ISERROR(SEARCH("Muy bajo",F60)))</formula>
    </cfRule>
    <cfRule type="containsText" dxfId="178" priority="203" operator="containsText" text="Alta">
      <formula>NOT(ISERROR(SEARCH("Alta",F60)))</formula>
    </cfRule>
    <cfRule type="containsText" dxfId="177" priority="204" operator="containsText" text="Media">
      <formula>NOT(ISERROR(SEARCH("Media",F60)))</formula>
    </cfRule>
    <cfRule type="containsText" dxfId="176" priority="205" operator="containsText" text="Baja">
      <formula>NOT(ISERROR(SEARCH("Baja",F60)))</formula>
    </cfRule>
    <cfRule type="containsText" dxfId="175" priority="206" operator="containsText" text="Muy baja">
      <formula>NOT(ISERROR(SEARCH("Muy baja",F60)))</formula>
    </cfRule>
    <cfRule type="cellIs" dxfId="174" priority="209" operator="between">
      <formula>1</formula>
      <formula>2</formula>
    </cfRule>
    <cfRule type="cellIs" dxfId="173" priority="210" operator="between">
      <formula>0</formula>
      <formula>2</formula>
    </cfRule>
  </conditionalFormatting>
  <conditionalFormatting sqref="F70">
    <cfRule type="containsText" dxfId="172" priority="63" operator="containsText" text="Muy Baja">
      <formula>NOT(ISERROR(SEARCH("Muy Baja",F70)))</formula>
    </cfRule>
    <cfRule type="containsText" dxfId="171" priority="64" operator="containsText" text="Baja">
      <formula>NOT(ISERROR(SEARCH("Baja",F70)))</formula>
    </cfRule>
    <cfRule type="containsText" dxfId="170" priority="65" operator="containsText" text="Muy Alta">
      <formula>NOT(ISERROR(SEARCH("Muy Alta",F70)))</formula>
    </cfRule>
    <cfRule type="containsText" dxfId="169" priority="66" operator="containsText" text="Alta">
      <formula>NOT(ISERROR(SEARCH("Alta",F70)))</formula>
    </cfRule>
    <cfRule type="containsText" dxfId="168" priority="67" operator="containsText" text="Media">
      <formula>NOT(ISERROR(SEARCH("Media",F70)))</formula>
    </cfRule>
    <cfRule type="containsText" dxfId="167" priority="68" operator="containsText" text="Media">
      <formula>NOT(ISERROR(SEARCH("Media",F70)))</formula>
    </cfRule>
    <cfRule type="containsText" dxfId="166" priority="69" operator="containsText" text="Media">
      <formula>NOT(ISERROR(SEARCH("Media",F70)))</formula>
    </cfRule>
    <cfRule type="containsText" dxfId="165" priority="70" operator="containsText" text="Muy Baja">
      <formula>NOT(ISERROR(SEARCH("Muy Baja",F70)))</formula>
    </cfRule>
    <cfRule type="containsText" dxfId="164" priority="71" operator="containsText" text="Baja">
      <formula>NOT(ISERROR(SEARCH("Baja",F70)))</formula>
    </cfRule>
    <cfRule type="containsText" dxfId="163" priority="72" operator="containsText" text="Muy Baja">
      <formula>NOT(ISERROR(SEARCH("Muy Baja",F70)))</formula>
    </cfRule>
    <cfRule type="containsText" dxfId="162" priority="73" operator="containsText" text="Muy Baja">
      <formula>NOT(ISERROR(SEARCH("Muy Baja",F70)))</formula>
    </cfRule>
    <cfRule type="containsText" dxfId="161" priority="74" operator="containsText" text="Muy Baja">
      <formula>NOT(ISERROR(SEARCH("Muy Baja",F70)))</formula>
    </cfRule>
    <cfRule type="containsText" dxfId="160" priority="75" operator="containsText" text="Muy Baja'Tabla probabilidad'!">
      <formula>NOT(ISERROR(SEARCH("Muy Baja'Tabla probabilidad'!",F70)))</formula>
    </cfRule>
    <cfRule type="containsText" dxfId="159" priority="76" operator="containsText" text="Muy bajo">
      <formula>NOT(ISERROR(SEARCH("Muy bajo",F70)))</formula>
    </cfRule>
    <cfRule type="containsText" dxfId="158" priority="77" operator="containsText" text="Alta">
      <formula>NOT(ISERROR(SEARCH("Alta",F70)))</formula>
    </cfRule>
    <cfRule type="containsText" dxfId="157" priority="78" operator="containsText" text="Media">
      <formula>NOT(ISERROR(SEARCH("Media",F70)))</formula>
    </cfRule>
    <cfRule type="containsText" dxfId="156" priority="79" operator="containsText" text="Baja">
      <formula>NOT(ISERROR(SEARCH("Baja",F70)))</formula>
    </cfRule>
    <cfRule type="containsText" dxfId="155" priority="80" operator="containsText" text="Muy baja">
      <formula>NOT(ISERROR(SEARCH("Muy baja",F70)))</formula>
    </cfRule>
    <cfRule type="cellIs" dxfId="154" priority="83" operator="between">
      <formula>1</formula>
      <formula>2</formula>
    </cfRule>
    <cfRule type="cellIs" dxfId="153" priority="84" operator="between">
      <formula>0</formula>
      <formula>2</formula>
    </cfRule>
  </conditionalFormatting>
  <conditionalFormatting sqref="G10 G20 G30 G40 G50">
    <cfRule type="containsText" dxfId="152" priority="581" operator="containsText" text="Catastrófico">
      <formula>NOT(ISERROR(SEARCH("Catastrófico",G10)))</formula>
    </cfRule>
    <cfRule type="containsText" dxfId="151" priority="582" operator="containsText" text="Mayor">
      <formula>NOT(ISERROR(SEARCH("Mayor",G10)))</formula>
    </cfRule>
    <cfRule type="containsText" dxfId="150" priority="583" operator="containsText" text="Alta">
      <formula>NOT(ISERROR(SEARCH("Alta",G10)))</formula>
    </cfRule>
    <cfRule type="containsText" dxfId="149" priority="584" operator="containsText" text="Moderado">
      <formula>NOT(ISERROR(SEARCH("Moderado",G10)))</formula>
    </cfRule>
    <cfRule type="containsText" dxfId="148" priority="585" operator="containsText" text="Menor">
      <formula>NOT(ISERROR(SEARCH("Menor",G10)))</formula>
    </cfRule>
    <cfRule type="containsText" dxfId="147" priority="586" operator="containsText" text="Leve">
      <formula>NOT(ISERROR(SEARCH("Leve",G10)))</formula>
    </cfRule>
  </conditionalFormatting>
  <conditionalFormatting sqref="G60">
    <cfRule type="containsText" dxfId="146" priority="183" operator="containsText" text="Catastrófico">
      <formula>NOT(ISERROR(SEARCH("Catastrófico",G60)))</formula>
    </cfRule>
    <cfRule type="containsText" dxfId="145" priority="184" operator="containsText" text="Mayor">
      <formula>NOT(ISERROR(SEARCH("Mayor",G60)))</formula>
    </cfRule>
    <cfRule type="containsText" dxfId="144" priority="185" operator="containsText" text="Alta">
      <formula>NOT(ISERROR(SEARCH("Alta",G60)))</formula>
    </cfRule>
    <cfRule type="containsText" dxfId="143" priority="186" operator="containsText" text="Moderado">
      <formula>NOT(ISERROR(SEARCH("Moderado",G60)))</formula>
    </cfRule>
    <cfRule type="containsText" dxfId="142" priority="187" operator="containsText" text="Menor">
      <formula>NOT(ISERROR(SEARCH("Menor",G60)))</formula>
    </cfRule>
    <cfRule type="containsText" dxfId="141" priority="188" operator="containsText" text="Leve">
      <formula>NOT(ISERROR(SEARCH("Leve",G60)))</formula>
    </cfRule>
  </conditionalFormatting>
  <conditionalFormatting sqref="G70">
    <cfRule type="containsText" dxfId="140" priority="57" operator="containsText" text="Catastrófico">
      <formula>NOT(ISERROR(SEARCH("Catastrófico",G70)))</formula>
    </cfRule>
    <cfRule type="containsText" dxfId="139" priority="58" operator="containsText" text="Mayor">
      <formula>NOT(ISERROR(SEARCH("Mayor",G70)))</formula>
    </cfRule>
    <cfRule type="containsText" dxfId="138" priority="59" operator="containsText" text="Alta">
      <formula>NOT(ISERROR(SEARCH("Alta",G70)))</formula>
    </cfRule>
    <cfRule type="containsText" dxfId="137" priority="60" operator="containsText" text="Moderado">
      <formula>NOT(ISERROR(SEARCH("Moderado",G70)))</formula>
    </cfRule>
    <cfRule type="containsText" dxfId="136" priority="61" operator="containsText" text="Menor">
      <formula>NOT(ISERROR(SEARCH("Menor",G70)))</formula>
    </cfRule>
    <cfRule type="containsText" dxfId="135" priority="62" operator="containsText" text="Leve">
      <formula>NOT(ISERROR(SEARCH("Leve",G70)))</formula>
    </cfRule>
  </conditionalFormatting>
  <conditionalFormatting sqref="H10:I10 H20:I20 H30:I30 H40:I40 H50:I50">
    <cfRule type="containsText" dxfId="134" priority="576" operator="containsText" text="Extremo">
      <formula>NOT(ISERROR(SEARCH("Extremo",H10)))</formula>
    </cfRule>
    <cfRule type="containsText" dxfId="133" priority="577" operator="containsText" text="Alto">
      <formula>NOT(ISERROR(SEARCH("Alto",H10)))</formula>
    </cfRule>
    <cfRule type="containsText" dxfId="132" priority="578" operator="containsText" text="Bajo">
      <formula>NOT(ISERROR(SEARCH("Bajo",H10)))</formula>
    </cfRule>
    <cfRule type="containsText" dxfId="131" priority="579" operator="containsText" text="Moderado">
      <formula>NOT(ISERROR(SEARCH("Moderado",H10)))</formula>
    </cfRule>
    <cfRule type="containsText" dxfId="130" priority="580" operator="containsText" text="Extremo">
      <formula>NOT(ISERROR(SEARCH("Extremo",H10)))</formula>
    </cfRule>
  </conditionalFormatting>
  <conditionalFormatting sqref="H60:I60">
    <cfRule type="containsText" dxfId="129" priority="178" operator="containsText" text="Extremo">
      <formula>NOT(ISERROR(SEARCH("Extremo",H60)))</formula>
    </cfRule>
    <cfRule type="containsText" dxfId="128" priority="179" operator="containsText" text="Alto">
      <formula>NOT(ISERROR(SEARCH("Alto",H60)))</formula>
    </cfRule>
    <cfRule type="containsText" dxfId="127" priority="180" operator="containsText" text="Bajo">
      <formula>NOT(ISERROR(SEARCH("Bajo",H60)))</formula>
    </cfRule>
    <cfRule type="containsText" dxfId="126" priority="181" operator="containsText" text="Moderado">
      <formula>NOT(ISERROR(SEARCH("Moderado",H60)))</formula>
    </cfRule>
    <cfRule type="containsText" dxfId="125" priority="182" operator="containsText" text="Extremo">
      <formula>NOT(ISERROR(SEARCH("Extremo",H60)))</formula>
    </cfRule>
  </conditionalFormatting>
  <conditionalFormatting sqref="H70:I70">
    <cfRule type="containsText" dxfId="124" priority="52" operator="containsText" text="Extremo">
      <formula>NOT(ISERROR(SEARCH("Extremo",H70)))</formula>
    </cfRule>
    <cfRule type="containsText" dxfId="123" priority="53" operator="containsText" text="Alto">
      <formula>NOT(ISERROR(SEARCH("Alto",H70)))</formula>
    </cfRule>
    <cfRule type="containsText" dxfId="122" priority="54" operator="containsText" text="Bajo">
      <formula>NOT(ISERROR(SEARCH("Bajo",H70)))</formula>
    </cfRule>
    <cfRule type="containsText" dxfId="121" priority="55" operator="containsText" text="Moderado">
      <formula>NOT(ISERROR(SEARCH("Moderado",H70)))</formula>
    </cfRule>
    <cfRule type="containsText" dxfId="120" priority="56" operator="containsText" text="Extremo">
      <formula>NOT(ISERROR(SEARCH("Extremo",H70)))</formula>
    </cfRule>
  </conditionalFormatting>
  <conditionalFormatting sqref="J10:J49">
    <cfRule type="containsText" dxfId="119" priority="545" operator="containsText" text="Muy Alta">
      <formula>NOT(ISERROR(SEARCH("Muy Alta",J10)))</formula>
    </cfRule>
    <cfRule type="containsText" dxfId="118" priority="546" operator="containsText" text="Alta">
      <formula>NOT(ISERROR(SEARCH("Alta",J10)))</formula>
    </cfRule>
    <cfRule type="containsText" dxfId="117" priority="547" operator="containsText" text="Media">
      <formula>NOT(ISERROR(SEARCH("Media",J10)))</formula>
    </cfRule>
    <cfRule type="containsText" dxfId="116" priority="548" operator="containsText" text="Baja">
      <formula>NOT(ISERROR(SEARCH("Baja",J10)))</formula>
    </cfRule>
    <cfRule type="containsText" dxfId="115" priority="549" operator="containsText" text="Muy Baja">
      <formula>NOT(ISERROR(SEARCH("Muy Baja",J10)))</formula>
    </cfRule>
  </conditionalFormatting>
  <conditionalFormatting sqref="J10:J79">
    <cfRule type="containsText" dxfId="114" priority="263" operator="containsText" text="Muy Baja">
      <formula>NOT(ISERROR(SEARCH("Muy Baja",J10)))</formula>
    </cfRule>
  </conditionalFormatting>
  <conditionalFormatting sqref="J50:J79">
    <cfRule type="containsText" dxfId="113" priority="253" operator="containsText" text="Muy Baja">
      <formula>NOT(ISERROR(SEARCH("Muy Baja",J50)))</formula>
    </cfRule>
    <cfRule type="containsText" dxfId="112" priority="259" operator="containsText" text="Muy Alta">
      <formula>NOT(ISERROR(SEARCH("Muy Alta",J50)))</formula>
    </cfRule>
    <cfRule type="containsText" dxfId="111" priority="260" operator="containsText" text="Alta">
      <formula>NOT(ISERROR(SEARCH("Alta",J50)))</formula>
    </cfRule>
    <cfRule type="containsText" dxfId="110" priority="261" operator="containsText" text="Media">
      <formula>NOT(ISERROR(SEARCH("Media",J50)))</formula>
    </cfRule>
    <cfRule type="containsText" dxfId="109" priority="262" operator="containsText" text="Baja">
      <formula>NOT(ISERROR(SEARCH("Baja",J50)))</formula>
    </cfRule>
  </conditionalFormatting>
  <conditionalFormatting sqref="K10:K79">
    <cfRule type="containsText" dxfId="108" priority="254" operator="containsText" text="Catastrófico">
      <formula>NOT(ISERROR(SEARCH("Catastrófico",K10)))</formula>
    </cfRule>
    <cfRule type="containsText" dxfId="107" priority="255" operator="containsText" text="Moderado">
      <formula>NOT(ISERROR(SEARCH("Moderado",K10)))</formula>
    </cfRule>
    <cfRule type="containsText" dxfId="106" priority="256" operator="containsText" text="Menor">
      <formula>NOT(ISERROR(SEARCH("Menor",K10)))</formula>
    </cfRule>
    <cfRule type="containsText" dxfId="105" priority="257" operator="containsText" text="Leve">
      <formula>NOT(ISERROR(SEARCH("Leve",K10)))</formula>
    </cfRule>
    <cfRule type="containsText" dxfId="104" priority="258" operator="containsText" text="Mayor">
      <formula>NOT(ISERROR(SEARCH("Mayor",K10)))</formula>
    </cfRule>
  </conditionalFormatting>
  <conditionalFormatting sqref="M10 M20 M30 M40">
    <cfRule type="containsText" dxfId="103" priority="550" operator="containsText" text="Extremo">
      <formula>NOT(ISERROR(SEARCH("Extremo",M10)))</formula>
    </cfRule>
    <cfRule type="containsText" dxfId="102" priority="551" operator="containsText" text="Alto">
      <formula>NOT(ISERROR(SEARCH("Alto",M10)))</formula>
    </cfRule>
    <cfRule type="containsText" dxfId="101" priority="552" operator="containsText" text="Moderado">
      <formula>NOT(ISERROR(SEARCH("Moderado",M10)))</formula>
    </cfRule>
    <cfRule type="containsText" dxfId="100" priority="553" operator="containsText" text="Menor">
      <formula>NOT(ISERROR(SEARCH("Menor",M10)))</formula>
    </cfRule>
    <cfRule type="containsText" dxfId="99" priority="554" operator="containsText" text="Bajo">
      <formula>NOT(ISERROR(SEARCH("Bajo",M10)))</formula>
    </cfRule>
    <cfRule type="containsText" dxfId="98" priority="555" operator="containsText" text="Moderado">
      <formula>NOT(ISERROR(SEARCH("Moderado",M10)))</formula>
    </cfRule>
    <cfRule type="containsText" dxfId="97" priority="556" operator="containsText" text="Extremo">
      <formula>NOT(ISERROR(SEARCH("Extremo",M10)))</formula>
    </cfRule>
    <cfRule type="containsText" dxfId="96" priority="557" operator="containsText" text="Baja">
      <formula>NOT(ISERROR(SEARCH("Baja",M10)))</formula>
    </cfRule>
    <cfRule type="containsText" dxfId="95" priority="558" operator="containsText" text="Alto">
      <formula>NOT(ISERROR(SEARCH("Alto",M10)))</formula>
    </cfRule>
  </conditionalFormatting>
  <conditionalFormatting sqref="M50">
    <cfRule type="containsText" dxfId="94" priority="264" operator="containsText" text="Extremo">
      <formula>NOT(ISERROR(SEARCH("Extremo",M50)))</formula>
    </cfRule>
    <cfRule type="containsText" dxfId="93" priority="265" operator="containsText" text="Alto">
      <formula>NOT(ISERROR(SEARCH("Alto",M50)))</formula>
    </cfRule>
    <cfRule type="containsText" dxfId="92" priority="266" operator="containsText" text="Moderado">
      <formula>NOT(ISERROR(SEARCH("Moderado",M50)))</formula>
    </cfRule>
    <cfRule type="containsText" dxfId="91" priority="267" operator="containsText" text="Menor">
      <formula>NOT(ISERROR(SEARCH("Menor",M50)))</formula>
    </cfRule>
    <cfRule type="containsText" dxfId="90" priority="268" operator="containsText" text="Bajo">
      <formula>NOT(ISERROR(SEARCH("Bajo",M50)))</formula>
    </cfRule>
    <cfRule type="containsText" dxfId="89" priority="269" operator="containsText" text="Moderado">
      <formula>NOT(ISERROR(SEARCH("Moderado",M50)))</formula>
    </cfRule>
    <cfRule type="containsText" dxfId="88" priority="270" operator="containsText" text="Extremo">
      <formula>NOT(ISERROR(SEARCH("Extremo",M50)))</formula>
    </cfRule>
    <cfRule type="containsText" dxfId="87" priority="271" operator="containsText" text="Baja">
      <formula>NOT(ISERROR(SEARCH("Baja",M50)))</formula>
    </cfRule>
    <cfRule type="containsText" dxfId="86" priority="272" operator="containsText" text="Alto">
      <formula>NOT(ISERROR(SEARCH("Alto",M50)))</formula>
    </cfRule>
  </conditionalFormatting>
  <conditionalFormatting sqref="M60">
    <cfRule type="containsText" dxfId="85" priority="169" operator="containsText" text="Extremo">
      <formula>NOT(ISERROR(SEARCH("Extremo",M60)))</formula>
    </cfRule>
    <cfRule type="containsText" dxfId="84" priority="170" operator="containsText" text="Alto">
      <formula>NOT(ISERROR(SEARCH("Alto",M60)))</formula>
    </cfRule>
    <cfRule type="containsText" dxfId="83" priority="171" operator="containsText" text="Moderado">
      <formula>NOT(ISERROR(SEARCH("Moderado",M60)))</formula>
    </cfRule>
    <cfRule type="containsText" dxfId="82" priority="172" operator="containsText" text="Menor">
      <formula>NOT(ISERROR(SEARCH("Menor",M60)))</formula>
    </cfRule>
    <cfRule type="containsText" dxfId="81" priority="173" operator="containsText" text="Bajo">
      <formula>NOT(ISERROR(SEARCH("Bajo",M60)))</formula>
    </cfRule>
    <cfRule type="containsText" dxfId="80" priority="174" operator="containsText" text="Moderado">
      <formula>NOT(ISERROR(SEARCH("Moderado",M60)))</formula>
    </cfRule>
    <cfRule type="containsText" dxfId="79" priority="175" operator="containsText" text="Extremo">
      <formula>NOT(ISERROR(SEARCH("Extremo",M60)))</formula>
    </cfRule>
    <cfRule type="containsText" dxfId="78" priority="176" operator="containsText" text="Baja">
      <formula>NOT(ISERROR(SEARCH("Baja",M60)))</formula>
    </cfRule>
    <cfRule type="containsText" dxfId="77" priority="177" operator="containsText" text="Alto">
      <formula>NOT(ISERROR(SEARCH("Alto",M60)))</formula>
    </cfRule>
  </conditionalFormatting>
  <conditionalFormatting sqref="M70">
    <cfRule type="containsText" dxfId="76" priority="43" operator="containsText" text="Extremo">
      <formula>NOT(ISERROR(SEARCH("Extremo",M70)))</formula>
    </cfRule>
    <cfRule type="containsText" dxfId="75" priority="44" operator="containsText" text="Alto">
      <formula>NOT(ISERROR(SEARCH("Alto",M70)))</formula>
    </cfRule>
    <cfRule type="containsText" dxfId="74" priority="45" operator="containsText" text="Moderado">
      <formula>NOT(ISERROR(SEARCH("Moderado",M70)))</formula>
    </cfRule>
    <cfRule type="containsText" dxfId="73" priority="46" operator="containsText" text="Menor">
      <formula>NOT(ISERROR(SEARCH("Menor",M70)))</formula>
    </cfRule>
    <cfRule type="containsText" dxfId="72" priority="47" operator="containsText" text="Bajo">
      <formula>NOT(ISERROR(SEARCH("Bajo",M70)))</formula>
    </cfRule>
    <cfRule type="containsText" dxfId="71" priority="48" operator="containsText" text="Moderado">
      <formula>NOT(ISERROR(SEARCH("Moderado",M70)))</formula>
    </cfRule>
    <cfRule type="containsText" dxfId="70" priority="49" operator="containsText" text="Extremo">
      <formula>NOT(ISERROR(SEARCH("Extremo",M70)))</formula>
    </cfRule>
    <cfRule type="containsText" dxfId="69" priority="50" operator="containsText" text="Baja">
      <formula>NOT(ISERROR(SEARCH("Baja",M70)))</formula>
    </cfRule>
    <cfRule type="containsText" dxfId="68" priority="51" operator="containsText" text="Alto">
      <formula>NOT(ISERROR(SEARCH("Alto",M70)))</formula>
    </cfRule>
  </conditionalFormatting>
  <dataValidations count="1">
    <dataValidation type="list" allowBlank="1" showInputMessage="1" showErrorMessage="1" sqref="D10:D79">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H718"/>
  <sheetViews>
    <sheetView showGridLines="0" zoomScale="70" zoomScaleNormal="70" workbookViewId="0">
      <selection activeCell="E31" sqref="E31"/>
    </sheetView>
  </sheetViews>
  <sheetFormatPr baseColWidth="10"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customWidth="1"/>
    <col min="8" max="8" width="13.7109375" customWidth="1"/>
    <col min="9" max="9" width="38.140625" hidden="1" customWidth="1"/>
    <col min="10" max="13" width="11.5703125" customWidth="1"/>
    <col min="14" max="14" width="11.5703125" style="127"/>
    <col min="15" max="15" width="102.7109375" style="204" customWidth="1"/>
    <col min="16" max="32" width="11.5703125" style="95"/>
    <col min="33" max="36" width="11.42578125" style="3"/>
    <col min="37" max="138" width="11.42578125" style="2"/>
  </cols>
  <sheetData>
    <row r="1" spans="1:138" s="2" customFormat="1">
      <c r="E1" s="43"/>
      <c r="N1" s="124"/>
      <c r="O1" s="199"/>
      <c r="P1" s="3"/>
      <c r="Q1" s="3"/>
      <c r="R1" s="3"/>
      <c r="S1" s="3"/>
      <c r="T1" s="3"/>
      <c r="U1" s="3"/>
      <c r="V1" s="3"/>
      <c r="W1" s="3"/>
      <c r="X1" s="3"/>
      <c r="Y1" s="3"/>
      <c r="Z1" s="3"/>
      <c r="AA1" s="3"/>
      <c r="AB1" s="3"/>
      <c r="AC1" s="3"/>
      <c r="AD1" s="3"/>
      <c r="AE1" s="3"/>
      <c r="AF1" s="3"/>
      <c r="AG1" s="3"/>
      <c r="AH1" s="3"/>
      <c r="AI1" s="3"/>
      <c r="AJ1" s="3"/>
    </row>
    <row r="2" spans="1:138" ht="24" thickBot="1">
      <c r="A2" s="2"/>
      <c r="B2" s="557" t="s">
        <v>356</v>
      </c>
      <c r="C2" s="557"/>
      <c r="D2" s="557"/>
      <c r="E2" s="557"/>
      <c r="F2" s="84"/>
      <c r="G2" s="2"/>
      <c r="H2" s="2"/>
      <c r="I2" s="2"/>
      <c r="J2" s="2"/>
      <c r="K2" s="2"/>
      <c r="L2" s="2"/>
      <c r="M2" s="2"/>
      <c r="N2" s="124"/>
      <c r="O2" s="199"/>
      <c r="P2" s="3"/>
      <c r="Q2" s="3"/>
      <c r="R2" s="3"/>
      <c r="S2" s="3"/>
      <c r="T2" s="3"/>
      <c r="U2" s="3"/>
      <c r="V2" s="3"/>
      <c r="W2" s="3"/>
      <c r="X2" s="3"/>
      <c r="Y2" s="3"/>
      <c r="Z2" s="3"/>
      <c r="AA2" s="3"/>
      <c r="AB2" s="3"/>
      <c r="AC2" s="3"/>
      <c r="AD2" s="3"/>
      <c r="AE2" s="3"/>
      <c r="AF2" s="3"/>
    </row>
    <row r="3" spans="1:138" ht="15.75" thickTop="1">
      <c r="A3" s="2"/>
      <c r="B3" s="15"/>
      <c r="C3" s="15"/>
      <c r="D3" s="15"/>
      <c r="E3" s="44"/>
      <c r="F3" s="2"/>
      <c r="G3" s="2"/>
      <c r="H3" s="2"/>
      <c r="I3" s="2"/>
      <c r="J3" s="2"/>
      <c r="K3" s="2"/>
      <c r="L3" s="2"/>
      <c r="M3" s="2"/>
      <c r="N3" s="124"/>
      <c r="O3" s="199"/>
      <c r="P3" s="3"/>
      <c r="Q3" s="3"/>
      <c r="R3" s="3"/>
      <c r="S3" s="3"/>
      <c r="T3" s="3"/>
      <c r="U3" s="3"/>
      <c r="V3" s="3"/>
      <c r="W3" s="3"/>
      <c r="X3" s="3"/>
      <c r="Y3" s="3"/>
      <c r="Z3" s="3"/>
      <c r="AA3" s="3"/>
      <c r="AB3" s="3"/>
      <c r="AC3" s="3"/>
      <c r="AD3" s="3"/>
      <c r="AE3" s="3"/>
      <c r="AF3" s="3"/>
    </row>
    <row r="4" spans="1:138" ht="21">
      <c r="A4" s="2"/>
      <c r="B4" s="59"/>
      <c r="C4" s="60" t="s">
        <v>357</v>
      </c>
      <c r="D4" s="60"/>
      <c r="E4" s="60" t="s">
        <v>358</v>
      </c>
      <c r="F4" s="61"/>
      <c r="G4" s="2"/>
      <c r="H4" s="2"/>
      <c r="I4" s="2"/>
      <c r="J4" s="2"/>
      <c r="K4" s="2"/>
      <c r="L4" s="2"/>
      <c r="M4" s="2"/>
      <c r="N4" s="124"/>
      <c r="O4" s="199"/>
      <c r="P4" s="3"/>
      <c r="Q4" s="3"/>
      <c r="R4" s="3"/>
      <c r="S4" s="3"/>
      <c r="T4" s="3"/>
      <c r="U4" s="3"/>
      <c r="V4" s="3"/>
      <c r="W4" s="3"/>
      <c r="X4" s="3"/>
      <c r="Y4" s="3"/>
      <c r="Z4" s="3"/>
      <c r="AA4" s="3"/>
      <c r="AB4" s="3"/>
      <c r="AC4" s="3"/>
      <c r="AD4" s="3"/>
      <c r="AE4" s="3"/>
      <c r="AF4" s="3"/>
    </row>
    <row r="5" spans="1:138" ht="40.5">
      <c r="A5" s="2"/>
      <c r="B5" s="59"/>
      <c r="C5" s="60" t="s">
        <v>359</v>
      </c>
      <c r="D5" s="60"/>
      <c r="E5" s="62" t="s">
        <v>360</v>
      </c>
      <c r="F5" s="60" t="s">
        <v>358</v>
      </c>
      <c r="G5" s="2"/>
      <c r="H5" s="2"/>
      <c r="I5" s="2"/>
      <c r="J5" s="2"/>
      <c r="K5" s="2"/>
      <c r="L5" s="2"/>
      <c r="M5" s="2"/>
      <c r="N5" s="124"/>
      <c r="O5" s="199"/>
      <c r="P5" s="3"/>
      <c r="Q5" s="3"/>
      <c r="R5" s="3"/>
      <c r="S5" s="3"/>
      <c r="T5" s="3"/>
      <c r="U5" s="3"/>
      <c r="V5" s="3"/>
      <c r="W5" s="3"/>
      <c r="X5" s="3"/>
      <c r="Y5" s="3"/>
      <c r="Z5" s="3"/>
      <c r="AA5" s="3"/>
      <c r="AB5" s="3"/>
      <c r="AC5" s="3"/>
      <c r="AD5" s="3"/>
      <c r="AE5" s="3"/>
      <c r="AF5" s="3"/>
    </row>
    <row r="6" spans="1:138" ht="20.25">
      <c r="A6" s="2"/>
      <c r="B6" s="63" t="s">
        <v>361</v>
      </c>
      <c r="C6" s="109" t="s">
        <v>362</v>
      </c>
      <c r="D6" s="64">
        <v>0.04</v>
      </c>
      <c r="E6" s="65" t="s">
        <v>363</v>
      </c>
      <c r="F6" s="66">
        <v>1</v>
      </c>
      <c r="G6" s="2"/>
      <c r="H6" s="48"/>
      <c r="I6" s="2"/>
      <c r="J6" s="2"/>
      <c r="K6" s="2"/>
      <c r="L6" s="2"/>
      <c r="M6" s="2"/>
      <c r="N6" s="124"/>
      <c r="O6" s="200"/>
      <c r="P6" s="3"/>
      <c r="Q6" s="3"/>
      <c r="R6" s="3"/>
      <c r="S6" s="3"/>
      <c r="T6" s="3"/>
      <c r="U6" s="3"/>
      <c r="V6" s="3"/>
      <c r="W6" s="3"/>
      <c r="X6" s="3"/>
      <c r="Y6" s="3"/>
      <c r="Z6" s="3"/>
      <c r="AA6" s="3"/>
      <c r="AB6" s="3"/>
      <c r="AC6" s="3"/>
      <c r="AD6" s="3"/>
      <c r="AE6" s="3"/>
      <c r="AF6" s="3"/>
    </row>
    <row r="7" spans="1:138" ht="20.25">
      <c r="A7" s="2"/>
      <c r="B7" s="67" t="s">
        <v>364</v>
      </c>
      <c r="C7" s="109" t="s">
        <v>365</v>
      </c>
      <c r="D7" s="64">
        <v>0.09</v>
      </c>
      <c r="E7" s="65" t="s">
        <v>366</v>
      </c>
      <c r="F7" s="66">
        <v>2</v>
      </c>
      <c r="G7" s="2"/>
      <c r="H7" s="2"/>
      <c r="I7" s="2"/>
      <c r="J7" s="2"/>
      <c r="K7" s="2"/>
      <c r="L7" s="2"/>
      <c r="M7" s="2"/>
      <c r="N7" s="124"/>
      <c r="O7" s="200"/>
      <c r="P7" s="3"/>
      <c r="Q7" s="3"/>
      <c r="R7" s="3"/>
      <c r="S7" s="3"/>
      <c r="T7" s="3"/>
      <c r="U7" s="3"/>
      <c r="V7" s="3"/>
      <c r="W7" s="3"/>
      <c r="X7" s="3"/>
      <c r="Y7" s="3"/>
      <c r="Z7" s="3"/>
      <c r="AA7" s="3"/>
      <c r="AB7" s="3"/>
      <c r="AC7" s="3"/>
      <c r="AD7" s="3"/>
      <c r="AE7" s="3"/>
      <c r="AF7" s="3"/>
    </row>
    <row r="8" spans="1:138" ht="20.25">
      <c r="A8" s="2"/>
      <c r="B8" s="68" t="s">
        <v>367</v>
      </c>
      <c r="C8" s="109" t="s">
        <v>368</v>
      </c>
      <c r="D8" s="64">
        <v>0.28999999999999998</v>
      </c>
      <c r="E8" s="65" t="s">
        <v>369</v>
      </c>
      <c r="F8" s="66">
        <v>3</v>
      </c>
      <c r="G8" s="2"/>
      <c r="H8" s="2"/>
      <c r="I8" s="2"/>
      <c r="J8" s="2"/>
      <c r="K8" s="2"/>
      <c r="L8" s="2"/>
      <c r="M8" s="2"/>
      <c r="N8" s="124"/>
      <c r="O8" s="200"/>
      <c r="P8" s="3"/>
      <c r="Q8" s="3"/>
      <c r="R8" s="3"/>
      <c r="S8" s="3"/>
      <c r="T8" s="3"/>
      <c r="U8" s="3"/>
      <c r="V8" s="3"/>
      <c r="W8" s="3"/>
      <c r="X8" s="3"/>
      <c r="Y8" s="3"/>
      <c r="Z8" s="3"/>
      <c r="AA8" s="3"/>
      <c r="AB8" s="3"/>
      <c r="AC8" s="3"/>
      <c r="AD8" s="3"/>
      <c r="AE8" s="3"/>
      <c r="AF8" s="3"/>
    </row>
    <row r="9" spans="1:138" ht="20.25">
      <c r="A9" s="2"/>
      <c r="B9" s="69" t="s">
        <v>370</v>
      </c>
      <c r="C9" s="109" t="s">
        <v>371</v>
      </c>
      <c r="D9" s="64">
        <v>0.49</v>
      </c>
      <c r="E9" s="65" t="s">
        <v>372</v>
      </c>
      <c r="F9" s="66">
        <v>4</v>
      </c>
      <c r="G9" s="2"/>
      <c r="H9" s="2"/>
      <c r="I9" s="2"/>
      <c r="J9" s="2"/>
      <c r="K9" s="2"/>
      <c r="L9" s="2"/>
      <c r="M9" s="2"/>
      <c r="N9" s="124"/>
      <c r="O9" s="200"/>
      <c r="P9" s="3"/>
      <c r="Q9" s="3"/>
      <c r="R9" s="3"/>
      <c r="S9" s="3"/>
      <c r="T9" s="3"/>
      <c r="U9" s="3"/>
      <c r="V9" s="3"/>
      <c r="W9" s="3"/>
      <c r="X9" s="3"/>
      <c r="Y9" s="3"/>
      <c r="Z9" s="3"/>
      <c r="AA9" s="3"/>
      <c r="AB9" s="3"/>
      <c r="AC9" s="3"/>
      <c r="AD9" s="3"/>
      <c r="AE9" s="3"/>
      <c r="AF9" s="3"/>
    </row>
    <row r="10" spans="1:138" ht="20.25">
      <c r="A10" s="2"/>
      <c r="B10" s="70" t="s">
        <v>373</v>
      </c>
      <c r="C10" s="109" t="s">
        <v>374</v>
      </c>
      <c r="D10" s="64">
        <v>1</v>
      </c>
      <c r="E10" s="65" t="s">
        <v>375</v>
      </c>
      <c r="F10" s="66">
        <v>5</v>
      </c>
      <c r="G10" s="2"/>
      <c r="H10" s="2"/>
      <c r="I10" s="89" t="s">
        <v>376</v>
      </c>
      <c r="J10" s="2"/>
      <c r="K10" s="2"/>
      <c r="L10" s="2"/>
      <c r="M10" s="2"/>
      <c r="N10" s="124"/>
      <c r="O10" s="200"/>
      <c r="P10" s="3"/>
      <c r="Q10" s="3"/>
      <c r="R10" s="3"/>
      <c r="S10" s="3"/>
      <c r="T10" s="3"/>
      <c r="U10" s="3"/>
      <c r="V10" s="3"/>
      <c r="W10" s="3"/>
      <c r="X10" s="3"/>
      <c r="Y10" s="3"/>
      <c r="Z10" s="3"/>
      <c r="AA10" s="3"/>
      <c r="AB10" s="3"/>
      <c r="AC10" s="3"/>
      <c r="AD10" s="3"/>
      <c r="AE10" s="3"/>
      <c r="AF10" s="3"/>
    </row>
    <row r="11" spans="1:138" ht="16.5">
      <c r="A11" s="2"/>
      <c r="B11" s="4"/>
      <c r="C11" s="3"/>
      <c r="D11" s="3"/>
      <c r="E11" s="45"/>
      <c r="F11" s="2"/>
      <c r="G11" s="2"/>
      <c r="H11" s="2"/>
      <c r="I11" s="2"/>
      <c r="J11" s="2"/>
      <c r="K11" s="2"/>
      <c r="L11" s="2"/>
      <c r="M11" s="2"/>
      <c r="N11" s="124"/>
      <c r="O11" s="199"/>
      <c r="P11" s="3"/>
      <c r="Q11" s="3"/>
      <c r="R11" s="3"/>
      <c r="S11" s="3"/>
      <c r="T11" s="3"/>
      <c r="U11" s="3"/>
      <c r="V11" s="3"/>
      <c r="W11" s="3"/>
      <c r="X11" s="3"/>
      <c r="Y11" s="3"/>
      <c r="Z11" s="3"/>
      <c r="AA11" s="3"/>
      <c r="AB11" s="3"/>
      <c r="AC11" s="3"/>
      <c r="AD11" s="3"/>
      <c r="AE11" s="3"/>
      <c r="AF11" s="3"/>
    </row>
    <row r="12" spans="1:138">
      <c r="A12" s="2"/>
      <c r="B12" s="2"/>
      <c r="C12" s="2"/>
      <c r="D12" s="2"/>
      <c r="E12" s="43"/>
      <c r="F12" s="2"/>
      <c r="G12" s="2"/>
      <c r="H12" s="2"/>
      <c r="I12" s="2"/>
      <c r="J12" s="2"/>
      <c r="K12" s="2"/>
      <c r="L12" s="2"/>
      <c r="M12" s="2"/>
      <c r="N12" s="124"/>
      <c r="O12" s="199"/>
      <c r="P12" s="3"/>
      <c r="Q12" s="3"/>
      <c r="R12" s="3"/>
      <c r="S12" s="3"/>
      <c r="T12" s="3"/>
      <c r="U12" s="3"/>
      <c r="V12" s="3"/>
      <c r="W12" s="3"/>
      <c r="X12" s="3"/>
      <c r="Y12" s="3"/>
      <c r="Z12" s="3"/>
      <c r="AA12" s="3"/>
      <c r="AB12" s="3"/>
      <c r="AC12" s="3"/>
      <c r="AD12" s="3"/>
      <c r="AE12" s="3"/>
      <c r="AF12" s="3"/>
    </row>
    <row r="13" spans="1:138">
      <c r="A13" s="2"/>
      <c r="B13" s="2"/>
      <c r="C13" s="2"/>
      <c r="D13" s="2"/>
      <c r="E13" s="43"/>
      <c r="F13" s="2"/>
      <c r="G13" s="2"/>
      <c r="H13" s="2"/>
      <c r="I13" s="2"/>
      <c r="J13" s="2"/>
      <c r="K13" s="2"/>
      <c r="L13" s="2"/>
      <c r="M13" s="2"/>
      <c r="N13" s="124"/>
      <c r="O13" s="199"/>
      <c r="P13" s="3"/>
      <c r="Q13" s="3"/>
      <c r="R13" s="3"/>
      <c r="S13" s="3"/>
      <c r="T13" s="3"/>
      <c r="U13" s="3"/>
      <c r="V13" s="3"/>
      <c r="W13" s="3"/>
      <c r="X13" s="3"/>
      <c r="Y13" s="3"/>
      <c r="Z13" s="3"/>
      <c r="AA13" s="3"/>
      <c r="AB13" s="3"/>
      <c r="AC13" s="3"/>
      <c r="AD13" s="3"/>
      <c r="AE13" s="3"/>
      <c r="AF13" s="3"/>
    </row>
    <row r="14" spans="1:138" ht="23.25">
      <c r="A14" s="2"/>
      <c r="B14" s="558" t="s">
        <v>377</v>
      </c>
      <c r="C14" s="558"/>
      <c r="D14" s="558"/>
      <c r="E14" s="558"/>
      <c r="F14" s="97"/>
      <c r="G14" s="58"/>
      <c r="H14" s="2"/>
      <c r="I14" s="2"/>
      <c r="J14" s="2"/>
      <c r="K14" s="2"/>
      <c r="L14" s="2"/>
      <c r="M14" s="2"/>
      <c r="N14" s="124"/>
      <c r="O14" s="199"/>
      <c r="P14" s="3"/>
      <c r="Q14" s="3"/>
      <c r="R14" s="3"/>
      <c r="S14" s="3"/>
      <c r="T14" s="3"/>
      <c r="U14" s="3"/>
      <c r="V14" s="3"/>
      <c r="W14" s="3"/>
      <c r="X14" s="3"/>
      <c r="Y14" s="3"/>
      <c r="Z14" s="3"/>
      <c r="AA14" s="3"/>
      <c r="AB14" s="3"/>
      <c r="AC14" s="3"/>
      <c r="AD14" s="3"/>
      <c r="AE14" s="3"/>
      <c r="AF14" s="3"/>
    </row>
    <row r="15" spans="1:138">
      <c r="A15" s="2"/>
      <c r="B15" s="96"/>
      <c r="C15" s="96"/>
      <c r="D15" s="96"/>
      <c r="E15" s="96"/>
      <c r="F15" s="98"/>
      <c r="G15" s="2"/>
      <c r="H15" s="2"/>
      <c r="I15" s="2"/>
      <c r="J15" s="2"/>
      <c r="K15" s="2"/>
      <c r="L15" s="2"/>
      <c r="M15" s="2"/>
      <c r="N15" s="124"/>
      <c r="O15" s="199"/>
      <c r="P15" s="3"/>
      <c r="Q15" s="3"/>
      <c r="R15" s="3"/>
      <c r="S15" s="3"/>
      <c r="T15" s="3"/>
      <c r="U15" s="3"/>
      <c r="V15" s="3"/>
      <c r="W15" s="3"/>
      <c r="X15" s="3"/>
      <c r="Y15" s="3"/>
      <c r="Z15" s="3"/>
      <c r="AA15" s="3"/>
      <c r="AB15" s="3"/>
      <c r="AC15" s="3"/>
      <c r="AD15" s="3"/>
      <c r="AE15" s="3"/>
      <c r="AF15" s="3"/>
    </row>
    <row r="16" spans="1:138" s="74" customFormat="1" ht="20.25">
      <c r="A16" s="72"/>
      <c r="B16" s="99"/>
      <c r="C16" s="560" t="s">
        <v>284</v>
      </c>
      <c r="D16" s="560"/>
      <c r="E16" s="560"/>
      <c r="F16" s="100"/>
      <c r="G16" s="72"/>
      <c r="H16" s="72"/>
      <c r="I16" s="90" t="s">
        <v>280</v>
      </c>
      <c r="J16" s="72"/>
      <c r="K16" s="72"/>
      <c r="L16" s="72"/>
      <c r="M16" s="72"/>
      <c r="N16" s="125"/>
      <c r="O16" s="201"/>
      <c r="P16" s="102"/>
      <c r="Q16" s="102"/>
      <c r="R16" s="102"/>
      <c r="S16" s="102"/>
      <c r="T16" s="102"/>
      <c r="U16" s="102"/>
      <c r="V16" s="102"/>
      <c r="W16" s="102"/>
      <c r="X16" s="102"/>
      <c r="Y16" s="102"/>
      <c r="Z16" s="102"/>
      <c r="AA16" s="102"/>
      <c r="AB16" s="102"/>
      <c r="AC16" s="102"/>
      <c r="AD16" s="102"/>
      <c r="AE16" s="102"/>
      <c r="AF16" s="102"/>
      <c r="AG16" s="102"/>
      <c r="AH16" s="102"/>
      <c r="AI16" s="102"/>
      <c r="AJ16" s="10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row>
    <row r="17" spans="1:138" s="74" customFormat="1" ht="40.5" customHeight="1">
      <c r="A17" s="72"/>
      <c r="B17" s="63" t="s">
        <v>378</v>
      </c>
      <c r="C17" s="559" t="s">
        <v>379</v>
      </c>
      <c r="D17" s="559"/>
      <c r="E17" s="559"/>
      <c r="F17" s="101">
        <v>1</v>
      </c>
      <c r="G17" s="72"/>
      <c r="H17" s="72"/>
      <c r="I17" s="89" t="s">
        <v>284</v>
      </c>
      <c r="J17" s="72"/>
      <c r="K17" s="72"/>
      <c r="L17" s="72"/>
      <c r="M17" s="72"/>
      <c r="N17" s="125"/>
      <c r="O17" s="202"/>
      <c r="P17" s="102"/>
      <c r="Q17" s="102"/>
      <c r="R17" s="102"/>
      <c r="S17" s="102"/>
      <c r="T17" s="102"/>
      <c r="U17" s="102"/>
      <c r="V17" s="102"/>
      <c r="W17" s="102"/>
      <c r="X17" s="102"/>
      <c r="Y17" s="102"/>
      <c r="Z17" s="102"/>
      <c r="AA17" s="102"/>
      <c r="AB17" s="102"/>
      <c r="AC17" s="102"/>
      <c r="AD17" s="102"/>
      <c r="AE17" s="102"/>
      <c r="AF17" s="102"/>
      <c r="AG17" s="102"/>
      <c r="AH17" s="102"/>
      <c r="AI17" s="102"/>
      <c r="AJ17" s="10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row>
    <row r="18" spans="1:138" s="74" customFormat="1" ht="33.75">
      <c r="A18" s="72"/>
      <c r="B18" s="67" t="s">
        <v>380</v>
      </c>
      <c r="C18" s="559" t="s">
        <v>285</v>
      </c>
      <c r="D18" s="559"/>
      <c r="E18" s="559"/>
      <c r="F18" s="101">
        <v>2</v>
      </c>
      <c r="G18" s="72"/>
      <c r="H18" s="72"/>
      <c r="I18" s="89" t="s">
        <v>287</v>
      </c>
      <c r="J18" s="72"/>
      <c r="K18" s="72"/>
      <c r="L18" s="72"/>
      <c r="M18" s="72"/>
      <c r="N18" s="125"/>
      <c r="O18" s="202"/>
      <c r="P18" s="102"/>
      <c r="Q18" s="102"/>
      <c r="R18" s="102"/>
      <c r="S18" s="102"/>
      <c r="T18" s="102"/>
      <c r="U18" s="102"/>
      <c r="V18" s="102"/>
      <c r="W18" s="102"/>
      <c r="X18" s="102"/>
      <c r="Y18" s="102"/>
      <c r="Z18" s="102"/>
      <c r="AA18" s="102"/>
      <c r="AB18" s="102"/>
      <c r="AC18" s="102"/>
      <c r="AD18" s="102"/>
      <c r="AE18" s="102"/>
      <c r="AF18" s="102"/>
      <c r="AG18" s="102"/>
      <c r="AH18" s="102"/>
      <c r="AI18" s="102"/>
      <c r="AJ18" s="10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row>
    <row r="19" spans="1:138" s="74" customFormat="1" ht="33.75">
      <c r="A19" s="72"/>
      <c r="B19" s="68" t="s">
        <v>381</v>
      </c>
      <c r="C19" s="559" t="s">
        <v>382</v>
      </c>
      <c r="D19" s="559"/>
      <c r="E19" s="559"/>
      <c r="F19" s="101">
        <v>3</v>
      </c>
      <c r="G19" s="72"/>
      <c r="H19" s="72"/>
      <c r="I19" s="89" t="s">
        <v>293</v>
      </c>
      <c r="J19" s="72"/>
      <c r="K19" s="72"/>
      <c r="L19" s="72"/>
      <c r="M19" s="72"/>
      <c r="N19" s="125"/>
      <c r="O19" s="202"/>
      <c r="P19" s="102"/>
      <c r="Q19" s="102"/>
      <c r="R19" s="102"/>
      <c r="S19" s="102"/>
      <c r="T19" s="102"/>
      <c r="U19" s="102"/>
      <c r="V19" s="102"/>
      <c r="W19" s="102"/>
      <c r="X19" s="102"/>
      <c r="Y19" s="102"/>
      <c r="Z19" s="102"/>
      <c r="AA19" s="102"/>
      <c r="AB19" s="102"/>
      <c r="AC19" s="102"/>
      <c r="AD19" s="102"/>
      <c r="AE19" s="102"/>
      <c r="AF19" s="102"/>
      <c r="AG19" s="102"/>
      <c r="AH19" s="102"/>
      <c r="AI19" s="102"/>
      <c r="AJ19" s="10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row>
    <row r="20" spans="1:138" s="74" customFormat="1" ht="33.75">
      <c r="A20" s="72"/>
      <c r="B20" s="69" t="s">
        <v>383</v>
      </c>
      <c r="C20" s="559" t="s">
        <v>320</v>
      </c>
      <c r="D20" s="559"/>
      <c r="E20" s="559"/>
      <c r="F20" s="101">
        <v>4</v>
      </c>
      <c r="G20" s="72"/>
      <c r="H20" s="72"/>
      <c r="I20" s="89" t="s">
        <v>290</v>
      </c>
      <c r="J20" s="72"/>
      <c r="K20" s="72"/>
      <c r="L20" s="72"/>
      <c r="M20" s="72"/>
      <c r="N20" s="125"/>
      <c r="O20" s="202"/>
      <c r="P20" s="102"/>
      <c r="Q20" s="102"/>
      <c r="R20" s="102"/>
      <c r="S20" s="102"/>
      <c r="T20" s="102"/>
      <c r="U20" s="102"/>
      <c r="V20" s="102"/>
      <c r="W20" s="102"/>
      <c r="X20" s="102"/>
      <c r="Y20" s="102"/>
      <c r="Z20" s="102"/>
      <c r="AA20" s="102"/>
      <c r="AB20" s="102"/>
      <c r="AC20" s="102"/>
      <c r="AD20" s="102"/>
      <c r="AE20" s="102"/>
      <c r="AF20" s="102"/>
      <c r="AG20" s="102"/>
      <c r="AH20" s="102"/>
      <c r="AI20" s="102"/>
      <c r="AJ20" s="10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row>
    <row r="21" spans="1:138" s="74" customFormat="1" ht="60.6" customHeight="1">
      <c r="A21" s="72"/>
      <c r="B21" s="70" t="s">
        <v>384</v>
      </c>
      <c r="C21" s="559" t="s">
        <v>316</v>
      </c>
      <c r="D21" s="559"/>
      <c r="E21" s="559"/>
      <c r="F21" s="101">
        <v>5</v>
      </c>
      <c r="G21" s="72"/>
      <c r="H21" s="72"/>
      <c r="I21" s="89" t="str">
        <f>C48</f>
        <v>Interrupción o afectación en la prestación del servicio administrativo</v>
      </c>
      <c r="J21" s="72"/>
      <c r="K21" s="72"/>
      <c r="L21" s="72"/>
      <c r="M21" s="72"/>
      <c r="N21" s="125"/>
      <c r="O21" s="202"/>
      <c r="P21" s="102"/>
      <c r="Q21" s="102"/>
      <c r="R21" s="102"/>
      <c r="S21" s="102"/>
      <c r="T21" s="102"/>
      <c r="U21" s="102"/>
      <c r="V21" s="102"/>
      <c r="W21" s="102"/>
      <c r="X21" s="102"/>
      <c r="Y21" s="102"/>
      <c r="Z21" s="102"/>
      <c r="AA21" s="102"/>
      <c r="AB21" s="102"/>
      <c r="AC21" s="102"/>
      <c r="AD21" s="102"/>
      <c r="AE21" s="102"/>
      <c r="AF21" s="102"/>
      <c r="AG21" s="102"/>
      <c r="AH21" s="102"/>
      <c r="AI21" s="102"/>
      <c r="AJ21" s="10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row>
    <row r="22" spans="1:138" s="74" customFormat="1" ht="20.25">
      <c r="A22" s="72"/>
      <c r="B22" s="80"/>
      <c r="C22" s="71"/>
      <c r="D22" s="71"/>
      <c r="E22" s="71"/>
      <c r="F22" s="81"/>
      <c r="G22" s="72"/>
      <c r="H22" s="72"/>
      <c r="I22" s="89" t="str">
        <f>C56</f>
        <v>Afectación Ambiental</v>
      </c>
      <c r="J22" s="72"/>
      <c r="K22" s="72"/>
      <c r="L22" s="72"/>
      <c r="M22" s="72"/>
      <c r="N22" s="125"/>
      <c r="O22" s="201"/>
      <c r="P22" s="102"/>
      <c r="Q22" s="102"/>
      <c r="R22" s="102"/>
      <c r="S22" s="102"/>
      <c r="T22" s="102"/>
      <c r="U22" s="102"/>
      <c r="V22" s="102"/>
      <c r="W22" s="102"/>
      <c r="X22" s="102"/>
      <c r="Y22" s="102"/>
      <c r="Z22" s="102"/>
      <c r="AA22" s="102"/>
      <c r="AB22" s="102"/>
      <c r="AC22" s="102"/>
      <c r="AD22" s="102"/>
      <c r="AE22" s="102"/>
      <c r="AF22" s="102"/>
      <c r="AG22" s="102"/>
      <c r="AH22" s="102"/>
      <c r="AI22" s="102"/>
      <c r="AJ22" s="10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row>
    <row r="23" spans="1:138" s="74" customFormat="1" ht="20.25">
      <c r="A23" s="72"/>
      <c r="B23" s="80"/>
      <c r="C23" s="71"/>
      <c r="D23" s="71"/>
      <c r="E23" s="71"/>
      <c r="F23" s="81"/>
      <c r="G23" s="72"/>
      <c r="H23" s="72"/>
      <c r="I23" s="72"/>
      <c r="J23" s="72"/>
      <c r="K23" s="72"/>
      <c r="L23" s="72"/>
      <c r="M23" s="72"/>
      <c r="N23" s="125"/>
      <c r="O23" s="201"/>
      <c r="P23" s="102"/>
      <c r="Q23" s="102"/>
      <c r="R23" s="102"/>
      <c r="S23" s="102"/>
      <c r="T23" s="102"/>
      <c r="U23" s="102"/>
      <c r="V23" s="102"/>
      <c r="W23" s="102"/>
      <c r="X23" s="102"/>
      <c r="Y23" s="102"/>
      <c r="Z23" s="102"/>
      <c r="AA23" s="102"/>
      <c r="AB23" s="102"/>
      <c r="AC23" s="102"/>
      <c r="AD23" s="102"/>
      <c r="AE23" s="102"/>
      <c r="AF23" s="102"/>
      <c r="AG23" s="102"/>
      <c r="AH23" s="102"/>
      <c r="AI23" s="102"/>
      <c r="AJ23" s="10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row>
    <row r="24" spans="1:138" s="74" customFormat="1" ht="20.25">
      <c r="A24" s="72"/>
      <c r="B24" s="73"/>
      <c r="C24" s="561" t="s">
        <v>287</v>
      </c>
      <c r="D24" s="561"/>
      <c r="E24" s="561"/>
      <c r="F24" s="81"/>
      <c r="G24" s="72"/>
      <c r="H24" s="72"/>
      <c r="I24" s="72"/>
      <c r="J24" s="72"/>
      <c r="K24" s="72"/>
      <c r="L24" s="72"/>
      <c r="M24" s="72"/>
      <c r="N24" s="125"/>
      <c r="O24" s="201"/>
      <c r="P24" s="102"/>
      <c r="Q24" s="102"/>
      <c r="R24" s="102"/>
      <c r="S24" s="102"/>
      <c r="T24" s="102"/>
      <c r="U24" s="102"/>
      <c r="V24" s="102"/>
      <c r="W24" s="102"/>
      <c r="X24" s="102"/>
      <c r="Y24" s="102"/>
      <c r="Z24" s="102"/>
      <c r="AA24" s="102"/>
      <c r="AB24" s="102"/>
      <c r="AC24" s="102"/>
      <c r="AD24" s="102"/>
      <c r="AE24" s="102"/>
      <c r="AF24" s="102"/>
      <c r="AG24" s="102"/>
      <c r="AH24" s="102"/>
      <c r="AI24" s="102"/>
      <c r="AJ24" s="10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row>
    <row r="25" spans="1:138" s="74" customFormat="1" ht="33.75">
      <c r="A25" s="72"/>
      <c r="B25" s="75" t="s">
        <v>378</v>
      </c>
      <c r="C25" s="559" t="s">
        <v>385</v>
      </c>
      <c r="D25" s="559"/>
      <c r="E25" s="559"/>
      <c r="F25" s="101">
        <v>1</v>
      </c>
      <c r="G25" s="72"/>
      <c r="H25" s="72"/>
      <c r="I25" s="72"/>
      <c r="J25" s="72"/>
      <c r="K25" s="72"/>
      <c r="L25" s="72"/>
      <c r="M25" s="72"/>
      <c r="N25" s="125"/>
      <c r="O25" s="203"/>
      <c r="P25" s="102"/>
      <c r="Q25" s="102"/>
      <c r="R25" s="102"/>
      <c r="S25" s="102"/>
      <c r="T25" s="102"/>
      <c r="U25" s="102"/>
      <c r="V25" s="102"/>
      <c r="W25" s="102"/>
      <c r="X25" s="102"/>
      <c r="Y25" s="102"/>
      <c r="Z25" s="102"/>
      <c r="AA25" s="102"/>
      <c r="AB25" s="102"/>
      <c r="AC25" s="102"/>
      <c r="AD25" s="102"/>
      <c r="AE25" s="102"/>
      <c r="AF25" s="102"/>
      <c r="AG25" s="102"/>
      <c r="AH25" s="102"/>
      <c r="AI25" s="102"/>
      <c r="AJ25" s="10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row>
    <row r="26" spans="1:138" s="74" customFormat="1" ht="33.75">
      <c r="A26" s="72"/>
      <c r="B26" s="76" t="s">
        <v>380</v>
      </c>
      <c r="C26" s="559" t="s">
        <v>386</v>
      </c>
      <c r="D26" s="559"/>
      <c r="E26" s="559"/>
      <c r="F26" s="101">
        <v>2</v>
      </c>
      <c r="G26" s="72"/>
      <c r="H26" s="72"/>
      <c r="I26" s="80"/>
      <c r="J26" s="80"/>
      <c r="K26" s="80"/>
      <c r="L26" s="80"/>
      <c r="M26" s="80"/>
      <c r="N26" s="126"/>
      <c r="O26" s="203"/>
      <c r="P26" s="102"/>
      <c r="Q26" s="102"/>
      <c r="R26" s="102"/>
      <c r="S26" s="102"/>
      <c r="T26" s="102"/>
      <c r="U26" s="102"/>
      <c r="V26" s="102"/>
      <c r="W26" s="102"/>
      <c r="X26" s="102"/>
      <c r="Y26" s="102"/>
      <c r="Z26" s="102"/>
      <c r="AA26" s="102"/>
      <c r="AB26" s="102"/>
      <c r="AC26" s="102"/>
      <c r="AD26" s="102"/>
      <c r="AE26" s="102"/>
      <c r="AF26" s="102"/>
      <c r="AG26" s="102"/>
      <c r="AH26" s="102"/>
      <c r="AI26" s="102"/>
      <c r="AJ26" s="10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row>
    <row r="27" spans="1:138" s="74" customFormat="1" ht="33.75">
      <c r="A27" s="72"/>
      <c r="B27" s="77" t="s">
        <v>381</v>
      </c>
      <c r="C27" s="559" t="s">
        <v>317</v>
      </c>
      <c r="D27" s="559"/>
      <c r="E27" s="559"/>
      <c r="F27" s="101">
        <v>3</v>
      </c>
      <c r="G27" s="72"/>
      <c r="H27" s="72"/>
      <c r="I27" s="80" t="e" cm="1">
        <f t="array" aca="1" ref="I27:I31" ca="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#NAME?</v>
      </c>
      <c r="J27" s="80"/>
      <c r="K27" s="80"/>
      <c r="L27" s="80"/>
      <c r="M27" s="80"/>
      <c r="N27" s="126"/>
      <c r="O27" s="203"/>
      <c r="P27" s="102"/>
      <c r="Q27" s="102"/>
      <c r="R27" s="102"/>
      <c r="S27" s="102"/>
      <c r="T27" s="102"/>
      <c r="U27" s="102"/>
      <c r="V27" s="102"/>
      <c r="W27" s="102"/>
      <c r="X27" s="102"/>
      <c r="Y27" s="102"/>
      <c r="Z27" s="102"/>
      <c r="AA27" s="102"/>
      <c r="AB27" s="102"/>
      <c r="AC27" s="102"/>
      <c r="AD27" s="102"/>
      <c r="AE27" s="102"/>
      <c r="AF27" s="102"/>
      <c r="AG27" s="102"/>
      <c r="AH27" s="102"/>
      <c r="AI27" s="102"/>
      <c r="AJ27" s="10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row>
    <row r="28" spans="1:138" s="74" customFormat="1" ht="33.75">
      <c r="A28" s="72"/>
      <c r="B28" s="78" t="s">
        <v>383</v>
      </c>
      <c r="C28" s="559" t="s">
        <v>321</v>
      </c>
      <c r="D28" s="559"/>
      <c r="E28" s="559"/>
      <c r="F28" s="101">
        <v>4</v>
      </c>
      <c r="G28" s="72"/>
      <c r="H28" s="72"/>
      <c r="I28" s="80" t="e">
        <f ca="1"/>
        <v>#NAME?</v>
      </c>
      <c r="J28" s="80"/>
      <c r="K28" s="80"/>
      <c r="L28" s="80"/>
      <c r="M28" s="80"/>
      <c r="N28" s="126"/>
      <c r="O28" s="203"/>
      <c r="P28" s="102"/>
      <c r="Q28" s="102"/>
      <c r="R28" s="102"/>
      <c r="S28" s="102"/>
      <c r="T28" s="102"/>
      <c r="U28" s="102"/>
      <c r="V28" s="102"/>
      <c r="W28" s="102"/>
      <c r="X28" s="102"/>
      <c r="Y28" s="102"/>
      <c r="Z28" s="102"/>
      <c r="AA28" s="102"/>
      <c r="AB28" s="102"/>
      <c r="AC28" s="102"/>
      <c r="AD28" s="102"/>
      <c r="AE28" s="102"/>
      <c r="AF28" s="102"/>
      <c r="AG28" s="102"/>
      <c r="AH28" s="102"/>
      <c r="AI28" s="102"/>
      <c r="AJ28" s="10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row>
    <row r="29" spans="1:138" s="74" customFormat="1" ht="33.75">
      <c r="A29" s="72"/>
      <c r="B29" s="79" t="s">
        <v>384</v>
      </c>
      <c r="C29" s="559" t="s">
        <v>288</v>
      </c>
      <c r="D29" s="559"/>
      <c r="E29" s="559"/>
      <c r="F29" s="101">
        <v>5</v>
      </c>
      <c r="G29" s="72"/>
      <c r="H29" s="72"/>
      <c r="I29" s="80" t="e">
        <f ca="1"/>
        <v>#NAME?</v>
      </c>
      <c r="J29" s="80"/>
      <c r="K29" s="80"/>
      <c r="L29" s="80"/>
      <c r="M29" s="80"/>
      <c r="N29" s="126"/>
      <c r="O29" s="203"/>
      <c r="P29" s="102"/>
      <c r="Q29" s="102"/>
      <c r="R29" s="102"/>
      <c r="S29" s="102"/>
      <c r="T29" s="102"/>
      <c r="U29" s="102"/>
      <c r="V29" s="102"/>
      <c r="W29" s="102"/>
      <c r="X29" s="102"/>
      <c r="Y29" s="102"/>
      <c r="Z29" s="102"/>
      <c r="AA29" s="102"/>
      <c r="AB29" s="102"/>
      <c r="AC29" s="102"/>
      <c r="AD29" s="102"/>
      <c r="AE29" s="102"/>
      <c r="AF29" s="102"/>
      <c r="AG29" s="102"/>
      <c r="AH29" s="102"/>
      <c r="AI29" s="102"/>
      <c r="AJ29" s="10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row>
    <row r="30" spans="1:138" s="74" customFormat="1" ht="20.25">
      <c r="A30" s="72"/>
      <c r="B30" s="80"/>
      <c r="C30" s="71"/>
      <c r="D30" s="71"/>
      <c r="E30" s="71"/>
      <c r="F30" s="81"/>
      <c r="G30" s="72"/>
      <c r="H30" s="72"/>
      <c r="I30" s="80" t="e">
        <f ca="1"/>
        <v>#NAME?</v>
      </c>
      <c r="J30" s="80"/>
      <c r="K30" s="80"/>
      <c r="L30" s="80"/>
      <c r="M30" s="80"/>
      <c r="N30" s="126"/>
      <c r="O30" s="201"/>
      <c r="P30" s="102"/>
      <c r="Q30" s="102"/>
      <c r="R30" s="102"/>
      <c r="S30" s="102"/>
      <c r="T30" s="102"/>
      <c r="U30" s="102"/>
      <c r="V30" s="102"/>
      <c r="W30" s="102"/>
      <c r="X30" s="102"/>
      <c r="Y30" s="102"/>
      <c r="Z30" s="102"/>
      <c r="AA30" s="102"/>
      <c r="AB30" s="102"/>
      <c r="AC30" s="102"/>
      <c r="AD30" s="102"/>
      <c r="AE30" s="102"/>
      <c r="AF30" s="102"/>
      <c r="AG30" s="102"/>
      <c r="AH30" s="102"/>
      <c r="AI30" s="102"/>
      <c r="AJ30" s="10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row>
    <row r="31" spans="1:138" s="72" customFormat="1" ht="20.25">
      <c r="B31" s="82"/>
      <c r="C31" s="82"/>
      <c r="D31" s="82"/>
      <c r="E31" s="82"/>
      <c r="F31" s="81"/>
      <c r="I31" s="80" t="e">
        <f ca="1"/>
        <v>#NAME?</v>
      </c>
      <c r="J31" s="80"/>
      <c r="K31" s="80"/>
      <c r="L31" s="80"/>
      <c r="M31" s="80"/>
      <c r="N31" s="126"/>
      <c r="O31" s="201"/>
      <c r="P31" s="102"/>
      <c r="Q31" s="102"/>
      <c r="R31" s="102"/>
      <c r="S31" s="102"/>
      <c r="T31" s="102"/>
      <c r="U31" s="102"/>
      <c r="V31" s="102"/>
      <c r="W31" s="102"/>
      <c r="X31" s="102"/>
      <c r="Y31" s="102"/>
      <c r="Z31" s="102"/>
      <c r="AA31" s="102"/>
      <c r="AB31" s="102"/>
      <c r="AC31" s="102"/>
      <c r="AD31" s="102"/>
      <c r="AE31" s="102"/>
      <c r="AF31" s="102"/>
      <c r="AG31" s="102"/>
      <c r="AH31" s="102"/>
      <c r="AI31" s="102"/>
      <c r="AJ31" s="102"/>
    </row>
    <row r="32" spans="1:138" s="72" customFormat="1" ht="20.25">
      <c r="B32" s="99"/>
      <c r="C32" s="560" t="s">
        <v>293</v>
      </c>
      <c r="D32" s="560"/>
      <c r="E32" s="560"/>
      <c r="F32" s="81"/>
      <c r="I32" s="80"/>
      <c r="J32" s="80"/>
      <c r="K32" s="80"/>
      <c r="L32" s="80"/>
      <c r="M32" s="80"/>
      <c r="N32" s="126"/>
      <c r="O32" s="201"/>
      <c r="P32" s="102"/>
      <c r="Q32" s="102"/>
      <c r="R32" s="102"/>
      <c r="S32" s="102"/>
      <c r="T32" s="102"/>
      <c r="U32" s="102"/>
      <c r="V32" s="102"/>
      <c r="W32" s="102"/>
      <c r="X32" s="102"/>
      <c r="Y32" s="102"/>
      <c r="Z32" s="102"/>
      <c r="AA32" s="102"/>
      <c r="AB32" s="102"/>
      <c r="AC32" s="102"/>
      <c r="AD32" s="102"/>
      <c r="AE32" s="102"/>
      <c r="AF32" s="102"/>
      <c r="AG32" s="102"/>
      <c r="AH32" s="102"/>
      <c r="AI32" s="102"/>
      <c r="AJ32" s="102"/>
    </row>
    <row r="33" spans="2:36" s="72" customFormat="1" ht="20.25">
      <c r="B33" s="63" t="s">
        <v>378</v>
      </c>
      <c r="C33" s="559" t="s">
        <v>387</v>
      </c>
      <c r="D33" s="559"/>
      <c r="E33" s="559"/>
      <c r="F33" s="103">
        <v>1</v>
      </c>
      <c r="I33" s="80"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0"/>
      <c r="K33" s="80"/>
      <c r="L33" s="80"/>
      <c r="M33" s="80"/>
      <c r="N33" s="126"/>
      <c r="O33" s="201"/>
      <c r="P33" s="102"/>
      <c r="Q33" s="102"/>
      <c r="R33" s="102"/>
      <c r="S33" s="102"/>
      <c r="T33" s="102"/>
      <c r="U33" s="102"/>
      <c r="V33" s="102"/>
      <c r="W33" s="102"/>
      <c r="X33" s="102"/>
      <c r="Y33" s="102"/>
      <c r="Z33" s="102"/>
      <c r="AA33" s="102"/>
      <c r="AB33" s="102"/>
      <c r="AC33" s="102"/>
      <c r="AD33" s="102"/>
      <c r="AE33" s="102"/>
      <c r="AF33" s="102"/>
      <c r="AG33" s="102"/>
      <c r="AH33" s="102"/>
      <c r="AI33" s="102"/>
      <c r="AJ33" s="102"/>
    </row>
    <row r="34" spans="2:36" s="72" customFormat="1" ht="20.25">
      <c r="B34" s="67" t="s">
        <v>380</v>
      </c>
      <c r="C34" s="559" t="s">
        <v>299</v>
      </c>
      <c r="D34" s="559"/>
      <c r="E34" s="559"/>
      <c r="F34" s="103">
        <v>2</v>
      </c>
      <c r="I34" s="80" t="str">
        <v xml:space="preserve">Si el hecho llegara a presentarse, tendría bajo impacto o efecto sobre la entidad.
</v>
      </c>
      <c r="J34" s="80"/>
      <c r="K34" s="80"/>
      <c r="L34" s="80"/>
      <c r="M34" s="80"/>
      <c r="N34" s="126"/>
      <c r="O34" s="201"/>
      <c r="P34" s="102"/>
      <c r="Q34" s="102"/>
      <c r="R34" s="102"/>
      <c r="S34" s="102"/>
      <c r="T34" s="102"/>
      <c r="U34" s="102"/>
      <c r="V34" s="102"/>
      <c r="W34" s="102"/>
      <c r="X34" s="102"/>
      <c r="Y34" s="102"/>
      <c r="Z34" s="102"/>
      <c r="AA34" s="102"/>
      <c r="AB34" s="102"/>
      <c r="AC34" s="102"/>
      <c r="AD34" s="102"/>
      <c r="AE34" s="102"/>
      <c r="AF34" s="102"/>
      <c r="AG34" s="102"/>
      <c r="AH34" s="102"/>
      <c r="AI34" s="102"/>
      <c r="AJ34" s="102"/>
    </row>
    <row r="35" spans="2:36" s="72" customFormat="1" ht="20.25">
      <c r="B35" s="68" t="s">
        <v>381</v>
      </c>
      <c r="C35" s="559" t="s">
        <v>294</v>
      </c>
      <c r="D35" s="559"/>
      <c r="E35" s="559"/>
      <c r="F35" s="103">
        <v>3</v>
      </c>
      <c r="I35" s="80" t="str">
        <v xml:space="preserve">Si el hecho llegara a presentarse, tendría medianas consecuencias o efectos sobre la entidad.
</v>
      </c>
      <c r="J35" s="80"/>
      <c r="K35" s="80"/>
      <c r="L35" s="80"/>
      <c r="M35" s="80"/>
      <c r="N35" s="126"/>
      <c r="O35" s="201"/>
      <c r="P35" s="102"/>
      <c r="Q35" s="102"/>
      <c r="R35" s="102"/>
      <c r="S35" s="102"/>
      <c r="T35" s="102"/>
      <c r="U35" s="102"/>
      <c r="V35" s="102"/>
      <c r="W35" s="102"/>
      <c r="X35" s="102"/>
      <c r="Y35" s="102"/>
      <c r="Z35" s="102"/>
      <c r="AA35" s="102"/>
      <c r="AB35" s="102"/>
      <c r="AC35" s="102"/>
      <c r="AD35" s="102"/>
      <c r="AE35" s="102"/>
      <c r="AF35" s="102"/>
      <c r="AG35" s="102"/>
      <c r="AH35" s="102"/>
      <c r="AI35" s="102"/>
      <c r="AJ35" s="102"/>
    </row>
    <row r="36" spans="2:36" s="72" customFormat="1" ht="20.25">
      <c r="B36" s="69" t="s">
        <v>383</v>
      </c>
      <c r="C36" s="559" t="s">
        <v>388</v>
      </c>
      <c r="D36" s="559"/>
      <c r="E36" s="559"/>
      <c r="F36" s="103">
        <v>4</v>
      </c>
      <c r="I36" s="80" t="str">
        <v xml:space="preserve">Si el hecho llegara a presentarse, tendría altas consecuencias o efectos sobre la entidad
</v>
      </c>
      <c r="J36" s="80"/>
      <c r="K36" s="80"/>
      <c r="L36" s="80"/>
      <c r="M36" s="80"/>
      <c r="N36" s="126"/>
      <c r="O36" s="201"/>
      <c r="P36" s="102"/>
      <c r="Q36" s="102"/>
      <c r="R36" s="102"/>
      <c r="S36" s="102"/>
      <c r="T36" s="102"/>
      <c r="U36" s="102"/>
      <c r="V36" s="102"/>
      <c r="W36" s="102"/>
      <c r="X36" s="102"/>
      <c r="Y36" s="102"/>
      <c r="Z36" s="102"/>
      <c r="AA36" s="102"/>
      <c r="AB36" s="102"/>
      <c r="AC36" s="102"/>
      <c r="AD36" s="102"/>
      <c r="AE36" s="102"/>
      <c r="AF36" s="102"/>
      <c r="AG36" s="102"/>
      <c r="AH36" s="102"/>
      <c r="AI36" s="102"/>
      <c r="AJ36" s="102"/>
    </row>
    <row r="37" spans="2:36" s="72" customFormat="1" ht="20.25">
      <c r="B37" s="70" t="s">
        <v>384</v>
      </c>
      <c r="C37" s="559" t="s">
        <v>389</v>
      </c>
      <c r="D37" s="559"/>
      <c r="E37" s="559"/>
      <c r="F37" s="103">
        <v>5</v>
      </c>
      <c r="I37" s="80" t="str">
        <v xml:space="preserve">Si el hecho llegara a presentarse, tendría desastrosas consecuencias o efectos sobre la entidad.
</v>
      </c>
      <c r="J37" s="80"/>
      <c r="K37" s="80"/>
      <c r="L37" s="80"/>
      <c r="M37" s="80"/>
      <c r="N37" s="126"/>
      <c r="O37" s="201"/>
      <c r="P37" s="102"/>
      <c r="Q37" s="102"/>
      <c r="R37" s="102"/>
      <c r="S37" s="102"/>
      <c r="T37" s="102"/>
      <c r="U37" s="102"/>
      <c r="V37" s="102"/>
      <c r="W37" s="102"/>
      <c r="X37" s="102"/>
      <c r="Y37" s="102"/>
      <c r="Z37" s="102"/>
      <c r="AA37" s="102"/>
      <c r="AB37" s="102"/>
      <c r="AC37" s="102"/>
      <c r="AD37" s="102"/>
      <c r="AE37" s="102"/>
      <c r="AF37" s="102"/>
      <c r="AG37" s="102"/>
      <c r="AH37" s="102"/>
      <c r="AI37" s="102"/>
      <c r="AJ37" s="102"/>
    </row>
    <row r="38" spans="2:36" s="72" customFormat="1" ht="20.25">
      <c r="B38" s="82"/>
      <c r="C38" s="82"/>
      <c r="D38" s="82"/>
      <c r="E38" s="82"/>
      <c r="F38" s="81"/>
      <c r="I38" s="80"/>
      <c r="J38" s="80"/>
      <c r="K38" s="80"/>
      <c r="L38" s="80"/>
      <c r="M38" s="80"/>
      <c r="N38" s="126"/>
      <c r="O38" s="201"/>
      <c r="P38" s="102"/>
      <c r="Q38" s="102"/>
      <c r="R38" s="102"/>
      <c r="S38" s="102"/>
      <c r="T38" s="102"/>
      <c r="U38" s="102"/>
      <c r="V38" s="102"/>
      <c r="W38" s="102"/>
      <c r="X38" s="102"/>
      <c r="Y38" s="102"/>
      <c r="Z38" s="102"/>
      <c r="AA38" s="102"/>
      <c r="AB38" s="102"/>
      <c r="AC38" s="102"/>
      <c r="AD38" s="102"/>
      <c r="AE38" s="102"/>
      <c r="AF38" s="102"/>
      <c r="AG38" s="102"/>
      <c r="AH38" s="102"/>
      <c r="AI38" s="102"/>
      <c r="AJ38" s="102"/>
    </row>
    <row r="39" spans="2:36" s="72" customFormat="1" ht="20.25">
      <c r="B39" s="82"/>
      <c r="C39" s="82"/>
      <c r="D39" s="82"/>
      <c r="E39" s="82"/>
      <c r="F39" s="81"/>
      <c r="N39" s="125"/>
      <c r="O39" s="201"/>
      <c r="P39" s="102"/>
      <c r="Q39" s="102"/>
      <c r="R39" s="102"/>
      <c r="S39" s="102"/>
      <c r="T39" s="102"/>
      <c r="U39" s="102"/>
      <c r="V39" s="102"/>
      <c r="W39" s="102"/>
      <c r="X39" s="102"/>
      <c r="Y39" s="102"/>
      <c r="Z39" s="102"/>
      <c r="AA39" s="102"/>
      <c r="AB39" s="102"/>
      <c r="AC39" s="102"/>
      <c r="AD39" s="102"/>
      <c r="AE39" s="102"/>
      <c r="AF39" s="102"/>
      <c r="AG39" s="102"/>
      <c r="AH39" s="102"/>
      <c r="AI39" s="102"/>
      <c r="AJ39" s="102"/>
    </row>
    <row r="40" spans="2:36" s="72" customFormat="1" ht="20.25">
      <c r="B40" s="73"/>
      <c r="C40" s="560" t="s">
        <v>290</v>
      </c>
      <c r="D40" s="560"/>
      <c r="E40" s="560"/>
      <c r="F40" s="81"/>
      <c r="N40" s="125"/>
      <c r="O40" s="201"/>
      <c r="P40" s="102"/>
      <c r="Q40" s="102"/>
      <c r="R40" s="102"/>
      <c r="S40" s="102"/>
      <c r="T40" s="102"/>
      <c r="U40" s="102"/>
      <c r="V40" s="102"/>
      <c r="W40" s="102"/>
      <c r="X40" s="102"/>
      <c r="Y40" s="102"/>
      <c r="Z40" s="102"/>
      <c r="AA40" s="102"/>
      <c r="AB40" s="102"/>
      <c r="AC40" s="102"/>
      <c r="AD40" s="102"/>
      <c r="AE40" s="102"/>
      <c r="AF40" s="102"/>
      <c r="AG40" s="102"/>
      <c r="AH40" s="102"/>
      <c r="AI40" s="102"/>
      <c r="AJ40" s="102"/>
    </row>
    <row r="41" spans="2:36" s="72" customFormat="1" ht="20.25">
      <c r="B41" s="104" t="s">
        <v>378</v>
      </c>
      <c r="C41" s="559" t="s">
        <v>291</v>
      </c>
      <c r="D41" s="559"/>
      <c r="E41" s="559"/>
      <c r="F41" s="103">
        <v>1</v>
      </c>
      <c r="N41" s="125"/>
      <c r="O41" s="201"/>
      <c r="P41" s="102"/>
      <c r="Q41" s="102"/>
      <c r="R41" s="102"/>
      <c r="S41" s="102"/>
      <c r="T41" s="102"/>
      <c r="U41" s="102"/>
      <c r="V41" s="102"/>
      <c r="W41" s="102"/>
      <c r="X41" s="102"/>
      <c r="Y41" s="102"/>
      <c r="Z41" s="102"/>
      <c r="AA41" s="102"/>
      <c r="AB41" s="102"/>
      <c r="AC41" s="102"/>
      <c r="AD41" s="102"/>
      <c r="AE41" s="102"/>
      <c r="AF41" s="102"/>
      <c r="AG41" s="102"/>
      <c r="AH41" s="102"/>
      <c r="AI41" s="102"/>
      <c r="AJ41" s="102"/>
    </row>
    <row r="42" spans="2:36" s="72" customFormat="1" ht="20.25">
      <c r="B42" s="105" t="s">
        <v>380</v>
      </c>
      <c r="C42" s="559" t="s">
        <v>301</v>
      </c>
      <c r="D42" s="559"/>
      <c r="E42" s="559"/>
      <c r="F42" s="103">
        <v>2</v>
      </c>
      <c r="N42" s="125"/>
      <c r="O42" s="201"/>
      <c r="P42" s="102"/>
      <c r="Q42" s="102"/>
      <c r="R42" s="102"/>
      <c r="S42" s="102"/>
      <c r="T42" s="102"/>
      <c r="U42" s="102"/>
      <c r="V42" s="102"/>
      <c r="W42" s="102"/>
      <c r="X42" s="102"/>
      <c r="Y42" s="102"/>
      <c r="Z42" s="102"/>
      <c r="AA42" s="102"/>
      <c r="AB42" s="102"/>
      <c r="AC42" s="102"/>
      <c r="AD42" s="102"/>
      <c r="AE42" s="102"/>
      <c r="AF42" s="102"/>
      <c r="AG42" s="102"/>
      <c r="AH42" s="102"/>
      <c r="AI42" s="102"/>
      <c r="AJ42" s="102"/>
    </row>
    <row r="43" spans="2:36" s="72" customFormat="1" ht="20.25">
      <c r="B43" s="106" t="s">
        <v>381</v>
      </c>
      <c r="C43" s="559" t="s">
        <v>390</v>
      </c>
      <c r="D43" s="559"/>
      <c r="E43" s="559"/>
      <c r="F43" s="103">
        <v>3</v>
      </c>
      <c r="N43" s="125"/>
      <c r="O43" s="201"/>
      <c r="P43" s="102"/>
      <c r="Q43" s="102"/>
      <c r="R43" s="102"/>
      <c r="S43" s="102"/>
      <c r="T43" s="102"/>
      <c r="U43" s="102"/>
      <c r="V43" s="102"/>
      <c r="W43" s="102"/>
      <c r="X43" s="102"/>
      <c r="Y43" s="102"/>
      <c r="Z43" s="102"/>
      <c r="AA43" s="102"/>
      <c r="AB43" s="102"/>
      <c r="AC43" s="102"/>
      <c r="AD43" s="102"/>
      <c r="AE43" s="102"/>
      <c r="AF43" s="102"/>
      <c r="AG43" s="102"/>
      <c r="AH43" s="102"/>
      <c r="AI43" s="102"/>
      <c r="AJ43" s="102"/>
    </row>
    <row r="44" spans="2:36" s="72" customFormat="1" ht="20.25">
      <c r="B44" s="107" t="s">
        <v>383</v>
      </c>
      <c r="C44" s="559" t="s">
        <v>314</v>
      </c>
      <c r="D44" s="559"/>
      <c r="E44" s="559"/>
      <c r="F44" s="103">
        <v>4</v>
      </c>
      <c r="N44" s="125"/>
      <c r="O44" s="201"/>
      <c r="P44" s="102"/>
      <c r="Q44" s="102"/>
      <c r="R44" s="102"/>
      <c r="S44" s="102"/>
      <c r="T44" s="102"/>
      <c r="U44" s="102"/>
      <c r="V44" s="102"/>
      <c r="W44" s="102"/>
      <c r="X44" s="102"/>
      <c r="Y44" s="102"/>
      <c r="Z44" s="102"/>
      <c r="AA44" s="102"/>
      <c r="AB44" s="102"/>
      <c r="AC44" s="102"/>
      <c r="AD44" s="102"/>
      <c r="AE44" s="102"/>
      <c r="AF44" s="102"/>
      <c r="AG44" s="102"/>
      <c r="AH44" s="102"/>
      <c r="AI44" s="102"/>
      <c r="AJ44" s="102"/>
    </row>
    <row r="45" spans="2:36" s="72" customFormat="1" ht="20.25">
      <c r="B45" s="108" t="s">
        <v>384</v>
      </c>
      <c r="C45" s="559" t="s">
        <v>391</v>
      </c>
      <c r="D45" s="559"/>
      <c r="E45" s="559"/>
      <c r="F45" s="103">
        <v>5</v>
      </c>
      <c r="N45" s="125"/>
      <c r="O45" s="201"/>
      <c r="P45" s="102"/>
      <c r="Q45" s="102"/>
      <c r="R45" s="102"/>
      <c r="S45" s="102"/>
      <c r="T45" s="102"/>
      <c r="U45" s="102"/>
      <c r="V45" s="102"/>
      <c r="W45" s="102"/>
      <c r="X45" s="102"/>
      <c r="Y45" s="102"/>
      <c r="Z45" s="102"/>
      <c r="AA45" s="102"/>
      <c r="AB45" s="102"/>
      <c r="AC45" s="102"/>
      <c r="AD45" s="102"/>
      <c r="AE45" s="102"/>
      <c r="AF45" s="102"/>
      <c r="AG45" s="102"/>
      <c r="AH45" s="102"/>
      <c r="AI45" s="102"/>
      <c r="AJ45" s="102"/>
    </row>
    <row r="46" spans="2:36" s="72" customFormat="1" ht="20.25">
      <c r="B46" s="80"/>
      <c r="C46" s="80" t="s">
        <v>392</v>
      </c>
      <c r="D46" s="80"/>
      <c r="F46" s="81"/>
      <c r="N46" s="125"/>
      <c r="O46" s="201"/>
      <c r="P46" s="102"/>
      <c r="Q46" s="102"/>
      <c r="R46" s="102"/>
      <c r="S46" s="102"/>
      <c r="T46" s="102"/>
      <c r="U46" s="102"/>
      <c r="V46" s="102"/>
      <c r="W46" s="102"/>
      <c r="X46" s="102"/>
      <c r="Y46" s="102"/>
      <c r="Z46" s="102"/>
      <c r="AA46" s="102"/>
      <c r="AB46" s="102"/>
      <c r="AC46" s="102"/>
      <c r="AD46" s="102"/>
      <c r="AE46" s="102"/>
      <c r="AF46" s="102"/>
      <c r="AG46" s="102"/>
      <c r="AH46" s="102"/>
      <c r="AI46" s="102"/>
      <c r="AJ46" s="102"/>
    </row>
    <row r="47" spans="2:36" s="72" customFormat="1" ht="20.25">
      <c r="B47" s="80"/>
      <c r="C47" s="80"/>
      <c r="D47" s="80"/>
      <c r="F47" s="81"/>
      <c r="N47" s="125"/>
      <c r="O47" s="201"/>
      <c r="P47" s="102"/>
      <c r="Q47" s="102"/>
      <c r="R47" s="102"/>
      <c r="S47" s="102"/>
      <c r="T47" s="102"/>
      <c r="U47" s="102"/>
      <c r="V47" s="102"/>
      <c r="W47" s="102"/>
      <c r="X47" s="102"/>
      <c r="Y47" s="102"/>
      <c r="Z47" s="102"/>
      <c r="AA47" s="102"/>
      <c r="AB47" s="102"/>
      <c r="AC47" s="102"/>
      <c r="AD47" s="102"/>
      <c r="AE47" s="102"/>
      <c r="AF47" s="102"/>
      <c r="AG47" s="102"/>
      <c r="AH47" s="102"/>
      <c r="AI47" s="102"/>
      <c r="AJ47" s="102"/>
    </row>
    <row r="48" spans="2:36" s="72" customFormat="1" ht="20.25">
      <c r="B48" s="73"/>
      <c r="C48" s="561" t="s">
        <v>310</v>
      </c>
      <c r="D48" s="561"/>
      <c r="E48" s="561"/>
      <c r="F48" s="81"/>
      <c r="N48" s="125"/>
      <c r="O48" s="201"/>
      <c r="P48" s="102"/>
      <c r="Q48" s="102"/>
      <c r="R48" s="102"/>
      <c r="S48" s="102"/>
      <c r="T48" s="102"/>
      <c r="U48" s="102"/>
      <c r="V48" s="102"/>
      <c r="W48" s="102"/>
      <c r="X48" s="102"/>
      <c r="Y48" s="102"/>
      <c r="Z48" s="102"/>
      <c r="AA48" s="102"/>
      <c r="AB48" s="102"/>
      <c r="AC48" s="102"/>
      <c r="AD48" s="102"/>
      <c r="AE48" s="102"/>
      <c r="AF48" s="102"/>
      <c r="AG48" s="102"/>
      <c r="AH48" s="102"/>
      <c r="AI48" s="102"/>
      <c r="AJ48" s="102"/>
    </row>
    <row r="49" spans="2:36" s="72" customFormat="1" ht="20.25" customHeight="1">
      <c r="B49" s="75" t="s">
        <v>378</v>
      </c>
      <c r="C49" s="562" t="s">
        <v>393</v>
      </c>
      <c r="D49" s="563"/>
      <c r="E49" s="564"/>
      <c r="F49" s="66">
        <v>1</v>
      </c>
      <c r="N49" s="125"/>
      <c r="O49" s="201"/>
      <c r="P49" s="102"/>
      <c r="Q49" s="102"/>
      <c r="R49" s="102"/>
      <c r="S49" s="102"/>
      <c r="T49" s="102"/>
      <c r="U49" s="102"/>
      <c r="V49" s="102"/>
      <c r="W49" s="102"/>
      <c r="X49" s="102"/>
      <c r="Y49" s="102"/>
      <c r="Z49" s="102"/>
      <c r="AA49" s="102"/>
      <c r="AB49" s="102"/>
      <c r="AC49" s="102"/>
      <c r="AD49" s="102"/>
      <c r="AE49" s="102"/>
      <c r="AF49" s="102"/>
      <c r="AG49" s="102"/>
      <c r="AH49" s="102"/>
      <c r="AI49" s="102"/>
      <c r="AJ49" s="102"/>
    </row>
    <row r="50" spans="2:36" s="72" customFormat="1" ht="20.25" customHeight="1">
      <c r="B50" s="76" t="s">
        <v>380</v>
      </c>
      <c r="C50" s="562" t="s">
        <v>305</v>
      </c>
      <c r="D50" s="563"/>
      <c r="E50" s="564"/>
      <c r="F50" s="66">
        <v>2</v>
      </c>
      <c r="N50" s="125"/>
      <c r="O50" s="201"/>
      <c r="P50" s="102"/>
      <c r="Q50" s="102"/>
      <c r="R50" s="102"/>
      <c r="S50" s="102"/>
      <c r="T50" s="102"/>
      <c r="U50" s="102"/>
      <c r="V50" s="102"/>
      <c r="W50" s="102"/>
      <c r="X50" s="102"/>
      <c r="Y50" s="102"/>
      <c r="Z50" s="102"/>
      <c r="AA50" s="102"/>
      <c r="AB50" s="102"/>
      <c r="AC50" s="102"/>
      <c r="AD50" s="102"/>
      <c r="AE50" s="102"/>
      <c r="AF50" s="102"/>
      <c r="AG50" s="102"/>
      <c r="AH50" s="102"/>
      <c r="AI50" s="102"/>
      <c r="AJ50" s="102"/>
    </row>
    <row r="51" spans="2:36" s="72" customFormat="1" ht="20.25" customHeight="1">
      <c r="B51" s="77" t="s">
        <v>381</v>
      </c>
      <c r="C51" s="562" t="s">
        <v>394</v>
      </c>
      <c r="D51" s="563"/>
      <c r="E51" s="564"/>
      <c r="F51" s="66">
        <v>3</v>
      </c>
      <c r="N51" s="125"/>
      <c r="O51" s="201"/>
      <c r="P51" s="102"/>
      <c r="Q51" s="102"/>
      <c r="R51" s="102"/>
      <c r="S51" s="102"/>
      <c r="T51" s="102"/>
      <c r="U51" s="102"/>
      <c r="V51" s="102"/>
      <c r="W51" s="102"/>
      <c r="X51" s="102"/>
      <c r="Y51" s="102"/>
      <c r="Z51" s="102"/>
      <c r="AA51" s="102"/>
      <c r="AB51" s="102"/>
      <c r="AC51" s="102"/>
      <c r="AD51" s="102"/>
      <c r="AE51" s="102"/>
      <c r="AF51" s="102"/>
      <c r="AG51" s="102"/>
      <c r="AH51" s="102"/>
      <c r="AI51" s="102"/>
      <c r="AJ51" s="102"/>
    </row>
    <row r="52" spans="2:36" s="72" customFormat="1" ht="20.25" customHeight="1">
      <c r="B52" s="78" t="s">
        <v>383</v>
      </c>
      <c r="C52" s="562" t="s">
        <v>395</v>
      </c>
      <c r="D52" s="563"/>
      <c r="E52" s="564"/>
      <c r="F52" s="66">
        <v>4</v>
      </c>
      <c r="N52" s="125"/>
      <c r="O52" s="201"/>
      <c r="P52" s="102"/>
      <c r="Q52" s="102"/>
      <c r="R52" s="102"/>
      <c r="S52" s="102"/>
      <c r="T52" s="102"/>
      <c r="U52" s="102"/>
      <c r="V52" s="102"/>
      <c r="W52" s="102"/>
      <c r="X52" s="102"/>
      <c r="Y52" s="102"/>
      <c r="Z52" s="102"/>
      <c r="AA52" s="102"/>
      <c r="AB52" s="102"/>
      <c r="AC52" s="102"/>
      <c r="AD52" s="102"/>
      <c r="AE52" s="102"/>
      <c r="AF52" s="102"/>
      <c r="AG52" s="102"/>
      <c r="AH52" s="102"/>
      <c r="AI52" s="102"/>
      <c r="AJ52" s="102"/>
    </row>
    <row r="53" spans="2:36" s="72" customFormat="1" ht="20.25" customHeight="1">
      <c r="B53" s="79" t="s">
        <v>384</v>
      </c>
      <c r="C53" s="562" t="s">
        <v>396</v>
      </c>
      <c r="D53" s="563"/>
      <c r="E53" s="564"/>
      <c r="F53" s="66">
        <v>5</v>
      </c>
      <c r="N53" s="125"/>
      <c r="O53" s="201"/>
      <c r="P53" s="102"/>
      <c r="Q53" s="102"/>
      <c r="R53" s="102"/>
      <c r="S53" s="102"/>
      <c r="T53" s="102"/>
      <c r="U53" s="102"/>
      <c r="V53" s="102"/>
      <c r="W53" s="102"/>
      <c r="X53" s="102"/>
      <c r="Y53" s="102"/>
      <c r="Z53" s="102"/>
      <c r="AA53" s="102"/>
      <c r="AB53" s="102"/>
      <c r="AC53" s="102"/>
      <c r="AD53" s="102"/>
      <c r="AE53" s="102"/>
      <c r="AF53" s="102"/>
      <c r="AG53" s="102"/>
      <c r="AH53" s="102"/>
      <c r="AI53" s="102"/>
      <c r="AJ53" s="102"/>
    </row>
    <row r="54" spans="2:36" s="72" customFormat="1" ht="20.25">
      <c r="B54" s="80"/>
      <c r="C54" s="80"/>
      <c r="D54" s="80"/>
      <c r="E54" s="80"/>
      <c r="F54" s="81"/>
      <c r="N54" s="125"/>
      <c r="O54" s="201"/>
      <c r="P54" s="102"/>
      <c r="Q54" s="102"/>
      <c r="R54" s="102"/>
      <c r="S54" s="102"/>
      <c r="T54" s="102"/>
      <c r="U54" s="102"/>
      <c r="V54" s="102"/>
      <c r="W54" s="102"/>
      <c r="X54" s="102"/>
      <c r="Y54" s="102"/>
      <c r="Z54" s="102"/>
      <c r="AA54" s="102"/>
      <c r="AB54" s="102"/>
      <c r="AC54" s="102"/>
      <c r="AD54" s="102"/>
      <c r="AE54" s="102"/>
      <c r="AF54" s="102"/>
      <c r="AG54" s="102"/>
      <c r="AH54" s="102"/>
      <c r="AI54" s="102"/>
      <c r="AJ54" s="102"/>
    </row>
    <row r="55" spans="2:36" s="72" customFormat="1" ht="20.25">
      <c r="N55" s="125"/>
      <c r="O55" s="201"/>
      <c r="P55" s="102"/>
      <c r="Q55" s="102"/>
      <c r="R55" s="102"/>
      <c r="S55" s="102"/>
      <c r="T55" s="102"/>
      <c r="U55" s="102"/>
      <c r="V55" s="102"/>
      <c r="W55" s="102"/>
      <c r="X55" s="102"/>
      <c r="Y55" s="102"/>
      <c r="Z55" s="102"/>
      <c r="AA55" s="102"/>
      <c r="AB55" s="102"/>
      <c r="AC55" s="102"/>
      <c r="AD55" s="102"/>
      <c r="AE55" s="102"/>
      <c r="AF55" s="102"/>
      <c r="AG55" s="102"/>
      <c r="AH55" s="102"/>
      <c r="AI55" s="102"/>
      <c r="AJ55" s="102"/>
    </row>
    <row r="56" spans="2:36" s="72" customFormat="1" ht="20.25" customHeight="1">
      <c r="B56" s="73"/>
      <c r="C56" s="92" t="s">
        <v>376</v>
      </c>
      <c r="D56" s="92"/>
      <c r="E56" s="92"/>
      <c r="F56" s="81"/>
      <c r="N56" s="125"/>
      <c r="O56" s="201"/>
      <c r="P56" s="102"/>
      <c r="Q56" s="102"/>
      <c r="R56" s="102"/>
      <c r="S56" s="102"/>
      <c r="T56" s="102"/>
      <c r="U56" s="102"/>
      <c r="V56" s="102"/>
      <c r="W56" s="102"/>
      <c r="X56" s="102"/>
      <c r="Y56" s="102"/>
      <c r="Z56" s="102"/>
      <c r="AA56" s="102"/>
      <c r="AB56" s="102"/>
      <c r="AC56" s="102"/>
      <c r="AD56" s="102"/>
      <c r="AE56" s="102"/>
      <c r="AF56" s="102"/>
      <c r="AG56" s="102"/>
      <c r="AH56" s="102"/>
      <c r="AI56" s="102"/>
      <c r="AJ56" s="102"/>
    </row>
    <row r="57" spans="2:36" s="72" customFormat="1" ht="20.25" customHeight="1">
      <c r="B57" s="75" t="s">
        <v>378</v>
      </c>
      <c r="C57" s="565" t="s">
        <v>397</v>
      </c>
      <c r="D57" s="566"/>
      <c r="E57" s="567"/>
      <c r="F57" s="66">
        <v>1</v>
      </c>
      <c r="N57" s="125"/>
      <c r="O57" s="201"/>
      <c r="P57" s="102"/>
      <c r="Q57" s="102"/>
      <c r="R57" s="102"/>
      <c r="S57" s="102"/>
      <c r="T57" s="102"/>
      <c r="U57" s="102"/>
      <c r="V57" s="102"/>
      <c r="W57" s="102"/>
      <c r="X57" s="102"/>
      <c r="Y57" s="102"/>
      <c r="Z57" s="102"/>
      <c r="AA57" s="102"/>
      <c r="AB57" s="102"/>
      <c r="AC57" s="102"/>
      <c r="AD57" s="102"/>
      <c r="AE57" s="102"/>
      <c r="AF57" s="102"/>
      <c r="AG57" s="102"/>
      <c r="AH57" s="102"/>
      <c r="AI57" s="102"/>
      <c r="AJ57" s="102"/>
    </row>
    <row r="58" spans="2:36" s="72" customFormat="1" ht="20.25" customHeight="1">
      <c r="B58" s="76" t="s">
        <v>380</v>
      </c>
      <c r="C58" s="565" t="s">
        <v>398</v>
      </c>
      <c r="D58" s="566"/>
      <c r="E58" s="567"/>
      <c r="F58" s="66">
        <v>2</v>
      </c>
      <c r="N58" s="125"/>
      <c r="O58" s="201"/>
      <c r="P58" s="102"/>
      <c r="Q58" s="102"/>
      <c r="R58" s="102"/>
      <c r="S58" s="102"/>
      <c r="T58" s="102"/>
      <c r="U58" s="102"/>
      <c r="V58" s="102"/>
      <c r="W58" s="102"/>
      <c r="X58" s="102"/>
      <c r="Y58" s="102"/>
      <c r="Z58" s="102"/>
      <c r="AA58" s="102"/>
      <c r="AB58" s="102"/>
      <c r="AC58" s="102"/>
      <c r="AD58" s="102"/>
      <c r="AE58" s="102"/>
      <c r="AF58" s="102"/>
      <c r="AG58" s="102"/>
      <c r="AH58" s="102"/>
      <c r="AI58" s="102"/>
      <c r="AJ58" s="102"/>
    </row>
    <row r="59" spans="2:36" s="72" customFormat="1" ht="20.25" customHeight="1">
      <c r="B59" s="77" t="s">
        <v>381</v>
      </c>
      <c r="C59" s="565" t="s">
        <v>399</v>
      </c>
      <c r="D59" s="566"/>
      <c r="E59" s="567"/>
      <c r="F59" s="66">
        <v>3</v>
      </c>
      <c r="N59" s="125"/>
      <c r="O59" s="201"/>
      <c r="P59" s="102"/>
      <c r="Q59" s="102"/>
      <c r="R59" s="102"/>
      <c r="S59" s="102"/>
      <c r="T59" s="102"/>
      <c r="U59" s="102"/>
      <c r="V59" s="102"/>
      <c r="W59" s="102"/>
      <c r="X59" s="102"/>
      <c r="Y59" s="102"/>
      <c r="Z59" s="102"/>
      <c r="AA59" s="102"/>
      <c r="AB59" s="102"/>
      <c r="AC59" s="102"/>
      <c r="AD59" s="102"/>
      <c r="AE59" s="102"/>
      <c r="AF59" s="102"/>
      <c r="AG59" s="102"/>
      <c r="AH59" s="102"/>
      <c r="AI59" s="102"/>
      <c r="AJ59" s="102"/>
    </row>
    <row r="60" spans="2:36" s="72" customFormat="1" ht="20.25" customHeight="1">
      <c r="B60" s="78" t="s">
        <v>383</v>
      </c>
      <c r="C60" s="565" t="s">
        <v>400</v>
      </c>
      <c r="D60" s="566"/>
      <c r="E60" s="567"/>
      <c r="F60" s="66">
        <v>4</v>
      </c>
      <c r="N60" s="125"/>
      <c r="O60" s="201"/>
      <c r="P60" s="102"/>
      <c r="Q60" s="102"/>
      <c r="R60" s="102"/>
      <c r="S60" s="102"/>
      <c r="T60" s="102"/>
      <c r="U60" s="102"/>
      <c r="V60" s="102"/>
      <c r="W60" s="102"/>
      <c r="X60" s="102"/>
      <c r="Y60" s="102"/>
      <c r="Z60" s="102"/>
      <c r="AA60" s="102"/>
      <c r="AB60" s="102"/>
      <c r="AC60" s="102"/>
      <c r="AD60" s="102"/>
      <c r="AE60" s="102"/>
      <c r="AF60" s="102"/>
      <c r="AG60" s="102"/>
      <c r="AH60" s="102"/>
      <c r="AI60" s="102"/>
      <c r="AJ60" s="102"/>
    </row>
    <row r="61" spans="2:36" s="72" customFormat="1" ht="20.25" customHeight="1">
      <c r="B61" s="79" t="s">
        <v>384</v>
      </c>
      <c r="C61" s="565" t="s">
        <v>401</v>
      </c>
      <c r="D61" s="566"/>
      <c r="E61" s="567"/>
      <c r="F61" s="66">
        <v>5</v>
      </c>
      <c r="N61" s="125"/>
      <c r="O61" s="201"/>
      <c r="P61" s="102"/>
      <c r="Q61" s="102"/>
      <c r="R61" s="102"/>
      <c r="S61" s="102"/>
      <c r="T61" s="102"/>
      <c r="U61" s="102"/>
      <c r="V61" s="102"/>
      <c r="W61" s="102"/>
      <c r="X61" s="102"/>
      <c r="Y61" s="102"/>
      <c r="Z61" s="102"/>
      <c r="AA61" s="102"/>
      <c r="AB61" s="102"/>
      <c r="AC61" s="102"/>
      <c r="AD61" s="102"/>
      <c r="AE61" s="102"/>
      <c r="AF61" s="102"/>
      <c r="AG61" s="102"/>
      <c r="AH61" s="102"/>
      <c r="AI61" s="102"/>
      <c r="AJ61" s="102"/>
    </row>
    <row r="62" spans="2:36" s="72" customFormat="1" ht="20.25">
      <c r="E62" s="83"/>
      <c r="N62" s="125"/>
      <c r="O62" s="201"/>
      <c r="P62" s="102"/>
      <c r="Q62" s="102"/>
      <c r="R62" s="102"/>
      <c r="S62" s="102"/>
      <c r="T62" s="102"/>
      <c r="U62" s="102"/>
      <c r="V62" s="102"/>
      <c r="W62" s="102"/>
      <c r="X62" s="102"/>
      <c r="Y62" s="102"/>
      <c r="Z62" s="102"/>
      <c r="AA62" s="102"/>
      <c r="AB62" s="102"/>
      <c r="AC62" s="102"/>
      <c r="AD62" s="102"/>
      <c r="AE62" s="102"/>
      <c r="AF62" s="102"/>
      <c r="AG62" s="102"/>
      <c r="AH62" s="102"/>
      <c r="AI62" s="102"/>
      <c r="AJ62" s="102"/>
    </row>
    <row r="63" spans="2:36" s="72" customFormat="1" ht="20.25">
      <c r="E63" s="83"/>
      <c r="N63" s="125"/>
      <c r="O63" s="201"/>
      <c r="P63" s="102"/>
      <c r="Q63" s="102"/>
      <c r="R63" s="102"/>
      <c r="S63" s="102"/>
      <c r="T63" s="102"/>
      <c r="U63" s="102"/>
      <c r="V63" s="102"/>
      <c r="W63" s="102"/>
      <c r="X63" s="102"/>
      <c r="Y63" s="102"/>
      <c r="Z63" s="102"/>
      <c r="AA63" s="102"/>
      <c r="AB63" s="102"/>
      <c r="AC63" s="102"/>
      <c r="AD63" s="102"/>
      <c r="AE63" s="102"/>
      <c r="AF63" s="102"/>
      <c r="AG63" s="102"/>
      <c r="AH63" s="102"/>
      <c r="AI63" s="102"/>
      <c r="AJ63" s="102"/>
    </row>
    <row r="64" spans="2:36" s="72" customFormat="1" ht="20.25">
      <c r="E64" s="83"/>
      <c r="N64" s="125"/>
      <c r="O64" s="201"/>
      <c r="P64" s="102"/>
      <c r="Q64" s="102"/>
      <c r="R64" s="102"/>
      <c r="S64" s="102"/>
      <c r="T64" s="102"/>
      <c r="U64" s="102"/>
      <c r="V64" s="102"/>
      <c r="W64" s="102"/>
      <c r="X64" s="102"/>
      <c r="Y64" s="102"/>
      <c r="Z64" s="102"/>
      <c r="AA64" s="102"/>
      <c r="AB64" s="102"/>
      <c r="AC64" s="102"/>
      <c r="AD64" s="102"/>
      <c r="AE64" s="102"/>
      <c r="AF64" s="102"/>
      <c r="AG64" s="102"/>
      <c r="AH64" s="102"/>
      <c r="AI64" s="102"/>
      <c r="AJ64" s="102"/>
    </row>
    <row r="65" spans="5:36" s="72" customFormat="1" ht="20.25">
      <c r="E65" s="83"/>
      <c r="N65" s="125"/>
      <c r="O65" s="201"/>
      <c r="P65" s="102"/>
      <c r="Q65" s="102"/>
      <c r="R65" s="102"/>
      <c r="S65" s="102"/>
      <c r="T65" s="102"/>
      <c r="U65" s="102"/>
      <c r="V65" s="102"/>
      <c r="W65" s="102"/>
      <c r="X65" s="102"/>
      <c r="Y65" s="102"/>
      <c r="Z65" s="102"/>
      <c r="AA65" s="102"/>
      <c r="AB65" s="102"/>
      <c r="AC65" s="102"/>
      <c r="AD65" s="102"/>
      <c r="AE65" s="102"/>
      <c r="AF65" s="102"/>
      <c r="AG65" s="102"/>
      <c r="AH65" s="102"/>
      <c r="AI65" s="102"/>
      <c r="AJ65" s="102"/>
    </row>
    <row r="66" spans="5:36" s="72" customFormat="1" ht="20.25">
      <c r="E66" s="83"/>
      <c r="N66" s="125"/>
      <c r="O66" s="201"/>
      <c r="P66" s="102"/>
      <c r="Q66" s="102"/>
      <c r="R66" s="102"/>
      <c r="S66" s="102"/>
      <c r="T66" s="102"/>
      <c r="U66" s="102"/>
      <c r="V66" s="102"/>
      <c r="W66" s="102"/>
      <c r="X66" s="102"/>
      <c r="Y66" s="102"/>
      <c r="Z66" s="102"/>
      <c r="AA66" s="102"/>
      <c r="AB66" s="102"/>
      <c r="AC66" s="102"/>
      <c r="AD66" s="102"/>
      <c r="AE66" s="102"/>
      <c r="AF66" s="102"/>
      <c r="AG66" s="102"/>
      <c r="AH66" s="102"/>
      <c r="AI66" s="102"/>
      <c r="AJ66" s="102"/>
    </row>
    <row r="67" spans="5:36" s="72" customFormat="1" ht="20.25">
      <c r="E67" s="83"/>
      <c r="N67" s="125"/>
      <c r="O67" s="201"/>
      <c r="P67" s="102"/>
      <c r="Q67" s="102"/>
      <c r="R67" s="102"/>
      <c r="S67" s="102"/>
      <c r="T67" s="102"/>
      <c r="U67" s="102"/>
      <c r="V67" s="102"/>
      <c r="W67" s="102"/>
      <c r="X67" s="102"/>
      <c r="Y67" s="102"/>
      <c r="Z67" s="102"/>
      <c r="AA67" s="102"/>
      <c r="AB67" s="102"/>
      <c r="AC67" s="102"/>
      <c r="AD67" s="102"/>
      <c r="AE67" s="102"/>
      <c r="AF67" s="102"/>
      <c r="AG67" s="102"/>
      <c r="AH67" s="102"/>
      <c r="AI67" s="102"/>
      <c r="AJ67" s="102"/>
    </row>
    <row r="68" spans="5:36" s="72" customFormat="1" ht="20.25">
      <c r="E68" s="83"/>
      <c r="N68" s="125"/>
      <c r="O68" s="201"/>
      <c r="P68" s="102"/>
      <c r="Q68" s="102"/>
      <c r="R68" s="102"/>
      <c r="S68" s="102"/>
      <c r="T68" s="102"/>
      <c r="U68" s="102"/>
      <c r="V68" s="102"/>
      <c r="W68" s="102"/>
      <c r="X68" s="102"/>
      <c r="Y68" s="102"/>
      <c r="Z68" s="102"/>
      <c r="AA68" s="102"/>
      <c r="AB68" s="102"/>
      <c r="AC68" s="102"/>
      <c r="AD68" s="102"/>
      <c r="AE68" s="102"/>
      <c r="AF68" s="102"/>
      <c r="AG68" s="102"/>
      <c r="AH68" s="102"/>
      <c r="AI68" s="102"/>
      <c r="AJ68" s="102"/>
    </row>
    <row r="69" spans="5:36" s="72" customFormat="1" ht="20.25">
      <c r="E69" s="83"/>
      <c r="N69" s="125"/>
      <c r="O69" s="201"/>
      <c r="P69" s="102"/>
      <c r="Q69" s="102"/>
      <c r="R69" s="102"/>
      <c r="S69" s="102"/>
      <c r="T69" s="102"/>
      <c r="U69" s="102"/>
      <c r="V69" s="102"/>
      <c r="W69" s="102"/>
      <c r="X69" s="102"/>
      <c r="Y69" s="102"/>
      <c r="Z69" s="102"/>
      <c r="AA69" s="102"/>
      <c r="AB69" s="102"/>
      <c r="AC69" s="102"/>
      <c r="AD69" s="102"/>
      <c r="AE69" s="102"/>
      <c r="AF69" s="102"/>
      <c r="AG69" s="102"/>
      <c r="AH69" s="102"/>
      <c r="AI69" s="102"/>
      <c r="AJ69" s="102"/>
    </row>
    <row r="70" spans="5:36" s="72" customFormat="1" ht="20.25">
      <c r="E70" s="83"/>
      <c r="N70" s="125"/>
      <c r="O70" s="201"/>
      <c r="P70" s="102"/>
      <c r="Q70" s="102"/>
      <c r="R70" s="102"/>
      <c r="S70" s="102"/>
      <c r="T70" s="102"/>
      <c r="U70" s="102"/>
      <c r="V70" s="102"/>
      <c r="W70" s="102"/>
      <c r="X70" s="102"/>
      <c r="Y70" s="102"/>
      <c r="Z70" s="102"/>
      <c r="AA70" s="102"/>
      <c r="AB70" s="102"/>
      <c r="AC70" s="102"/>
      <c r="AD70" s="102"/>
      <c r="AE70" s="102"/>
      <c r="AF70" s="102"/>
      <c r="AG70" s="102"/>
      <c r="AH70" s="102"/>
      <c r="AI70" s="102"/>
      <c r="AJ70" s="102"/>
    </row>
    <row r="71" spans="5:36" s="72" customFormat="1" ht="20.25">
      <c r="E71" s="83"/>
      <c r="N71" s="125"/>
      <c r="O71" s="201"/>
      <c r="P71" s="102"/>
      <c r="Q71" s="102"/>
      <c r="R71" s="102"/>
      <c r="S71" s="102"/>
      <c r="T71" s="102"/>
      <c r="U71" s="102"/>
      <c r="V71" s="102"/>
      <c r="W71" s="102"/>
      <c r="X71" s="102"/>
      <c r="Y71" s="102"/>
      <c r="Z71" s="102"/>
      <c r="AA71" s="102"/>
      <c r="AB71" s="102"/>
      <c r="AC71" s="102"/>
      <c r="AD71" s="102"/>
      <c r="AE71" s="102"/>
      <c r="AF71" s="102"/>
      <c r="AG71" s="102"/>
      <c r="AH71" s="102"/>
      <c r="AI71" s="102"/>
      <c r="AJ71" s="102"/>
    </row>
    <row r="72" spans="5:36" s="72" customFormat="1" ht="20.25">
      <c r="E72" s="83"/>
      <c r="N72" s="125"/>
      <c r="O72" s="201"/>
      <c r="P72" s="102"/>
      <c r="Q72" s="102"/>
      <c r="R72" s="102"/>
      <c r="S72" s="102"/>
      <c r="T72" s="102"/>
      <c r="U72" s="102"/>
      <c r="V72" s="102"/>
      <c r="W72" s="102"/>
      <c r="X72" s="102"/>
      <c r="Y72" s="102"/>
      <c r="Z72" s="102"/>
      <c r="AA72" s="102"/>
      <c r="AB72" s="102"/>
      <c r="AC72" s="102"/>
      <c r="AD72" s="102"/>
      <c r="AE72" s="102"/>
      <c r="AF72" s="102"/>
      <c r="AG72" s="102"/>
      <c r="AH72" s="102"/>
      <c r="AI72" s="102"/>
      <c r="AJ72" s="102"/>
    </row>
    <row r="73" spans="5:36" s="72" customFormat="1" ht="20.25">
      <c r="E73" s="83"/>
      <c r="N73" s="125"/>
      <c r="O73" s="201"/>
      <c r="P73" s="102"/>
      <c r="Q73" s="102"/>
      <c r="R73" s="102"/>
      <c r="S73" s="102"/>
      <c r="T73" s="102"/>
      <c r="U73" s="102"/>
      <c r="V73" s="102"/>
      <c r="W73" s="102"/>
      <c r="X73" s="102"/>
      <c r="Y73" s="102"/>
      <c r="Z73" s="102"/>
      <c r="AA73" s="102"/>
      <c r="AB73" s="102"/>
      <c r="AC73" s="102"/>
      <c r="AD73" s="102"/>
      <c r="AE73" s="102"/>
      <c r="AF73" s="102"/>
      <c r="AG73" s="102"/>
      <c r="AH73" s="102"/>
      <c r="AI73" s="102"/>
      <c r="AJ73" s="102"/>
    </row>
    <row r="74" spans="5:36" s="72" customFormat="1" ht="20.25">
      <c r="E74" s="83"/>
      <c r="N74" s="125"/>
      <c r="O74" s="201"/>
      <c r="P74" s="102"/>
      <c r="Q74" s="102"/>
      <c r="R74" s="102"/>
      <c r="S74" s="102"/>
      <c r="T74" s="102"/>
      <c r="U74" s="102"/>
      <c r="V74" s="102"/>
      <c r="W74" s="102"/>
      <c r="X74" s="102"/>
      <c r="Y74" s="102"/>
      <c r="Z74" s="102"/>
      <c r="AA74" s="102"/>
      <c r="AB74" s="102"/>
      <c r="AC74" s="102"/>
      <c r="AD74" s="102"/>
      <c r="AE74" s="102"/>
      <c r="AF74" s="102"/>
      <c r="AG74" s="102"/>
      <c r="AH74" s="102"/>
      <c r="AI74" s="102"/>
      <c r="AJ74" s="102"/>
    </row>
    <row r="75" spans="5:36" s="72" customFormat="1" ht="20.25">
      <c r="E75" s="83"/>
      <c r="N75" s="125"/>
      <c r="O75" s="201"/>
      <c r="P75" s="102"/>
      <c r="Q75" s="102"/>
      <c r="R75" s="102"/>
      <c r="S75" s="102"/>
      <c r="T75" s="102"/>
      <c r="U75" s="102"/>
      <c r="V75" s="102"/>
      <c r="W75" s="102"/>
      <c r="X75" s="102"/>
      <c r="Y75" s="102"/>
      <c r="Z75" s="102"/>
      <c r="AA75" s="102"/>
      <c r="AB75" s="102"/>
      <c r="AC75" s="102"/>
      <c r="AD75" s="102"/>
      <c r="AE75" s="102"/>
      <c r="AF75" s="102"/>
      <c r="AG75" s="102"/>
      <c r="AH75" s="102"/>
      <c r="AI75" s="102"/>
      <c r="AJ75" s="102"/>
    </row>
    <row r="76" spans="5:36" s="72" customFormat="1" ht="20.25">
      <c r="E76" s="83"/>
      <c r="N76" s="125"/>
      <c r="O76" s="201"/>
      <c r="P76" s="102"/>
      <c r="Q76" s="102"/>
      <c r="R76" s="102"/>
      <c r="S76" s="102"/>
      <c r="T76" s="102"/>
      <c r="U76" s="102"/>
      <c r="V76" s="102"/>
      <c r="W76" s="102"/>
      <c r="X76" s="102"/>
      <c r="Y76" s="102"/>
      <c r="Z76" s="102"/>
      <c r="AA76" s="102"/>
      <c r="AB76" s="102"/>
      <c r="AC76" s="102"/>
      <c r="AD76" s="102"/>
      <c r="AE76" s="102"/>
      <c r="AF76" s="102"/>
      <c r="AG76" s="102"/>
      <c r="AH76" s="102"/>
      <c r="AI76" s="102"/>
      <c r="AJ76" s="102"/>
    </row>
    <row r="77" spans="5:36" s="72" customFormat="1" ht="20.25">
      <c r="E77" s="83"/>
      <c r="N77" s="125"/>
      <c r="O77" s="201"/>
      <c r="P77" s="102"/>
      <c r="Q77" s="102"/>
      <c r="R77" s="102"/>
      <c r="S77" s="102"/>
      <c r="T77" s="102"/>
      <c r="U77" s="102"/>
      <c r="V77" s="102"/>
      <c r="W77" s="102"/>
      <c r="X77" s="102"/>
      <c r="Y77" s="102"/>
      <c r="Z77" s="102"/>
      <c r="AA77" s="102"/>
      <c r="AB77" s="102"/>
      <c r="AC77" s="102"/>
      <c r="AD77" s="102"/>
      <c r="AE77" s="102"/>
      <c r="AF77" s="102"/>
      <c r="AG77" s="102"/>
      <c r="AH77" s="102"/>
      <c r="AI77" s="102"/>
      <c r="AJ77" s="102"/>
    </row>
    <row r="78" spans="5:36" s="72" customFormat="1" ht="20.25">
      <c r="E78" s="83"/>
      <c r="N78" s="125"/>
      <c r="O78" s="201"/>
      <c r="P78" s="102"/>
      <c r="Q78" s="102"/>
      <c r="R78" s="102"/>
      <c r="S78" s="102"/>
      <c r="T78" s="102"/>
      <c r="U78" s="102"/>
      <c r="V78" s="102"/>
      <c r="W78" s="102"/>
      <c r="X78" s="102"/>
      <c r="Y78" s="102"/>
      <c r="Z78" s="102"/>
      <c r="AA78" s="102"/>
      <c r="AB78" s="102"/>
      <c r="AC78" s="102"/>
      <c r="AD78" s="102"/>
      <c r="AE78" s="102"/>
      <c r="AF78" s="102"/>
      <c r="AG78" s="102"/>
      <c r="AH78" s="102"/>
      <c r="AI78" s="102"/>
      <c r="AJ78" s="102"/>
    </row>
    <row r="79" spans="5:36" s="72" customFormat="1" ht="20.25">
      <c r="E79" s="83"/>
      <c r="N79" s="125"/>
      <c r="O79" s="201"/>
      <c r="P79" s="102"/>
      <c r="Q79" s="102"/>
      <c r="R79" s="102"/>
      <c r="S79" s="102"/>
      <c r="T79" s="102"/>
      <c r="U79" s="102"/>
      <c r="V79" s="102"/>
      <c r="W79" s="102"/>
      <c r="X79" s="102"/>
      <c r="Y79" s="102"/>
      <c r="Z79" s="102"/>
      <c r="AA79" s="102"/>
      <c r="AB79" s="102"/>
      <c r="AC79" s="102"/>
      <c r="AD79" s="102"/>
      <c r="AE79" s="102"/>
      <c r="AF79" s="102"/>
      <c r="AG79" s="102"/>
      <c r="AH79" s="102"/>
      <c r="AI79" s="102"/>
      <c r="AJ79" s="102"/>
    </row>
    <row r="80" spans="5:36" s="72" customFormat="1" ht="20.25">
      <c r="E80" s="83"/>
      <c r="N80" s="125"/>
      <c r="O80" s="201"/>
      <c r="P80" s="102"/>
      <c r="Q80" s="102"/>
      <c r="R80" s="102"/>
      <c r="S80" s="102"/>
      <c r="T80" s="102"/>
      <c r="U80" s="102"/>
      <c r="V80" s="102"/>
      <c r="W80" s="102"/>
      <c r="X80" s="102"/>
      <c r="Y80" s="102"/>
      <c r="Z80" s="102"/>
      <c r="AA80" s="102"/>
      <c r="AB80" s="102"/>
      <c r="AC80" s="102"/>
      <c r="AD80" s="102"/>
      <c r="AE80" s="102"/>
      <c r="AF80" s="102"/>
      <c r="AG80" s="102"/>
      <c r="AH80" s="102"/>
      <c r="AI80" s="102"/>
      <c r="AJ80" s="102"/>
    </row>
    <row r="81" spans="5:36" s="72" customFormat="1" ht="20.25">
      <c r="E81" s="83"/>
      <c r="N81" s="125"/>
      <c r="O81" s="201"/>
      <c r="P81" s="102"/>
      <c r="Q81" s="102"/>
      <c r="R81" s="102"/>
      <c r="S81" s="102"/>
      <c r="T81" s="102"/>
      <c r="U81" s="102"/>
      <c r="V81" s="102"/>
      <c r="W81" s="102"/>
      <c r="X81" s="102"/>
      <c r="Y81" s="102"/>
      <c r="Z81" s="102"/>
      <c r="AA81" s="102"/>
      <c r="AB81" s="102"/>
      <c r="AC81" s="102"/>
      <c r="AD81" s="102"/>
      <c r="AE81" s="102"/>
      <c r="AF81" s="102"/>
      <c r="AG81" s="102"/>
      <c r="AH81" s="102"/>
      <c r="AI81" s="102"/>
      <c r="AJ81" s="102"/>
    </row>
    <row r="82" spans="5:36" s="72" customFormat="1" ht="20.25">
      <c r="E82" s="83"/>
      <c r="N82" s="125"/>
      <c r="O82" s="201"/>
      <c r="P82" s="102"/>
      <c r="Q82" s="102"/>
      <c r="R82" s="102"/>
      <c r="S82" s="102"/>
      <c r="T82" s="102"/>
      <c r="U82" s="102"/>
      <c r="V82" s="102"/>
      <c r="W82" s="102"/>
      <c r="X82" s="102"/>
      <c r="Y82" s="102"/>
      <c r="Z82" s="102"/>
      <c r="AA82" s="102"/>
      <c r="AB82" s="102"/>
      <c r="AC82" s="102"/>
      <c r="AD82" s="102"/>
      <c r="AE82" s="102"/>
      <c r="AF82" s="102"/>
      <c r="AG82" s="102"/>
      <c r="AH82" s="102"/>
      <c r="AI82" s="102"/>
      <c r="AJ82" s="102"/>
    </row>
    <row r="83" spans="5:36" s="72" customFormat="1" ht="20.25">
      <c r="E83" s="83"/>
      <c r="N83" s="125"/>
      <c r="O83" s="201"/>
      <c r="P83" s="102"/>
      <c r="Q83" s="102"/>
      <c r="R83" s="102"/>
      <c r="S83" s="102"/>
      <c r="T83" s="102"/>
      <c r="U83" s="102"/>
      <c r="V83" s="102"/>
      <c r="W83" s="102"/>
      <c r="X83" s="102"/>
      <c r="Y83" s="102"/>
      <c r="Z83" s="102"/>
      <c r="AA83" s="102"/>
      <c r="AB83" s="102"/>
      <c r="AC83" s="102"/>
      <c r="AD83" s="102"/>
      <c r="AE83" s="102"/>
      <c r="AF83" s="102"/>
      <c r="AG83" s="102"/>
      <c r="AH83" s="102"/>
      <c r="AI83" s="102"/>
      <c r="AJ83" s="102"/>
    </row>
    <row r="84" spans="5:36" s="72" customFormat="1" ht="20.25">
      <c r="E84" s="83"/>
      <c r="N84" s="125"/>
      <c r="O84" s="201"/>
      <c r="P84" s="102"/>
      <c r="Q84" s="102"/>
      <c r="R84" s="102"/>
      <c r="S84" s="102"/>
      <c r="T84" s="102"/>
      <c r="U84" s="102"/>
      <c r="V84" s="102"/>
      <c r="W84" s="102"/>
      <c r="X84" s="102"/>
      <c r="Y84" s="102"/>
      <c r="Z84" s="102"/>
      <c r="AA84" s="102"/>
      <c r="AB84" s="102"/>
      <c r="AC84" s="102"/>
      <c r="AD84" s="102"/>
      <c r="AE84" s="102"/>
      <c r="AF84" s="102"/>
      <c r="AG84" s="102"/>
      <c r="AH84" s="102"/>
      <c r="AI84" s="102"/>
      <c r="AJ84" s="102"/>
    </row>
    <row r="85" spans="5:36" s="72" customFormat="1" ht="20.25">
      <c r="E85" s="83"/>
      <c r="N85" s="125"/>
      <c r="O85" s="201"/>
      <c r="P85" s="102"/>
      <c r="Q85" s="102"/>
      <c r="R85" s="102"/>
      <c r="S85" s="102"/>
      <c r="T85" s="102"/>
      <c r="U85" s="102"/>
      <c r="V85" s="102"/>
      <c r="W85" s="102"/>
      <c r="X85" s="102"/>
      <c r="Y85" s="102"/>
      <c r="Z85" s="102"/>
      <c r="AA85" s="102"/>
      <c r="AB85" s="102"/>
      <c r="AC85" s="102"/>
      <c r="AD85" s="102"/>
      <c r="AE85" s="102"/>
      <c r="AF85" s="102"/>
      <c r="AG85" s="102"/>
      <c r="AH85" s="102"/>
      <c r="AI85" s="102"/>
      <c r="AJ85" s="102"/>
    </row>
    <row r="86" spans="5:36" s="72" customFormat="1" ht="20.25">
      <c r="E86" s="83"/>
      <c r="N86" s="125"/>
      <c r="O86" s="201"/>
      <c r="P86" s="102"/>
      <c r="Q86" s="102"/>
      <c r="R86" s="102"/>
      <c r="S86" s="102"/>
      <c r="T86" s="102"/>
      <c r="U86" s="102"/>
      <c r="V86" s="102"/>
      <c r="W86" s="102"/>
      <c r="X86" s="102"/>
      <c r="Y86" s="102"/>
      <c r="Z86" s="102"/>
      <c r="AA86" s="102"/>
      <c r="AB86" s="102"/>
      <c r="AC86" s="102"/>
      <c r="AD86" s="102"/>
      <c r="AE86" s="102"/>
      <c r="AF86" s="102"/>
      <c r="AG86" s="102"/>
      <c r="AH86" s="102"/>
      <c r="AI86" s="102"/>
      <c r="AJ86" s="102"/>
    </row>
    <row r="87" spans="5:36" s="72" customFormat="1" ht="20.25">
      <c r="E87" s="83"/>
      <c r="N87" s="125"/>
      <c r="O87" s="201"/>
      <c r="P87" s="102"/>
      <c r="Q87" s="102"/>
      <c r="R87" s="102"/>
      <c r="S87" s="102"/>
      <c r="T87" s="102"/>
      <c r="U87" s="102"/>
      <c r="V87" s="102"/>
      <c r="W87" s="102"/>
      <c r="X87" s="102"/>
      <c r="Y87" s="102"/>
      <c r="Z87" s="102"/>
      <c r="AA87" s="102"/>
      <c r="AB87" s="102"/>
      <c r="AC87" s="102"/>
      <c r="AD87" s="102"/>
      <c r="AE87" s="102"/>
      <c r="AF87" s="102"/>
      <c r="AG87" s="102"/>
      <c r="AH87" s="102"/>
      <c r="AI87" s="102"/>
      <c r="AJ87" s="102"/>
    </row>
    <row r="88" spans="5:36" s="72" customFormat="1" ht="20.25">
      <c r="E88" s="83"/>
      <c r="N88" s="125"/>
      <c r="O88" s="201"/>
      <c r="P88" s="102"/>
      <c r="Q88" s="102"/>
      <c r="R88" s="102"/>
      <c r="S88" s="102"/>
      <c r="T88" s="102"/>
      <c r="U88" s="102"/>
      <c r="V88" s="102"/>
      <c r="W88" s="102"/>
      <c r="X88" s="102"/>
      <c r="Y88" s="102"/>
      <c r="Z88" s="102"/>
      <c r="AA88" s="102"/>
      <c r="AB88" s="102"/>
      <c r="AC88" s="102"/>
      <c r="AD88" s="102"/>
      <c r="AE88" s="102"/>
      <c r="AF88" s="102"/>
      <c r="AG88" s="102"/>
      <c r="AH88" s="102"/>
      <c r="AI88" s="102"/>
      <c r="AJ88" s="102"/>
    </row>
    <row r="89" spans="5:36" s="72" customFormat="1" ht="20.25">
      <c r="E89" s="83"/>
      <c r="N89" s="125"/>
      <c r="O89" s="201"/>
      <c r="P89" s="102"/>
      <c r="Q89" s="102"/>
      <c r="R89" s="102"/>
      <c r="S89" s="102"/>
      <c r="T89" s="102"/>
      <c r="U89" s="102"/>
      <c r="V89" s="102"/>
      <c r="W89" s="102"/>
      <c r="X89" s="102"/>
      <c r="Y89" s="102"/>
      <c r="Z89" s="102"/>
      <c r="AA89" s="102"/>
      <c r="AB89" s="102"/>
      <c r="AC89" s="102"/>
      <c r="AD89" s="102"/>
      <c r="AE89" s="102"/>
      <c r="AF89" s="102"/>
      <c r="AG89" s="102"/>
      <c r="AH89" s="102"/>
      <c r="AI89" s="102"/>
      <c r="AJ89" s="102"/>
    </row>
    <row r="90" spans="5:36" s="72" customFormat="1" ht="20.25">
      <c r="E90" s="83"/>
      <c r="N90" s="125"/>
      <c r="O90" s="201"/>
      <c r="P90" s="102"/>
      <c r="Q90" s="102"/>
      <c r="R90" s="102"/>
      <c r="S90" s="102"/>
      <c r="T90" s="102"/>
      <c r="U90" s="102"/>
      <c r="V90" s="102"/>
      <c r="W90" s="102"/>
      <c r="X90" s="102"/>
      <c r="Y90" s="102"/>
      <c r="Z90" s="102"/>
      <c r="AA90" s="102"/>
      <c r="AB90" s="102"/>
      <c r="AC90" s="102"/>
      <c r="AD90" s="102"/>
      <c r="AE90" s="102"/>
      <c r="AF90" s="102"/>
      <c r="AG90" s="102"/>
      <c r="AH90" s="102"/>
      <c r="AI90" s="102"/>
      <c r="AJ90" s="102"/>
    </row>
    <row r="91" spans="5:36" s="72" customFormat="1" ht="20.25">
      <c r="E91" s="83"/>
      <c r="N91" s="125"/>
      <c r="O91" s="201"/>
      <c r="P91" s="102"/>
      <c r="Q91" s="102"/>
      <c r="R91" s="102"/>
      <c r="S91" s="102"/>
      <c r="T91" s="102"/>
      <c r="U91" s="102"/>
      <c r="V91" s="102"/>
      <c r="W91" s="102"/>
      <c r="X91" s="102"/>
      <c r="Y91" s="102"/>
      <c r="Z91" s="102"/>
      <c r="AA91" s="102"/>
      <c r="AB91" s="102"/>
      <c r="AC91" s="102"/>
      <c r="AD91" s="102"/>
      <c r="AE91" s="102"/>
      <c r="AF91" s="102"/>
      <c r="AG91" s="102"/>
      <c r="AH91" s="102"/>
      <c r="AI91" s="102"/>
      <c r="AJ91" s="102"/>
    </row>
    <row r="92" spans="5:36" s="72" customFormat="1" ht="20.25">
      <c r="E92" s="83"/>
      <c r="N92" s="125"/>
      <c r="O92" s="201"/>
      <c r="P92" s="102"/>
      <c r="Q92" s="102"/>
      <c r="R92" s="102"/>
      <c r="S92" s="102"/>
      <c r="T92" s="102"/>
      <c r="U92" s="102"/>
      <c r="V92" s="102"/>
      <c r="W92" s="102"/>
      <c r="X92" s="102"/>
      <c r="Y92" s="102"/>
      <c r="Z92" s="102"/>
      <c r="AA92" s="102"/>
      <c r="AB92" s="102"/>
      <c r="AC92" s="102"/>
      <c r="AD92" s="102"/>
      <c r="AE92" s="102"/>
      <c r="AF92" s="102"/>
      <c r="AG92" s="102"/>
      <c r="AH92" s="102"/>
      <c r="AI92" s="102"/>
      <c r="AJ92" s="102"/>
    </row>
    <row r="93" spans="5:36" s="72" customFormat="1" ht="20.25">
      <c r="E93" s="83"/>
      <c r="N93" s="125"/>
      <c r="O93" s="201"/>
      <c r="P93" s="102"/>
      <c r="Q93" s="102"/>
      <c r="R93" s="102"/>
      <c r="S93" s="102"/>
      <c r="T93" s="102"/>
      <c r="U93" s="102"/>
      <c r="V93" s="102"/>
      <c r="W93" s="102"/>
      <c r="X93" s="102"/>
      <c r="Y93" s="102"/>
      <c r="Z93" s="102"/>
      <c r="AA93" s="102"/>
      <c r="AB93" s="102"/>
      <c r="AC93" s="102"/>
      <c r="AD93" s="102"/>
      <c r="AE93" s="102"/>
      <c r="AF93" s="102"/>
      <c r="AG93" s="102"/>
      <c r="AH93" s="102"/>
      <c r="AI93" s="102"/>
      <c r="AJ93" s="102"/>
    </row>
    <row r="94" spans="5:36" s="72" customFormat="1" ht="20.25">
      <c r="E94" s="83"/>
      <c r="N94" s="125"/>
      <c r="O94" s="201"/>
      <c r="P94" s="102"/>
      <c r="Q94" s="102"/>
      <c r="R94" s="102"/>
      <c r="S94" s="102"/>
      <c r="T94" s="102"/>
      <c r="U94" s="102"/>
      <c r="V94" s="102"/>
      <c r="W94" s="102"/>
      <c r="X94" s="102"/>
      <c r="Y94" s="102"/>
      <c r="Z94" s="102"/>
      <c r="AA94" s="102"/>
      <c r="AB94" s="102"/>
      <c r="AC94" s="102"/>
      <c r="AD94" s="102"/>
      <c r="AE94" s="102"/>
      <c r="AF94" s="102"/>
      <c r="AG94" s="102"/>
      <c r="AH94" s="102"/>
      <c r="AI94" s="102"/>
      <c r="AJ94" s="102"/>
    </row>
    <row r="95" spans="5:36" s="72" customFormat="1" ht="20.25">
      <c r="E95" s="83"/>
      <c r="N95" s="125"/>
      <c r="O95" s="201"/>
      <c r="P95" s="102"/>
      <c r="Q95" s="102"/>
      <c r="R95" s="102"/>
      <c r="S95" s="102"/>
      <c r="T95" s="102"/>
      <c r="U95" s="102"/>
      <c r="V95" s="102"/>
      <c r="W95" s="102"/>
      <c r="X95" s="102"/>
      <c r="Y95" s="102"/>
      <c r="Z95" s="102"/>
      <c r="AA95" s="102"/>
      <c r="AB95" s="102"/>
      <c r="AC95" s="102"/>
      <c r="AD95" s="102"/>
      <c r="AE95" s="102"/>
      <c r="AF95" s="102"/>
      <c r="AG95" s="102"/>
      <c r="AH95" s="102"/>
      <c r="AI95" s="102"/>
      <c r="AJ95" s="102"/>
    </row>
    <row r="96" spans="5:36" s="72" customFormat="1" ht="20.25">
      <c r="E96" s="83"/>
      <c r="N96" s="125"/>
      <c r="O96" s="201"/>
      <c r="P96" s="102"/>
      <c r="Q96" s="102"/>
      <c r="R96" s="102"/>
      <c r="S96" s="102"/>
      <c r="T96" s="102"/>
      <c r="U96" s="102"/>
      <c r="V96" s="102"/>
      <c r="W96" s="102"/>
      <c r="X96" s="102"/>
      <c r="Y96" s="102"/>
      <c r="Z96" s="102"/>
      <c r="AA96" s="102"/>
      <c r="AB96" s="102"/>
      <c r="AC96" s="102"/>
      <c r="AD96" s="102"/>
      <c r="AE96" s="102"/>
      <c r="AF96" s="102"/>
      <c r="AG96" s="102"/>
      <c r="AH96" s="102"/>
      <c r="AI96" s="102"/>
      <c r="AJ96" s="102"/>
    </row>
    <row r="97" spans="5:36" s="72" customFormat="1" ht="20.25">
      <c r="E97" s="83"/>
      <c r="N97" s="125"/>
      <c r="O97" s="201"/>
      <c r="P97" s="102"/>
      <c r="Q97" s="102"/>
      <c r="R97" s="102"/>
      <c r="S97" s="102"/>
      <c r="T97" s="102"/>
      <c r="U97" s="102"/>
      <c r="V97" s="102"/>
      <c r="W97" s="102"/>
      <c r="X97" s="102"/>
      <c r="Y97" s="102"/>
      <c r="Z97" s="102"/>
      <c r="AA97" s="102"/>
      <c r="AB97" s="102"/>
      <c r="AC97" s="102"/>
      <c r="AD97" s="102"/>
      <c r="AE97" s="102"/>
      <c r="AF97" s="102"/>
      <c r="AG97" s="102"/>
      <c r="AH97" s="102"/>
      <c r="AI97" s="102"/>
      <c r="AJ97" s="102"/>
    </row>
    <row r="98" spans="5:36" s="72" customFormat="1" ht="20.25">
      <c r="E98" s="83"/>
      <c r="N98" s="125"/>
      <c r="O98" s="201"/>
      <c r="P98" s="102"/>
      <c r="Q98" s="102"/>
      <c r="R98" s="102"/>
      <c r="S98" s="102"/>
      <c r="T98" s="102"/>
      <c r="U98" s="102"/>
      <c r="V98" s="102"/>
      <c r="W98" s="102"/>
      <c r="X98" s="102"/>
      <c r="Y98" s="102"/>
      <c r="Z98" s="102"/>
      <c r="AA98" s="102"/>
      <c r="AB98" s="102"/>
      <c r="AC98" s="102"/>
      <c r="AD98" s="102"/>
      <c r="AE98" s="102"/>
      <c r="AF98" s="102"/>
      <c r="AG98" s="102"/>
      <c r="AH98" s="102"/>
      <c r="AI98" s="102"/>
      <c r="AJ98" s="102"/>
    </row>
    <row r="99" spans="5:36" s="72" customFormat="1" ht="20.25">
      <c r="E99" s="83"/>
      <c r="N99" s="125"/>
      <c r="O99" s="201"/>
      <c r="P99" s="102"/>
      <c r="Q99" s="102"/>
      <c r="R99" s="102"/>
      <c r="S99" s="102"/>
      <c r="T99" s="102"/>
      <c r="U99" s="102"/>
      <c r="V99" s="102"/>
      <c r="W99" s="102"/>
      <c r="X99" s="102"/>
      <c r="Y99" s="102"/>
      <c r="Z99" s="102"/>
      <c r="AA99" s="102"/>
      <c r="AB99" s="102"/>
      <c r="AC99" s="102"/>
      <c r="AD99" s="102"/>
      <c r="AE99" s="102"/>
      <c r="AF99" s="102"/>
      <c r="AG99" s="102"/>
      <c r="AH99" s="102"/>
      <c r="AI99" s="102"/>
      <c r="AJ99" s="102"/>
    </row>
    <row r="100" spans="5:36" s="72" customFormat="1" ht="20.25">
      <c r="E100" s="83"/>
      <c r="N100" s="125"/>
      <c r="O100" s="201"/>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row>
    <row r="101" spans="5:36" s="72" customFormat="1" ht="20.25">
      <c r="E101" s="83"/>
      <c r="N101" s="125"/>
      <c r="O101" s="201"/>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row>
    <row r="102" spans="5:36" s="72" customFormat="1" ht="20.25">
      <c r="E102" s="83"/>
      <c r="N102" s="125"/>
      <c r="O102" s="201"/>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row>
    <row r="103" spans="5:36" s="72" customFormat="1" ht="20.25">
      <c r="E103" s="83"/>
      <c r="N103" s="125"/>
      <c r="O103" s="201"/>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row>
    <row r="104" spans="5:36" s="72" customFormat="1" ht="20.25">
      <c r="E104" s="83"/>
      <c r="N104" s="125"/>
      <c r="O104" s="201"/>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row>
    <row r="105" spans="5:36" s="72" customFormat="1" ht="20.25">
      <c r="E105" s="83"/>
      <c r="N105" s="125"/>
      <c r="O105" s="201"/>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row>
    <row r="106" spans="5:36" s="72" customFormat="1" ht="20.25">
      <c r="E106" s="83"/>
      <c r="N106" s="125"/>
      <c r="O106" s="201"/>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row>
    <row r="107" spans="5:36" s="72" customFormat="1" ht="20.25">
      <c r="E107" s="83"/>
      <c r="N107" s="125"/>
      <c r="O107" s="201"/>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row>
    <row r="108" spans="5:36" s="72" customFormat="1" ht="20.25">
      <c r="E108" s="83"/>
      <c r="N108" s="125"/>
      <c r="O108" s="201"/>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row>
    <row r="109" spans="5:36" s="72" customFormat="1" ht="20.25">
      <c r="E109" s="83"/>
      <c r="N109" s="125"/>
      <c r="O109" s="201"/>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row>
    <row r="110" spans="5:36" s="72" customFormat="1" ht="20.25">
      <c r="E110" s="83"/>
      <c r="N110" s="125"/>
      <c r="O110" s="201"/>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row>
    <row r="111" spans="5:36" s="72" customFormat="1" ht="20.25">
      <c r="E111" s="83"/>
      <c r="N111" s="125"/>
      <c r="O111" s="201"/>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row>
    <row r="112" spans="5:36" s="72" customFormat="1" ht="20.25">
      <c r="E112" s="83"/>
      <c r="N112" s="125"/>
      <c r="O112" s="201"/>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row>
    <row r="113" spans="5:36" s="72" customFormat="1" ht="20.25">
      <c r="E113" s="83"/>
      <c r="N113" s="125"/>
      <c r="O113" s="201"/>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row>
    <row r="114" spans="5:36" s="72" customFormat="1" ht="20.25">
      <c r="E114" s="83"/>
      <c r="N114" s="125"/>
      <c r="O114" s="201"/>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row>
    <row r="115" spans="5:36" s="72" customFormat="1" ht="20.25">
      <c r="E115" s="83"/>
      <c r="N115" s="125"/>
      <c r="O115" s="201"/>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row>
    <row r="116" spans="5:36" s="72" customFormat="1" ht="20.25">
      <c r="E116" s="83"/>
      <c r="N116" s="125"/>
      <c r="O116" s="201"/>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row>
    <row r="117" spans="5:36" s="72" customFormat="1" ht="20.25">
      <c r="E117" s="83"/>
      <c r="N117" s="125"/>
      <c r="O117" s="201"/>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row>
    <row r="118" spans="5:36" s="72" customFormat="1" ht="20.25">
      <c r="E118" s="83"/>
      <c r="N118" s="125"/>
      <c r="O118" s="201"/>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row>
    <row r="119" spans="5:36" s="72" customFormat="1" ht="20.25">
      <c r="E119" s="83"/>
      <c r="N119" s="125"/>
      <c r="O119" s="201"/>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row>
    <row r="120" spans="5:36" s="72" customFormat="1" ht="20.25">
      <c r="E120" s="83"/>
      <c r="N120" s="125"/>
      <c r="O120" s="201"/>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row>
    <row r="121" spans="5:36" s="72" customFormat="1" ht="20.25">
      <c r="E121" s="83"/>
      <c r="N121" s="125"/>
      <c r="O121" s="201"/>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row>
    <row r="122" spans="5:36" s="72" customFormat="1" ht="20.25">
      <c r="E122" s="83"/>
      <c r="N122" s="125"/>
      <c r="O122" s="201"/>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row>
    <row r="123" spans="5:36" s="72" customFormat="1" ht="20.25">
      <c r="E123" s="83"/>
      <c r="N123" s="125"/>
      <c r="O123" s="201"/>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row>
    <row r="124" spans="5:36" s="72" customFormat="1" ht="20.25">
      <c r="E124" s="83"/>
      <c r="N124" s="125"/>
      <c r="O124" s="201"/>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row>
    <row r="125" spans="5:36" s="72" customFormat="1" ht="20.25">
      <c r="E125" s="83"/>
      <c r="N125" s="125"/>
      <c r="O125" s="201"/>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row>
    <row r="126" spans="5:36" s="72" customFormat="1" ht="20.25">
      <c r="E126" s="83"/>
      <c r="N126" s="125"/>
      <c r="O126" s="201"/>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row>
    <row r="127" spans="5:36" s="72" customFormat="1" ht="20.25">
      <c r="E127" s="83"/>
      <c r="N127" s="125"/>
      <c r="O127" s="201"/>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row>
    <row r="128" spans="5:36" s="72" customFormat="1" ht="20.25">
      <c r="E128" s="83"/>
      <c r="N128" s="125"/>
      <c r="O128" s="201"/>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row>
    <row r="129" spans="5:36" s="72" customFormat="1" ht="20.25">
      <c r="E129" s="83"/>
      <c r="N129" s="125"/>
      <c r="O129" s="201"/>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row>
    <row r="130" spans="5:36" s="72" customFormat="1" ht="20.25">
      <c r="E130" s="83"/>
      <c r="N130" s="125"/>
      <c r="O130" s="201"/>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row>
    <row r="131" spans="5:36" s="72" customFormat="1" ht="20.25">
      <c r="E131" s="83"/>
      <c r="N131" s="125"/>
      <c r="O131" s="201"/>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row>
    <row r="132" spans="5:36" s="72" customFormat="1" ht="20.25">
      <c r="E132" s="83"/>
      <c r="N132" s="125"/>
      <c r="O132" s="201"/>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row>
    <row r="133" spans="5:36" s="72" customFormat="1" ht="20.25">
      <c r="E133" s="83"/>
      <c r="N133" s="125"/>
      <c r="O133" s="201"/>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row>
    <row r="134" spans="5:36" s="72" customFormat="1" ht="20.25">
      <c r="E134" s="83"/>
      <c r="N134" s="125"/>
      <c r="O134" s="201"/>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row>
    <row r="135" spans="5:36" s="72" customFormat="1" ht="20.25">
      <c r="E135" s="83"/>
      <c r="N135" s="125"/>
      <c r="O135" s="201"/>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row>
    <row r="136" spans="5:36" s="72" customFormat="1" ht="20.25">
      <c r="E136" s="83"/>
      <c r="N136" s="125"/>
      <c r="O136" s="201"/>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row>
    <row r="137" spans="5:36" s="72" customFormat="1" ht="20.25">
      <c r="E137" s="83"/>
      <c r="N137" s="125"/>
      <c r="O137" s="201"/>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row>
    <row r="138" spans="5:36" s="72" customFormat="1" ht="20.25">
      <c r="E138" s="83"/>
      <c r="N138" s="125"/>
      <c r="O138" s="201"/>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row>
    <row r="139" spans="5:36" s="72" customFormat="1" ht="20.25">
      <c r="E139" s="83"/>
      <c r="N139" s="125"/>
      <c r="O139" s="201"/>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row>
    <row r="140" spans="5:36" s="72" customFormat="1" ht="20.25">
      <c r="E140" s="83"/>
      <c r="N140" s="125"/>
      <c r="O140" s="201"/>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row>
    <row r="141" spans="5:36" s="72" customFormat="1" ht="20.25">
      <c r="E141" s="83"/>
      <c r="N141" s="125"/>
      <c r="O141" s="201"/>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row>
    <row r="142" spans="5:36" s="72" customFormat="1" ht="20.25">
      <c r="E142" s="83"/>
      <c r="N142" s="125"/>
      <c r="O142" s="201"/>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row>
    <row r="143" spans="5:36" s="72" customFormat="1" ht="20.25">
      <c r="E143" s="83"/>
      <c r="N143" s="125"/>
      <c r="O143" s="201"/>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row>
    <row r="144" spans="5:36" s="72" customFormat="1" ht="20.25">
      <c r="E144" s="83"/>
      <c r="N144" s="125"/>
      <c r="O144" s="201"/>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row>
    <row r="145" spans="5:36" s="72" customFormat="1" ht="20.25">
      <c r="E145" s="83"/>
      <c r="N145" s="125"/>
      <c r="O145" s="201"/>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row>
    <row r="146" spans="5:36" s="72" customFormat="1" ht="20.25">
      <c r="E146" s="83"/>
      <c r="N146" s="125"/>
      <c r="O146" s="201"/>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row>
    <row r="147" spans="5:36" s="72" customFormat="1" ht="20.25">
      <c r="E147" s="83"/>
      <c r="N147" s="125"/>
      <c r="O147" s="201"/>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row>
    <row r="148" spans="5:36" s="72" customFormat="1" ht="20.25">
      <c r="E148" s="83"/>
      <c r="N148" s="125"/>
      <c r="O148" s="201"/>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row>
    <row r="149" spans="5:36" s="72" customFormat="1" ht="20.25">
      <c r="E149" s="83"/>
      <c r="N149" s="125"/>
      <c r="O149" s="201"/>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row>
    <row r="150" spans="5:36" s="72" customFormat="1" ht="20.25">
      <c r="E150" s="83"/>
      <c r="N150" s="125"/>
      <c r="O150" s="201"/>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row>
    <row r="151" spans="5:36" s="72" customFormat="1" ht="20.25">
      <c r="E151" s="83"/>
      <c r="N151" s="125"/>
      <c r="O151" s="201"/>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row>
    <row r="152" spans="5:36" s="72" customFormat="1" ht="20.25">
      <c r="E152" s="83"/>
      <c r="N152" s="125"/>
      <c r="O152" s="201"/>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row>
    <row r="153" spans="5:36" s="72" customFormat="1" ht="20.25">
      <c r="E153" s="83"/>
      <c r="N153" s="125"/>
      <c r="O153" s="201"/>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row>
    <row r="154" spans="5:36" s="72" customFormat="1" ht="20.25">
      <c r="E154" s="83"/>
      <c r="N154" s="125"/>
      <c r="O154" s="201"/>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row>
    <row r="155" spans="5:36" s="72" customFormat="1" ht="20.25">
      <c r="E155" s="83"/>
      <c r="N155" s="125"/>
      <c r="O155" s="201"/>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row>
    <row r="156" spans="5:36" s="72" customFormat="1" ht="20.25">
      <c r="E156" s="83"/>
      <c r="N156" s="125"/>
      <c r="O156" s="201"/>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row>
    <row r="157" spans="5:36" s="72" customFormat="1" ht="20.25">
      <c r="E157" s="83"/>
      <c r="N157" s="125"/>
      <c r="O157" s="201"/>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row>
    <row r="158" spans="5:36" s="72" customFormat="1" ht="20.25">
      <c r="E158" s="83"/>
      <c r="N158" s="125"/>
      <c r="O158" s="201"/>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row>
    <row r="159" spans="5:36" s="72" customFormat="1" ht="20.25">
      <c r="E159" s="83"/>
      <c r="N159" s="125"/>
      <c r="O159" s="201"/>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row>
    <row r="160" spans="5:36" s="72" customFormat="1" ht="20.25">
      <c r="E160" s="83"/>
      <c r="N160" s="125"/>
      <c r="O160" s="201"/>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row>
    <row r="161" spans="5:36" s="72" customFormat="1" ht="20.25">
      <c r="E161" s="83"/>
      <c r="N161" s="125"/>
      <c r="O161" s="201"/>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row>
    <row r="162" spans="5:36" s="72" customFormat="1" ht="20.25">
      <c r="E162" s="83"/>
      <c r="N162" s="125"/>
      <c r="O162" s="201"/>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row>
    <row r="163" spans="5:36" s="72" customFormat="1" ht="20.25">
      <c r="E163" s="83"/>
      <c r="N163" s="125"/>
      <c r="O163" s="201"/>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row>
    <row r="164" spans="5:36" s="72" customFormat="1" ht="20.25">
      <c r="E164" s="83"/>
      <c r="N164" s="125"/>
      <c r="O164" s="201"/>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row>
    <row r="165" spans="5:36" s="72" customFormat="1" ht="20.25">
      <c r="E165" s="83"/>
      <c r="N165" s="125"/>
      <c r="O165" s="201"/>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row>
    <row r="166" spans="5:36" s="72" customFormat="1" ht="20.25">
      <c r="E166" s="83"/>
      <c r="N166" s="125"/>
      <c r="O166" s="201"/>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row>
    <row r="167" spans="5:36" s="72" customFormat="1" ht="20.25">
      <c r="E167" s="83"/>
      <c r="N167" s="125"/>
      <c r="O167" s="201"/>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row>
    <row r="168" spans="5:36" s="72" customFormat="1" ht="20.25">
      <c r="E168" s="83"/>
      <c r="N168" s="125"/>
      <c r="O168" s="201"/>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row>
    <row r="169" spans="5:36" s="72" customFormat="1" ht="20.25">
      <c r="E169" s="83"/>
      <c r="N169" s="125"/>
      <c r="O169" s="201"/>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row>
    <row r="170" spans="5:36" s="72" customFormat="1" ht="20.25">
      <c r="E170" s="83"/>
      <c r="N170" s="125"/>
      <c r="O170" s="201"/>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row>
    <row r="171" spans="5:36" s="72" customFormat="1" ht="20.25">
      <c r="E171" s="83"/>
      <c r="N171" s="125"/>
      <c r="O171" s="201"/>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row>
    <row r="172" spans="5:36" s="72" customFormat="1" ht="20.25">
      <c r="E172" s="83"/>
      <c r="N172" s="125"/>
      <c r="O172" s="201"/>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row>
    <row r="173" spans="5:36" s="72" customFormat="1" ht="20.25">
      <c r="E173" s="83"/>
      <c r="N173" s="125"/>
      <c r="O173" s="201"/>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row>
    <row r="174" spans="5:36" s="72" customFormat="1" ht="20.25">
      <c r="E174" s="83"/>
      <c r="N174" s="125"/>
      <c r="O174" s="201"/>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row>
    <row r="175" spans="5:36" s="72" customFormat="1" ht="20.25">
      <c r="E175" s="83"/>
      <c r="N175" s="125"/>
      <c r="O175" s="201"/>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row>
    <row r="176" spans="5:36" s="72" customFormat="1" ht="20.25">
      <c r="E176" s="83"/>
      <c r="N176" s="125"/>
      <c r="O176" s="201"/>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row>
    <row r="177" spans="5:36" s="72" customFormat="1" ht="20.25">
      <c r="E177" s="83"/>
      <c r="N177" s="125"/>
      <c r="O177" s="201"/>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row>
    <row r="178" spans="5:36" s="72" customFormat="1" ht="20.25">
      <c r="E178" s="83"/>
      <c r="N178" s="125"/>
      <c r="O178" s="201"/>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row>
    <row r="179" spans="5:36" s="72" customFormat="1" ht="20.25">
      <c r="E179" s="83"/>
      <c r="N179" s="125"/>
      <c r="O179" s="201"/>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row>
    <row r="180" spans="5:36" s="72" customFormat="1" ht="20.25">
      <c r="E180" s="83"/>
      <c r="N180" s="125"/>
      <c r="O180" s="201"/>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row>
    <row r="181" spans="5:36" s="72" customFormat="1" ht="20.25">
      <c r="E181" s="83"/>
      <c r="N181" s="125"/>
      <c r="O181" s="201"/>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row>
    <row r="182" spans="5:36" s="72" customFormat="1" ht="20.25">
      <c r="E182" s="83"/>
      <c r="N182" s="125"/>
      <c r="O182" s="201"/>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row>
    <row r="183" spans="5:36" s="72" customFormat="1" ht="20.25">
      <c r="E183" s="83"/>
      <c r="N183" s="125"/>
      <c r="O183" s="201"/>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row>
    <row r="184" spans="5:36" s="72" customFormat="1" ht="20.25">
      <c r="E184" s="83"/>
      <c r="N184" s="125"/>
      <c r="O184" s="201"/>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row>
    <row r="185" spans="5:36" s="72" customFormat="1" ht="20.25">
      <c r="E185" s="83"/>
      <c r="N185" s="125"/>
      <c r="O185" s="201"/>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row>
    <row r="186" spans="5:36" s="72" customFormat="1" ht="20.25">
      <c r="E186" s="83"/>
      <c r="N186" s="125"/>
      <c r="O186" s="201"/>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row>
    <row r="187" spans="5:36" s="72" customFormat="1" ht="20.25">
      <c r="E187" s="83"/>
      <c r="N187" s="125"/>
      <c r="O187" s="201"/>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row>
    <row r="188" spans="5:36" s="72" customFormat="1" ht="20.25">
      <c r="E188" s="83"/>
      <c r="N188" s="125"/>
      <c r="O188" s="201"/>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row>
    <row r="189" spans="5:36" s="72" customFormat="1" ht="20.25">
      <c r="E189" s="83"/>
      <c r="N189" s="125"/>
      <c r="O189" s="201"/>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row>
    <row r="190" spans="5:36" s="72" customFormat="1" ht="20.25">
      <c r="E190" s="83"/>
      <c r="N190" s="125"/>
      <c r="O190" s="201"/>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row>
    <row r="191" spans="5:36" s="72" customFormat="1" ht="20.25">
      <c r="E191" s="83"/>
      <c r="N191" s="125"/>
      <c r="O191" s="201"/>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row>
    <row r="192" spans="5:36" s="72" customFormat="1" ht="20.25">
      <c r="E192" s="83"/>
      <c r="N192" s="125"/>
      <c r="O192" s="201"/>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row>
    <row r="193" spans="5:36" s="72" customFormat="1" ht="20.25">
      <c r="E193" s="83"/>
      <c r="N193" s="125"/>
      <c r="O193" s="201"/>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row>
    <row r="194" spans="5:36" s="72" customFormat="1" ht="20.25">
      <c r="E194" s="83"/>
      <c r="N194" s="125"/>
      <c r="O194" s="201"/>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row>
    <row r="195" spans="5:36" s="72" customFormat="1" ht="20.25">
      <c r="E195" s="83"/>
      <c r="N195" s="125"/>
      <c r="O195" s="201"/>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row>
    <row r="196" spans="5:36" s="72" customFormat="1" ht="20.25">
      <c r="E196" s="83"/>
      <c r="N196" s="125"/>
      <c r="O196" s="201"/>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row>
    <row r="197" spans="5:36" s="72" customFormat="1" ht="20.25">
      <c r="E197" s="83"/>
      <c r="N197" s="125"/>
      <c r="O197" s="201"/>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row>
    <row r="198" spans="5:36" s="72" customFormat="1" ht="20.25">
      <c r="E198" s="83"/>
      <c r="N198" s="125"/>
      <c r="O198" s="201"/>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row>
    <row r="199" spans="5:36" s="2" customFormat="1">
      <c r="E199" s="43"/>
      <c r="N199" s="124"/>
      <c r="O199" s="199"/>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3"/>
      <c r="N200" s="124"/>
      <c r="O200" s="199"/>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3"/>
      <c r="N201" s="124"/>
      <c r="O201" s="199"/>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3"/>
      <c r="N202" s="124"/>
      <c r="O202" s="199"/>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3"/>
      <c r="N203" s="124"/>
      <c r="O203" s="199"/>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3"/>
      <c r="N204" s="124"/>
      <c r="O204" s="199"/>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3"/>
      <c r="N205" s="124"/>
      <c r="O205" s="199"/>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3"/>
      <c r="N206" s="124"/>
      <c r="O206" s="199"/>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3"/>
      <c r="N207" s="124"/>
      <c r="O207" s="199"/>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3"/>
      <c r="N208" s="124"/>
      <c r="O208" s="199"/>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3"/>
      <c r="N209" s="124"/>
      <c r="O209" s="199"/>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3"/>
      <c r="N210" s="124"/>
      <c r="O210" s="199"/>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3"/>
      <c r="N211" s="124"/>
      <c r="O211" s="199"/>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3"/>
      <c r="N212" s="124"/>
      <c r="O212" s="199"/>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3"/>
      <c r="N213" s="124"/>
      <c r="O213" s="199"/>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3"/>
      <c r="N214" s="124"/>
      <c r="O214" s="199"/>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3"/>
      <c r="N215" s="124"/>
      <c r="O215" s="199"/>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3"/>
      <c r="N216" s="124"/>
      <c r="O216" s="199"/>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3"/>
      <c r="N217" s="124"/>
      <c r="O217" s="199"/>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3"/>
      <c r="N218" s="124"/>
      <c r="O218" s="199"/>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3"/>
      <c r="N219" s="124"/>
      <c r="O219" s="199"/>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3"/>
      <c r="N220" s="124"/>
      <c r="O220" s="199"/>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3"/>
      <c r="N221" s="124"/>
      <c r="O221" s="199"/>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3"/>
      <c r="N222" s="124"/>
      <c r="O222" s="199"/>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3"/>
      <c r="N223" s="124"/>
      <c r="O223" s="199"/>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3"/>
      <c r="N224" s="124"/>
      <c r="O224" s="199"/>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3"/>
      <c r="N225" s="124"/>
      <c r="O225" s="199"/>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3"/>
      <c r="N226" s="124"/>
      <c r="O226" s="199"/>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3"/>
      <c r="N227" s="124"/>
      <c r="O227" s="199"/>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3"/>
      <c r="N228" s="124"/>
      <c r="O228" s="199"/>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3"/>
      <c r="N229" s="124"/>
      <c r="O229" s="199"/>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3"/>
      <c r="N230" s="124"/>
      <c r="O230" s="199"/>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3"/>
      <c r="N231" s="124"/>
      <c r="O231" s="199"/>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3"/>
      <c r="N232" s="124"/>
      <c r="O232" s="199"/>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3"/>
      <c r="N233" s="124"/>
      <c r="O233" s="199"/>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3"/>
      <c r="N234" s="124"/>
      <c r="O234" s="199"/>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3"/>
      <c r="N235" s="124"/>
      <c r="O235" s="199"/>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3"/>
      <c r="N236" s="124"/>
      <c r="O236" s="199"/>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3"/>
      <c r="N237" s="124"/>
      <c r="O237" s="199"/>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3"/>
      <c r="N238" s="124"/>
      <c r="O238" s="199"/>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3"/>
      <c r="N239" s="124"/>
      <c r="O239" s="199"/>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3"/>
      <c r="N240" s="124"/>
      <c r="O240" s="199"/>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3"/>
      <c r="N241" s="124"/>
      <c r="O241" s="199"/>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3"/>
      <c r="N242" s="124"/>
      <c r="O242" s="199"/>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3"/>
      <c r="N243" s="124"/>
      <c r="O243" s="199"/>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3"/>
      <c r="N244" s="124"/>
      <c r="O244" s="199"/>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3"/>
      <c r="N245" s="124"/>
      <c r="O245" s="199"/>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3"/>
      <c r="N246" s="124"/>
      <c r="O246" s="199"/>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3"/>
      <c r="N247" s="124"/>
      <c r="O247" s="199"/>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3"/>
      <c r="N248" s="124"/>
      <c r="O248" s="199"/>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3"/>
      <c r="N249" s="124"/>
      <c r="O249" s="199"/>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3"/>
      <c r="N250" s="124"/>
      <c r="O250" s="199"/>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3"/>
      <c r="N251" s="124"/>
      <c r="O251" s="199"/>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3"/>
      <c r="N252" s="124"/>
      <c r="O252" s="199"/>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3"/>
      <c r="N253" s="124"/>
      <c r="O253" s="199"/>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3"/>
      <c r="N254" s="124"/>
      <c r="O254" s="199"/>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3"/>
      <c r="N255" s="124"/>
      <c r="O255" s="199"/>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3"/>
      <c r="N256" s="124"/>
      <c r="O256" s="199"/>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3"/>
      <c r="N257" s="124"/>
      <c r="O257" s="199"/>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3"/>
      <c r="N258" s="124"/>
      <c r="O258" s="199"/>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3"/>
      <c r="N259" s="124"/>
      <c r="O259" s="199"/>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3"/>
      <c r="N260" s="124"/>
      <c r="O260" s="199"/>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3"/>
      <c r="N261" s="124"/>
      <c r="O261" s="199"/>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3"/>
      <c r="N262" s="124"/>
      <c r="O262" s="199"/>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3"/>
      <c r="N263" s="124"/>
      <c r="O263" s="199"/>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3"/>
      <c r="N264" s="124"/>
      <c r="O264" s="199"/>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3"/>
      <c r="N265" s="124"/>
      <c r="O265" s="199"/>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3"/>
      <c r="N266" s="124"/>
      <c r="O266" s="199"/>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3"/>
      <c r="N267" s="124"/>
      <c r="O267" s="199"/>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3"/>
      <c r="N268" s="124"/>
      <c r="O268" s="199"/>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3"/>
      <c r="N269" s="124"/>
      <c r="O269" s="199"/>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3"/>
      <c r="N270" s="124"/>
      <c r="O270" s="199"/>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3"/>
      <c r="N271" s="124"/>
      <c r="O271" s="199"/>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3"/>
      <c r="N272" s="124"/>
      <c r="O272" s="199"/>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3"/>
      <c r="N273" s="124"/>
      <c r="O273" s="199"/>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3"/>
      <c r="N274" s="124"/>
      <c r="O274" s="199"/>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3"/>
      <c r="N275" s="124"/>
      <c r="O275" s="199"/>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3"/>
      <c r="N276" s="124"/>
      <c r="O276" s="199"/>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3"/>
      <c r="N277" s="124"/>
      <c r="O277" s="199"/>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3"/>
      <c r="N278" s="124"/>
      <c r="O278" s="199"/>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3"/>
      <c r="N279" s="124"/>
      <c r="O279" s="199"/>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3"/>
      <c r="N280" s="124"/>
      <c r="O280" s="199"/>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3"/>
      <c r="N281" s="124"/>
      <c r="O281" s="199"/>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3"/>
      <c r="N282" s="124"/>
      <c r="O282" s="199"/>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3"/>
      <c r="N283" s="124"/>
      <c r="O283" s="199"/>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3"/>
      <c r="N284" s="124"/>
      <c r="O284" s="199"/>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3"/>
      <c r="N285" s="124"/>
      <c r="O285" s="199"/>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3"/>
      <c r="N286" s="124"/>
      <c r="O286" s="199"/>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3"/>
      <c r="N287" s="124"/>
      <c r="O287" s="199"/>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3"/>
      <c r="N288" s="124"/>
      <c r="O288" s="199"/>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3"/>
      <c r="N289" s="124"/>
      <c r="O289" s="199"/>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3"/>
      <c r="N290" s="124"/>
      <c r="O290" s="199"/>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3"/>
      <c r="N291" s="124"/>
      <c r="O291" s="199"/>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3"/>
      <c r="N292" s="124"/>
      <c r="O292" s="199"/>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3"/>
      <c r="N293" s="124"/>
      <c r="O293" s="199"/>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3"/>
      <c r="N294" s="124"/>
      <c r="O294" s="199"/>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3"/>
      <c r="N295" s="124"/>
      <c r="O295" s="199"/>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3"/>
      <c r="N296" s="124"/>
      <c r="O296" s="199"/>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3"/>
      <c r="N297" s="124"/>
      <c r="O297" s="199"/>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3"/>
      <c r="N298" s="124"/>
      <c r="O298" s="199"/>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3"/>
      <c r="N299" s="124"/>
      <c r="O299" s="199"/>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3"/>
      <c r="N300" s="124"/>
      <c r="O300" s="199"/>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3"/>
      <c r="N301" s="124"/>
      <c r="O301" s="199"/>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3"/>
      <c r="N302" s="124"/>
      <c r="O302" s="199"/>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3"/>
      <c r="N303" s="124"/>
      <c r="O303" s="199"/>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3"/>
      <c r="N304" s="124"/>
      <c r="O304" s="199"/>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3"/>
      <c r="N305" s="124"/>
      <c r="O305" s="199"/>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3"/>
      <c r="N306" s="124"/>
      <c r="O306" s="199"/>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3"/>
      <c r="N307" s="124"/>
      <c r="O307" s="199"/>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3"/>
      <c r="N308" s="124"/>
      <c r="O308" s="199"/>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3"/>
      <c r="N309" s="124"/>
      <c r="O309" s="199"/>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3"/>
      <c r="N310" s="124"/>
      <c r="O310" s="199"/>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3"/>
      <c r="N311" s="124"/>
      <c r="O311" s="199"/>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3"/>
      <c r="N312" s="124"/>
      <c r="O312" s="199"/>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3"/>
      <c r="N313" s="124"/>
      <c r="O313" s="199"/>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3"/>
      <c r="N314" s="124"/>
      <c r="O314" s="199"/>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3"/>
      <c r="N315" s="124"/>
      <c r="O315" s="199"/>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3"/>
      <c r="N316" s="124"/>
      <c r="O316" s="199"/>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3"/>
      <c r="N317" s="124"/>
      <c r="O317" s="199"/>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3"/>
      <c r="N318" s="124"/>
      <c r="O318" s="199"/>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3"/>
      <c r="N319" s="124"/>
      <c r="O319" s="199"/>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3"/>
      <c r="N320" s="124"/>
      <c r="O320" s="199"/>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3"/>
      <c r="N321" s="124"/>
      <c r="O321" s="199"/>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3"/>
      <c r="N322" s="124"/>
      <c r="O322" s="199"/>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3"/>
      <c r="N323" s="124"/>
      <c r="O323" s="199"/>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3"/>
      <c r="N324" s="124"/>
      <c r="O324" s="199"/>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3"/>
      <c r="N325" s="124"/>
      <c r="O325" s="199"/>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3"/>
      <c r="N326" s="124"/>
      <c r="O326" s="199"/>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3"/>
      <c r="N327" s="124"/>
      <c r="O327" s="199"/>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3"/>
      <c r="N328" s="124"/>
      <c r="O328" s="199"/>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3"/>
      <c r="N329" s="124"/>
      <c r="O329" s="199"/>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3"/>
      <c r="N330" s="124"/>
      <c r="O330" s="199"/>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3"/>
      <c r="N331" s="124"/>
      <c r="O331" s="199"/>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3"/>
      <c r="N332" s="124"/>
      <c r="O332" s="199"/>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3"/>
      <c r="N333" s="124"/>
      <c r="O333" s="199"/>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3"/>
      <c r="N334" s="124"/>
      <c r="O334" s="199"/>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3"/>
      <c r="N335" s="124"/>
      <c r="O335" s="199"/>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3"/>
      <c r="N336" s="124"/>
      <c r="O336" s="199"/>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3"/>
      <c r="N337" s="124"/>
      <c r="O337" s="199"/>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3"/>
      <c r="N338" s="124"/>
      <c r="O338" s="199"/>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3"/>
      <c r="N339" s="124"/>
      <c r="O339" s="199"/>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3"/>
      <c r="N340" s="124"/>
      <c r="O340" s="199"/>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3"/>
      <c r="N341" s="124"/>
      <c r="O341" s="199"/>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3"/>
      <c r="N342" s="124"/>
      <c r="O342" s="199"/>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3"/>
      <c r="N343" s="124"/>
      <c r="O343" s="199"/>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3"/>
      <c r="N344" s="124"/>
      <c r="O344" s="199"/>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3"/>
      <c r="N345" s="124"/>
      <c r="O345" s="199"/>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3"/>
      <c r="N346" s="124"/>
      <c r="O346" s="199"/>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3"/>
      <c r="N347" s="124"/>
      <c r="O347" s="199"/>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3"/>
      <c r="N348" s="124"/>
      <c r="O348" s="199"/>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3"/>
      <c r="N349" s="124"/>
      <c r="O349" s="199"/>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3"/>
      <c r="N350" s="124"/>
      <c r="O350" s="199"/>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3"/>
      <c r="N351" s="124"/>
      <c r="O351" s="199"/>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3"/>
      <c r="N352" s="124"/>
      <c r="O352" s="199"/>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3"/>
      <c r="N353" s="124"/>
      <c r="O353" s="199"/>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3"/>
      <c r="N354" s="124"/>
      <c r="O354" s="199"/>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3"/>
      <c r="N355" s="124"/>
      <c r="O355" s="199"/>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3"/>
      <c r="N356" s="124"/>
      <c r="O356" s="199"/>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3"/>
      <c r="N357" s="124"/>
      <c r="O357" s="199"/>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3"/>
      <c r="N358" s="124"/>
      <c r="O358" s="199"/>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3"/>
      <c r="N359" s="124"/>
      <c r="O359" s="199"/>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3"/>
      <c r="N360" s="124"/>
      <c r="O360" s="199"/>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3"/>
      <c r="N361" s="124"/>
      <c r="O361" s="199"/>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3"/>
      <c r="N362" s="124"/>
      <c r="O362" s="199"/>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3"/>
      <c r="N363" s="124"/>
      <c r="O363" s="199"/>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3"/>
      <c r="N364" s="124"/>
      <c r="O364" s="199"/>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3"/>
      <c r="N365" s="124"/>
      <c r="O365" s="199"/>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3"/>
      <c r="N366" s="124"/>
      <c r="O366" s="199"/>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3"/>
      <c r="N367" s="124"/>
      <c r="O367" s="199"/>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3"/>
      <c r="N368" s="124"/>
      <c r="O368" s="199"/>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3"/>
      <c r="N369" s="124"/>
      <c r="O369" s="199"/>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3"/>
      <c r="N370" s="124"/>
      <c r="O370" s="199"/>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3"/>
      <c r="N371" s="124"/>
      <c r="O371" s="199"/>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3"/>
      <c r="N372" s="124"/>
      <c r="O372" s="199"/>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3"/>
      <c r="N373" s="124"/>
      <c r="O373" s="199"/>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3"/>
      <c r="N374" s="124"/>
      <c r="O374" s="199"/>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3"/>
      <c r="N375" s="124"/>
      <c r="O375" s="199"/>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3"/>
      <c r="N376" s="124"/>
      <c r="O376" s="199"/>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3"/>
      <c r="N377" s="124"/>
      <c r="O377" s="199"/>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3"/>
      <c r="N378" s="124"/>
      <c r="O378" s="199"/>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3"/>
      <c r="N379" s="124"/>
      <c r="O379" s="199"/>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3"/>
      <c r="N380" s="124"/>
      <c r="O380" s="199"/>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3"/>
      <c r="N381" s="124"/>
      <c r="O381" s="199"/>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3"/>
      <c r="N382" s="124"/>
      <c r="O382" s="199"/>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3"/>
      <c r="N383" s="124"/>
      <c r="O383" s="199"/>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3"/>
      <c r="N384" s="124"/>
      <c r="O384" s="199"/>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3"/>
      <c r="N385" s="124"/>
      <c r="O385" s="199"/>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3"/>
      <c r="N386" s="124"/>
      <c r="O386" s="199"/>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3"/>
      <c r="N387" s="124"/>
      <c r="O387" s="199"/>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3"/>
      <c r="N388" s="124"/>
      <c r="O388" s="199"/>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3"/>
      <c r="N389" s="124"/>
      <c r="O389" s="199"/>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3"/>
      <c r="N390" s="124"/>
      <c r="O390" s="199"/>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3"/>
      <c r="N391" s="124"/>
      <c r="O391" s="199"/>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3"/>
      <c r="N392" s="124"/>
      <c r="O392" s="199"/>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3"/>
      <c r="N393" s="124"/>
      <c r="O393" s="199"/>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3"/>
      <c r="N394" s="124"/>
      <c r="O394" s="199"/>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3"/>
      <c r="N395" s="124"/>
      <c r="O395" s="199"/>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3"/>
      <c r="N396" s="124"/>
      <c r="O396" s="199"/>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3"/>
      <c r="N397" s="124"/>
      <c r="O397" s="199"/>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3"/>
      <c r="N398" s="124"/>
      <c r="O398" s="199"/>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3"/>
      <c r="N399" s="124"/>
      <c r="O399" s="199"/>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3"/>
      <c r="N400" s="124"/>
      <c r="O400" s="199"/>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3"/>
      <c r="N401" s="124"/>
      <c r="O401" s="199"/>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3"/>
      <c r="N402" s="124"/>
      <c r="O402" s="199"/>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3"/>
      <c r="N403" s="124"/>
      <c r="O403" s="199"/>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3"/>
      <c r="N404" s="124"/>
      <c r="O404" s="199"/>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3"/>
      <c r="N405" s="124"/>
      <c r="O405" s="199"/>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3"/>
      <c r="N406" s="124"/>
      <c r="O406" s="199"/>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3"/>
      <c r="N407" s="124"/>
      <c r="O407" s="199"/>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3"/>
      <c r="N408" s="124"/>
      <c r="O408" s="199"/>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3"/>
      <c r="N409" s="124"/>
      <c r="O409" s="199"/>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3"/>
      <c r="N410" s="124"/>
      <c r="O410" s="199"/>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3"/>
      <c r="N411" s="124"/>
      <c r="O411" s="199"/>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3"/>
      <c r="N412" s="124"/>
      <c r="O412" s="199"/>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3"/>
      <c r="N413" s="124"/>
      <c r="O413" s="199"/>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3"/>
      <c r="N414" s="124"/>
      <c r="O414" s="199"/>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3"/>
      <c r="N415" s="124"/>
      <c r="O415" s="199"/>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3"/>
      <c r="N416" s="124"/>
      <c r="O416" s="199"/>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3"/>
      <c r="N417" s="124"/>
      <c r="O417" s="199"/>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3"/>
      <c r="N418" s="124"/>
      <c r="O418" s="199"/>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3"/>
      <c r="N419" s="124"/>
      <c r="O419" s="199"/>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3"/>
      <c r="N420" s="124"/>
      <c r="O420" s="199"/>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3"/>
      <c r="N421" s="124"/>
      <c r="O421" s="199"/>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3"/>
      <c r="N422" s="124"/>
      <c r="O422" s="199"/>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3"/>
      <c r="N423" s="124"/>
      <c r="O423" s="199"/>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3"/>
      <c r="N424" s="124"/>
      <c r="O424" s="199"/>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3"/>
      <c r="N425" s="124"/>
      <c r="O425" s="199"/>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3"/>
      <c r="N426" s="124"/>
      <c r="O426" s="199"/>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3"/>
      <c r="N427" s="124"/>
      <c r="O427" s="199"/>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3"/>
      <c r="N428" s="124"/>
      <c r="O428" s="199"/>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3"/>
      <c r="N429" s="124"/>
      <c r="O429" s="199"/>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3"/>
      <c r="N430" s="124"/>
      <c r="O430" s="199"/>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3"/>
      <c r="N431" s="124"/>
      <c r="O431" s="199"/>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3"/>
      <c r="N432" s="124"/>
      <c r="O432" s="199"/>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3"/>
      <c r="N433" s="124"/>
      <c r="O433" s="199"/>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3"/>
      <c r="N434" s="124"/>
      <c r="O434" s="199"/>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3"/>
      <c r="N435" s="124"/>
      <c r="O435" s="199"/>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3"/>
      <c r="N436" s="124"/>
      <c r="O436" s="199"/>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3"/>
      <c r="N437" s="124"/>
      <c r="O437" s="199"/>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3"/>
      <c r="N438" s="124"/>
      <c r="O438" s="199"/>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3"/>
      <c r="N439" s="124"/>
      <c r="O439" s="199"/>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3"/>
      <c r="N440" s="124"/>
      <c r="O440" s="199"/>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3"/>
      <c r="N441" s="124"/>
      <c r="O441" s="199"/>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3"/>
      <c r="N442" s="124"/>
      <c r="O442" s="199"/>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3"/>
      <c r="N443" s="124"/>
      <c r="O443" s="199"/>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3"/>
      <c r="N444" s="124"/>
      <c r="O444" s="199"/>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3"/>
      <c r="N445" s="124"/>
      <c r="O445" s="199"/>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3"/>
      <c r="N446" s="124"/>
      <c r="O446" s="199"/>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3"/>
      <c r="N447" s="124"/>
      <c r="O447" s="199"/>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3"/>
      <c r="N448" s="124"/>
      <c r="O448" s="199"/>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3"/>
      <c r="N449" s="124"/>
      <c r="O449" s="199"/>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3"/>
      <c r="N450" s="124"/>
      <c r="O450" s="199"/>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3"/>
      <c r="N451" s="124"/>
      <c r="O451" s="199"/>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3"/>
      <c r="N452" s="124"/>
      <c r="O452" s="199"/>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3"/>
      <c r="N453" s="124"/>
      <c r="O453" s="199"/>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3"/>
      <c r="N454" s="124"/>
      <c r="O454" s="199"/>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3"/>
      <c r="N455" s="124"/>
      <c r="O455" s="199"/>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3"/>
      <c r="N456" s="124"/>
      <c r="O456" s="199"/>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3"/>
      <c r="N457" s="124"/>
      <c r="O457" s="199"/>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3"/>
      <c r="N458" s="124"/>
      <c r="O458" s="199"/>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3"/>
      <c r="N459" s="124"/>
      <c r="O459" s="199"/>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3"/>
      <c r="N460" s="124"/>
      <c r="O460" s="199"/>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3"/>
      <c r="N461" s="124"/>
      <c r="O461" s="199"/>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3"/>
      <c r="N462" s="124"/>
      <c r="O462" s="199"/>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3"/>
      <c r="N463" s="124"/>
      <c r="O463" s="199"/>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3"/>
      <c r="N464" s="124"/>
      <c r="O464" s="199"/>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3"/>
      <c r="N465" s="124"/>
      <c r="O465" s="199"/>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3"/>
      <c r="N466" s="124"/>
      <c r="O466" s="199"/>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3"/>
      <c r="N467" s="124"/>
      <c r="O467" s="199"/>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3"/>
      <c r="N468" s="124"/>
      <c r="O468" s="199"/>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3"/>
      <c r="N469" s="124"/>
      <c r="O469" s="199"/>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3"/>
      <c r="N470" s="124"/>
      <c r="O470" s="199"/>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3"/>
      <c r="N471" s="124"/>
      <c r="O471" s="199"/>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3"/>
      <c r="N472" s="124"/>
      <c r="O472" s="199"/>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3"/>
      <c r="N473" s="124"/>
      <c r="O473" s="199"/>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3"/>
      <c r="N474" s="124"/>
      <c r="O474" s="199"/>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3"/>
      <c r="N475" s="124"/>
      <c r="O475" s="199"/>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3"/>
      <c r="N476" s="124"/>
      <c r="O476" s="199"/>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3"/>
      <c r="N477" s="124"/>
      <c r="O477" s="199"/>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3"/>
      <c r="N478" s="124"/>
      <c r="O478" s="199"/>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3"/>
      <c r="N479" s="124"/>
      <c r="O479" s="199"/>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3"/>
      <c r="N480" s="124"/>
      <c r="O480" s="199"/>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3"/>
      <c r="N481" s="124"/>
      <c r="O481" s="199"/>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3"/>
      <c r="N482" s="124"/>
      <c r="O482" s="199"/>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3"/>
      <c r="N483" s="124"/>
      <c r="O483" s="199"/>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3"/>
      <c r="N484" s="124"/>
      <c r="O484" s="199"/>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3"/>
      <c r="N485" s="124"/>
      <c r="O485" s="199"/>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3"/>
      <c r="N486" s="124"/>
      <c r="O486" s="199"/>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3"/>
      <c r="N487" s="124"/>
      <c r="O487" s="199"/>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3"/>
      <c r="N488" s="124"/>
      <c r="O488" s="199"/>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3"/>
      <c r="N489" s="124"/>
      <c r="O489" s="199"/>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3"/>
      <c r="N490" s="124"/>
      <c r="O490" s="199"/>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3"/>
      <c r="N491" s="124"/>
      <c r="O491" s="199"/>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3"/>
      <c r="N492" s="124"/>
      <c r="O492" s="199"/>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3"/>
      <c r="N493" s="124"/>
      <c r="O493" s="199"/>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3"/>
      <c r="N494" s="124"/>
      <c r="O494" s="199"/>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3"/>
      <c r="N495" s="124"/>
      <c r="O495" s="199"/>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3"/>
      <c r="N496" s="124"/>
      <c r="O496" s="199"/>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3"/>
      <c r="N497" s="124"/>
      <c r="O497" s="199"/>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3"/>
      <c r="N498" s="124"/>
      <c r="O498" s="199"/>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3"/>
      <c r="N499" s="124"/>
      <c r="O499" s="199"/>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3"/>
      <c r="N500" s="124"/>
      <c r="O500" s="199"/>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3"/>
      <c r="N501" s="124"/>
      <c r="O501" s="199"/>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3"/>
      <c r="N502" s="124"/>
      <c r="O502" s="199"/>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3"/>
      <c r="N503" s="124"/>
      <c r="O503" s="199"/>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3"/>
      <c r="N504" s="124"/>
      <c r="O504" s="199"/>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3"/>
      <c r="N505" s="124"/>
      <c r="O505" s="199"/>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3"/>
      <c r="N506" s="124"/>
      <c r="O506" s="199"/>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3"/>
      <c r="N507" s="124"/>
      <c r="O507" s="199"/>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3"/>
      <c r="N508" s="124"/>
      <c r="O508" s="199"/>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3"/>
      <c r="N509" s="124"/>
      <c r="O509" s="199"/>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3"/>
      <c r="N510" s="124"/>
      <c r="O510" s="199"/>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3"/>
      <c r="N511" s="124"/>
      <c r="O511" s="199"/>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3"/>
      <c r="N512" s="124"/>
      <c r="O512" s="199"/>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3"/>
      <c r="N513" s="124"/>
      <c r="O513" s="199"/>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3"/>
      <c r="N514" s="124"/>
      <c r="O514" s="199"/>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3"/>
      <c r="N515" s="124"/>
      <c r="O515" s="199"/>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3"/>
      <c r="N516" s="124"/>
      <c r="O516" s="199"/>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3"/>
      <c r="N517" s="124"/>
      <c r="O517" s="199"/>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3"/>
      <c r="N518" s="124"/>
      <c r="O518" s="199"/>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3"/>
      <c r="N519" s="124"/>
      <c r="O519" s="199"/>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3"/>
      <c r="N520" s="124"/>
      <c r="O520" s="199"/>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3"/>
      <c r="N521" s="124"/>
      <c r="O521" s="199"/>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3"/>
      <c r="N522" s="124"/>
      <c r="O522" s="199"/>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3"/>
      <c r="N523" s="124"/>
      <c r="O523" s="199"/>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3"/>
      <c r="N524" s="124"/>
      <c r="O524" s="199"/>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3"/>
      <c r="N525" s="124"/>
      <c r="O525" s="199"/>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3"/>
      <c r="N526" s="124"/>
      <c r="O526" s="199"/>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3"/>
      <c r="N527" s="124"/>
      <c r="O527" s="199"/>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3"/>
      <c r="N528" s="124"/>
      <c r="O528" s="199"/>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3"/>
      <c r="N529" s="124"/>
      <c r="O529" s="199"/>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3"/>
      <c r="N530" s="124"/>
      <c r="O530" s="199"/>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3"/>
      <c r="N531" s="124"/>
      <c r="O531" s="199"/>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3"/>
      <c r="N532" s="124"/>
      <c r="O532" s="199"/>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3"/>
      <c r="N533" s="124"/>
      <c r="O533" s="199"/>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3"/>
      <c r="N534" s="124"/>
      <c r="O534" s="199"/>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3"/>
      <c r="N535" s="124"/>
      <c r="O535" s="199"/>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3"/>
      <c r="N536" s="124"/>
      <c r="O536" s="199"/>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3"/>
      <c r="N537" s="124"/>
      <c r="O537" s="199"/>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3"/>
      <c r="N538" s="124"/>
      <c r="O538" s="199"/>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3"/>
      <c r="N539" s="124"/>
      <c r="O539" s="199"/>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3"/>
      <c r="N540" s="124"/>
      <c r="O540" s="199"/>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3"/>
      <c r="N541" s="124"/>
      <c r="O541" s="199"/>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3"/>
      <c r="N542" s="124"/>
      <c r="O542" s="199"/>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3"/>
      <c r="N543" s="124"/>
      <c r="O543" s="199"/>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3"/>
      <c r="N544" s="124"/>
      <c r="O544" s="199"/>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3"/>
      <c r="N545" s="124"/>
      <c r="O545" s="199"/>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3"/>
      <c r="N546" s="124"/>
      <c r="O546" s="199"/>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3"/>
      <c r="N547" s="124"/>
      <c r="O547" s="199"/>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3"/>
      <c r="N548" s="124"/>
      <c r="O548" s="199"/>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3"/>
      <c r="N549" s="124"/>
      <c r="O549" s="199"/>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3"/>
      <c r="N550" s="124"/>
      <c r="O550" s="199"/>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3"/>
      <c r="N551" s="124"/>
      <c r="O551" s="199"/>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3"/>
      <c r="N552" s="124"/>
      <c r="O552" s="199"/>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3"/>
      <c r="N553" s="124"/>
      <c r="O553" s="199"/>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3"/>
      <c r="N554" s="124"/>
      <c r="O554" s="199"/>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3"/>
      <c r="N555" s="124"/>
      <c r="O555" s="199"/>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3"/>
      <c r="N556" s="124"/>
      <c r="O556" s="199"/>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3"/>
      <c r="N557" s="124"/>
      <c r="O557" s="199"/>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3"/>
      <c r="N558" s="124"/>
      <c r="O558" s="199"/>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3"/>
      <c r="N559" s="124"/>
      <c r="O559" s="199"/>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3"/>
      <c r="N560" s="124"/>
      <c r="O560" s="199"/>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3"/>
      <c r="N561" s="124"/>
      <c r="O561" s="199"/>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3"/>
      <c r="N562" s="124"/>
      <c r="O562" s="199"/>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3"/>
      <c r="N563" s="124"/>
      <c r="O563" s="199"/>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3"/>
      <c r="N564" s="124"/>
      <c r="O564" s="199"/>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3"/>
      <c r="N565" s="124"/>
      <c r="O565" s="199"/>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3"/>
      <c r="N566" s="124"/>
      <c r="O566" s="199"/>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3"/>
      <c r="N567" s="124"/>
      <c r="O567" s="199"/>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3"/>
      <c r="N568" s="124"/>
      <c r="O568" s="199"/>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3"/>
      <c r="N569" s="124"/>
      <c r="O569" s="199"/>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3"/>
      <c r="N570" s="124"/>
      <c r="O570" s="199"/>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3"/>
      <c r="N571" s="124"/>
      <c r="O571" s="199"/>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3"/>
      <c r="N572" s="124"/>
      <c r="O572" s="199"/>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3"/>
      <c r="N573" s="124"/>
      <c r="O573" s="199"/>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3"/>
      <c r="N574" s="124"/>
      <c r="O574" s="199"/>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3"/>
      <c r="N575" s="124"/>
      <c r="O575" s="199"/>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3"/>
      <c r="N576" s="124"/>
      <c r="O576" s="199"/>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3"/>
      <c r="N577" s="124"/>
      <c r="O577" s="199"/>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3"/>
      <c r="N578" s="124"/>
      <c r="O578" s="199"/>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3"/>
      <c r="N579" s="124"/>
      <c r="O579" s="199"/>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3"/>
      <c r="N580" s="124"/>
      <c r="O580" s="199"/>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3"/>
      <c r="N581" s="124"/>
      <c r="O581" s="199"/>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3"/>
      <c r="N582" s="124"/>
      <c r="O582" s="199"/>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3"/>
      <c r="N583" s="124"/>
      <c r="O583" s="199"/>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3"/>
      <c r="N584" s="124"/>
      <c r="O584" s="199"/>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3"/>
      <c r="N585" s="124"/>
      <c r="O585" s="199"/>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3"/>
      <c r="N586" s="124"/>
      <c r="O586" s="199"/>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3"/>
      <c r="N587" s="124"/>
      <c r="O587" s="199"/>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3"/>
      <c r="N588" s="124"/>
      <c r="O588" s="199"/>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3"/>
      <c r="N589" s="124"/>
      <c r="O589" s="199"/>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3"/>
      <c r="N590" s="124"/>
      <c r="O590" s="199"/>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3"/>
      <c r="N591" s="124"/>
      <c r="O591" s="199"/>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3"/>
      <c r="N592" s="124"/>
      <c r="O592" s="199"/>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3"/>
      <c r="N593" s="124"/>
      <c r="O593" s="199"/>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3"/>
      <c r="N594" s="124"/>
      <c r="O594" s="199"/>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3"/>
      <c r="N595" s="124"/>
      <c r="O595" s="199"/>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3"/>
      <c r="N596" s="124"/>
      <c r="O596" s="199"/>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3"/>
      <c r="N597" s="124"/>
      <c r="O597" s="199"/>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3"/>
      <c r="N598" s="124"/>
      <c r="O598" s="199"/>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3"/>
      <c r="N599" s="124"/>
      <c r="O599" s="199"/>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3"/>
      <c r="N600" s="124"/>
      <c r="O600" s="199"/>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3"/>
      <c r="N601" s="124"/>
      <c r="O601" s="199"/>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3"/>
      <c r="N602" s="124"/>
      <c r="O602" s="199"/>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3"/>
      <c r="N603" s="124"/>
      <c r="O603" s="199"/>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3"/>
      <c r="N604" s="124"/>
      <c r="O604" s="199"/>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3"/>
      <c r="N605" s="124"/>
      <c r="O605" s="199"/>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3"/>
      <c r="N606" s="124"/>
      <c r="O606" s="199"/>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3"/>
      <c r="N607" s="124"/>
      <c r="O607" s="199"/>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3"/>
      <c r="N608" s="124"/>
      <c r="O608" s="199"/>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3"/>
      <c r="N609" s="124"/>
      <c r="O609" s="199"/>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3"/>
      <c r="N610" s="124"/>
      <c r="O610" s="199"/>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3"/>
      <c r="N611" s="124"/>
      <c r="O611" s="199"/>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3"/>
      <c r="N612" s="124"/>
      <c r="O612" s="199"/>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3"/>
      <c r="N613" s="124"/>
      <c r="O613" s="199"/>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3"/>
      <c r="N614" s="124"/>
      <c r="O614" s="199"/>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3"/>
      <c r="N615" s="124"/>
      <c r="O615" s="199"/>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3"/>
      <c r="N616" s="124"/>
      <c r="O616" s="199"/>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3"/>
      <c r="N617" s="124"/>
      <c r="O617" s="199"/>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3"/>
      <c r="N618" s="124"/>
      <c r="O618" s="199"/>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3"/>
      <c r="N619" s="124"/>
      <c r="O619" s="199"/>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3"/>
      <c r="N620" s="124"/>
      <c r="O620" s="199"/>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3"/>
      <c r="N621" s="124"/>
      <c r="O621" s="199"/>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3"/>
      <c r="N622" s="124"/>
      <c r="O622" s="199"/>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3"/>
      <c r="N623" s="124"/>
      <c r="O623" s="199"/>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3"/>
      <c r="N624" s="124"/>
      <c r="O624" s="199"/>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3"/>
      <c r="N625" s="124"/>
      <c r="O625" s="199"/>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3"/>
      <c r="N626" s="124"/>
      <c r="O626" s="199"/>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3"/>
      <c r="N627" s="124"/>
      <c r="O627" s="199"/>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3"/>
      <c r="N628" s="124"/>
      <c r="O628" s="199"/>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3"/>
      <c r="N629" s="124"/>
      <c r="O629" s="199"/>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3"/>
      <c r="N630" s="124"/>
      <c r="O630" s="199"/>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3"/>
      <c r="N631" s="124"/>
      <c r="O631" s="199"/>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3"/>
      <c r="N632" s="124"/>
      <c r="O632" s="199"/>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3"/>
      <c r="N633" s="124"/>
      <c r="O633" s="199"/>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3"/>
      <c r="N634" s="124"/>
      <c r="O634" s="199"/>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3"/>
      <c r="N635" s="124"/>
      <c r="O635" s="199"/>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3"/>
      <c r="N636" s="124"/>
      <c r="O636" s="199"/>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3"/>
      <c r="N637" s="124"/>
      <c r="O637" s="199"/>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3"/>
      <c r="N638" s="124"/>
      <c r="O638" s="199"/>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3"/>
      <c r="N639" s="124"/>
      <c r="O639" s="199"/>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3"/>
      <c r="N640" s="124"/>
      <c r="O640" s="199"/>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3"/>
      <c r="N641" s="124"/>
      <c r="O641" s="199"/>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3"/>
      <c r="N642" s="124"/>
      <c r="O642" s="199"/>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3"/>
      <c r="N643" s="124"/>
      <c r="O643" s="199"/>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3"/>
      <c r="N644" s="124"/>
      <c r="O644" s="199"/>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3"/>
      <c r="N645" s="124"/>
      <c r="O645" s="199"/>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3"/>
      <c r="N646" s="124"/>
      <c r="O646" s="199"/>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3"/>
      <c r="N647" s="124"/>
      <c r="O647" s="199"/>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3"/>
      <c r="N648" s="124"/>
      <c r="O648" s="199"/>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3"/>
      <c r="N649" s="124"/>
      <c r="O649" s="199"/>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3"/>
      <c r="N650" s="124"/>
      <c r="O650" s="199"/>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3"/>
      <c r="N651" s="124"/>
      <c r="O651" s="199"/>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3"/>
      <c r="N652" s="124"/>
      <c r="O652" s="199"/>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3"/>
      <c r="N653" s="124"/>
      <c r="O653" s="199"/>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3"/>
      <c r="N654" s="124"/>
      <c r="O654" s="199"/>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3"/>
      <c r="N655" s="124"/>
      <c r="O655" s="199"/>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3"/>
      <c r="N656" s="124"/>
      <c r="O656" s="199"/>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3"/>
      <c r="N657" s="124"/>
      <c r="O657" s="199"/>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3"/>
      <c r="N658" s="124"/>
      <c r="O658" s="199"/>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3"/>
      <c r="N659" s="124"/>
      <c r="O659" s="199"/>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3"/>
      <c r="N660" s="124"/>
      <c r="O660" s="199"/>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3"/>
      <c r="N661" s="124"/>
      <c r="O661" s="199"/>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3"/>
      <c r="N662" s="124"/>
      <c r="O662" s="199"/>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3"/>
      <c r="N663" s="124"/>
      <c r="O663" s="199"/>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3"/>
      <c r="N664" s="124"/>
      <c r="O664" s="199"/>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3"/>
      <c r="N665" s="124"/>
      <c r="O665" s="199"/>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3"/>
      <c r="N666" s="124"/>
      <c r="O666" s="199"/>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3"/>
      <c r="N667" s="124"/>
      <c r="O667" s="199"/>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3"/>
      <c r="N668" s="124"/>
      <c r="O668" s="199"/>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3"/>
      <c r="N669" s="124"/>
      <c r="O669" s="199"/>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3"/>
      <c r="N670" s="124"/>
      <c r="O670" s="199"/>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3"/>
      <c r="N671" s="124"/>
      <c r="O671" s="199"/>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3"/>
      <c r="N672" s="124"/>
      <c r="O672" s="199"/>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3"/>
      <c r="N673" s="124"/>
      <c r="O673" s="199"/>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3"/>
      <c r="N674" s="124"/>
      <c r="O674" s="199"/>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3"/>
      <c r="N675" s="124"/>
      <c r="O675" s="199"/>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3"/>
      <c r="N676" s="124"/>
      <c r="O676" s="199"/>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3"/>
      <c r="N677" s="124"/>
      <c r="O677" s="199"/>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3"/>
      <c r="N678" s="124"/>
      <c r="O678" s="199"/>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3"/>
      <c r="N679" s="124"/>
      <c r="O679" s="199"/>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3"/>
      <c r="N680" s="124"/>
      <c r="O680" s="199"/>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3"/>
      <c r="N681" s="124"/>
      <c r="O681" s="199"/>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3"/>
      <c r="N682" s="124"/>
      <c r="O682" s="199"/>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3"/>
      <c r="N683" s="124"/>
      <c r="O683" s="199"/>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3"/>
      <c r="N684" s="124"/>
      <c r="O684" s="199"/>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3"/>
      <c r="N685" s="124"/>
      <c r="O685" s="199"/>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3"/>
      <c r="N686" s="124"/>
      <c r="O686" s="199"/>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3"/>
      <c r="N687" s="124"/>
      <c r="O687" s="199"/>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3"/>
      <c r="N688" s="124"/>
      <c r="O688" s="199"/>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3"/>
      <c r="N689" s="124"/>
      <c r="O689" s="199"/>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3"/>
      <c r="N690" s="124"/>
      <c r="O690" s="199"/>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3"/>
      <c r="N691" s="124"/>
      <c r="O691" s="199"/>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3"/>
      <c r="N692" s="124"/>
      <c r="O692" s="199"/>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3"/>
      <c r="N693" s="124"/>
      <c r="O693" s="199"/>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3"/>
      <c r="N694" s="124"/>
      <c r="O694" s="199"/>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3"/>
      <c r="N695" s="124"/>
      <c r="O695" s="199"/>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3"/>
      <c r="N696" s="124"/>
      <c r="O696" s="199"/>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3"/>
      <c r="N697" s="124"/>
      <c r="O697" s="199"/>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3"/>
      <c r="N698" s="124"/>
      <c r="O698" s="199"/>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3"/>
      <c r="N699" s="124"/>
      <c r="O699" s="199"/>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3"/>
      <c r="N700" s="124"/>
      <c r="O700" s="199"/>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3"/>
      <c r="N701" s="124"/>
      <c r="O701" s="199"/>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3"/>
      <c r="N702" s="124"/>
      <c r="O702" s="199"/>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3"/>
      <c r="N703" s="124"/>
      <c r="O703" s="199"/>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3"/>
      <c r="N704" s="124"/>
      <c r="O704" s="199"/>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3"/>
      <c r="N705" s="124"/>
      <c r="O705" s="199"/>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3"/>
      <c r="N706" s="124"/>
      <c r="O706" s="199"/>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3"/>
      <c r="N707" s="124"/>
      <c r="O707" s="199"/>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3"/>
      <c r="N708" s="124"/>
      <c r="O708" s="199"/>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3"/>
      <c r="N709" s="124"/>
      <c r="O709" s="199"/>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3"/>
      <c r="N710" s="124"/>
      <c r="O710" s="199"/>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3"/>
      <c r="N711" s="124"/>
      <c r="O711" s="199"/>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3"/>
      <c r="N712" s="124"/>
      <c r="O712" s="199"/>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3"/>
      <c r="N713" s="124"/>
      <c r="O713" s="199"/>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3"/>
      <c r="N714" s="124"/>
      <c r="O714" s="199"/>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3"/>
      <c r="N715" s="124"/>
      <c r="O715" s="199"/>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3"/>
      <c r="N716" s="124"/>
      <c r="O716" s="199"/>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3"/>
      <c r="N717" s="124"/>
      <c r="O717" s="199"/>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3"/>
      <c r="N718" s="124"/>
      <c r="O718" s="199"/>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0"/>
      <c r="C3" s="111"/>
      <c r="D3" s="111"/>
      <c r="E3" s="111"/>
      <c r="F3" s="111"/>
      <c r="G3" s="111"/>
      <c r="H3" s="111"/>
      <c r="I3" s="112"/>
    </row>
    <row r="4" spans="2:19">
      <c r="B4" s="570" t="s">
        <v>402</v>
      </c>
      <c r="C4" s="571"/>
      <c r="D4" s="571"/>
      <c r="E4" s="572" t="s">
        <v>403</v>
      </c>
      <c r="F4" s="572"/>
      <c r="G4" s="572"/>
      <c r="H4" s="572"/>
      <c r="I4" s="573"/>
      <c r="Q4" s="574" t="s">
        <v>404</v>
      </c>
      <c r="R4" s="574"/>
    </row>
    <row r="5" spans="2:19">
      <c r="B5" s="570"/>
      <c r="C5" s="571"/>
      <c r="D5" s="571"/>
      <c r="E5" s="572"/>
      <c r="F5" s="572"/>
      <c r="G5" s="572"/>
      <c r="H5" s="572"/>
      <c r="I5" s="573"/>
      <c r="Q5" s="574"/>
      <c r="R5" s="574"/>
    </row>
    <row r="6" spans="2:19">
      <c r="B6" s="570"/>
      <c r="C6" s="571"/>
      <c r="D6" s="571"/>
      <c r="E6" s="572"/>
      <c r="F6" s="572"/>
      <c r="G6" s="572"/>
      <c r="H6" s="572"/>
      <c r="I6" s="573"/>
      <c r="Q6" s="574"/>
      <c r="R6" s="574"/>
    </row>
    <row r="7" spans="2:19" ht="15.75" thickBot="1">
      <c r="B7" s="113"/>
      <c r="I7" s="114"/>
    </row>
    <row r="8" spans="2:19" ht="62.25" customHeight="1" thickBot="1">
      <c r="B8" s="575" t="s">
        <v>358</v>
      </c>
      <c r="C8" s="576"/>
      <c r="D8" s="52" t="s">
        <v>405</v>
      </c>
      <c r="E8" s="53">
        <v>5</v>
      </c>
      <c r="F8" s="53">
        <v>10</v>
      </c>
      <c r="G8" s="53">
        <v>15</v>
      </c>
      <c r="H8" s="53">
        <v>20</v>
      </c>
      <c r="I8" s="115">
        <v>25</v>
      </c>
      <c r="K8" s="577" t="s">
        <v>406</v>
      </c>
      <c r="L8" s="578"/>
      <c r="M8" s="578"/>
      <c r="N8" s="578"/>
      <c r="O8" s="578"/>
      <c r="P8" s="579"/>
      <c r="Q8" s="580" t="s">
        <v>407</v>
      </c>
      <c r="R8" s="580"/>
      <c r="S8" s="16" t="s">
        <v>408</v>
      </c>
    </row>
    <row r="9" spans="2:19" ht="62.25" customHeight="1" thickBot="1">
      <c r="B9" s="575"/>
      <c r="C9" s="576"/>
      <c r="D9" s="52" t="s">
        <v>409</v>
      </c>
      <c r="E9" s="54">
        <v>4</v>
      </c>
      <c r="F9" s="54">
        <v>8</v>
      </c>
      <c r="G9" s="53">
        <v>12</v>
      </c>
      <c r="H9" s="53">
        <v>16</v>
      </c>
      <c r="I9" s="115">
        <v>20</v>
      </c>
      <c r="K9" s="581" t="s">
        <v>410</v>
      </c>
      <c r="L9" s="582"/>
      <c r="M9" s="582"/>
      <c r="N9" s="582"/>
      <c r="O9" s="582"/>
      <c r="P9" s="582"/>
      <c r="Q9" s="583" t="s">
        <v>411</v>
      </c>
      <c r="R9" s="584"/>
      <c r="S9" s="16" t="s">
        <v>354</v>
      </c>
    </row>
    <row r="10" spans="2:19" ht="62.25" customHeight="1" thickBot="1">
      <c r="B10" s="575"/>
      <c r="C10" s="576"/>
      <c r="D10" s="52" t="s">
        <v>412</v>
      </c>
      <c r="E10" s="54">
        <v>3</v>
      </c>
      <c r="F10" s="54">
        <v>6</v>
      </c>
      <c r="G10" s="54">
        <v>9</v>
      </c>
      <c r="H10" s="53">
        <v>12</v>
      </c>
      <c r="I10" s="115">
        <v>15</v>
      </c>
      <c r="K10" s="585" t="s">
        <v>381</v>
      </c>
      <c r="L10" s="586"/>
      <c r="M10" s="586"/>
      <c r="N10" s="586"/>
      <c r="O10" s="586"/>
      <c r="P10" s="586"/>
      <c r="Q10" s="580" t="s">
        <v>413</v>
      </c>
      <c r="R10" s="580"/>
      <c r="S10" s="16" t="s">
        <v>414</v>
      </c>
    </row>
    <row r="11" spans="2:19" ht="62.25" customHeight="1">
      <c r="B11" s="575"/>
      <c r="C11" s="576"/>
      <c r="D11" s="52" t="s">
        <v>415</v>
      </c>
      <c r="E11" s="55">
        <v>2</v>
      </c>
      <c r="F11" s="54">
        <v>4</v>
      </c>
      <c r="G11" s="54">
        <v>6</v>
      </c>
      <c r="H11" s="53">
        <v>8</v>
      </c>
      <c r="I11" s="115">
        <v>10</v>
      </c>
      <c r="K11" s="587" t="s">
        <v>416</v>
      </c>
      <c r="L11" s="588"/>
      <c r="M11" s="588"/>
      <c r="N11" s="588"/>
      <c r="O11" s="588"/>
      <c r="P11" s="588"/>
      <c r="Q11" s="580" t="s">
        <v>355</v>
      </c>
      <c r="R11" s="589"/>
      <c r="S11" s="16" t="s">
        <v>355</v>
      </c>
    </row>
    <row r="12" spans="2:19" ht="62.25" customHeight="1">
      <c r="B12" s="575"/>
      <c r="C12" s="576"/>
      <c r="D12" s="52" t="s">
        <v>417</v>
      </c>
      <c r="E12" s="55">
        <v>1</v>
      </c>
      <c r="F12" s="55">
        <v>2</v>
      </c>
      <c r="G12" s="54">
        <v>3</v>
      </c>
      <c r="H12" s="53">
        <v>4</v>
      </c>
      <c r="I12" s="115">
        <v>5</v>
      </c>
    </row>
    <row r="13" spans="2:19" ht="62.25" customHeight="1" thickBot="1">
      <c r="B13" s="116"/>
      <c r="C13" s="568" t="s">
        <v>418</v>
      </c>
      <c r="D13" s="569"/>
      <c r="E13" s="117" t="s">
        <v>419</v>
      </c>
      <c r="F13" s="117" t="s">
        <v>420</v>
      </c>
      <c r="G13" s="117" t="s">
        <v>421</v>
      </c>
      <c r="H13" s="117" t="s">
        <v>422</v>
      </c>
      <c r="I13" s="118" t="s">
        <v>423</v>
      </c>
    </row>
    <row r="17" spans="4:6">
      <c r="D17" s="16"/>
      <c r="E17" s="16"/>
      <c r="F17" s="16"/>
    </row>
    <row r="18" spans="4:6" ht="15.75">
      <c r="D18" s="21" t="s">
        <v>424</v>
      </c>
      <c r="E18" s="119" t="s">
        <v>416</v>
      </c>
      <c r="F18" s="119">
        <v>1</v>
      </c>
    </row>
    <row r="19" spans="4:6">
      <c r="D19" s="21" t="s">
        <v>425</v>
      </c>
      <c r="E19" s="21" t="s">
        <v>416</v>
      </c>
      <c r="F19" s="21">
        <v>2</v>
      </c>
    </row>
    <row r="20" spans="4:6">
      <c r="D20" s="21" t="s">
        <v>426</v>
      </c>
      <c r="E20" s="21" t="s">
        <v>381</v>
      </c>
      <c r="F20" s="21">
        <v>2</v>
      </c>
    </row>
    <row r="21" spans="4:6">
      <c r="D21" s="21" t="s">
        <v>427</v>
      </c>
      <c r="E21" s="21" t="s">
        <v>428</v>
      </c>
      <c r="F21" s="21">
        <v>3</v>
      </c>
    </row>
    <row r="22" spans="4:6">
      <c r="D22" s="21" t="s">
        <v>429</v>
      </c>
      <c r="E22" s="21" t="s">
        <v>406</v>
      </c>
      <c r="F22" s="21">
        <v>4</v>
      </c>
    </row>
    <row r="23" spans="4:6">
      <c r="D23" s="21" t="s">
        <v>430</v>
      </c>
      <c r="E23" s="21" t="s">
        <v>416</v>
      </c>
      <c r="F23" s="21">
        <v>1</v>
      </c>
    </row>
    <row r="24" spans="4:6">
      <c r="D24" s="21" t="s">
        <v>431</v>
      </c>
      <c r="E24" s="21" t="s">
        <v>381</v>
      </c>
      <c r="F24" s="21">
        <v>2</v>
      </c>
    </row>
    <row r="25" spans="4:6">
      <c r="D25" s="21" t="s">
        <v>432</v>
      </c>
      <c r="E25" s="21" t="s">
        <v>381</v>
      </c>
      <c r="F25" s="21">
        <v>2</v>
      </c>
    </row>
    <row r="26" spans="4:6">
      <c r="D26" s="21" t="s">
        <v>433</v>
      </c>
      <c r="E26" s="21" t="s">
        <v>410</v>
      </c>
      <c r="F26" s="21">
        <v>3</v>
      </c>
    </row>
    <row r="27" spans="4:6">
      <c r="D27" s="21" t="s">
        <v>434</v>
      </c>
      <c r="E27" s="21" t="s">
        <v>406</v>
      </c>
      <c r="F27" s="21">
        <v>4</v>
      </c>
    </row>
    <row r="28" spans="4:6">
      <c r="D28" s="21" t="s">
        <v>435</v>
      </c>
      <c r="E28" s="21" t="s">
        <v>381</v>
      </c>
      <c r="F28" s="21">
        <v>2</v>
      </c>
    </row>
    <row r="29" spans="4:6">
      <c r="D29" s="21" t="s">
        <v>436</v>
      </c>
      <c r="E29" s="21" t="s">
        <v>381</v>
      </c>
      <c r="F29" s="21">
        <v>2</v>
      </c>
    </row>
    <row r="30" spans="4:6">
      <c r="D30" s="21" t="s">
        <v>437</v>
      </c>
      <c r="E30" s="21" t="s">
        <v>381</v>
      </c>
      <c r="F30" s="21">
        <v>2</v>
      </c>
    </row>
    <row r="31" spans="4:6">
      <c r="D31" s="21" t="s">
        <v>438</v>
      </c>
      <c r="E31" s="21" t="s">
        <v>410</v>
      </c>
      <c r="F31" s="21">
        <v>3</v>
      </c>
    </row>
    <row r="32" spans="4:6">
      <c r="D32" s="21" t="s">
        <v>439</v>
      </c>
      <c r="E32" s="21" t="s">
        <v>406</v>
      </c>
      <c r="F32" s="21">
        <v>4</v>
      </c>
    </row>
    <row r="33" spans="4:6">
      <c r="D33" s="21" t="s">
        <v>440</v>
      </c>
      <c r="E33" s="21" t="s">
        <v>381</v>
      </c>
      <c r="F33" s="21">
        <v>2</v>
      </c>
    </row>
    <row r="34" spans="4:6">
      <c r="D34" s="21" t="s">
        <v>441</v>
      </c>
      <c r="E34" s="21" t="s">
        <v>381</v>
      </c>
      <c r="F34" s="21">
        <v>2</v>
      </c>
    </row>
    <row r="35" spans="4:6">
      <c r="D35" s="21" t="s">
        <v>442</v>
      </c>
      <c r="E35" s="21" t="s">
        <v>410</v>
      </c>
      <c r="F35" s="21">
        <v>3</v>
      </c>
    </row>
    <row r="36" spans="4:6">
      <c r="D36" s="21" t="s">
        <v>443</v>
      </c>
      <c r="E36" s="21" t="s">
        <v>410</v>
      </c>
      <c r="F36" s="21">
        <v>3</v>
      </c>
    </row>
    <row r="37" spans="4:6">
      <c r="D37" s="21" t="s">
        <v>444</v>
      </c>
      <c r="E37" s="21" t="s">
        <v>406</v>
      </c>
      <c r="F37" s="21">
        <v>4</v>
      </c>
    </row>
    <row r="38" spans="4:6">
      <c r="D38" s="21" t="s">
        <v>445</v>
      </c>
      <c r="E38" s="21" t="s">
        <v>410</v>
      </c>
      <c r="F38" s="21">
        <v>3</v>
      </c>
    </row>
    <row r="39" spans="4:6">
      <c r="D39" s="21" t="s">
        <v>446</v>
      </c>
      <c r="E39" s="21" t="s">
        <v>410</v>
      </c>
      <c r="F39" s="21">
        <v>3</v>
      </c>
    </row>
    <row r="40" spans="4:6">
      <c r="D40" s="21" t="s">
        <v>447</v>
      </c>
      <c r="E40" s="21" t="s">
        <v>410</v>
      </c>
      <c r="F40" s="21">
        <v>3</v>
      </c>
    </row>
    <row r="41" spans="4:6">
      <c r="D41" s="21" t="s">
        <v>448</v>
      </c>
      <c r="E41" s="21" t="s">
        <v>410</v>
      </c>
      <c r="F41" s="21">
        <v>3</v>
      </c>
    </row>
    <row r="42" spans="4:6">
      <c r="D42" s="21" t="s">
        <v>449</v>
      </c>
      <c r="E42" s="21" t="s">
        <v>406</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W79"/>
  <sheetViews>
    <sheetView showGridLines="0" tabSelected="1" zoomScale="90" zoomScaleNormal="90" workbookViewId="0">
      <selection activeCell="C1" sqref="C1:J3"/>
    </sheetView>
  </sheetViews>
  <sheetFormatPr baseColWidth="10" defaultColWidth="11.42578125" defaultRowHeight="15"/>
  <cols>
    <col min="1" max="1" width="5" style="5" customWidth="1"/>
    <col min="2" max="2" width="35.85546875" style="5" customWidth="1"/>
    <col min="3" max="3" width="40.28515625" customWidth="1"/>
    <col min="4" max="4" width="16.85546875" style="91" customWidth="1"/>
    <col min="5" max="5" width="18.5703125" style="26" customWidth="1"/>
    <col min="6" max="6" width="18.28515625" style="26" bestFit="1" customWidth="1"/>
    <col min="7" max="7" width="20" customWidth="1"/>
    <col min="8" max="8" width="32.7109375" customWidth="1"/>
    <col min="9" max="9" width="16.5703125" customWidth="1"/>
    <col min="10" max="10" width="17.42578125" customWidth="1"/>
    <col min="11" max="11" width="17.7109375" customWidth="1"/>
    <col min="12" max="12" width="17.5703125" customWidth="1"/>
    <col min="13" max="13" width="48.28515625" customWidth="1"/>
    <col min="14" max="155" width="11.42578125" style="2"/>
  </cols>
  <sheetData>
    <row r="1" spans="1:257" s="18" customFormat="1" ht="16.5" customHeight="1">
      <c r="A1" s="626"/>
      <c r="B1" s="627"/>
      <c r="C1" s="630" t="s">
        <v>537</v>
      </c>
      <c r="D1" s="630"/>
      <c r="E1" s="630"/>
      <c r="F1" s="630"/>
      <c r="G1" s="630"/>
      <c r="H1" s="630"/>
      <c r="I1" s="630"/>
      <c r="J1" s="631"/>
      <c r="K1" s="625"/>
      <c r="L1" s="625"/>
      <c r="M1" s="62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92.25" customHeight="1">
      <c r="A2" s="628"/>
      <c r="B2" s="629"/>
      <c r="C2" s="632"/>
      <c r="D2" s="632"/>
      <c r="E2" s="632"/>
      <c r="F2" s="632"/>
      <c r="G2" s="632"/>
      <c r="H2" s="632"/>
      <c r="I2" s="632"/>
      <c r="J2" s="633"/>
      <c r="K2" s="625"/>
      <c r="L2" s="625"/>
      <c r="M2" s="62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3" customHeight="1">
      <c r="A3" s="1"/>
      <c r="B3" s="1"/>
      <c r="C3" s="632"/>
      <c r="D3" s="632"/>
      <c r="E3" s="632"/>
      <c r="F3" s="632"/>
      <c r="G3" s="632"/>
      <c r="H3" s="632"/>
      <c r="I3" s="632"/>
      <c r="J3" s="633"/>
      <c r="K3" s="625"/>
      <c r="L3" s="625"/>
      <c r="M3" s="62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82.5" customHeight="1">
      <c r="A4" s="444" t="s">
        <v>260</v>
      </c>
      <c r="B4" s="444"/>
      <c r="C4" s="495" t="s">
        <v>481</v>
      </c>
      <c r="D4" s="496"/>
      <c r="E4" s="496"/>
      <c r="F4" s="496"/>
      <c r="G4" s="496"/>
      <c r="H4" s="496"/>
      <c r="I4" s="496"/>
      <c r="J4" s="496"/>
      <c r="K4" s="496"/>
      <c r="L4" s="496"/>
      <c r="M4" s="496"/>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62.45" customHeight="1">
      <c r="A5" s="444" t="s">
        <v>261</v>
      </c>
      <c r="B5" s="444"/>
      <c r="C5" s="495" t="s">
        <v>536</v>
      </c>
      <c r="D5" s="495"/>
      <c r="E5" s="495"/>
      <c r="F5" s="495"/>
      <c r="G5" s="495"/>
      <c r="H5" s="495"/>
      <c r="I5" s="495"/>
      <c r="J5" s="495"/>
      <c r="K5" s="495"/>
      <c r="L5" s="495"/>
      <c r="M5" s="495"/>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40.9" customHeight="1" thickBot="1">
      <c r="A6" s="444" t="s">
        <v>262</v>
      </c>
      <c r="B6" s="444"/>
      <c r="C6" s="619" t="s">
        <v>482</v>
      </c>
      <c r="D6" s="620"/>
      <c r="E6" s="620"/>
      <c r="F6" s="620"/>
      <c r="G6" s="620"/>
      <c r="H6" s="620"/>
      <c r="I6" s="620"/>
      <c r="J6" s="620"/>
      <c r="K6" s="620"/>
      <c r="L6" s="620"/>
      <c r="M6" s="62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22" customFormat="1" ht="40.5" customHeight="1" thickTop="1" thickBot="1">
      <c r="A7" s="614" t="s">
        <v>450</v>
      </c>
      <c r="B7" s="615"/>
      <c r="C7" s="616"/>
      <c r="D7" s="617" t="s">
        <v>451</v>
      </c>
      <c r="E7" s="617"/>
      <c r="F7" s="617"/>
      <c r="G7" s="618" t="s">
        <v>452</v>
      </c>
      <c r="H7" s="609" t="s">
        <v>453</v>
      </c>
      <c r="I7" s="611" t="s">
        <v>454</v>
      </c>
      <c r="J7" s="612"/>
      <c r="K7" s="611" t="s">
        <v>455</v>
      </c>
      <c r="L7" s="612"/>
      <c r="M7" s="613" t="s">
        <v>456</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row>
    <row r="8" spans="1:257" s="23" customFormat="1" ht="108" customHeight="1" thickTop="1" thickBot="1">
      <c r="A8" s="34" t="s">
        <v>33</v>
      </c>
      <c r="B8" s="34" t="s">
        <v>533</v>
      </c>
      <c r="C8" s="34" t="s">
        <v>204</v>
      </c>
      <c r="D8" s="27" t="s">
        <v>214</v>
      </c>
      <c r="E8" s="27" t="s">
        <v>457</v>
      </c>
      <c r="F8" s="27" t="s">
        <v>458</v>
      </c>
      <c r="G8" s="618"/>
      <c r="H8" s="610"/>
      <c r="I8" s="28" t="s">
        <v>459</v>
      </c>
      <c r="J8" s="28" t="s">
        <v>460</v>
      </c>
      <c r="K8" s="28" t="s">
        <v>461</v>
      </c>
      <c r="L8" s="28" t="s">
        <v>462</v>
      </c>
      <c r="M8" s="613"/>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row>
    <row r="9" spans="1:257" s="24" customFormat="1" ht="21.75" customHeight="1" thickTop="1" thickBot="1">
      <c r="A9" s="634"/>
      <c r="B9" s="635"/>
      <c r="C9" s="635"/>
      <c r="D9" s="635"/>
      <c r="E9" s="635"/>
      <c r="F9" s="635"/>
      <c r="G9" s="635"/>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row>
    <row r="10" spans="1:257" s="25" customFormat="1" ht="15" customHeight="1">
      <c r="A10" s="636">
        <f>'7- Mapa Final'!A10</f>
        <v>1</v>
      </c>
      <c r="B10" s="637" t="str">
        <f>'7- Mapa Final'!B10</f>
        <v>Vencimiento de Términos  (Cumplimiento de terminos judiciales - ACCIONES CONSTITUCIONALES HÁBEAS CORPUS, TUTELAS E IMPUNACIONES)</v>
      </c>
      <c r="C10" s="637" t="str">
        <f>'7- Mapa Final'!C10</f>
        <v>Se realizan  actuaciones procesales o se da respuesta a las solicitudes de los usuarios de la administración de justicia en materia de lo (Contencioso Administrativo), después del  término legal establecido para decidir sobre los conflictos presentados a los jueces.</v>
      </c>
      <c r="D10" s="623" t="str">
        <f>'7- Mapa Final'!J10</f>
        <v>Muy Baja - 1</v>
      </c>
      <c r="E10" s="624" t="str">
        <f>'7- Mapa Final'!K10</f>
        <v>Leve - 1</v>
      </c>
      <c r="F10" s="640" t="str">
        <f>'7- Mapa Final'!M10</f>
        <v>Bajo - 1</v>
      </c>
      <c r="G10" s="479" t="s">
        <v>354</v>
      </c>
      <c r="H10" s="641" t="s">
        <v>465</v>
      </c>
      <c r="I10" s="641"/>
      <c r="J10" s="642" t="s">
        <v>463</v>
      </c>
      <c r="K10" s="638">
        <v>45670</v>
      </c>
      <c r="L10" s="638">
        <v>45747</v>
      </c>
      <c r="M10" s="639" t="s">
        <v>471</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row>
    <row r="11" spans="1:257" s="25" customFormat="1" ht="13.5" customHeight="1">
      <c r="A11" s="622"/>
      <c r="B11" s="600"/>
      <c r="C11" s="600"/>
      <c r="D11" s="603"/>
      <c r="E11" s="606"/>
      <c r="F11" s="594"/>
      <c r="G11" s="480"/>
      <c r="H11" s="596"/>
      <c r="I11" s="596"/>
      <c r="J11" s="591"/>
      <c r="K11" s="591"/>
      <c r="L11" s="591"/>
      <c r="M11" s="59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row>
    <row r="12" spans="1:257" s="25" customFormat="1" ht="13.5" customHeight="1">
      <c r="A12" s="622"/>
      <c r="B12" s="600"/>
      <c r="C12" s="600"/>
      <c r="D12" s="603"/>
      <c r="E12" s="606"/>
      <c r="F12" s="594"/>
      <c r="G12" s="480"/>
      <c r="H12" s="596"/>
      <c r="I12" s="596"/>
      <c r="J12" s="591"/>
      <c r="K12" s="591"/>
      <c r="L12" s="591"/>
      <c r="M12" s="59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row>
    <row r="13" spans="1:257" s="25" customFormat="1" ht="13.5" customHeight="1">
      <c r="A13" s="622"/>
      <c r="B13" s="600"/>
      <c r="C13" s="600"/>
      <c r="D13" s="603"/>
      <c r="E13" s="606"/>
      <c r="F13" s="594"/>
      <c r="G13" s="480"/>
      <c r="H13" s="596"/>
      <c r="I13" s="596"/>
      <c r="J13" s="591"/>
      <c r="K13" s="591"/>
      <c r="L13" s="591"/>
      <c r="M13" s="59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row>
    <row r="14" spans="1:257" s="25" customFormat="1" ht="13.5" customHeight="1">
      <c r="A14" s="622"/>
      <c r="B14" s="600"/>
      <c r="C14" s="600"/>
      <c r="D14" s="603"/>
      <c r="E14" s="606"/>
      <c r="F14" s="594"/>
      <c r="G14" s="480"/>
      <c r="H14" s="596"/>
      <c r="I14" s="596"/>
      <c r="J14" s="591"/>
      <c r="K14" s="591"/>
      <c r="L14" s="591"/>
      <c r="M14" s="59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row>
    <row r="15" spans="1:257" s="25" customFormat="1" ht="13.5" customHeight="1">
      <c r="A15" s="622"/>
      <c r="B15" s="600"/>
      <c r="C15" s="600"/>
      <c r="D15" s="603"/>
      <c r="E15" s="606"/>
      <c r="F15" s="594"/>
      <c r="G15" s="480"/>
      <c r="H15" s="596"/>
      <c r="I15" s="596"/>
      <c r="J15" s="591"/>
      <c r="K15" s="591"/>
      <c r="L15" s="591"/>
      <c r="M15" s="59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row>
    <row r="16" spans="1:257" s="25" customFormat="1" ht="13.5" customHeight="1">
      <c r="A16" s="622"/>
      <c r="B16" s="600"/>
      <c r="C16" s="600"/>
      <c r="D16" s="603"/>
      <c r="E16" s="606"/>
      <c r="F16" s="594"/>
      <c r="G16" s="480"/>
      <c r="H16" s="596"/>
      <c r="I16" s="596"/>
      <c r="J16" s="591"/>
      <c r="K16" s="591"/>
      <c r="L16" s="591"/>
      <c r="M16" s="59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row>
    <row r="17" spans="1:155" s="25" customFormat="1" ht="13.5" customHeight="1">
      <c r="A17" s="622"/>
      <c r="B17" s="600"/>
      <c r="C17" s="600"/>
      <c r="D17" s="603"/>
      <c r="E17" s="606"/>
      <c r="F17" s="594"/>
      <c r="G17" s="480"/>
      <c r="H17" s="596"/>
      <c r="I17" s="596"/>
      <c r="J17" s="591"/>
      <c r="K17" s="591"/>
      <c r="L17" s="591"/>
      <c r="M17" s="59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row>
    <row r="18" spans="1:155" s="25" customFormat="1" ht="13.5" customHeight="1">
      <c r="A18" s="622"/>
      <c r="B18" s="600"/>
      <c r="C18" s="600"/>
      <c r="D18" s="603"/>
      <c r="E18" s="606"/>
      <c r="F18" s="594"/>
      <c r="G18" s="480"/>
      <c r="H18" s="596"/>
      <c r="I18" s="596"/>
      <c r="J18" s="591"/>
      <c r="K18" s="591"/>
      <c r="L18" s="591"/>
      <c r="M18" s="59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row>
    <row r="19" spans="1:155" s="25" customFormat="1" ht="21.75" customHeight="1">
      <c r="A19" s="622"/>
      <c r="B19" s="600"/>
      <c r="C19" s="600"/>
      <c r="D19" s="603"/>
      <c r="E19" s="606"/>
      <c r="F19" s="594"/>
      <c r="G19" s="480"/>
      <c r="H19" s="596"/>
      <c r="I19" s="596"/>
      <c r="J19" s="591"/>
      <c r="K19" s="591"/>
      <c r="L19" s="591"/>
      <c r="M19" s="59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row>
    <row r="20" spans="1:155" s="25" customFormat="1" ht="12.75">
      <c r="A20" s="622">
        <f>'7- Mapa Final'!A20</f>
        <v>2</v>
      </c>
      <c r="B20" s="600" t="str">
        <f>'7- Mapa Final'!B20</f>
        <v xml:space="preserve">Incumplimientos en la realizacion de audiencias </v>
      </c>
      <c r="C20" s="600" t="str">
        <f>'7- Mapa Final'!C20</f>
        <v xml:space="preserve">No se atiende (CUMPLIMIENTO con la programación establecida ) la  solicitud  de un fiscal o parte interesada para la realización de una audiencia preliminar o no se cumple  la programación de audiencias de Conocimiento. </v>
      </c>
      <c r="D20" s="602" t="str">
        <f>'7- Mapa Final'!J20</f>
        <v>Muy Baja - 1</v>
      </c>
      <c r="E20" s="605" t="str">
        <f>'7- Mapa Final'!K20</f>
        <v>Menor - 2</v>
      </c>
      <c r="F20" s="594" t="str">
        <f>'7- Mapa Final'!M20</f>
        <v>Bajo - 2</v>
      </c>
      <c r="G20" s="480" t="s">
        <v>408</v>
      </c>
      <c r="H20" s="596" t="s">
        <v>542</v>
      </c>
      <c r="I20" s="591"/>
      <c r="J20" s="591" t="s">
        <v>463</v>
      </c>
      <c r="K20" s="590">
        <v>45670</v>
      </c>
      <c r="L20" s="590">
        <v>45747</v>
      </c>
      <c r="M20" s="593" t="s">
        <v>543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row>
    <row r="21" spans="1:155" s="25" customFormat="1" ht="12.75" customHeight="1">
      <c r="A21" s="622"/>
      <c r="B21" s="600"/>
      <c r="C21" s="600"/>
      <c r="D21" s="603"/>
      <c r="E21" s="606"/>
      <c r="F21" s="594"/>
      <c r="G21" s="480"/>
      <c r="H21" s="596"/>
      <c r="I21" s="591"/>
      <c r="J21" s="591"/>
      <c r="K21" s="591"/>
      <c r="L21" s="591"/>
      <c r="M21" s="59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row>
    <row r="22" spans="1:155" s="25" customFormat="1" ht="12.75" customHeight="1">
      <c r="A22" s="622"/>
      <c r="B22" s="600"/>
      <c r="C22" s="600"/>
      <c r="D22" s="603"/>
      <c r="E22" s="606"/>
      <c r="F22" s="594"/>
      <c r="G22" s="480"/>
      <c r="H22" s="596"/>
      <c r="I22" s="591"/>
      <c r="J22" s="591"/>
      <c r="K22" s="591"/>
      <c r="L22" s="591"/>
      <c r="M22" s="59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row>
    <row r="23" spans="1:155" s="25" customFormat="1" ht="12.75" customHeight="1">
      <c r="A23" s="622"/>
      <c r="B23" s="600"/>
      <c r="C23" s="600"/>
      <c r="D23" s="603"/>
      <c r="E23" s="606"/>
      <c r="F23" s="594"/>
      <c r="G23" s="480"/>
      <c r="H23" s="596"/>
      <c r="I23" s="591"/>
      <c r="J23" s="591"/>
      <c r="K23" s="591"/>
      <c r="L23" s="591"/>
      <c r="M23" s="59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row>
    <row r="24" spans="1:155" s="25" customFormat="1" ht="13.5" customHeight="1">
      <c r="A24" s="622"/>
      <c r="B24" s="600"/>
      <c r="C24" s="600"/>
      <c r="D24" s="603"/>
      <c r="E24" s="606"/>
      <c r="F24" s="594"/>
      <c r="G24" s="480"/>
      <c r="H24" s="596"/>
      <c r="I24" s="591"/>
      <c r="J24" s="591"/>
      <c r="K24" s="591"/>
      <c r="L24" s="591"/>
      <c r="M24" s="59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row>
    <row r="25" spans="1:155">
      <c r="A25" s="622"/>
      <c r="B25" s="600"/>
      <c r="C25" s="600"/>
      <c r="D25" s="603"/>
      <c r="E25" s="606"/>
      <c r="F25" s="594"/>
      <c r="G25" s="480"/>
      <c r="H25" s="596"/>
      <c r="I25" s="591"/>
      <c r="J25" s="591"/>
      <c r="K25" s="591"/>
      <c r="L25" s="591"/>
      <c r="M25" s="593"/>
      <c r="N25" s="33"/>
    </row>
    <row r="26" spans="1:155">
      <c r="A26" s="622"/>
      <c r="B26" s="600"/>
      <c r="C26" s="600"/>
      <c r="D26" s="603"/>
      <c r="E26" s="606"/>
      <c r="F26" s="594"/>
      <c r="G26" s="480"/>
      <c r="H26" s="596"/>
      <c r="I26" s="591"/>
      <c r="J26" s="591"/>
      <c r="K26" s="591"/>
      <c r="L26" s="591"/>
      <c r="M26" s="593"/>
      <c r="N26" s="33"/>
    </row>
    <row r="27" spans="1:155">
      <c r="A27" s="622"/>
      <c r="B27" s="600"/>
      <c r="C27" s="600"/>
      <c r="D27" s="603"/>
      <c r="E27" s="606"/>
      <c r="F27" s="594"/>
      <c r="G27" s="480"/>
      <c r="H27" s="596"/>
      <c r="I27" s="591"/>
      <c r="J27" s="591"/>
      <c r="K27" s="591"/>
      <c r="L27" s="591"/>
      <c r="M27" s="593"/>
      <c r="N27" s="33"/>
    </row>
    <row r="28" spans="1:155">
      <c r="A28" s="622"/>
      <c r="B28" s="600"/>
      <c r="C28" s="600"/>
      <c r="D28" s="603"/>
      <c r="E28" s="606"/>
      <c r="F28" s="594"/>
      <c r="G28" s="480"/>
      <c r="H28" s="596"/>
      <c r="I28" s="591"/>
      <c r="J28" s="591"/>
      <c r="K28" s="591"/>
      <c r="L28" s="591"/>
      <c r="M28" s="593"/>
      <c r="N28" s="33"/>
    </row>
    <row r="29" spans="1:155">
      <c r="A29" s="622"/>
      <c r="B29" s="600"/>
      <c r="C29" s="600"/>
      <c r="D29" s="603"/>
      <c r="E29" s="606"/>
      <c r="F29" s="594"/>
      <c r="G29" s="480"/>
      <c r="H29" s="596"/>
      <c r="I29" s="591"/>
      <c r="J29" s="591"/>
      <c r="K29" s="591"/>
      <c r="L29" s="591"/>
      <c r="M29" s="593"/>
      <c r="N29" s="33"/>
    </row>
    <row r="30" spans="1:155" s="25" customFormat="1" ht="12.75" customHeight="1">
      <c r="A30" s="622">
        <f>'7- Mapa Final'!A30</f>
        <v>3</v>
      </c>
      <c r="B30" s="600" t="str">
        <f>'7- Mapa Final'!B30</f>
        <v xml:space="preserve"> Efectuar notificaciones que no cumplan con los requistos</v>
      </c>
      <c r="C30" s="600" t="str">
        <f>'7- Mapa Final'!C30</f>
        <v>No se realizan las  notificaciones , (En acciones constitucionales de hábeas Corpus y Tutelas), no se efectúan  oportunamente o no se aplica la normatividad (Aca esta como riesgo porque es el producto de este proceso)</v>
      </c>
      <c r="D30" s="602" t="str">
        <f>'7- Mapa Final'!J30</f>
        <v>Muy Baja - 1</v>
      </c>
      <c r="E30" s="605" t="str">
        <f>'7- Mapa Final'!K30</f>
        <v>Leve - 1</v>
      </c>
      <c r="F30" s="594" t="str">
        <f>'7- Mapa Final'!M30</f>
        <v>Bajo - 1</v>
      </c>
      <c r="G30" s="480" t="s">
        <v>354</v>
      </c>
      <c r="H30" s="596" t="s">
        <v>472</v>
      </c>
      <c r="I30" s="591"/>
      <c r="J30" s="591" t="s">
        <v>463</v>
      </c>
      <c r="K30" s="590">
        <v>45670</v>
      </c>
      <c r="L30" s="590">
        <v>45747</v>
      </c>
      <c r="M30" s="593" t="s">
        <v>473</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row>
    <row r="31" spans="1:155" s="25" customFormat="1" ht="12.75" customHeight="1">
      <c r="A31" s="622"/>
      <c r="B31" s="600"/>
      <c r="C31" s="600"/>
      <c r="D31" s="603"/>
      <c r="E31" s="606"/>
      <c r="F31" s="594"/>
      <c r="G31" s="480"/>
      <c r="H31" s="596"/>
      <c r="I31" s="591"/>
      <c r="J31" s="591"/>
      <c r="K31" s="591"/>
      <c r="L31" s="591"/>
      <c r="M31" s="59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row>
    <row r="32" spans="1:155" s="25" customFormat="1" ht="12.75" customHeight="1">
      <c r="A32" s="622"/>
      <c r="B32" s="600"/>
      <c r="C32" s="600"/>
      <c r="D32" s="603"/>
      <c r="E32" s="606"/>
      <c r="F32" s="594"/>
      <c r="G32" s="480"/>
      <c r="H32" s="596"/>
      <c r="I32" s="591"/>
      <c r="J32" s="591"/>
      <c r="K32" s="591"/>
      <c r="L32" s="591"/>
      <c r="M32" s="59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row>
    <row r="33" spans="1:155" s="25" customFormat="1" ht="12.75" customHeight="1">
      <c r="A33" s="622"/>
      <c r="B33" s="600"/>
      <c r="C33" s="600"/>
      <c r="D33" s="603"/>
      <c r="E33" s="606"/>
      <c r="F33" s="594"/>
      <c r="G33" s="480"/>
      <c r="H33" s="596"/>
      <c r="I33" s="591"/>
      <c r="J33" s="591"/>
      <c r="K33" s="591"/>
      <c r="L33" s="591"/>
      <c r="M33" s="59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row>
    <row r="34" spans="1:155" s="25" customFormat="1" ht="13.5" customHeight="1">
      <c r="A34" s="622"/>
      <c r="B34" s="600"/>
      <c r="C34" s="600"/>
      <c r="D34" s="603"/>
      <c r="E34" s="606"/>
      <c r="F34" s="594"/>
      <c r="G34" s="480"/>
      <c r="H34" s="596"/>
      <c r="I34" s="591"/>
      <c r="J34" s="591"/>
      <c r="K34" s="591"/>
      <c r="L34" s="591"/>
      <c r="M34" s="59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row>
    <row r="35" spans="1:155">
      <c r="A35" s="622"/>
      <c r="B35" s="600"/>
      <c r="C35" s="600"/>
      <c r="D35" s="603"/>
      <c r="E35" s="606"/>
      <c r="F35" s="594"/>
      <c r="G35" s="480"/>
      <c r="H35" s="596"/>
      <c r="I35" s="591"/>
      <c r="J35" s="591"/>
      <c r="K35" s="591"/>
      <c r="L35" s="591"/>
      <c r="M35" s="593"/>
      <c r="N35" s="33"/>
    </row>
    <row r="36" spans="1:155">
      <c r="A36" s="622"/>
      <c r="B36" s="600"/>
      <c r="C36" s="600"/>
      <c r="D36" s="603"/>
      <c r="E36" s="606"/>
      <c r="F36" s="594"/>
      <c r="G36" s="480"/>
      <c r="H36" s="596"/>
      <c r="I36" s="591"/>
      <c r="J36" s="591"/>
      <c r="K36" s="591"/>
      <c r="L36" s="591"/>
      <c r="M36" s="593"/>
      <c r="N36" s="33"/>
    </row>
    <row r="37" spans="1:155">
      <c r="A37" s="622"/>
      <c r="B37" s="600"/>
      <c r="C37" s="600"/>
      <c r="D37" s="603"/>
      <c r="E37" s="606"/>
      <c r="F37" s="594"/>
      <c r="G37" s="480"/>
      <c r="H37" s="596"/>
      <c r="I37" s="591"/>
      <c r="J37" s="591"/>
      <c r="K37" s="591"/>
      <c r="L37" s="591"/>
      <c r="M37" s="593"/>
      <c r="N37" s="33"/>
    </row>
    <row r="38" spans="1:155">
      <c r="A38" s="622"/>
      <c r="B38" s="600"/>
      <c r="C38" s="600"/>
      <c r="D38" s="603"/>
      <c r="E38" s="606"/>
      <c r="F38" s="594"/>
      <c r="G38" s="480"/>
      <c r="H38" s="596"/>
      <c r="I38" s="591"/>
      <c r="J38" s="591"/>
      <c r="K38" s="591"/>
      <c r="L38" s="591"/>
      <c r="M38" s="593"/>
      <c r="N38" s="33"/>
    </row>
    <row r="39" spans="1:155">
      <c r="A39" s="622"/>
      <c r="B39" s="600"/>
      <c r="C39" s="600"/>
      <c r="D39" s="603"/>
      <c r="E39" s="606"/>
      <c r="F39" s="594"/>
      <c r="G39" s="480"/>
      <c r="H39" s="596"/>
      <c r="I39" s="591"/>
      <c r="J39" s="591"/>
      <c r="K39" s="591"/>
      <c r="L39" s="591"/>
      <c r="M39" s="593"/>
      <c r="N39" s="33"/>
    </row>
    <row r="40" spans="1:155" s="25" customFormat="1" ht="12.75" customHeight="1">
      <c r="A40" s="622">
        <f>'7- Mapa Final'!A40</f>
        <v>4</v>
      </c>
      <c r="B40" s="600" t="str">
        <f>'7- Mapa Final'!B40</f>
        <v>Efectuar el reparto judicial incumpliendo requisitos</v>
      </c>
      <c r="C40" s="600" t="str">
        <f>'7- Mapa Final'!C40</f>
        <v>Realizar el reparto incumplimiento los principios  y condiciones establecidas para su realización</v>
      </c>
      <c r="D40" s="602" t="str">
        <f>'7- Mapa Final'!J40</f>
        <v>Muy Baja - 1</v>
      </c>
      <c r="E40" s="605" t="str">
        <f>'7- Mapa Final'!K40</f>
        <v>Leve - 1</v>
      </c>
      <c r="F40" s="594" t="str">
        <f>'7- Mapa Final'!M40</f>
        <v>Bajo - 1</v>
      </c>
      <c r="G40" s="480" t="s">
        <v>355</v>
      </c>
      <c r="H40" s="596" t="s">
        <v>464</v>
      </c>
      <c r="I40" s="591"/>
      <c r="J40" s="591" t="s">
        <v>463</v>
      </c>
      <c r="K40" s="590">
        <v>45670</v>
      </c>
      <c r="L40" s="590">
        <v>45747</v>
      </c>
      <c r="M40" s="593" t="s">
        <v>534</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row>
    <row r="41" spans="1:155" s="25" customFormat="1" ht="12.75" customHeight="1">
      <c r="A41" s="622"/>
      <c r="B41" s="600"/>
      <c r="C41" s="600"/>
      <c r="D41" s="603"/>
      <c r="E41" s="606"/>
      <c r="F41" s="594"/>
      <c r="G41" s="480"/>
      <c r="H41" s="596"/>
      <c r="I41" s="591"/>
      <c r="J41" s="591"/>
      <c r="K41" s="591"/>
      <c r="L41" s="591"/>
      <c r="M41" s="59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row>
    <row r="42" spans="1:155" s="25" customFormat="1" ht="12.75" customHeight="1">
      <c r="A42" s="622"/>
      <c r="B42" s="600"/>
      <c r="C42" s="600"/>
      <c r="D42" s="603"/>
      <c r="E42" s="606"/>
      <c r="F42" s="594"/>
      <c r="G42" s="480"/>
      <c r="H42" s="596"/>
      <c r="I42" s="591"/>
      <c r="J42" s="591"/>
      <c r="K42" s="591"/>
      <c r="L42" s="591"/>
      <c r="M42" s="59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row>
    <row r="43" spans="1:155" s="25" customFormat="1" ht="12.75" customHeight="1">
      <c r="A43" s="622"/>
      <c r="B43" s="600"/>
      <c r="C43" s="600"/>
      <c r="D43" s="603"/>
      <c r="E43" s="606"/>
      <c r="F43" s="594"/>
      <c r="G43" s="480"/>
      <c r="H43" s="596"/>
      <c r="I43" s="591"/>
      <c r="J43" s="591"/>
      <c r="K43" s="591"/>
      <c r="L43" s="591"/>
      <c r="M43" s="59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row>
    <row r="44" spans="1:155" s="25" customFormat="1" ht="13.5" customHeight="1">
      <c r="A44" s="622"/>
      <c r="B44" s="600"/>
      <c r="C44" s="600"/>
      <c r="D44" s="603"/>
      <c r="E44" s="606"/>
      <c r="F44" s="594"/>
      <c r="G44" s="480"/>
      <c r="H44" s="596"/>
      <c r="I44" s="591"/>
      <c r="J44" s="591"/>
      <c r="K44" s="591"/>
      <c r="L44" s="591"/>
      <c r="M44" s="59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row>
    <row r="45" spans="1:155">
      <c r="A45" s="622"/>
      <c r="B45" s="600"/>
      <c r="C45" s="600"/>
      <c r="D45" s="603"/>
      <c r="E45" s="606"/>
      <c r="F45" s="594"/>
      <c r="G45" s="480"/>
      <c r="H45" s="596"/>
      <c r="I45" s="591"/>
      <c r="J45" s="591"/>
      <c r="K45" s="591"/>
      <c r="L45" s="591"/>
      <c r="M45" s="593"/>
      <c r="N45" s="33"/>
    </row>
    <row r="46" spans="1:155">
      <c r="A46" s="622"/>
      <c r="B46" s="600"/>
      <c r="C46" s="600"/>
      <c r="D46" s="603"/>
      <c r="E46" s="606"/>
      <c r="F46" s="594"/>
      <c r="G46" s="480"/>
      <c r="H46" s="596"/>
      <c r="I46" s="591"/>
      <c r="J46" s="591"/>
      <c r="K46" s="591"/>
      <c r="L46" s="591"/>
      <c r="M46" s="593"/>
      <c r="N46" s="33"/>
    </row>
    <row r="47" spans="1:155">
      <c r="A47" s="622"/>
      <c r="B47" s="600"/>
      <c r="C47" s="600"/>
      <c r="D47" s="603"/>
      <c r="E47" s="606"/>
      <c r="F47" s="594"/>
      <c r="G47" s="480"/>
      <c r="H47" s="596"/>
      <c r="I47" s="591"/>
      <c r="J47" s="591"/>
      <c r="K47" s="591"/>
      <c r="L47" s="591"/>
      <c r="M47" s="593"/>
      <c r="N47" s="33"/>
    </row>
    <row r="48" spans="1:155">
      <c r="A48" s="622"/>
      <c r="B48" s="600"/>
      <c r="C48" s="600"/>
      <c r="D48" s="603"/>
      <c r="E48" s="606"/>
      <c r="F48" s="594"/>
      <c r="G48" s="480"/>
      <c r="H48" s="596"/>
      <c r="I48" s="591"/>
      <c r="J48" s="591"/>
      <c r="K48" s="591"/>
      <c r="L48" s="591"/>
      <c r="M48" s="593"/>
      <c r="N48" s="33"/>
    </row>
    <row r="49" spans="1:155" ht="31.5" customHeight="1">
      <c r="A49" s="622"/>
      <c r="B49" s="600"/>
      <c r="C49" s="600"/>
      <c r="D49" s="603"/>
      <c r="E49" s="606"/>
      <c r="F49" s="594"/>
      <c r="G49" s="480"/>
      <c r="H49" s="596"/>
      <c r="I49" s="591"/>
      <c r="J49" s="591"/>
      <c r="K49" s="591"/>
      <c r="L49" s="591"/>
      <c r="M49" s="593"/>
      <c r="N49" s="33"/>
    </row>
    <row r="50" spans="1:155" s="25" customFormat="1" ht="12.75">
      <c r="A50" s="622">
        <v>5</v>
      </c>
      <c r="B50" s="600" t="str">
        <f>'7- Mapa Final'!B50</f>
        <v>Pérdida de documentos</v>
      </c>
      <c r="C50" s="600" t="str">
        <f>'7- Mapa Final'!C50</f>
        <v>Extravío temporal o definitivo de los  documentos de los procesos judiciales</v>
      </c>
      <c r="D50" s="602" t="str">
        <f>'7- Mapa Final'!J50</f>
        <v>Muy Baja - 1</v>
      </c>
      <c r="E50" s="605" t="str">
        <f>'7- Mapa Final'!K50</f>
        <v>Leve - 1</v>
      </c>
      <c r="F50" s="594" t="str">
        <f>'7- Mapa Final'!M50</f>
        <v>Bajo - 1</v>
      </c>
      <c r="G50" s="480" t="s">
        <v>354</v>
      </c>
      <c r="H50" s="596" t="s">
        <v>469</v>
      </c>
      <c r="I50" s="591"/>
      <c r="J50" s="591" t="s">
        <v>463</v>
      </c>
      <c r="K50" s="590">
        <v>45670</v>
      </c>
      <c r="L50" s="590">
        <v>45747</v>
      </c>
      <c r="M50" s="593" t="s">
        <v>475</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row>
    <row r="51" spans="1:155" s="25" customFormat="1" ht="12.75" customHeight="1">
      <c r="A51" s="622"/>
      <c r="B51" s="600"/>
      <c r="C51" s="600"/>
      <c r="D51" s="603"/>
      <c r="E51" s="606"/>
      <c r="F51" s="594"/>
      <c r="G51" s="480"/>
      <c r="H51" s="596"/>
      <c r="I51" s="591"/>
      <c r="J51" s="591"/>
      <c r="K51" s="591"/>
      <c r="L51" s="591"/>
      <c r="M51" s="59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row>
    <row r="52" spans="1:155" s="25" customFormat="1" ht="12.75" customHeight="1">
      <c r="A52" s="622"/>
      <c r="B52" s="600"/>
      <c r="C52" s="600"/>
      <c r="D52" s="603"/>
      <c r="E52" s="606"/>
      <c r="F52" s="594"/>
      <c r="G52" s="480"/>
      <c r="H52" s="596"/>
      <c r="I52" s="591"/>
      <c r="J52" s="591"/>
      <c r="K52" s="591"/>
      <c r="L52" s="591"/>
      <c r="M52" s="59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row>
    <row r="53" spans="1:155" s="25" customFormat="1" ht="12.75" customHeight="1">
      <c r="A53" s="622"/>
      <c r="B53" s="600"/>
      <c r="C53" s="600"/>
      <c r="D53" s="603"/>
      <c r="E53" s="606"/>
      <c r="F53" s="594"/>
      <c r="G53" s="480"/>
      <c r="H53" s="596"/>
      <c r="I53" s="591"/>
      <c r="J53" s="591"/>
      <c r="K53" s="591"/>
      <c r="L53" s="591"/>
      <c r="M53" s="59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row>
    <row r="54" spans="1:155" s="25" customFormat="1" ht="13.5" customHeight="1">
      <c r="A54" s="622"/>
      <c r="B54" s="600"/>
      <c r="C54" s="600"/>
      <c r="D54" s="603"/>
      <c r="E54" s="606"/>
      <c r="F54" s="594"/>
      <c r="G54" s="480"/>
      <c r="H54" s="596"/>
      <c r="I54" s="591"/>
      <c r="J54" s="591"/>
      <c r="K54" s="591"/>
      <c r="L54" s="591"/>
      <c r="M54" s="59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row>
    <row r="55" spans="1:155">
      <c r="A55" s="622"/>
      <c r="B55" s="600"/>
      <c r="C55" s="600"/>
      <c r="D55" s="603"/>
      <c r="E55" s="606"/>
      <c r="F55" s="594"/>
      <c r="G55" s="480"/>
      <c r="H55" s="596"/>
      <c r="I55" s="591"/>
      <c r="J55" s="591"/>
      <c r="K55" s="591"/>
      <c r="L55" s="591"/>
      <c r="M55" s="593"/>
      <c r="N55" s="33"/>
    </row>
    <row r="56" spans="1:155">
      <c r="A56" s="622"/>
      <c r="B56" s="600"/>
      <c r="C56" s="600"/>
      <c r="D56" s="603"/>
      <c r="E56" s="606"/>
      <c r="F56" s="594"/>
      <c r="G56" s="480"/>
      <c r="H56" s="596"/>
      <c r="I56" s="591"/>
      <c r="J56" s="591"/>
      <c r="K56" s="591"/>
      <c r="L56" s="591"/>
      <c r="M56" s="593"/>
      <c r="N56" s="33"/>
    </row>
    <row r="57" spans="1:155">
      <c r="A57" s="622"/>
      <c r="B57" s="600"/>
      <c r="C57" s="600"/>
      <c r="D57" s="603"/>
      <c r="E57" s="606"/>
      <c r="F57" s="594"/>
      <c r="G57" s="480"/>
      <c r="H57" s="596"/>
      <c r="I57" s="591"/>
      <c r="J57" s="591"/>
      <c r="K57" s="591"/>
      <c r="L57" s="591"/>
      <c r="M57" s="593"/>
      <c r="N57" s="33"/>
    </row>
    <row r="58" spans="1:155">
      <c r="A58" s="622"/>
      <c r="B58" s="600"/>
      <c r="C58" s="600"/>
      <c r="D58" s="603"/>
      <c r="E58" s="606"/>
      <c r="F58" s="594"/>
      <c r="G58" s="480"/>
      <c r="H58" s="596"/>
      <c r="I58" s="591"/>
      <c r="J58" s="591"/>
      <c r="K58" s="591"/>
      <c r="L58" s="591"/>
      <c r="M58" s="593"/>
      <c r="N58" s="33"/>
    </row>
    <row r="59" spans="1:155">
      <c r="A59" s="622"/>
      <c r="B59" s="600"/>
      <c r="C59" s="600"/>
      <c r="D59" s="603"/>
      <c r="E59" s="606"/>
      <c r="F59" s="594"/>
      <c r="G59" s="480"/>
      <c r="H59" s="596"/>
      <c r="I59" s="591"/>
      <c r="J59" s="591"/>
      <c r="K59" s="591"/>
      <c r="L59" s="591"/>
      <c r="M59" s="593"/>
      <c r="N59" s="33"/>
    </row>
    <row r="60" spans="1:155" s="25" customFormat="1" ht="12.75">
      <c r="A60" s="598">
        <v>6</v>
      </c>
      <c r="B60" s="600" t="str">
        <f>'7- Mapa Final'!B60</f>
        <v xml:space="preserve">Recibir , ofrecer, prometer , entregar o aceptar dádivas o beneficios a nombre propio o de terceros para  expedir, alterar,retener , extraviar o entregar  documentos  sin el lleno de requisitos legales </v>
      </c>
      <c r="C60" s="600" t="str">
        <f>'7- Mapa Final'!C60</f>
        <v xml:space="preserve"> Realizar trámites sin el cumplimiento de los requisitos legales  o  con informacion falsa</v>
      </c>
      <c r="D60" s="602" t="str">
        <f>'7- Mapa Final'!J60</f>
        <v>Muy Baja - 1</v>
      </c>
      <c r="E60" s="605" t="str">
        <f>'7- Mapa Final'!K60</f>
        <v>Menor - 2</v>
      </c>
      <c r="F60" s="594" t="str">
        <f>'7- Mapa Final'!M60</f>
        <v>Bajo - 2</v>
      </c>
      <c r="G60" s="480" t="s">
        <v>354</v>
      </c>
      <c r="H60" s="596" t="s">
        <v>470</v>
      </c>
      <c r="I60" s="591"/>
      <c r="J60" s="591" t="s">
        <v>463</v>
      </c>
      <c r="K60" s="590">
        <v>45670</v>
      </c>
      <c r="L60" s="590">
        <v>45747</v>
      </c>
      <c r="M60" s="593" t="s">
        <v>535</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row>
    <row r="61" spans="1:155" s="25" customFormat="1" ht="12.75" customHeight="1">
      <c r="A61" s="598"/>
      <c r="B61" s="600"/>
      <c r="C61" s="600"/>
      <c r="D61" s="603"/>
      <c r="E61" s="606"/>
      <c r="F61" s="594"/>
      <c r="G61" s="480"/>
      <c r="H61" s="596"/>
      <c r="I61" s="591"/>
      <c r="J61" s="591"/>
      <c r="K61" s="591"/>
      <c r="L61" s="591"/>
      <c r="M61" s="59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row>
    <row r="62" spans="1:155" s="25" customFormat="1" ht="12.75" customHeight="1">
      <c r="A62" s="598"/>
      <c r="B62" s="600"/>
      <c r="C62" s="600"/>
      <c r="D62" s="603"/>
      <c r="E62" s="606"/>
      <c r="F62" s="594"/>
      <c r="G62" s="480"/>
      <c r="H62" s="596"/>
      <c r="I62" s="591"/>
      <c r="J62" s="591"/>
      <c r="K62" s="591"/>
      <c r="L62" s="591"/>
      <c r="M62" s="59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row>
    <row r="63" spans="1:155" s="25" customFormat="1" ht="12.75" customHeight="1">
      <c r="A63" s="598"/>
      <c r="B63" s="600"/>
      <c r="C63" s="600"/>
      <c r="D63" s="603"/>
      <c r="E63" s="606"/>
      <c r="F63" s="594"/>
      <c r="G63" s="480"/>
      <c r="H63" s="596"/>
      <c r="I63" s="591"/>
      <c r="J63" s="591"/>
      <c r="K63" s="591"/>
      <c r="L63" s="591"/>
      <c r="M63" s="59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row>
    <row r="64" spans="1:155" s="25" customFormat="1" ht="13.5" customHeight="1">
      <c r="A64" s="598"/>
      <c r="B64" s="600"/>
      <c r="C64" s="600"/>
      <c r="D64" s="603"/>
      <c r="E64" s="606"/>
      <c r="F64" s="594"/>
      <c r="G64" s="480"/>
      <c r="H64" s="596"/>
      <c r="I64" s="591"/>
      <c r="J64" s="591"/>
      <c r="K64" s="591"/>
      <c r="L64" s="591"/>
      <c r="M64" s="59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row>
    <row r="65" spans="1:155">
      <c r="A65" s="598"/>
      <c r="B65" s="600"/>
      <c r="C65" s="600"/>
      <c r="D65" s="603"/>
      <c r="E65" s="606"/>
      <c r="F65" s="594"/>
      <c r="G65" s="480"/>
      <c r="H65" s="596"/>
      <c r="I65" s="591"/>
      <c r="J65" s="591"/>
      <c r="K65" s="591"/>
      <c r="L65" s="591"/>
      <c r="M65" s="593"/>
      <c r="N65" s="33"/>
    </row>
    <row r="66" spans="1:155">
      <c r="A66" s="598"/>
      <c r="B66" s="600"/>
      <c r="C66" s="600"/>
      <c r="D66" s="603"/>
      <c r="E66" s="606"/>
      <c r="F66" s="594"/>
      <c r="G66" s="480"/>
      <c r="H66" s="596"/>
      <c r="I66" s="591"/>
      <c r="J66" s="591"/>
      <c r="K66" s="591"/>
      <c r="L66" s="591"/>
      <c r="M66" s="593"/>
      <c r="N66" s="33"/>
    </row>
    <row r="67" spans="1:155">
      <c r="A67" s="598"/>
      <c r="B67" s="600"/>
      <c r="C67" s="600"/>
      <c r="D67" s="603"/>
      <c r="E67" s="606"/>
      <c r="F67" s="594"/>
      <c r="G67" s="480"/>
      <c r="H67" s="596"/>
      <c r="I67" s="591"/>
      <c r="J67" s="591"/>
      <c r="K67" s="591"/>
      <c r="L67" s="591"/>
      <c r="M67" s="593"/>
      <c r="N67" s="33"/>
    </row>
    <row r="68" spans="1:155">
      <c r="A68" s="598"/>
      <c r="B68" s="600"/>
      <c r="C68" s="600"/>
      <c r="D68" s="603"/>
      <c r="E68" s="606"/>
      <c r="F68" s="594"/>
      <c r="G68" s="480"/>
      <c r="H68" s="596"/>
      <c r="I68" s="591"/>
      <c r="J68" s="591"/>
      <c r="K68" s="591"/>
      <c r="L68" s="591"/>
      <c r="M68" s="593"/>
      <c r="N68" s="33"/>
    </row>
    <row r="69" spans="1:155" ht="27.75" customHeight="1">
      <c r="A69" s="598"/>
      <c r="B69" s="600"/>
      <c r="C69" s="600"/>
      <c r="D69" s="603"/>
      <c r="E69" s="606"/>
      <c r="F69" s="594"/>
      <c r="G69" s="480"/>
      <c r="H69" s="596"/>
      <c r="I69" s="591"/>
      <c r="J69" s="591"/>
      <c r="K69" s="591"/>
      <c r="L69" s="591"/>
      <c r="M69" s="593"/>
      <c r="N69" s="33"/>
    </row>
    <row r="70" spans="1:155" s="25" customFormat="1" ht="12.75" customHeight="1">
      <c r="A70" s="598">
        <v>7</v>
      </c>
      <c r="B70" s="600" t="str">
        <f>'7- Mapa Final'!B70</f>
        <v xml:space="preserve">Recibir, ofrecer, prometer, entregar o aceptar dadivas  o beneficios a nombre propio o de terceros para  demorar, retener, alterar o direccionar fallos judiciales </v>
      </c>
      <c r="C70" s="600" t="str">
        <f>'7- Mapa Final'!C70</f>
        <v xml:space="preserve">Proferir  sentencias judiciales incumplmiendo los principios de la administracion de justicia o sin la observancia de los Codigos  Procesales en la materia </v>
      </c>
      <c r="D70" s="602" t="str">
        <f>'7- Mapa Final'!J70</f>
        <v>Muy Baja - 1</v>
      </c>
      <c r="E70" s="605" t="str">
        <f>'7- Mapa Final'!K70</f>
        <v>Leve - 1</v>
      </c>
      <c r="F70" s="594" t="str">
        <f>'7- Mapa Final'!M70</f>
        <v>Bajo - 1</v>
      </c>
      <c r="G70" s="480" t="s">
        <v>354</v>
      </c>
      <c r="H70" s="596" t="s">
        <v>474</v>
      </c>
      <c r="I70" s="591"/>
      <c r="J70" s="591" t="s">
        <v>463</v>
      </c>
      <c r="K70" s="590">
        <v>45670</v>
      </c>
      <c r="L70" s="590">
        <v>45747</v>
      </c>
      <c r="M70" s="593" t="s">
        <v>474</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row>
    <row r="71" spans="1:155" s="25" customFormat="1" ht="12.75" customHeight="1">
      <c r="A71" s="598"/>
      <c r="B71" s="600"/>
      <c r="C71" s="600"/>
      <c r="D71" s="603"/>
      <c r="E71" s="606"/>
      <c r="F71" s="594"/>
      <c r="G71" s="480"/>
      <c r="H71" s="596"/>
      <c r="I71" s="591"/>
      <c r="J71" s="591"/>
      <c r="K71" s="591"/>
      <c r="L71" s="591"/>
      <c r="M71" s="59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row>
    <row r="72" spans="1:155" s="25" customFormat="1" ht="12.75" customHeight="1">
      <c r="A72" s="598"/>
      <c r="B72" s="600"/>
      <c r="C72" s="600"/>
      <c r="D72" s="603"/>
      <c r="E72" s="606"/>
      <c r="F72" s="594"/>
      <c r="G72" s="480"/>
      <c r="H72" s="596"/>
      <c r="I72" s="591"/>
      <c r="J72" s="591"/>
      <c r="K72" s="591"/>
      <c r="L72" s="591"/>
      <c r="M72" s="59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row>
    <row r="73" spans="1:155" s="25" customFormat="1" ht="12.75" customHeight="1">
      <c r="A73" s="598"/>
      <c r="B73" s="600"/>
      <c r="C73" s="600"/>
      <c r="D73" s="603"/>
      <c r="E73" s="606"/>
      <c r="F73" s="594"/>
      <c r="G73" s="480"/>
      <c r="H73" s="596"/>
      <c r="I73" s="591"/>
      <c r="J73" s="591"/>
      <c r="K73" s="591"/>
      <c r="L73" s="591"/>
      <c r="M73" s="59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row>
    <row r="74" spans="1:155" s="25" customFormat="1" ht="13.5" customHeight="1">
      <c r="A74" s="598"/>
      <c r="B74" s="600"/>
      <c r="C74" s="600"/>
      <c r="D74" s="603"/>
      <c r="E74" s="606"/>
      <c r="F74" s="594"/>
      <c r="G74" s="480"/>
      <c r="H74" s="596"/>
      <c r="I74" s="591"/>
      <c r="J74" s="591"/>
      <c r="K74" s="591"/>
      <c r="L74" s="591"/>
      <c r="M74" s="59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row>
    <row r="75" spans="1:155">
      <c r="A75" s="598"/>
      <c r="B75" s="600"/>
      <c r="C75" s="600"/>
      <c r="D75" s="603"/>
      <c r="E75" s="606"/>
      <c r="F75" s="594"/>
      <c r="G75" s="480"/>
      <c r="H75" s="596"/>
      <c r="I75" s="591"/>
      <c r="J75" s="591"/>
      <c r="K75" s="591"/>
      <c r="L75" s="591"/>
      <c r="M75" s="593"/>
      <c r="N75" s="33"/>
    </row>
    <row r="76" spans="1:155">
      <c r="A76" s="598"/>
      <c r="B76" s="600"/>
      <c r="C76" s="600"/>
      <c r="D76" s="603"/>
      <c r="E76" s="606"/>
      <c r="F76" s="594"/>
      <c r="G76" s="480"/>
      <c r="H76" s="596"/>
      <c r="I76" s="591"/>
      <c r="J76" s="591"/>
      <c r="K76" s="591"/>
      <c r="L76" s="591"/>
      <c r="M76" s="593"/>
      <c r="N76" s="33"/>
    </row>
    <row r="77" spans="1:155">
      <c r="A77" s="598"/>
      <c r="B77" s="600"/>
      <c r="C77" s="600"/>
      <c r="D77" s="603"/>
      <c r="E77" s="606"/>
      <c r="F77" s="594"/>
      <c r="G77" s="480"/>
      <c r="H77" s="596"/>
      <c r="I77" s="591"/>
      <c r="J77" s="591"/>
      <c r="K77" s="591"/>
      <c r="L77" s="591"/>
      <c r="M77" s="593"/>
      <c r="N77" s="33"/>
    </row>
    <row r="78" spans="1:155">
      <c r="A78" s="598"/>
      <c r="B78" s="600"/>
      <c r="C78" s="600"/>
      <c r="D78" s="603"/>
      <c r="E78" s="606"/>
      <c r="F78" s="594"/>
      <c r="G78" s="480"/>
      <c r="H78" s="596"/>
      <c r="I78" s="591"/>
      <c r="J78" s="591"/>
      <c r="K78" s="591"/>
      <c r="L78" s="591"/>
      <c r="M78" s="593"/>
      <c r="N78" s="33"/>
    </row>
    <row r="79" spans="1:155" ht="15.75" thickBot="1">
      <c r="A79" s="599"/>
      <c r="B79" s="601"/>
      <c r="C79" s="601"/>
      <c r="D79" s="604"/>
      <c r="E79" s="607"/>
      <c r="F79" s="595"/>
      <c r="G79" s="481"/>
      <c r="H79" s="597"/>
      <c r="I79" s="592"/>
      <c r="J79" s="592"/>
      <c r="K79" s="592"/>
      <c r="L79" s="592"/>
      <c r="M79" s="608"/>
      <c r="N79" s="33"/>
    </row>
  </sheetData>
  <mergeCells count="108">
    <mergeCell ref="B10:B19"/>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D30:D39"/>
    <mergeCell ref="E30:E39"/>
    <mergeCell ref="F30:F39"/>
    <mergeCell ref="G20:G29"/>
    <mergeCell ref="H20:H29"/>
    <mergeCell ref="I20:I29"/>
    <mergeCell ref="G30:G39"/>
    <mergeCell ref="H30:H39"/>
    <mergeCell ref="I30:I3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L60:L69"/>
    <mergeCell ref="H7:H8"/>
    <mergeCell ref="I7:J7"/>
    <mergeCell ref="K7:L7"/>
    <mergeCell ref="M7:M8"/>
    <mergeCell ref="A6:B6"/>
    <mergeCell ref="A7:C7"/>
    <mergeCell ref="D7:F7"/>
    <mergeCell ref="G7:G8"/>
    <mergeCell ref="C6:M6"/>
    <mergeCell ref="L20:L29"/>
    <mergeCell ref="M20:M29"/>
    <mergeCell ref="B20:B29"/>
    <mergeCell ref="F20:F29"/>
    <mergeCell ref="A30:A39"/>
    <mergeCell ref="A20:A29"/>
    <mergeCell ref="C20:C29"/>
    <mergeCell ref="D10:D19"/>
    <mergeCell ref="E10:E19"/>
    <mergeCell ref="B30:B39"/>
    <mergeCell ref="A60:A69"/>
    <mergeCell ref="C30:C39"/>
    <mergeCell ref="D20:D29"/>
    <mergeCell ref="E20:E29"/>
    <mergeCell ref="L70:L79"/>
    <mergeCell ref="M60:M69"/>
    <mergeCell ref="F70:F79"/>
    <mergeCell ref="G70:G79"/>
    <mergeCell ref="H70:H79"/>
    <mergeCell ref="I70:I79"/>
    <mergeCell ref="J70:J79"/>
    <mergeCell ref="A70:A79"/>
    <mergeCell ref="B70:B79"/>
    <mergeCell ref="C70:C79"/>
    <mergeCell ref="D70:D79"/>
    <mergeCell ref="E70:E79"/>
    <mergeCell ref="M70:M79"/>
    <mergeCell ref="B60:B69"/>
    <mergeCell ref="C60:C69"/>
    <mergeCell ref="D60:D69"/>
    <mergeCell ref="E60:E69"/>
    <mergeCell ref="F60:F69"/>
    <mergeCell ref="G60:G69"/>
    <mergeCell ref="H60:H69"/>
    <mergeCell ref="I60:I69"/>
    <mergeCell ref="K70:K79"/>
    <mergeCell ref="J60:J69"/>
    <mergeCell ref="K60:K69"/>
  </mergeCells>
  <conditionalFormatting sqref="A7:B7">
    <cfRule type="containsText" dxfId="61" priority="815" operator="containsText" text="3- Moderado">
      <formula>NOT(ISERROR(SEARCH("3- Moderado",A7)))</formula>
    </cfRule>
    <cfRule type="containsText" dxfId="60" priority="816" operator="containsText" text="6- Moderado">
      <formula>NOT(ISERROR(SEARCH("6- Moderado",A7)))</formula>
    </cfRule>
    <cfRule type="containsText" dxfId="59" priority="817" operator="containsText" text="4- Moderado">
      <formula>NOT(ISERROR(SEARCH("4- Moderado",A7)))</formula>
    </cfRule>
    <cfRule type="containsText" dxfId="58" priority="818" operator="containsText" text="3- Bajo">
      <formula>NOT(ISERROR(SEARCH("3- Bajo",A7)))</formula>
    </cfRule>
    <cfRule type="containsText" dxfId="57" priority="819" operator="containsText" text="4- Bajo">
      <formula>NOT(ISERROR(SEARCH("4- Bajo",A7)))</formula>
    </cfRule>
    <cfRule type="containsText" dxfId="56" priority="820" operator="containsText" text="1- Bajo">
      <formula>NOT(ISERROR(SEARCH("1- Bajo",A7)))</formula>
    </cfRule>
  </conditionalFormatting>
  <conditionalFormatting sqref="A10:E10 A20:E20">
    <cfRule type="containsText" dxfId="55" priority="791" operator="containsText" text="3- Moderado">
      <formula>NOT(ISERROR(SEARCH("3- Moderado",A10)))</formula>
    </cfRule>
    <cfRule type="containsText" dxfId="54" priority="792" operator="containsText" text="6- Moderado">
      <formula>NOT(ISERROR(SEARCH("6- Moderado",A10)))</formula>
    </cfRule>
    <cfRule type="containsText" dxfId="53" priority="793" operator="containsText" text="4- Moderado">
      <formula>NOT(ISERROR(SEARCH("4- Moderado",A10)))</formula>
    </cfRule>
    <cfRule type="containsText" dxfId="52" priority="794" operator="containsText" text="3- Bajo">
      <formula>NOT(ISERROR(SEARCH("3- Bajo",A10)))</formula>
    </cfRule>
    <cfRule type="containsText" dxfId="51" priority="795" operator="containsText" text="4- Bajo">
      <formula>NOT(ISERROR(SEARCH("4- Bajo",A10)))</formula>
    </cfRule>
    <cfRule type="containsText" dxfId="50" priority="796" operator="containsText" text="1- Bajo">
      <formula>NOT(ISERROR(SEARCH("1- Bajo",A10)))</formula>
    </cfRule>
  </conditionalFormatting>
  <conditionalFormatting sqref="A30:E30">
    <cfRule type="containsText" dxfId="49" priority="129" operator="containsText" text="3- Moderado">
      <formula>NOT(ISERROR(SEARCH("3- Moderado",A30)))</formula>
    </cfRule>
    <cfRule type="containsText" dxfId="48" priority="130" operator="containsText" text="6- Moderado">
      <formula>NOT(ISERROR(SEARCH("6- Moderado",A30)))</formula>
    </cfRule>
    <cfRule type="containsText" dxfId="47" priority="131" operator="containsText" text="4- Moderado">
      <formula>NOT(ISERROR(SEARCH("4- Moderado",A30)))</formula>
    </cfRule>
    <cfRule type="containsText" dxfId="46" priority="132" operator="containsText" text="3- Bajo">
      <formula>NOT(ISERROR(SEARCH("3- Bajo",A30)))</formula>
    </cfRule>
    <cfRule type="containsText" dxfId="45" priority="133" operator="containsText" text="4- Bajo">
      <formula>NOT(ISERROR(SEARCH("4- Bajo",A30)))</formula>
    </cfRule>
    <cfRule type="containsText" dxfId="44" priority="134" operator="containsText" text="1- Bajo">
      <formula>NOT(ISERROR(SEARCH("1- Bajo",A30)))</formula>
    </cfRule>
  </conditionalFormatting>
  <conditionalFormatting sqref="A40:E40">
    <cfRule type="containsText" dxfId="43" priority="101" operator="containsText" text="3- Moderado">
      <formula>NOT(ISERROR(SEARCH("3- Moderado",A40)))</formula>
    </cfRule>
    <cfRule type="containsText" dxfId="42" priority="102" operator="containsText" text="6- Moderado">
      <formula>NOT(ISERROR(SEARCH("6- Moderado",A40)))</formula>
    </cfRule>
    <cfRule type="containsText" dxfId="41" priority="103" operator="containsText" text="4- Moderado">
      <formula>NOT(ISERROR(SEARCH("4- Moderado",A40)))</formula>
    </cfRule>
    <cfRule type="containsText" dxfId="40" priority="104" operator="containsText" text="3- Bajo">
      <formula>NOT(ISERROR(SEARCH("3- Bajo",A40)))</formula>
    </cfRule>
    <cfRule type="containsText" dxfId="39" priority="105" operator="containsText" text="4- Bajo">
      <formula>NOT(ISERROR(SEARCH("4- Bajo",A40)))</formula>
    </cfRule>
    <cfRule type="containsText" dxfId="38" priority="106" operator="containsText" text="1- Bajo">
      <formula>NOT(ISERROR(SEARCH("1- Bajo",A40)))</formula>
    </cfRule>
  </conditionalFormatting>
  <conditionalFormatting sqref="A50:E50 A60 A70">
    <cfRule type="containsText" dxfId="37" priority="45" operator="containsText" text="3- Moderado">
      <formula>NOT(ISERROR(SEARCH("3- Moderado",A50)))</formula>
    </cfRule>
    <cfRule type="containsText" dxfId="36" priority="46" operator="containsText" text="6- Moderado">
      <formula>NOT(ISERROR(SEARCH("6- Moderado",A50)))</formula>
    </cfRule>
    <cfRule type="containsText" dxfId="35" priority="47" operator="containsText" text="4- Moderado">
      <formula>NOT(ISERROR(SEARCH("4- Moderado",A50)))</formula>
    </cfRule>
    <cfRule type="containsText" dxfId="34" priority="48" operator="containsText" text="3- Bajo">
      <formula>NOT(ISERROR(SEARCH("3- Bajo",A50)))</formula>
    </cfRule>
    <cfRule type="containsText" dxfId="33" priority="49" operator="containsText" text="4- Bajo">
      <formula>NOT(ISERROR(SEARCH("4- Bajo",A50)))</formula>
    </cfRule>
    <cfRule type="containsText" dxfId="32" priority="50" operator="containsText" text="1- Bajo">
      <formula>NOT(ISERROR(SEARCH("1- Bajo",A50)))</formula>
    </cfRule>
  </conditionalFormatting>
  <conditionalFormatting sqref="B60:E60">
    <cfRule type="containsText" dxfId="31" priority="22" operator="containsText" text="3- Moderado">
      <formula>NOT(ISERROR(SEARCH("3- Moderado",B60)))</formula>
    </cfRule>
    <cfRule type="containsText" dxfId="30" priority="23" operator="containsText" text="6- Moderado">
      <formula>NOT(ISERROR(SEARCH("6- Moderado",B60)))</formula>
    </cfRule>
    <cfRule type="containsText" dxfId="29" priority="24" operator="containsText" text="4- Moderado">
      <formula>NOT(ISERROR(SEARCH("4- Moderado",B60)))</formula>
    </cfRule>
    <cfRule type="containsText" dxfId="28" priority="25" operator="containsText" text="3- Bajo">
      <formula>NOT(ISERROR(SEARCH("3- Bajo",B60)))</formula>
    </cfRule>
    <cfRule type="containsText" dxfId="27" priority="26" operator="containsText" text="4- Bajo">
      <formula>NOT(ISERROR(SEARCH("4- Bajo",B60)))</formula>
    </cfRule>
    <cfRule type="containsText" dxfId="26" priority="27" operator="containsText" text="1- Bajo">
      <formula>NOT(ISERROR(SEARCH("1- Bajo",B60)))</formula>
    </cfRule>
  </conditionalFormatting>
  <conditionalFormatting sqref="B70:E70">
    <cfRule type="containsText" dxfId="25" priority="8" operator="containsText" text="3- Moderado">
      <formula>NOT(ISERROR(SEARCH("3- Moderado",B70)))</formula>
    </cfRule>
    <cfRule type="containsText" dxfId="24" priority="9" operator="containsText" text="6- Moderado">
      <formula>NOT(ISERROR(SEARCH("6- Moderado",B70)))</formula>
    </cfRule>
    <cfRule type="containsText" dxfId="23" priority="10" operator="containsText" text="4- Moderado">
      <formula>NOT(ISERROR(SEARCH("4- Moderado",B70)))</formula>
    </cfRule>
    <cfRule type="containsText" dxfId="22" priority="11" operator="containsText" text="3- Bajo">
      <formula>NOT(ISERROR(SEARCH("3- Bajo",B70)))</formula>
    </cfRule>
    <cfRule type="containsText" dxfId="21" priority="12" operator="containsText" text="4- Bajo">
      <formula>NOT(ISERROR(SEARCH("4- Bajo",B70)))</formula>
    </cfRule>
    <cfRule type="containsText" dxfId="20" priority="13" operator="containsText" text="1- Bajo">
      <formula>NOT(ISERROR(SEARCH("1- Bajo",B70)))</formula>
    </cfRule>
  </conditionalFormatting>
  <conditionalFormatting sqref="C8:F8">
    <cfRule type="containsText" dxfId="19" priority="147" operator="containsText" text="3- Moderado">
      <formula>NOT(ISERROR(SEARCH("3- Moderado",C8)))</formula>
    </cfRule>
    <cfRule type="containsText" dxfId="18" priority="148" operator="containsText" text="6- Moderado">
      <formula>NOT(ISERROR(SEARCH("6- Moderado",C8)))</formula>
    </cfRule>
    <cfRule type="containsText" dxfId="17" priority="149" operator="containsText" text="4- Moderado">
      <formula>NOT(ISERROR(SEARCH("4- Moderado",C8)))</formula>
    </cfRule>
    <cfRule type="containsText" dxfId="16" priority="150" operator="containsText" text="3- Bajo">
      <formula>NOT(ISERROR(SEARCH("3- Bajo",C8)))</formula>
    </cfRule>
    <cfRule type="containsText" dxfId="15" priority="151" operator="containsText" text="4- Bajo">
      <formula>NOT(ISERROR(SEARCH("4- Bajo",C8)))</formula>
    </cfRule>
    <cfRule type="containsText" dxfId="14" priority="152" operator="containsText" text="1- Bajo">
      <formula>NOT(ISERROR(SEARCH("1- Bajo",C8)))</formula>
    </cfRule>
  </conditionalFormatting>
  <conditionalFormatting sqref="D10:D79">
    <cfRule type="containsText" dxfId="13" priority="39" operator="containsText" text="Muy Alta">
      <formula>NOT(ISERROR(SEARCH("Muy Alta",D10)))</formula>
    </cfRule>
    <cfRule type="containsText" dxfId="12" priority="40" operator="containsText" text="Alta">
      <formula>NOT(ISERROR(SEARCH("Alta",D10)))</formula>
    </cfRule>
    <cfRule type="containsText" dxfId="11" priority="41" operator="containsText" text="Baja">
      <formula>NOT(ISERROR(SEARCH("Baja",D10)))</formula>
    </cfRule>
    <cfRule type="containsText" dxfId="10" priority="42" operator="containsText" text="Muy Baja">
      <formula>NOT(ISERROR(SEARCH("Muy Baja",D10)))</formula>
    </cfRule>
    <cfRule type="containsText" dxfId="9" priority="44" operator="containsText" text="Media">
      <formula>NOT(ISERROR(SEARCH("Media",D10)))</formula>
    </cfRule>
  </conditionalFormatting>
  <conditionalFormatting sqref="E10:E79">
    <cfRule type="containsText" dxfId="8" priority="35" operator="containsText" text="Catastrófico">
      <formula>NOT(ISERROR(SEARCH("Catastrófico",E10)))</formula>
    </cfRule>
    <cfRule type="containsText" dxfId="7" priority="36" operator="containsText" text="Mayor">
      <formula>NOT(ISERROR(SEARCH("Mayor",E10)))</formula>
    </cfRule>
    <cfRule type="containsText" dxfId="6" priority="37" operator="containsText" text="Menor">
      <formula>NOT(ISERROR(SEARCH("Menor",E10)))</formula>
    </cfRule>
    <cfRule type="containsText" dxfId="5" priority="38" operator="containsText" text="Leve">
      <formula>NOT(ISERROR(SEARCH("Leve",E10)))</formula>
    </cfRule>
  </conditionalFormatting>
  <conditionalFormatting sqref="E10:F79">
    <cfRule type="containsText" dxfId="4"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3" priority="58" operator="containsText" text="Bajo">
      <formula>NOT(ISERROR(SEARCH("Bajo",F10)))</formula>
    </cfRule>
    <cfRule type="containsText" dxfId="2" priority="59" operator="containsText" text="Moderado">
      <formula>NOT(ISERROR(SEARCH("Moderado",F10)))</formula>
    </cfRule>
    <cfRule type="containsText" dxfId="1" priority="60" operator="containsText" text="Alto">
      <formula>NOT(ISERROR(SEARCH("Alto",F10)))</formula>
    </cfRule>
    <cfRule type="containsText" dxfId="0"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6D5F8-CD52-4385-82D0-CF6F07C0EB4E}">
  <ds:schemaRefs>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http://purl.org/dc/terms/"/>
    <ds:schemaRef ds:uri="ebe62426-be44-4ac6-b4e7-c6e91301097f"/>
    <ds:schemaRef ds:uri="1f8d7d97-b52e-4e8e-add1-cddb6c7f9c6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3.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Carmen Ximena Ramirez Romero</cp:lastModifiedBy>
  <cp:revision/>
  <dcterms:created xsi:type="dcterms:W3CDTF">2021-04-16T16:11:31Z</dcterms:created>
  <dcterms:modified xsi:type="dcterms:W3CDTF">2025-05-12T21:11:28Z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