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hidePivotFieldList="1"/>
  <mc:AlternateContent xmlns:mc="http://schemas.openxmlformats.org/markup-compatibility/2006">
    <mc:Choice Requires="x15">
      <x15ac:absPath xmlns:x15ac="http://schemas.microsoft.com/office/spreadsheetml/2010/11/ac" url="https://etbcsj-my.sharepoint.com/personal/cramirer_cendoj_ramajudicial_gov_co/Documents/Escritorio/CSJ 2025/SIGCMA 2025/JCMES/"/>
    </mc:Choice>
  </mc:AlternateContent>
  <xr:revisionPtr revIDLastSave="22" documentId="13_ncr:1_{982508BC-FEDB-4447-9F98-5AC3FF82C329}" xr6:coauthVersionLast="47" xr6:coauthVersionMax="47" xr10:uidLastSave="{F822CEB7-5A91-4514-90FE-4203F78FCCE5}"/>
  <bookViews>
    <workbookView xWindow="-120" yWindow="-120" windowWidth="29040" windowHeight="15840" tabRatio="708" firstSheet="12" activeTab="15" xr2:uid="{00000000-000D-0000-FFFF-FFFF00000000}"/>
  </bookViews>
  <sheets>
    <sheet name="1- Presentación " sheetId="10" r:id="rId1"/>
    <sheet name="Conceptos 37001 " sheetId="37" r:id="rId2"/>
    <sheet name="2- Análisis de Contexto " sheetId="38" r:id="rId3"/>
    <sheet name="3- Estrategias" sheetId="15" r:id="rId4"/>
    <sheet name="4- Instructivo Riesgos " sheetId="33" r:id="rId5"/>
    <sheet name="5- Identificación Riesgos 2025" sheetId="27" r:id="rId6"/>
    <sheet name="6- Valoración Controles" sheetId="28" r:id="rId7"/>
    <sheet name="6- Valoración Controles (2)" sheetId="39" state="hidden" r:id="rId8"/>
    <sheet name="7- Mapa Final Resumen" sheetId="29" r:id="rId9"/>
    <sheet name="2 Trim 2025" sheetId="34" state="hidden" r:id="rId10"/>
    <sheet name="3 Trim 2025" sheetId="35" state="hidden" r:id="rId11"/>
    <sheet name="4 Trim 2025" sheetId="36" state="hidden" r:id="rId12"/>
    <sheet name="8- Políticas de Administración " sheetId="5" r:id="rId13"/>
    <sheet name="9- Matriz de Calor " sheetId="21" r:id="rId14"/>
    <sheet name="Seguimiento 1 Trim 2025" sheetId="18" r:id="rId15"/>
    <sheet name="Seguimiento 2 Trim 2025" sheetId="40" r:id="rId16"/>
  </sheets>
  <externalReferences>
    <externalReference r:id="rId17"/>
    <externalReference r:id="rId18"/>
    <externalReference r:id="rId19"/>
  </externalReferences>
  <definedNames>
    <definedName name="_xlnm.Print_Area" localSheetId="2">'2- Análisis de Contexto '!$A$1:$E$81</definedName>
    <definedName name="_xlnm.Print_Area" localSheetId="5">'5- Identificación Riesgos 2025'!$A$1:$N$19</definedName>
    <definedName name="_xlnm.Print_Area" localSheetId="6">'6- Valoración Controles'!$A$1:$V$18</definedName>
    <definedName name="_xlnm.Print_Area" localSheetId="7">'6- Valoración Controles (2)'!$A$1:$V$19</definedName>
    <definedName name="_xlnm.Print_Area" localSheetId="8">'7- Mapa Final Resumen'!$A$1:$N$29</definedName>
    <definedName name="Data">'[1]Tabla de Valoración'!$I$2:$L$5</definedName>
    <definedName name="Diseño">'[1]Tabla de Valoración'!$I$2:$I$5</definedName>
    <definedName name="Ejecución">'[1]Tabla de Valoración'!$I$2:$L$2</definedName>
    <definedName name="Posibilidad" localSheetId="2">[2]Hoja2!$H$3:$H$7</definedName>
    <definedName name="Posibilidad" localSheetId="3">[2]Hoja2!$H$3:$H$7</definedName>
    <definedName name="Posibilidad">[2]Hoja2!$H$3:$H$7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0" i="40" l="1"/>
  <c r="E70" i="40"/>
  <c r="D70" i="40"/>
  <c r="C70" i="40"/>
  <c r="B70" i="40"/>
  <c r="F60" i="40"/>
  <c r="E60" i="40"/>
  <c r="D60" i="40"/>
  <c r="C60" i="40"/>
  <c r="B60" i="40"/>
  <c r="F50" i="40"/>
  <c r="E50" i="40"/>
  <c r="D50" i="40"/>
  <c r="C50" i="40"/>
  <c r="B50" i="40"/>
  <c r="F40" i="40"/>
  <c r="E40" i="40"/>
  <c r="D40" i="40"/>
  <c r="C40" i="40"/>
  <c r="B40" i="40"/>
  <c r="A40" i="40"/>
  <c r="F30" i="40"/>
  <c r="E30" i="40"/>
  <c r="D30" i="40"/>
  <c r="C30" i="40"/>
  <c r="B30" i="40"/>
  <c r="A30" i="40"/>
  <c r="F20" i="40"/>
  <c r="E20" i="40"/>
  <c r="D20" i="40"/>
  <c r="C20" i="40"/>
  <c r="B20" i="40"/>
  <c r="A20" i="40"/>
  <c r="F10" i="40"/>
  <c r="E10" i="40"/>
  <c r="D10" i="40"/>
  <c r="C10" i="40"/>
  <c r="B10" i="40"/>
  <c r="A10" i="40"/>
  <c r="L24" i="28"/>
  <c r="L23" i="28"/>
  <c r="L22" i="28"/>
  <c r="L18" i="28"/>
  <c r="L28" i="28"/>
  <c r="J27" i="28"/>
  <c r="L11" i="28"/>
  <c r="L29" i="28" l="1"/>
  <c r="L30" i="28"/>
  <c r="C29" i="28"/>
  <c r="C30" i="28"/>
  <c r="C24" i="28" l="1"/>
  <c r="C25" i="28"/>
  <c r="C26" i="28"/>
  <c r="C27" i="28"/>
  <c r="C28" i="28"/>
  <c r="C23" i="28"/>
  <c r="L25" i="28"/>
  <c r="L26" i="28"/>
  <c r="L27" i="28"/>
  <c r="C20" i="28"/>
  <c r="C21" i="28"/>
  <c r="C22" i="28"/>
  <c r="R51" i="39"/>
  <c r="L51" i="39"/>
  <c r="C51" i="39"/>
  <c r="R50" i="39"/>
  <c r="S50" i="39" s="1"/>
  <c r="L50" i="39"/>
  <c r="C50" i="39"/>
  <c r="R49" i="39"/>
  <c r="L49" i="39"/>
  <c r="J49" i="39"/>
  <c r="R48" i="39"/>
  <c r="L48" i="39"/>
  <c r="J48" i="39"/>
  <c r="R47" i="39"/>
  <c r="L47" i="39"/>
  <c r="J47" i="39"/>
  <c r="R46" i="39"/>
  <c r="L46" i="39"/>
  <c r="J46" i="39"/>
  <c r="R45" i="39"/>
  <c r="L45" i="39"/>
  <c r="J45" i="39"/>
  <c r="R44" i="39"/>
  <c r="J44" i="39"/>
  <c r="C44" i="39"/>
  <c r="R43" i="39"/>
  <c r="L43" i="39"/>
  <c r="J43" i="39"/>
  <c r="C43" i="39"/>
  <c r="R42" i="39"/>
  <c r="S42" i="39" s="1"/>
  <c r="L42" i="39"/>
  <c r="J42" i="39"/>
  <c r="C42" i="39"/>
  <c r="B42" i="39"/>
  <c r="R41" i="39"/>
  <c r="L41" i="39"/>
  <c r="C41" i="39"/>
  <c r="R40" i="39"/>
  <c r="L40" i="39"/>
  <c r="C40" i="39"/>
  <c r="R39" i="39"/>
  <c r="L39" i="39"/>
  <c r="J39" i="39"/>
  <c r="R38" i="39"/>
  <c r="L38" i="39"/>
  <c r="J38" i="39"/>
  <c r="R37" i="39"/>
  <c r="L37" i="39"/>
  <c r="J37" i="39"/>
  <c r="R36" i="39"/>
  <c r="L36" i="39"/>
  <c r="J36" i="39"/>
  <c r="R35" i="39"/>
  <c r="L35" i="39"/>
  <c r="J35" i="39"/>
  <c r="R34" i="39"/>
  <c r="L34" i="39"/>
  <c r="J34" i="39"/>
  <c r="C34" i="39"/>
  <c r="R33" i="39"/>
  <c r="S32" i="39" s="1"/>
  <c r="L33" i="39"/>
  <c r="J33" i="39"/>
  <c r="C33" i="39"/>
  <c r="R32" i="39"/>
  <c r="L32" i="39"/>
  <c r="J32" i="39"/>
  <c r="C32" i="39"/>
  <c r="B32" i="39"/>
  <c r="R31" i="39"/>
  <c r="J31" i="39"/>
  <c r="C31" i="39"/>
  <c r="R30" i="39"/>
  <c r="J30" i="39"/>
  <c r="C30" i="39"/>
  <c r="R29" i="39"/>
  <c r="J29" i="39"/>
  <c r="C29" i="39"/>
  <c r="R28" i="39"/>
  <c r="S28" i="39" s="1"/>
  <c r="L28" i="39"/>
  <c r="J28" i="39"/>
  <c r="C28" i="39"/>
  <c r="B28" i="39"/>
  <c r="R27" i="39"/>
  <c r="J27" i="39"/>
  <c r="R26" i="39"/>
  <c r="L26" i="39"/>
  <c r="J26" i="39"/>
  <c r="C26" i="39"/>
  <c r="R25" i="39"/>
  <c r="S25" i="39" s="1"/>
  <c r="L25" i="39"/>
  <c r="J25" i="39"/>
  <c r="C25" i="39"/>
  <c r="B25" i="39"/>
  <c r="A25" i="39"/>
  <c r="R24" i="39"/>
  <c r="J24" i="39"/>
  <c r="C24" i="39"/>
  <c r="R23" i="39"/>
  <c r="J23" i="39"/>
  <c r="C23" i="39"/>
  <c r="R22" i="39"/>
  <c r="L22" i="39"/>
  <c r="J22" i="39"/>
  <c r="C22" i="39"/>
  <c r="R21" i="39"/>
  <c r="S20" i="39" s="1"/>
  <c r="L21" i="39"/>
  <c r="J21" i="39"/>
  <c r="C21" i="39"/>
  <c r="R20" i="39"/>
  <c r="L20" i="39"/>
  <c r="J20" i="39"/>
  <c r="C20" i="39"/>
  <c r="B20" i="39"/>
  <c r="A20" i="39"/>
  <c r="R19" i="39"/>
  <c r="J19" i="39"/>
  <c r="C19" i="39"/>
  <c r="R18" i="39"/>
  <c r="J18" i="39"/>
  <c r="C18" i="39"/>
  <c r="R17" i="39"/>
  <c r="L17" i="39"/>
  <c r="J17" i="39"/>
  <c r="C17" i="39"/>
  <c r="R16" i="39"/>
  <c r="L16" i="39"/>
  <c r="J16" i="39"/>
  <c r="C16" i="39"/>
  <c r="R15" i="39"/>
  <c r="S15" i="39" s="1"/>
  <c r="L15" i="39"/>
  <c r="J15" i="39"/>
  <c r="K15" i="39" s="1"/>
  <c r="C15" i="39"/>
  <c r="B15" i="39"/>
  <c r="A15" i="39"/>
  <c r="R14" i="39"/>
  <c r="L14" i="39"/>
  <c r="J14" i="39"/>
  <c r="C14" i="39"/>
  <c r="R13" i="39"/>
  <c r="L13" i="39"/>
  <c r="J13" i="39"/>
  <c r="C13" i="39"/>
  <c r="R12" i="39"/>
  <c r="L12" i="39"/>
  <c r="J12" i="39"/>
  <c r="C12" i="39"/>
  <c r="R11" i="39"/>
  <c r="L11" i="39"/>
  <c r="J11" i="39"/>
  <c r="C11" i="39"/>
  <c r="R10" i="39"/>
  <c r="L10" i="39"/>
  <c r="J10" i="39"/>
  <c r="K10" i="39" s="1"/>
  <c r="C10" i="39"/>
  <c r="B10" i="39"/>
  <c r="A10" i="39"/>
  <c r="K42" i="39" l="1"/>
  <c r="T42" i="39" s="1"/>
  <c r="S10" i="39"/>
  <c r="K28" i="39"/>
  <c r="K32" i="39"/>
  <c r="T32" i="39" s="1"/>
  <c r="K20" i="39"/>
  <c r="K25" i="39"/>
  <c r="T25" i="39" s="1"/>
  <c r="S40" i="39"/>
  <c r="L19" i="28"/>
  <c r="L20" i="28"/>
  <c r="L21" i="28"/>
  <c r="L14" i="28"/>
  <c r="L13" i="28"/>
  <c r="C19" i="28"/>
  <c r="G30" i="27"/>
  <c r="G15" i="27"/>
  <c r="H15" i="27" s="1"/>
  <c r="T15" i="39" s="1"/>
  <c r="G20" i="27"/>
  <c r="H20" i="27" s="1"/>
  <c r="T20" i="39" s="1"/>
  <c r="E26" i="27"/>
  <c r="G10" i="27" l="1"/>
  <c r="G26" i="27" l="1"/>
  <c r="C70" i="29" l="1"/>
  <c r="C70" i="18" s="1"/>
  <c r="B70" i="29"/>
  <c r="B70" i="34" s="1"/>
  <c r="E70" i="29"/>
  <c r="R50" i="28"/>
  <c r="L50" i="28"/>
  <c r="C50" i="28"/>
  <c r="R49" i="28"/>
  <c r="L49" i="28"/>
  <c r="C49" i="28"/>
  <c r="R48" i="28"/>
  <c r="L48" i="28"/>
  <c r="J48" i="28"/>
  <c r="R47" i="28"/>
  <c r="L47" i="28"/>
  <c r="J47" i="28"/>
  <c r="R46" i="28"/>
  <c r="L46" i="28"/>
  <c r="J46" i="28"/>
  <c r="R45" i="28"/>
  <c r="L45" i="28"/>
  <c r="J45" i="28"/>
  <c r="R44" i="28"/>
  <c r="L44" i="28"/>
  <c r="J44" i="28"/>
  <c r="R43" i="28"/>
  <c r="J43" i="28"/>
  <c r="C43" i="28"/>
  <c r="R42" i="28"/>
  <c r="L42" i="28"/>
  <c r="J42" i="28"/>
  <c r="C42" i="28"/>
  <c r="R41" i="28"/>
  <c r="L41" i="28"/>
  <c r="J41" i="28"/>
  <c r="C41" i="28"/>
  <c r="B41" i="28"/>
  <c r="L35" i="27"/>
  <c r="K35" i="27" s="1"/>
  <c r="L34" i="27"/>
  <c r="K34" i="27" s="1"/>
  <c r="F70" i="29"/>
  <c r="C70" i="34" l="1"/>
  <c r="B70" i="18"/>
  <c r="K41" i="28"/>
  <c r="T41" i="28" s="1"/>
  <c r="J70" i="29" s="1"/>
  <c r="S41" i="28"/>
  <c r="M34" i="27"/>
  <c r="U42" i="39" s="1"/>
  <c r="V42" i="39" s="1"/>
  <c r="U41" i="28" l="1"/>
  <c r="K70" i="29" s="1"/>
  <c r="E70" i="18" s="1"/>
  <c r="N34" i="27"/>
  <c r="H70" i="29" s="1"/>
  <c r="G70" i="29"/>
  <c r="D70" i="18"/>
  <c r="D70" i="34"/>
  <c r="E70" i="34" l="1"/>
  <c r="V41" i="28"/>
  <c r="M70" i="29" s="1"/>
  <c r="F70" i="34" s="1"/>
  <c r="E79" i="29"/>
  <c r="E78" i="29"/>
  <c r="E77" i="29"/>
  <c r="E76" i="29"/>
  <c r="E75" i="29"/>
  <c r="E74" i="29"/>
  <c r="E73" i="29"/>
  <c r="E72" i="29"/>
  <c r="E71" i="29"/>
  <c r="L70" i="29"/>
  <c r="C70" i="36"/>
  <c r="R40" i="28"/>
  <c r="L40" i="28"/>
  <c r="C40" i="28"/>
  <c r="R39" i="28"/>
  <c r="L39" i="28"/>
  <c r="C39" i="28"/>
  <c r="E69" i="29"/>
  <c r="E68" i="29"/>
  <c r="E67" i="29"/>
  <c r="E66" i="29"/>
  <c r="E65" i="29"/>
  <c r="E64" i="29"/>
  <c r="E63" i="29"/>
  <c r="E62" i="29"/>
  <c r="E61" i="29"/>
  <c r="L60" i="29"/>
  <c r="E60" i="29"/>
  <c r="C60" i="29"/>
  <c r="C60" i="36" s="1"/>
  <c r="B60" i="29"/>
  <c r="B60" i="36" s="1"/>
  <c r="F70" i="18" l="1"/>
  <c r="S49" i="28"/>
  <c r="B60" i="18"/>
  <c r="B60" i="34"/>
  <c r="B60" i="35"/>
  <c r="C60" i="18"/>
  <c r="C60" i="34"/>
  <c r="C60" i="35"/>
  <c r="B70" i="35"/>
  <c r="B70" i="36"/>
  <c r="C70" i="35"/>
  <c r="S39" i="28" l="1"/>
  <c r="E70" i="36" l="1"/>
  <c r="E70" i="35"/>
  <c r="D70" i="36"/>
  <c r="D70" i="35"/>
  <c r="B31" i="28"/>
  <c r="C31" i="28"/>
  <c r="J31" i="28"/>
  <c r="L31" i="28"/>
  <c r="R31" i="28"/>
  <c r="C32" i="28"/>
  <c r="J32" i="28"/>
  <c r="L32" i="28"/>
  <c r="R32" i="28"/>
  <c r="C33" i="28"/>
  <c r="J33" i="28"/>
  <c r="L33" i="28"/>
  <c r="R33" i="28"/>
  <c r="J34" i="28"/>
  <c r="L34" i="28"/>
  <c r="R34" i="28"/>
  <c r="J35" i="28"/>
  <c r="L35" i="28"/>
  <c r="R35" i="28"/>
  <c r="J36" i="28"/>
  <c r="L36" i="28"/>
  <c r="R36" i="28"/>
  <c r="J37" i="28"/>
  <c r="L37" i="28"/>
  <c r="R37" i="28"/>
  <c r="J38" i="28"/>
  <c r="L38" i="28"/>
  <c r="R38" i="28"/>
  <c r="L17" i="28"/>
  <c r="L33" i="27"/>
  <c r="K33" i="27" s="1"/>
  <c r="L32" i="27"/>
  <c r="F60" i="29"/>
  <c r="L31" i="27"/>
  <c r="L30" i="27"/>
  <c r="K30" i="27" s="1"/>
  <c r="L29" i="27"/>
  <c r="L26" i="27"/>
  <c r="K26" i="27" s="1"/>
  <c r="L50" i="29"/>
  <c r="E13" i="29"/>
  <c r="E14" i="29"/>
  <c r="E15" i="29"/>
  <c r="E16" i="29"/>
  <c r="E17" i="29"/>
  <c r="E18" i="29"/>
  <c r="E19" i="29"/>
  <c r="E20" i="29"/>
  <c r="E21" i="29"/>
  <c r="E22" i="29"/>
  <c r="E23" i="29"/>
  <c r="E24" i="29"/>
  <c r="E25" i="29"/>
  <c r="E26" i="29"/>
  <c r="E27" i="29"/>
  <c r="E28" i="29"/>
  <c r="E29" i="29"/>
  <c r="E30" i="29"/>
  <c r="E31" i="29"/>
  <c r="E32" i="29"/>
  <c r="E33" i="29"/>
  <c r="E34" i="29"/>
  <c r="E35" i="29"/>
  <c r="E36" i="29"/>
  <c r="E37" i="29"/>
  <c r="E38" i="29"/>
  <c r="E39" i="29"/>
  <c r="E40" i="29"/>
  <c r="E41" i="29"/>
  <c r="E42" i="29"/>
  <c r="E43" i="29"/>
  <c r="E44" i="29"/>
  <c r="E45" i="29"/>
  <c r="E46" i="29"/>
  <c r="E47" i="29"/>
  <c r="E48" i="29"/>
  <c r="E49" i="29"/>
  <c r="E50" i="29"/>
  <c r="E51" i="29"/>
  <c r="E52" i="29"/>
  <c r="E53" i="29"/>
  <c r="E54" i="29"/>
  <c r="E55" i="29"/>
  <c r="E56" i="29"/>
  <c r="E57" i="29"/>
  <c r="E58" i="29"/>
  <c r="E59" i="29"/>
  <c r="L11" i="27"/>
  <c r="L12" i="27"/>
  <c r="L13" i="27"/>
  <c r="L14" i="27"/>
  <c r="L15" i="27"/>
  <c r="K15" i="27" s="1"/>
  <c r="L16" i="27"/>
  <c r="L17" i="27"/>
  <c r="L18" i="27"/>
  <c r="L19" i="27"/>
  <c r="L20" i="27"/>
  <c r="K20" i="27" s="1"/>
  <c r="L21" i="27"/>
  <c r="L22" i="27"/>
  <c r="L25" i="27"/>
  <c r="F70" i="36" l="1"/>
  <c r="F70" i="35"/>
  <c r="K32" i="27"/>
  <c r="M32" i="27"/>
  <c r="S31" i="28"/>
  <c r="K31" i="28"/>
  <c r="T31" i="28" s="1"/>
  <c r="J60" i="29" s="1"/>
  <c r="M30" i="27"/>
  <c r="U28" i="39" s="1"/>
  <c r="M26" i="27"/>
  <c r="U25" i="39" s="1"/>
  <c r="V25" i="39" s="1"/>
  <c r="A25" i="28"/>
  <c r="A19" i="28"/>
  <c r="A15" i="28"/>
  <c r="G60" i="29" l="1"/>
  <c r="U32" i="39"/>
  <c r="V32" i="39" s="1"/>
  <c r="N32" i="27"/>
  <c r="H60" i="29" s="1"/>
  <c r="D60" i="18"/>
  <c r="D60" i="36"/>
  <c r="D60" i="35"/>
  <c r="D60" i="34"/>
  <c r="U31" i="28"/>
  <c r="B15" i="28"/>
  <c r="B19" i="28"/>
  <c r="B25" i="28"/>
  <c r="L16" i="28"/>
  <c r="L15" i="28"/>
  <c r="L12" i="28"/>
  <c r="L30" i="29"/>
  <c r="C50" i="29"/>
  <c r="B50" i="29"/>
  <c r="L40" i="29"/>
  <c r="C40" i="29"/>
  <c r="B40" i="29"/>
  <c r="A40" i="29"/>
  <c r="C30" i="29"/>
  <c r="B30" i="29"/>
  <c r="A30" i="29"/>
  <c r="B40" i="36" l="1"/>
  <c r="B40" i="35"/>
  <c r="B40" i="34"/>
  <c r="C40" i="34"/>
  <c r="C40" i="36"/>
  <c r="C40" i="35"/>
  <c r="A40" i="35"/>
  <c r="A40" i="34"/>
  <c r="A40" i="36"/>
  <c r="B50" i="36"/>
  <c r="B50" i="35"/>
  <c r="B50" i="34"/>
  <c r="C30" i="35"/>
  <c r="C30" i="36"/>
  <c r="C30" i="34"/>
  <c r="C50" i="36"/>
  <c r="C50" i="35"/>
  <c r="C50" i="34"/>
  <c r="A30" i="36"/>
  <c r="A30" i="35"/>
  <c r="A30" i="34"/>
  <c r="B30" i="36"/>
  <c r="B30" i="35"/>
  <c r="B30" i="34"/>
  <c r="V31" i="28"/>
  <c r="M60" i="29" s="1"/>
  <c r="K60" i="29"/>
  <c r="B40" i="18"/>
  <c r="C50" i="18"/>
  <c r="C30" i="18"/>
  <c r="A30" i="18"/>
  <c r="B50" i="18"/>
  <c r="B30" i="18"/>
  <c r="C40" i="18"/>
  <c r="A40" i="18"/>
  <c r="G50" i="29"/>
  <c r="E60" i="36" l="1"/>
  <c r="E60" i="34"/>
  <c r="E60" i="35"/>
  <c r="E60" i="18"/>
  <c r="F60" i="36"/>
  <c r="F60" i="35"/>
  <c r="F60" i="34"/>
  <c r="F60" i="18"/>
  <c r="G40" i="29"/>
  <c r="C14" i="28" l="1"/>
  <c r="F30" i="29" l="1"/>
  <c r="M20" i="27"/>
  <c r="N20" i="27" l="1"/>
  <c r="H30" i="29" s="1"/>
  <c r="U20" i="39"/>
  <c r="V20" i="39" s="1"/>
  <c r="O20" i="27"/>
  <c r="G30" i="29"/>
  <c r="C18" i="28"/>
  <c r="C15" i="28" l="1"/>
  <c r="J15" i="28"/>
  <c r="R15" i="28"/>
  <c r="C16" i="28"/>
  <c r="J16" i="28"/>
  <c r="R16" i="28"/>
  <c r="C17" i="28"/>
  <c r="J17" i="28"/>
  <c r="R17" i="28"/>
  <c r="J18" i="28"/>
  <c r="R18" i="28"/>
  <c r="J19" i="28"/>
  <c r="R19" i="28"/>
  <c r="J20" i="28"/>
  <c r="R20" i="28"/>
  <c r="J21" i="28"/>
  <c r="R21" i="28"/>
  <c r="J22" i="28"/>
  <c r="R22" i="28"/>
  <c r="J24" i="28"/>
  <c r="R24" i="28"/>
  <c r="J25" i="28"/>
  <c r="R25" i="28"/>
  <c r="J26" i="28"/>
  <c r="R26" i="28"/>
  <c r="J28" i="28"/>
  <c r="R28" i="28"/>
  <c r="R30" i="28"/>
  <c r="J30" i="28"/>
  <c r="R29" i="28"/>
  <c r="J29" i="28"/>
  <c r="B29" i="28"/>
  <c r="K19" i="28" l="1"/>
  <c r="T19" i="28"/>
  <c r="S25" i="28"/>
  <c r="U25" i="28" s="1"/>
  <c r="S19" i="28"/>
  <c r="U19" i="28" s="1"/>
  <c r="K15" i="28"/>
  <c r="K25" i="28"/>
  <c r="S15" i="28"/>
  <c r="S29" i="28"/>
  <c r="K29" i="28"/>
  <c r="N26" i="27" l="1"/>
  <c r="F40" i="29" l="1"/>
  <c r="T25" i="28"/>
  <c r="H40" i="29"/>
  <c r="O26" i="27" l="1"/>
  <c r="H30" i="27" l="1"/>
  <c r="C13" i="28"/>
  <c r="N30" i="27" l="1"/>
  <c r="H50" i="29" s="1"/>
  <c r="T28" i="39"/>
  <c r="V28" i="39" s="1"/>
  <c r="F50" i="29"/>
  <c r="J30" i="29"/>
  <c r="T29" i="28"/>
  <c r="J50" i="29" s="1"/>
  <c r="D50" i="34" l="1"/>
  <c r="D50" i="36"/>
  <c r="D50" i="35"/>
  <c r="D30" i="34"/>
  <c r="D30" i="36"/>
  <c r="D30" i="35"/>
  <c r="D30" i="18"/>
  <c r="D50" i="18"/>
  <c r="J40" i="29"/>
  <c r="U29" i="28"/>
  <c r="K50" i="29" s="1"/>
  <c r="K30" i="29"/>
  <c r="O30" i="27"/>
  <c r="E50" i="34" l="1"/>
  <c r="E50" i="36"/>
  <c r="E50" i="35"/>
  <c r="E30" i="36"/>
  <c r="E30" i="35"/>
  <c r="E30" i="34"/>
  <c r="D40" i="36"/>
  <c r="D40" i="35"/>
  <c r="D40" i="34"/>
  <c r="E50" i="18"/>
  <c r="E30" i="18"/>
  <c r="D40" i="18"/>
  <c r="V29" i="28"/>
  <c r="M50" i="29" s="1"/>
  <c r="K40" i="29"/>
  <c r="V19" i="28"/>
  <c r="M30" i="29" s="1"/>
  <c r="F50" i="36" l="1"/>
  <c r="F50" i="35"/>
  <c r="F50" i="34"/>
  <c r="F30" i="36"/>
  <c r="F30" i="35"/>
  <c r="F30" i="34"/>
  <c r="E40" i="35"/>
  <c r="E40" i="34"/>
  <c r="E40" i="36"/>
  <c r="F50" i="18"/>
  <c r="F30" i="18"/>
  <c r="E40" i="18"/>
  <c r="V25" i="28"/>
  <c r="M40" i="29" s="1"/>
  <c r="A10" i="28"/>
  <c r="B10" i="28"/>
  <c r="I33" i="5" a="1"/>
  <c r="I33" i="5" s="1"/>
  <c r="F40" i="36" l="1"/>
  <c r="F40" i="35"/>
  <c r="F40" i="34"/>
  <c r="F40" i="18"/>
  <c r="C20" i="29"/>
  <c r="C10" i="29"/>
  <c r="I27" i="5" a="1"/>
  <c r="C10" i="36" l="1"/>
  <c r="C10" i="35"/>
  <c r="C10" i="34"/>
  <c r="C20" i="36"/>
  <c r="C20" i="35"/>
  <c r="C20" i="34"/>
  <c r="I27" i="5"/>
  <c r="L10" i="28"/>
  <c r="C11" i="28"/>
  <c r="C12" i="28"/>
  <c r="C10" i="28"/>
  <c r="L10" i="27" l="1"/>
  <c r="K10" i="27" s="1"/>
  <c r="I21" i="5"/>
  <c r="I22" i="5"/>
  <c r="C20" i="18" l="1"/>
  <c r="C10" i="18"/>
  <c r="M15" i="27" l="1"/>
  <c r="U15" i="39" s="1"/>
  <c r="V15" i="39" s="1"/>
  <c r="M10" i="27"/>
  <c r="U10" i="39" s="1"/>
  <c r="G20" i="29" l="1"/>
  <c r="U15" i="28"/>
  <c r="G10" i="29"/>
  <c r="L20" i="29"/>
  <c r="E11" i="29"/>
  <c r="E12" i="29"/>
  <c r="A20" i="29"/>
  <c r="B20" i="29"/>
  <c r="R11" i="28"/>
  <c r="R12" i="28"/>
  <c r="R13" i="28"/>
  <c r="R14" i="28"/>
  <c r="R10" i="28"/>
  <c r="J11" i="28"/>
  <c r="J12" i="28"/>
  <c r="J13" i="28"/>
  <c r="J14" i="28"/>
  <c r="J10" i="28"/>
  <c r="A20" i="36" l="1"/>
  <c r="A20" i="35"/>
  <c r="A20" i="34"/>
  <c r="B20" i="36"/>
  <c r="B20" i="35"/>
  <c r="B20" i="34"/>
  <c r="B20" i="18"/>
  <c r="A20" i="18"/>
  <c r="K10" i="28"/>
  <c r="S10" i="28"/>
  <c r="U10" i="28" s="1"/>
  <c r="H10" i="27" l="1"/>
  <c r="N15" i="27"/>
  <c r="N10" i="27" l="1"/>
  <c r="H10" i="29" s="1"/>
  <c r="T10" i="39"/>
  <c r="V10" i="39" s="1"/>
  <c r="H20" i="29"/>
  <c r="T15" i="28"/>
  <c r="V15" i="28" s="1"/>
  <c r="M20" i="29" s="1"/>
  <c r="O10" i="27"/>
  <c r="T10" i="28"/>
  <c r="V10" i="28" s="1"/>
  <c r="M10" i="29" s="1"/>
  <c r="O15" i="27"/>
  <c r="F20" i="29"/>
  <c r="E10" i="29"/>
  <c r="B10" i="29"/>
  <c r="A10" i="29"/>
  <c r="B10" i="36" l="1"/>
  <c r="B10" i="35"/>
  <c r="B10" i="34"/>
  <c r="A10" i="36"/>
  <c r="A10" i="35"/>
  <c r="A10" i="34"/>
  <c r="F10" i="36"/>
  <c r="F10" i="35"/>
  <c r="F10" i="34"/>
  <c r="F20" i="36"/>
  <c r="F20" i="34"/>
  <c r="F20" i="35"/>
  <c r="B10" i="18"/>
  <c r="F10" i="18"/>
  <c r="A10" i="18"/>
  <c r="F20" i="18"/>
  <c r="J20" i="29"/>
  <c r="D20" i="34" l="1"/>
  <c r="D20" i="35"/>
  <c r="D20" i="36"/>
  <c r="D20" i="18"/>
  <c r="L10" i="29"/>
  <c r="K10" i="29" l="1"/>
  <c r="E10" i="34" l="1"/>
  <c r="E10" i="36"/>
  <c r="E10" i="35"/>
  <c r="E10" i="18"/>
  <c r="K20" i="29"/>
  <c r="E20" i="34" l="1"/>
  <c r="E20" i="36"/>
  <c r="E20" i="35"/>
  <c r="E20" i="18"/>
  <c r="F10" i="29"/>
  <c r="J10" i="29" l="1"/>
  <c r="D10" i="34" l="1"/>
  <c r="D10" i="36"/>
  <c r="D10" i="35"/>
  <c r="D10"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 Maria Lopez Mora</author>
    <author>NatyT</author>
  </authors>
  <commentList>
    <comment ref="D1" authorId="0" shapeId="0" xr:uid="{00000000-0006-0000-0500-000001000000}">
      <text>
        <r>
          <rPr>
            <b/>
            <sz val="9"/>
            <color indexed="81"/>
            <rFont val="Tahoma"/>
            <family val="2"/>
          </rPr>
          <t>Ana Maria Lopez Mora:</t>
        </r>
        <r>
          <rPr>
            <sz val="9"/>
            <color indexed="81"/>
            <rFont val="Tahoma"/>
            <family val="2"/>
          </rPr>
          <t xml:space="preserve">
</t>
        </r>
      </text>
    </comment>
    <comment ref="K8" authorId="1" shapeId="0" xr:uid="{00000000-0006-0000-0500-000002000000}">
      <text>
        <r>
          <rPr>
            <b/>
            <sz val="9"/>
            <color indexed="81"/>
            <rFont val="Tahoma"/>
            <family val="2"/>
          </rPr>
          <t>NatyT:</t>
        </r>
        <r>
          <rPr>
            <sz val="9"/>
            <color indexed="81"/>
            <rFont val="Tahoma"/>
            <family val="2"/>
          </rPr>
          <t xml:space="preserve">
impacto por el maximola
por el probabilidad promedio </t>
        </r>
      </text>
    </comment>
    <comment ref="D10" authorId="0" shapeId="0" xr:uid="{00000000-0006-0000-0500-000003000000}">
      <text>
        <r>
          <rPr>
            <b/>
            <sz val="9"/>
            <color indexed="81"/>
            <rFont val="Tahoma"/>
            <family val="2"/>
          </rPr>
          <t>Se diseñaron 3 matrices
1 Despachos Judiciales</t>
        </r>
        <r>
          <rPr>
            <sz val="9"/>
            <color indexed="81"/>
            <rFont val="Tahoma"/>
            <family val="2"/>
          </rPr>
          <t xml:space="preserve">
</t>
        </r>
      </text>
    </comment>
    <comment ref="F10" authorId="0" shapeId="0" xr:uid="{00000000-0006-0000-0500-000004000000}">
      <text>
        <r>
          <rPr>
            <b/>
            <sz val="12"/>
            <color indexed="81"/>
            <rFont val="Tahoma"/>
            <family val="2"/>
          </rPr>
          <t>No se refiere a las causas sino al riesgo.
Parangón es 2024.
El Vencimiento de Términos aplica para todas las especialidades.
Procesos que ya vienen con Sentencia Ejecutoriada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Ana Maria Lopez Mora</author>
  </authors>
  <commentList>
    <comment ref="C1" authorId="0" shapeId="0" xr:uid="{0A0681F6-7892-40E8-B651-A54BA7FC0533}">
      <text>
        <r>
          <rPr>
            <b/>
            <sz val="9"/>
            <color indexed="81"/>
            <rFont val="Tahoma"/>
            <family val="2"/>
          </rPr>
          <t>Ana Maria Lopez Mora:</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Ana Maria Lopez Mora</author>
  </authors>
  <commentList>
    <comment ref="C1" authorId="0" shapeId="0" xr:uid="{00000000-0006-0000-0900-000001000000}">
      <text>
        <r>
          <rPr>
            <b/>
            <sz val="9"/>
            <color indexed="81"/>
            <rFont val="Tahoma"/>
            <family val="2"/>
          </rPr>
          <t>Ana Maria Lopez Mora:</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Ana Maria Lopez Mora</author>
  </authors>
  <commentList>
    <comment ref="C1" authorId="0" shapeId="0" xr:uid="{2E6915A3-E2F7-49FD-9FC3-739B6437591C}">
      <text>
        <r>
          <rPr>
            <b/>
            <sz val="9"/>
            <color indexed="81"/>
            <rFont val="Tahoma"/>
            <family val="2"/>
          </rPr>
          <t>Ana Maria Lopez Mora:</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<sst xmlns="http://schemas.openxmlformats.org/spreadsheetml/2006/main" count="1362" uniqueCount="588">
  <si>
    <t xml:space="preserve"> MAPA DE RIESGOS SIGCMA</t>
  </si>
  <si>
    <t>DEPENDENCIA (Unidad misional del CSJ o Unidad de la DEAJ o Seccional o CSJ en caso de despachos judiciales certificados)</t>
  </si>
  <si>
    <t>OFICINA DE APOYO PARA LOS JUZGADOS CIVILES MUNICIPALES DE EJECUCIÓN DE SENTENCIAS DE BOGOTÁ</t>
  </si>
  <si>
    <t xml:space="preserve">PROCESO   </t>
  </si>
  <si>
    <t>Estrategicos</t>
  </si>
  <si>
    <t>PLANEACIÓN ESTRATÉGICA
COMUNICACIÓN INSTITUCIONAL</t>
  </si>
  <si>
    <t>Misionales</t>
  </si>
  <si>
    <t>ACCIONES CONSTITUCIONALES
ACCIÓN PROCESO EJECUTIVO</t>
  </si>
  <si>
    <t>Apoyo</t>
  </si>
  <si>
    <t>ATENCIÓN AL USUARIO
GESTIÓN DE SERVICIOS JUDICIALES
SERVICIOS ADMINISTRATIVOS</t>
  </si>
  <si>
    <t>Evaluacion y Mejora</t>
  </si>
  <si>
    <t>MEJORAMIENTO DEL SIGCMA</t>
  </si>
  <si>
    <t>DESPACHO JUDICIAL CERTIFICADO</t>
  </si>
  <si>
    <t>FECHA</t>
  </si>
  <si>
    <t>CÓDIGO</t>
  </si>
  <si>
    <t>ELABORÓ</t>
  </si>
  <si>
    <t>REVISÓ</t>
  </si>
  <si>
    <t>APROBÓ</t>
  </si>
  <si>
    <t>F-EVSG-11</t>
  </si>
  <si>
    <t>Líder de Proceso</t>
  </si>
  <si>
    <t xml:space="preserve">Coordinación Nacional SIGCMA </t>
  </si>
  <si>
    <t>Comité Nacional SIGCMA</t>
  </si>
  <si>
    <t>VERSIÓN</t>
  </si>
  <si>
    <t>GESTIÓN ANTISOBORNO - RIESGOS DE SOBORNO</t>
  </si>
  <si>
    <r>
      <t>La norma ISO37001:2017  define el soborno como: "</t>
    </r>
    <r>
      <rPr>
        <sz val="11"/>
        <color theme="4"/>
        <rFont val="Calibri"/>
        <family val="2"/>
        <scheme val="minor"/>
      </rPr>
      <t>Oferta</t>
    </r>
    <r>
      <rPr>
        <sz val="11"/>
        <color theme="1"/>
        <rFont val="Calibri"/>
        <family val="2"/>
        <scheme val="minor"/>
      </rPr>
      <t xml:space="preserve">, </t>
    </r>
    <r>
      <rPr>
        <sz val="11"/>
        <color theme="5"/>
        <rFont val="Calibri"/>
        <family val="2"/>
        <scheme val="minor"/>
      </rPr>
      <t>promesa</t>
    </r>
    <r>
      <rPr>
        <sz val="11"/>
        <color theme="1"/>
        <rFont val="Calibri"/>
        <family val="2"/>
        <scheme val="minor"/>
      </rPr>
      <t xml:space="preserve">, </t>
    </r>
    <r>
      <rPr>
        <sz val="11"/>
        <color theme="9"/>
        <rFont val="Calibri"/>
        <family val="2"/>
        <scheme val="minor"/>
      </rPr>
      <t>entrega</t>
    </r>
    <r>
      <rPr>
        <sz val="11"/>
        <color theme="1"/>
        <rFont val="Calibri"/>
        <family val="2"/>
        <scheme val="minor"/>
      </rPr>
      <t xml:space="preserve">, </t>
    </r>
    <r>
      <rPr>
        <sz val="11"/>
        <rFont val="Calibri"/>
        <family val="2"/>
        <scheme val="minor"/>
      </rPr>
      <t>aceptación</t>
    </r>
    <r>
      <rPr>
        <sz val="11"/>
        <color theme="1"/>
        <rFont val="Calibri"/>
        <family val="2"/>
        <scheme val="minor"/>
      </rPr>
      <t xml:space="preserve"> o </t>
    </r>
    <r>
      <rPr>
        <sz val="11"/>
        <color rgb="FF7030A0"/>
        <rFont val="Calibri"/>
        <family val="2"/>
        <scheme val="minor"/>
      </rPr>
      <t>solicitud</t>
    </r>
    <r>
      <rPr>
        <sz val="11"/>
        <color theme="1"/>
        <rFont val="Calibri"/>
        <family val="2"/>
        <scheme val="minor"/>
      </rPr>
      <t xml:space="preserve"> de una ventaja indebida de cualquier valor (que puede ser de naturaleza financiera o no financiera), directamente o indirectamente, e independiente de su ubicación, en violación de la ley aplicable, como incentivo o recompensa para que una persona actúe o deje de actuar en relación con el desempeño de las obligaciones de esa persona.</t>
    </r>
  </si>
  <si>
    <t xml:space="preserve">Sin lugar a duda la causa raíz de cualquier situacion de soborno es la ausencia o debilidad de principios y valores en las actuaciones, ya sea por parte de quien ofrece, promete, entrega o de quien acepta o solicita. 
Estos son factores difíciles de controlar porque tienen que ver con características personales que, en el acaso de los adultos, se han ido forjando desde su niñez, y por lo general ya están arraigados al ser. Sin embargo, es deber de cada entidad hacer su mejor esfuerzo para que cada servidor público mantenga siempre presente el compromiso que hizo al convertirise en un servidor público, el compromiso de ejercer a cabalidad su labor en el marco de la integridad. 
</t>
  </si>
  <si>
    <t>Los mapas de riesgo de soborno del Consejo Superior de la Judicatura se han elaborado bajo de la directriz de que si bien es cierto la causa raíz de la ocurrencia de un hecho de soborno esta asociada a debilidades en los principios y valores, también es cierto que las debilidades en los controles de la realización de las actividades susceptibles al soborno, pueden dejar mas expuesta a la entidad a que esto ocurra.</t>
  </si>
  <si>
    <t>Los mapas de riesgos de soborno contemplan como causas los aspectos antes mencionados, y las acciones para tratar los riesgos se enfocan en:
1. La realización de actividades sistemáticas para fortalecer la toma de conciencia,  la aplicación del Código de Ética del Servidor Juidicial y el cumplimiento de lo estipulado en la Ley 270 de 1996, especialmente en relacionado con los deberes y las prohibiciones de los servidores.
2. El fortalecimiento de los controles asociados a las actividades susceptibles al riesgo de corrupción en cada uno de los procesos.</t>
  </si>
  <si>
    <t>ANÁLISIS DE CONTEXTO</t>
  </si>
  <si>
    <t>CONSEJO SECCIONAL/DIRECCIÓN SECCIONAL DE ADMINISTRACIÓN JUDICIAL Y/O DISTRITO JUDICIAL SEGÚN SEA EL CASO</t>
  </si>
  <si>
    <t>BOGOTÁ D.C.</t>
  </si>
  <si>
    <t xml:space="preserve">PROCESO </t>
  </si>
  <si>
    <t xml:space="preserve">DEPENDENCIA ADMINISTRATIVA O JUDICIAL CERTIFICADA </t>
  </si>
  <si>
    <t xml:space="preserve"> OFICINA DE APOYO DE LOS JUZGADOS CIVILES MUNICIPALES DE EJECUCIÓN DE SENTENCIAS DE BOGOTÁ</t>
  </si>
  <si>
    <t>OBJETIVO DEL PROCESO</t>
  </si>
  <si>
    <t>MAPA DE PROCESOS CONSEJO SUPERIOR DE LA JUDICATURA</t>
  </si>
  <si>
    <t>PROCESOS DEPENDENCIA JUDICIALES CERTIFICADAS</t>
  </si>
  <si>
    <t>-</t>
  </si>
  <si>
    <t>Planeación Estratégica; Comunicación Institucional
Acciones Constitucionales; Acción Proceso Ejecutivo
Atención Al Usuario; Gestión De Servicios Judiciales; Servicios Administrativos
Mejoramiento Del SIGCMA</t>
  </si>
  <si>
    <t xml:space="preserve">CONTEXTO EXTERNO </t>
  </si>
  <si>
    <t>FACTORES TEMÁTICOS</t>
  </si>
  <si>
    <t>No.</t>
  </si>
  <si>
    <t xml:space="preserve">AMENAZAS (Factores específicos) </t>
  </si>
  <si>
    <t xml:space="preserve">No. </t>
  </si>
  <si>
    <t xml:space="preserve">OPORTUNIDADES (Factores específicos) </t>
  </si>
  <si>
    <t>Político (cambios de gobierno, legislación, políticas públicas, regulación)</t>
  </si>
  <si>
    <t>Cambios de gerentes públicos</t>
  </si>
  <si>
    <t>Decreto 806 de 2020 Por el cual se adoptan medidas para implementar las tecnologías de la información y las comunicaciones en las actuaciones judiciales, agilizar los procesos judiciales y flexibilizar la atención a los usuarios del servicio de justicia, en el marco del Estado de Emergencia Económica, Social y Ecológica</t>
  </si>
  <si>
    <t>Cambio de Normatividad y Regulaciones Expedidas por el Gobierno Nacional o el Congreso de la Republica que afecten la administración de Justicia.</t>
  </si>
  <si>
    <t>Económicos y Financieros (disponibilidad de capital, liquidez, mercados financieros, desempleo, competencia)</t>
  </si>
  <si>
    <t>Presupuesto insuficiente asignado para  la vigencia 2023 de la Rama Judicial</t>
  </si>
  <si>
    <t xml:space="preserve">Incremento del PIB que potencialice el crecimiento económico del país y viabilice la asignación suficiente de recursos para la Rama Judicial </t>
  </si>
  <si>
    <t>No contar con el PAC oportunamente para la ejecución de proyectos de inversión</t>
  </si>
  <si>
    <t xml:space="preserve">Numero deficiente de proveedores inscritos en la plataforma de Colombia Compra Eficiente, para suplir las necesidades de adquisición de bienes y servicios </t>
  </si>
  <si>
    <t>Sociales  y culturales (cultura, religión, demografía, responsabilidad social, orden público)</t>
  </si>
  <si>
    <t>Interrupción del servicio público de Administrar Justicia a causa del conflicto armado de la región.</t>
  </si>
  <si>
    <t xml:space="preserve">Incremento de la credibilidad y confianza en la administración de justicia al implementar y certificar sus Sistemas de Gestión. </t>
  </si>
  <si>
    <t>Interrupción del servicio público de Administrar Justicia a causa del pandemias y sus variantes.</t>
  </si>
  <si>
    <t>Visibilizacion de la Administración de Justicia  entre los actores no formales de la justicia (Grupos y minorías Indígenas, género)</t>
  </si>
  <si>
    <t>Interrupción del servicio público de Administrar Justicia por razones de orden público</t>
  </si>
  <si>
    <t xml:space="preserve">Limitaciones en  la movilidad asociados a factores del orden público </t>
  </si>
  <si>
    <t>Aumento de la demanda de Justicia a causa de la problemática social</t>
  </si>
  <si>
    <t>Amenazas a servidores judiciales en razón al ejercicio de sus funciones.</t>
  </si>
  <si>
    <t xml:space="preserve">Afectaciones a la infraestructura física de las sedes Judiciales </t>
  </si>
  <si>
    <t>Tecnológicos (desarrollo digital, avances en tecnología, acceso a sistemas de información externos, gobierno en línea)</t>
  </si>
  <si>
    <t>Perdida o hackeo de información derivada de ataques cibernéticos</t>
  </si>
  <si>
    <t>Marco regulatorio del  MINTICS, para la gobernanza, gobernabilidad y transformación digital</t>
  </si>
  <si>
    <t xml:space="preserve">Indisponibilidad y/o colapso de la infraestructura tecnológica </t>
  </si>
  <si>
    <t>Desarrollo de alianzas estratégicas para el fortalecimiento del servicio público de administración de justicia, a través de las TICs</t>
  </si>
  <si>
    <t xml:space="preserve">Afectación de la prestación del servicio de conectividad </t>
  </si>
  <si>
    <t>Generar espacios donde se realicen acuerdo interinstitucionales para poder consultar información que beneficie la administración de justicia</t>
  </si>
  <si>
    <t>Ausencia de portal único de información del Estado (Ramas del poder, órganos autónomos y demás entes especiales), que garantice la consulta de información en línea de toda la información oficial. Gobierno en Línea)</t>
  </si>
  <si>
    <t>Legales y reglamentarios (estándares nacionales, internacionales, regulación)</t>
  </si>
  <si>
    <t>Normas expedidas que afecten el desarrollo de las etapas propias de los procesos</t>
  </si>
  <si>
    <t>Actualización del marco normativo</t>
  </si>
  <si>
    <t>Ambientales (emisiones y residuos, energía, catástrofes naturales, desarrollo sostenible)</t>
  </si>
  <si>
    <t>Fenómenos naturales (Inundación, quema de bosques, sismo, vendavales, epidemias y plagas)</t>
  </si>
  <si>
    <t>Aumento de los impactos ambientales negativos por pandemias</t>
  </si>
  <si>
    <t xml:space="preserve">CONTEXTO INTERNO </t>
  </si>
  <si>
    <t xml:space="preserve">DEBILIDADES  (Factores específicos)  </t>
  </si>
  <si>
    <t>FORTALEZAS(Factores específicos)</t>
  </si>
  <si>
    <t>Estratégicos (direccionamiento estratégico, planeación institucional, liderazgo, trabajo en equipo)</t>
  </si>
  <si>
    <t>No realización oportuna del plan de acción, matriz de riesgos y demás documentos del SIGCMA, con su seguimiento correspondiente en los periodos establecidos,  conforme a los lineamientos emitidos desde el despacho de la Magistrada Líder del SIGCMA y la Coordinación Nacional del SIGCMA</t>
  </si>
  <si>
    <t>Contar con el Plan Sectorial de Desarrollo de la Rama Judicial</t>
  </si>
  <si>
    <t xml:space="preserve">Falta de socialización de estrategias con las dependencias para fomentar el trabajo colaborativo para la implementación del Plan Estratégico de Transformación Digital (PETD) de la Rama Judicial </t>
  </si>
  <si>
    <t>Socialización de buenas prácticas de la gestión judicial en el contexto internacional a través de la CICAJ o eventos de Cumbre</t>
  </si>
  <si>
    <t>Mantenimiento y ampliación de SIGCMA en los esquemas que se encuentra certificados la Rama Judicial</t>
  </si>
  <si>
    <t>Definición de roles y responsabilidades de los  líderes de proceso para el funcionamiento del SIGCMA</t>
  </si>
  <si>
    <t>Contar con la Norma Técnica de Calidad Actualizada NTC 6256 y GTC 286 2021</t>
  </si>
  <si>
    <t>El compromiso de la Alta Dirección y de los líderes de proceso para ampliar, mantener y mejorar el SIGCMA</t>
  </si>
  <si>
    <t>Encuentro nacional e internacional del SIGCMA</t>
  </si>
  <si>
    <t>Recursos financieros (presupuesto de funcionamiento, recursos de inversión</t>
  </si>
  <si>
    <t>Recursos insuficientes para atender el Plan de necesidades formulado</t>
  </si>
  <si>
    <t>Presupuesto asignado para el desarrollo de proyecto de inversión del SIGCMA</t>
  </si>
  <si>
    <t>Conocimiento de la reglamentación que establece el procedimiento para el manejo de los recursos presupuestales, financieros y de contratación estatal</t>
  </si>
  <si>
    <t>Estandarización de procesos y procedimientos para el desarrollo del proceso contractual</t>
  </si>
  <si>
    <t>Manual de contratación actualizado</t>
  </si>
  <si>
    <t>Personal (competencia del personal, disponibilidad, suficiencia, seguridad y salud  en el trabajo)</t>
  </si>
  <si>
    <t>No contar con el recurso humano suficiente y necesario para responder a la demanda de Justicia</t>
  </si>
  <si>
    <t>Personal integrado por servidores judiciales de alto nivel profesional y capacitado para llevar a cabo las funciones asignadas</t>
  </si>
  <si>
    <t>Servidores Judiciales con comorbilidades y/o enfermedades laborales</t>
  </si>
  <si>
    <t>Extensión en los horarios laborales de trabajo en casa y presencial, que afecta el bienestar físico, mental y emocional en los servidores judiciales y su entorno familiar</t>
  </si>
  <si>
    <t>Desarrollo y fortalecimiento de competencias de los servidores judiciales en modelos de gestión</t>
  </si>
  <si>
    <t xml:space="preserve">Carencia  de manual  de funciones y procedimientos  para los servidores Judiciales </t>
  </si>
  <si>
    <t>Mejor prestación del servicio de administración de justicia debido a la implementación de buenas practicas en bioseguridad definidos por la Rama Judicial</t>
  </si>
  <si>
    <t>Debilidad en los procesos de inducción y reinducción de los servidores judiciales</t>
  </si>
  <si>
    <t>Fortalecimiento de los concursos de méritos para ingreso de la Rama Judicial</t>
  </si>
  <si>
    <t>Debilidad en el desarrollo de competencias propias para el desarrollo de las actividades asignadas</t>
  </si>
  <si>
    <t>El desarrollo de competencia a través de procesos de sensibilización, capacitación y formación en modelo de gestión para el desarrollo de competencias de los servidores judiciales.</t>
  </si>
  <si>
    <t>Proceso (capacidad, diseño, ejecución, proveedores, entradas, salidas, gestión del conocimiento)</t>
  </si>
  <si>
    <t xml:space="preserve">Resistencia por parte de algunos servidores judiciales a implementar la gestión de conocimiento para la gestión del cambio en lo relativo al SIGCMA, a modelos de gestión, implementación de PETD, ambiental, seguridad y salud en el trabajo, seguridad informática, normas antisoborno, normas de bioseguridad etc.  </t>
  </si>
  <si>
    <t>Actualización de la plataforma estratégica para responder a los cambios normativos y legales</t>
  </si>
  <si>
    <t>Falta de tiempo para acceder a la formación  de alto interés, tales como: Sensibilizaciones, cursos, talleres,  capacitaciones, diplomados, entre otros</t>
  </si>
  <si>
    <t xml:space="preserve">Aplicabilidad de la Gestión del conocimiento generada por las experiencias de los servidores judiciales documentada en instructivos y guías
</t>
  </si>
  <si>
    <t>Debilidad en la retroalimentación de la evaluación  realizada a los proveedores y contratistas del producto o servicio entregado</t>
  </si>
  <si>
    <t>Fortalecimiento en los procesos de contratación por el uso adecuado del SECOP II</t>
  </si>
  <si>
    <t xml:space="preserve">Tecnológicos </t>
  </si>
  <si>
    <t>Debilidad de la plataforma tecnológica a nivel nacional de  software y hardware en las sedes administrativas y judiciales</t>
  </si>
  <si>
    <t>Accesibilidad a nuevas herramientas virtuales, que facilitan el acceso a la información, la optimización del tiempo y contribuyen a la disminución de los consumos de papel</t>
  </si>
  <si>
    <t>Falta de apropiación y aplicación del conocimiento de los avances tecnológicos</t>
  </si>
  <si>
    <t xml:space="preserve">Capacitación para el uso de herramientas tecnológicas  </t>
  </si>
  <si>
    <t>Carencia de formación en tecnologías de la información y la comunicación aplicadas al desarrollo de la gestión Judicial estableciendo las diferencias entre:
Transformación digital, digitalización, expediente digital y estrategias para la digitalización</t>
  </si>
  <si>
    <t>Fallas de conectividad para la realización de las actividades propias del proceso.</t>
  </si>
  <si>
    <t xml:space="preserve">Falta de cobertura tecnológica en las sedes judiciales </t>
  </si>
  <si>
    <t>Carencia de modelos gobernanza de Tecnologías de la Información (TI) en la entidad</t>
  </si>
  <si>
    <t>Carencia del software de gestión para el manejo integral de la información.</t>
  </si>
  <si>
    <t>Falta de  comunicación asertiva entre los diferentes actores para la articulación de proyectos tecnológicos</t>
  </si>
  <si>
    <t>Debilidad en la generación de estrategias articuladas para la digitalización entre los proveedores y las dependencias Judiciales y Administrativas</t>
  </si>
  <si>
    <t>Deficiencia en el  mantenimiento de la pagina web de la Rama Judicial</t>
  </si>
  <si>
    <t xml:space="preserve">Documentación (actualización, coherencia, aplicabilidad) </t>
  </si>
  <si>
    <t>Los documentos actuales no están alineados al PETD 2021-2025</t>
  </si>
  <si>
    <t>La estandarización de la plataforma estratégica del SIGCMA y documentos impartidos  desde la Coordinación Nacional del SIGCMA para la mejor prestación del servicio</t>
  </si>
  <si>
    <t>Falta de comunicación y socialización de tablas de retención documental</t>
  </si>
  <si>
    <t>Micrositio de fácil acceso a los documentos propios del Sistema Integrado de Gestión y Control de la Calidad y el Medio Ambiente.</t>
  </si>
  <si>
    <t>Debilidad en  la estandarización de tablas de retención documental</t>
  </si>
  <si>
    <t>Infraestructura física (suficiencia, comodidad)</t>
  </si>
  <si>
    <t>Sedes Judiciales arrendadas, en comodato y propias que no cuentan con las condiciones mínimas de seguridad para los servidores judiciales, contratistas y usuarios de la justicia según la normatividad vigente</t>
  </si>
  <si>
    <t>Cumplimiento del plan de infraestructura de la Rama Judicial</t>
  </si>
  <si>
    <t>Elementos de trabajo (papel, equipos, herramientas)</t>
  </si>
  <si>
    <t>Falta de modernización y mantenimiento del mobiliario con que cuenta la Rama Judicial</t>
  </si>
  <si>
    <t>Uso adecuado de los elementos de trabajo</t>
  </si>
  <si>
    <t>Actualización permanente de la plataforma tecnológica de la Rama Judicial para el cumplimiento del PETD</t>
  </si>
  <si>
    <t>Comunicación Interna (canales utilizados y su efectividad, flujo de la información necesaria para el desarrollo de las actividades)</t>
  </si>
  <si>
    <t>Uso deficiente de las herramientas de comunicación establecidas en el plan de comunicaciones</t>
  </si>
  <si>
    <t>Elaboración y seguimiento del Plan de Comunicaciones</t>
  </si>
  <si>
    <t>Desaprovechamiento de canales de comunicaciones, para generar mayor información a las partes interesadas</t>
  </si>
  <si>
    <t>Implementación de estrategias y mecanismos para el fortalecimiento de la atención al usuario</t>
  </si>
  <si>
    <t>Fortalecimiento de la pagina web institucional y mecanismos de comunicación</t>
  </si>
  <si>
    <t>Uso adecuado del micrositio asignado al Consejo Seccional de la Judicatura</t>
  </si>
  <si>
    <t>Uso adecuado de los correos electrónicos</t>
  </si>
  <si>
    <t>Uso adecuado del aplicativo SIGOBIUS</t>
  </si>
  <si>
    <t>Fortalecimiento para el tratamiento de PQRS</t>
  </si>
  <si>
    <t>Uso adecuado de la imagen corporativa y los logos en los cuales se encuentra certificada la Rama Judicial</t>
  </si>
  <si>
    <t>Ambientales</t>
  </si>
  <si>
    <t>Desconocimiento del Plan de Gestión Ambiental que aplica para la Rama Judicial Acuerdo PSAA14-10160</t>
  </si>
  <si>
    <t>Disminución en el uso de papel, toners y demás elementos de oficina al implementar el uso de medios tecnológicos</t>
  </si>
  <si>
    <t>Ausencia de indicadores ambientales establecidos en los programas de gestión del Acuerdo PSAA14-10160</t>
  </si>
  <si>
    <t>Participación virtual es los espacios  de sensibilización ambiental, como el Día SIGCMA</t>
  </si>
  <si>
    <t>Baja implementación en sistemas ahorradores de agua  y energía en sedes judiciales y administrativas</t>
  </si>
  <si>
    <t>Mantener la certificación operaciones inseguras: Sellos de bioseguridad huella de confianza</t>
  </si>
  <si>
    <t>Falta en la separación adecuada de residuos en la fuente </t>
  </si>
  <si>
    <t>Formación de Auditores en la Norma NTC ISO 14001:2015 y en la Norma Técnica de la Rama Judicial NTC 6256 :2018</t>
  </si>
  <si>
    <t xml:space="preserve"> </t>
  </si>
  <si>
    <t>Desconocimiento por parte de los brigadistas, servidores judiciales y contratistas de las acciones necesarias para actuar ante una emergencia ambiental</t>
  </si>
  <si>
    <t>Implementación de buenas practicas tendientes a la protección del medio ambiente</t>
  </si>
  <si>
    <t>ESTRATEGIAS</t>
  </si>
  <si>
    <t>ESTRATEGIAS  DOFA</t>
  </si>
  <si>
    <t>ESTRATEGIA/ACCIÓN/ PROYECTO</t>
  </si>
  <si>
    <t xml:space="preserve">GESTIONA </t>
  </si>
  <si>
    <t xml:space="preserve">DOCUMENTADA EN </t>
  </si>
  <si>
    <t>A</t>
  </si>
  <si>
    <t>O</t>
  </si>
  <si>
    <t>D</t>
  </si>
  <si>
    <t>F</t>
  </si>
  <si>
    <t xml:space="preserve">Desarrollar el plan de formación de la Escuela Judicial para el fortalecimiento de competencias de los servidores judiciales </t>
  </si>
  <si>
    <t xml:space="preserve">Plan de acción </t>
  </si>
  <si>
    <t xml:space="preserve">Asistir y participar activamente en los procesos de sensibilización, capacitación y formación en los procesos SIGCMA </t>
  </si>
  <si>
    <t>6,16, 36</t>
  </si>
  <si>
    <t>Realizar seguimiento al plan de acción y realizar el reporte oportuno</t>
  </si>
  <si>
    <t>6, 12, 23</t>
  </si>
  <si>
    <t>Implementar mecanismos para la retroalimentación de las  partes interesadas</t>
  </si>
  <si>
    <t>1, 12, 34</t>
  </si>
  <si>
    <t>27,28,29,34</t>
  </si>
  <si>
    <t>Mantener, actualizar y documentar  el Sistema Integrado de Gestión SIGCMA, en el contexto especifico</t>
  </si>
  <si>
    <t>13,14,15</t>
  </si>
  <si>
    <t>1,10,13,16,17,19</t>
  </si>
  <si>
    <t>4,6,7,8,5,10,17,1820,22,23,37</t>
  </si>
  <si>
    <t>Solicitar apoyo al CENDOJ para realización de capacitaciones en tablas de retención documental (TRD)</t>
  </si>
  <si>
    <t>24,25,29</t>
  </si>
  <si>
    <t>Hacer uso de la información y de las herramientas tecnológicas dispuestas para la prestación del servicios</t>
  </si>
  <si>
    <t>13,14,15,16,28</t>
  </si>
  <si>
    <t>Motivar a los servidores judiciales en la Implementación del plan de gestión ambiental en cada sede administrativa o judicial</t>
  </si>
  <si>
    <t>30,31,32,33,34</t>
  </si>
  <si>
    <t>35,36,38,39</t>
  </si>
  <si>
    <t>Realizar identificación y cumplimiento de los requisitos legales y reglamentarios</t>
  </si>
  <si>
    <t>3,9,17</t>
  </si>
  <si>
    <t>Matriz de riesgos</t>
  </si>
  <si>
    <t>Matriz Mapa de Riesgos</t>
  </si>
  <si>
    <t>Orientaciones Generales</t>
  </si>
  <si>
    <r>
      <t xml:space="preserve">Antes de iniciar con el diligenciamiento de la información en la matriz, se requiere haber efectuado el análisis DOFA ( Hoja 1-Análisis de Contexto)  y revisado todos los elementos del proceso: </t>
    </r>
    <r>
      <rPr>
        <b/>
        <sz val="11"/>
        <rFont val="Arial"/>
        <family val="2"/>
      </rPr>
      <t xml:space="preserve"> objetivo, alcance, actividades , y en especial los productos y servicios que entrega.</t>
    </r>
    <r>
      <rPr>
        <sz val="11"/>
        <rFont val="Arial"/>
        <family val="2"/>
      </rPr>
      <t xml:space="preserve">
</t>
    </r>
  </si>
  <si>
    <r>
      <t xml:space="preserve">El archivo contiene las siguientes hojas:
-   </t>
    </r>
    <r>
      <rPr>
        <b/>
        <sz val="9"/>
        <rFont val="Arial"/>
        <family val="2"/>
      </rPr>
      <t>Hoja 1 Presentación 
    Conceptos 37001</t>
    </r>
    <r>
      <rPr>
        <sz val="9"/>
        <rFont val="Arial"/>
        <family val="2"/>
      </rPr>
      <t xml:space="preserve">
 -  </t>
    </r>
    <r>
      <rPr>
        <b/>
        <sz val="9"/>
        <rFont val="Arial"/>
        <family val="2"/>
      </rPr>
      <t>Hoja 2 Análisis de Contexto ( Se toma para el Plan de Acción y para Riesgos)</t>
    </r>
    <r>
      <rPr>
        <sz val="9"/>
        <rFont val="Arial"/>
        <family val="2"/>
      </rPr>
      <t xml:space="preserve">
 -  </t>
    </r>
    <r>
      <rPr>
        <b/>
        <sz val="9"/>
        <rFont val="Arial"/>
        <family val="2"/>
      </rPr>
      <t>Hoja 3 Estrategias DOFA</t>
    </r>
    <r>
      <rPr>
        <sz val="9"/>
        <rFont val="Arial"/>
        <family val="2"/>
      </rPr>
      <t xml:space="preserve">
 -  </t>
    </r>
    <r>
      <rPr>
        <b/>
        <sz val="9"/>
        <rFont val="Arial"/>
        <family val="2"/>
      </rPr>
      <t>Hoja 4  Este instructivo</t>
    </r>
  </si>
  <si>
    <t xml:space="preserve">HOJA </t>
  </si>
  <si>
    <t>Columna</t>
  </si>
  <si>
    <t>Descripción - Lineamientos para el diligenciamiento</t>
  </si>
  <si>
    <t>Proceso</t>
  </si>
  <si>
    <t>Diligenciar el nombre del proceso al cual se le identificarán y valorarán los riesgos.</t>
  </si>
  <si>
    <t>Objetivo</t>
  </si>
  <si>
    <t>Diligenciar el objetivo del proceso. ( Ver caracterización del proceso)</t>
  </si>
  <si>
    <t>Alcance</t>
  </si>
  <si>
    <t>Diligenciar el alcance del proceso.( Ver caracterización del proceso)</t>
  </si>
  <si>
    <t>No. Referencia</t>
  </si>
  <si>
    <t>Enumerar  consecutivamente los riesgos  (1, 2,…)</t>
  </si>
  <si>
    <t>Riesgo</t>
  </si>
  <si>
    <t>Enunciar   el riesgo</t>
  </si>
  <si>
    <t>Descripción del Riesgo</t>
  </si>
  <si>
    <t>Describir el riesgo  de forma mas amplia para mayor comprensión . Facilita la descripción el determinar cómo se materializa el riesgo.</t>
  </si>
  <si>
    <t xml:space="preserve">Causas </t>
  </si>
  <si>
    <t xml:space="preserve">Identificar  las causas que pueden generar el riesgo. Estas pueden estar relacionadas entre otros con factores de:  recursos financieros, talento humano, infraestructura, estilo de dirección, procedimientos, documentación, etc. </t>
  </si>
  <si>
    <t>Número de veces que se realizó  la actividad en un año o se  proyecta  realizar</t>
  </si>
  <si>
    <t>Diligenciar  el número de veces que se  ejecuta la actividad durante el año si se  conocen estadísticas.  Si no hay  estadísticas , proyectar  de acuerdo con el conocimiento que se tiene del proceso .</t>
  </si>
  <si>
    <t>Número de veces que se materializó el riesgo en un  año</t>
  </si>
  <si>
    <t xml:space="preserve">Diligenciar  el número de veces que se  materializo el riesgo, en el año anterior, o que se podría materializar.   </t>
  </si>
  <si>
    <t xml:space="preserve">% Frecuencia </t>
  </si>
  <si>
    <t xml:space="preserve">Resultado de: Número de veces que se materializó el riesgo en un año  numero de veces que se realizó la actividad en un año o se proyecta realizar  Ver Hoja Politicas </t>
  </si>
  <si>
    <t>PROBABILIDAD</t>
  </si>
  <si>
    <t xml:space="preserve">La hoja valora la probabilidad de acuerdo con los criterio definidos e la Hoja 8- Políticas de Administración </t>
  </si>
  <si>
    <t xml:space="preserve">Efectos </t>
  </si>
  <si>
    <t>Seleccionar  el efecto o los efectos que  tendrá la entidad si se materializara el riesgo .Se pueden seleccionar   1 o mas de los efectos que  presenta el desplegable. No seleccionar el mismo efecto mas de una vez. NOTA: Para los riesgos de soborno, no se debe seleccionar el efecto de interrupción en la prestación del servicio judicial. (En razón al alcance actual del SGAS)</t>
  </si>
  <si>
    <t xml:space="preserve">Valoración de Efectos </t>
  </si>
  <si>
    <t xml:space="preserve">Seleccionar  por cada efecto que identifico  la valoración que le correspondería en términos de afectación </t>
  </si>
  <si>
    <t>Impacto Inherente</t>
  </si>
  <si>
    <t>La Hoja calcula el impacto por cada valoración de efecto que haya seleccionado</t>
  </si>
  <si>
    <t xml:space="preserve">Impacto Inherente Total </t>
  </si>
  <si>
    <t>La Hoja calcula el impacto total teniendo en cuenta si selecciono mas de un efecto</t>
  </si>
  <si>
    <t xml:space="preserve">Zona de Riesgo Inherente </t>
  </si>
  <si>
    <t xml:space="preserve">La Hoja calcula el riesgo inherente : Probabilidad inherente  por probabilidad residual </t>
  </si>
  <si>
    <r>
      <rPr>
        <b/>
        <sz val="9"/>
        <rFont val="Arial"/>
        <family val="2"/>
      </rPr>
      <t>NOTA</t>
    </r>
    <r>
      <rPr>
        <sz val="9"/>
        <rFont val="Arial"/>
        <family val="2"/>
      </rPr>
      <t>: Si desea adicionar mas riesgos, copie las filas del riesgo anterior - No modifique las formulas</t>
    </r>
  </si>
  <si>
    <r>
      <t xml:space="preserve"> - </t>
    </r>
    <r>
      <rPr>
        <b/>
        <sz val="9"/>
        <rFont val="Arial"/>
        <family val="2"/>
      </rPr>
      <t xml:space="preserve"> Hoja 5 Valoración Controles:</t>
    </r>
    <r>
      <rPr>
        <sz val="9"/>
        <rFont val="Arial"/>
        <family val="2"/>
      </rPr>
      <t xml:space="preserve"> Información pertinente refente a los controles y mitigación del riesgo</t>
    </r>
  </si>
  <si>
    <t>Diligencie el nombre del proceso al cual se le identificarán y valorarán los riesgos.</t>
  </si>
  <si>
    <t>Diligencie el objetivo del proceso.</t>
  </si>
  <si>
    <t>Diligencie el alcance del proceso.</t>
  </si>
  <si>
    <t>Permite definir el consecutivo de riesgos.</t>
  </si>
  <si>
    <t>La hoja trae el riesgo de la hoja 5</t>
  </si>
  <si>
    <t>Causas</t>
  </si>
  <si>
    <t xml:space="preserve">Diligencie las causas. Recuerde que estan estan asociadas a los factores: personal, recursos, sistema de infirmacion procedimientos, etc., relacionados en el DOFA-  si encuentra causas adionales considere si ES PERTINENTE COMPLEMENTAR   el DOFA: o no </t>
  </si>
  <si>
    <t>CONTROLES PREVENTIVOS 
(Controles para las causas - Disminuyen la probabilidad)</t>
  </si>
  <si>
    <t>Relacione las medidas con las que cuenta el proceso actualmente para prevenir que el riesgo se materialice por cada una de las causas identificadas. Debe haber coherencia entre las causas y los controles preventivos.</t>
  </si>
  <si>
    <t xml:space="preserve">¿El control esta documentado? </t>
  </si>
  <si>
    <t>Responda la pregunta con SI o NO, según corresponda.</t>
  </si>
  <si>
    <t>¿Queda evidencia de la ejecución del control?</t>
  </si>
  <si>
    <t>La frecuencia del control está definida?</t>
  </si>
  <si>
    <t>¿Esta definido el responsable de la ejecución del control?</t>
  </si>
  <si>
    <t>Valoración de los controles</t>
  </si>
  <si>
    <t>La hoja califica la eficacia del control preventivo de acuerdo con las respuestas anteriores.</t>
  </si>
  <si>
    <t>CONTROLES CORRECTIVOS
(Controles para los efectos - Disminuyen el impacto)</t>
  </si>
  <si>
    <t xml:space="preserve">Frente a cada causa  identificada describa el control , si lo hay. La descripción del control debe contener la siguiente información:  Responsable de aplicar el control, periodicidad con que se aplica, cómo se realiza, qué se hace si se encuentran falencias y que registro queda de la aplicación del control. </t>
  </si>
  <si>
    <t xml:space="preserve"> ¿Queda evidencia de la socialización o capacitación a los responsables?</t>
  </si>
  <si>
    <t xml:space="preserve">Eficacia del Control </t>
  </si>
  <si>
    <t>La hoja califica la eficacia del control correctivo</t>
  </si>
  <si>
    <t>Probabilidad Residual</t>
  </si>
  <si>
    <t>La hoja calcula Impacto Inherente vs. Eficacia controles preventivos</t>
  </si>
  <si>
    <t xml:space="preserve">Impacto Residual </t>
  </si>
  <si>
    <t xml:space="preserve">La hoja calcula Probabilidad inherente vs. Eficacia controles correctivos </t>
  </si>
  <si>
    <t xml:space="preserve">Zona de Riesgo  Residual </t>
  </si>
  <si>
    <t xml:space="preserve">La hoja calcula Probabilidad  Residual por Impacto Residual </t>
  </si>
  <si>
    <r>
      <t xml:space="preserve"> -</t>
    </r>
    <r>
      <rPr>
        <sz val="11"/>
        <rFont val="Arial"/>
        <family val="2"/>
      </rPr>
      <t xml:space="preserve"> </t>
    </r>
    <r>
      <rPr>
        <b/>
        <sz val="11"/>
        <rFont val="Arial"/>
        <family val="2"/>
      </rPr>
      <t xml:space="preserve"> Hoja7  Mapa Final</t>
    </r>
    <r>
      <rPr>
        <sz val="10"/>
        <rFont val="Arial"/>
        <family val="2"/>
      </rPr>
      <t>. Resumen del análisis de riesgo inherente , riesgo residual y tratamiento a ejecutar</t>
    </r>
  </si>
  <si>
    <r>
      <t xml:space="preserve"> -</t>
    </r>
    <r>
      <rPr>
        <sz val="11"/>
        <rFont val="Arial"/>
        <family val="2"/>
      </rPr>
      <t xml:space="preserve"> </t>
    </r>
    <r>
      <rPr>
        <b/>
        <sz val="11"/>
        <rFont val="Arial"/>
        <family val="2"/>
      </rPr>
      <t xml:space="preserve"> Hoja 7 Tabla de Clasificación Riesgo: </t>
    </r>
    <r>
      <rPr>
        <sz val="11"/>
        <rFont val="Arial"/>
        <family val="2"/>
      </rPr>
      <t>Tabla referente para todos los cálculos (no se diligencia)</t>
    </r>
  </si>
  <si>
    <r>
      <t xml:space="preserve"> -</t>
    </r>
    <r>
      <rPr>
        <sz val="11"/>
        <rFont val="Arial"/>
        <family val="2"/>
      </rPr>
      <t xml:space="preserve"> </t>
    </r>
    <r>
      <rPr>
        <b/>
        <sz val="11"/>
        <rFont val="Arial"/>
        <family val="2"/>
      </rPr>
      <t xml:space="preserve"> Hoja 8 Politicas de administración. </t>
    </r>
    <r>
      <rPr>
        <sz val="11"/>
        <rFont val="Arial"/>
        <family val="2"/>
      </rPr>
      <t>Se establecen los criterios de probabilidad e impacto ( según apetito y tolerancia de riesgo)</t>
    </r>
  </si>
  <si>
    <r>
      <t xml:space="preserve"> -</t>
    </r>
    <r>
      <rPr>
        <sz val="11"/>
        <rFont val="Arial"/>
        <family val="2"/>
      </rPr>
      <t xml:space="preserve"> </t>
    </r>
    <r>
      <rPr>
        <b/>
        <sz val="11"/>
        <rFont val="Arial"/>
        <family val="2"/>
      </rPr>
      <t xml:space="preserve"> Hoja 9 Matriz de Calor :  </t>
    </r>
    <r>
      <rPr>
        <sz val="11"/>
        <rFont val="Arial"/>
        <family val="2"/>
      </rPr>
      <t>Criterios  según politica para el tratamiento de riesgos acorde con su evaluación</t>
    </r>
  </si>
  <si>
    <r>
      <t xml:space="preserve"> -  </t>
    </r>
    <r>
      <rPr>
        <b/>
        <sz val="10"/>
        <rFont val="Arial"/>
        <family val="2"/>
      </rPr>
      <t>Hoja 10 a la 13 Seguimientos Trimestrales</t>
    </r>
    <r>
      <rPr>
        <sz val="10"/>
        <rFont val="Arial"/>
        <family val="2"/>
      </rPr>
      <t>: En estas hojas de cálculo se realiza el seguimiento trimestral a las acciones formuladas para gestionar  los riesgos residuales</t>
    </r>
  </si>
  <si>
    <t xml:space="preserve">MATRIZ DE RIESGOS </t>
  </si>
  <si>
    <t>Proceso:</t>
  </si>
  <si>
    <t>Planeación Estratégica; Comunicación Institucional - Acciones Constitucionales; Acción Proceso Ejecutivo - Atención Al Usuario; Gestión De Servicios Judiciales; Servicios Administrativos - Mejoramiento Del SIGCMA</t>
  </si>
  <si>
    <t>Objetivo:</t>
  </si>
  <si>
    <t xml:space="preserve">Apoyar la administración de la justicia de los Juzgados de Ejecución dirigiendo la actuación procesal de manera adecuada y en tiempos razonables </t>
  </si>
  <si>
    <t>Alcance:</t>
  </si>
  <si>
    <t>Oficina de Apoyo para los Juzgados Civiles Municipales de Ejecución de Sentencias de Bogotá</t>
  </si>
  <si>
    <t>IDENTIFICACIÓN DEL RIESGO</t>
  </si>
  <si>
    <t>CAUSAS
Estas son las generales
Pero se debe ajustar a la Especialidad</t>
  </si>
  <si>
    <t>PROBABILIDAD INHERENTE</t>
  </si>
  <si>
    <t>IMPACTO INHERENTE</t>
  </si>
  <si>
    <t>RIESGO INHERENTE</t>
  </si>
  <si>
    <t>N.</t>
  </si>
  <si>
    <t>RIESGO 
(Posibilidad de…..)</t>
  </si>
  <si>
    <t>DESCRIPCIÓN 
DEL RIESGO</t>
  </si>
  <si>
    <t>Número de veces que se materializó el riesgo en un  año o que se puede materializar</t>
  </si>
  <si>
    <t>% Probabilidad</t>
  </si>
  <si>
    <t xml:space="preserve">EFECTOS
(NO REPETIR EL MISMO EFECTO 
PARA UN RIESGO)   </t>
  </si>
  <si>
    <t>VALORACIÓN DEL EFECTO</t>
  </si>
  <si>
    <t>Valor Inherente</t>
  </si>
  <si>
    <t>IMPACTO INHERENTE TOTAL</t>
  </si>
  <si>
    <t>ZONA DE RIESGO INHERENTE</t>
  </si>
  <si>
    <t>VALORACIÓN DEL RIESGO INHERENTE</t>
  </si>
  <si>
    <t xml:space="preserve">¿Qué pasa, cómo se materializa el riesgo? </t>
  </si>
  <si>
    <t>IMPACTO</t>
  </si>
  <si>
    <t>CALIFICACION DEL RIESGO</t>
  </si>
  <si>
    <t>ojo</t>
  </si>
  <si>
    <t>Vencimiento 
de Términos</t>
  </si>
  <si>
    <r>
      <t xml:space="preserve">Se realizan  actuaciones procesales o se da  </t>
    </r>
    <r>
      <rPr>
        <b/>
        <u/>
        <sz val="20"/>
        <color theme="1"/>
        <rFont val="Calibri"/>
        <family val="2"/>
        <scheme val="minor"/>
      </rPr>
      <t>respuesta a las solicitudes de los usuarios</t>
    </r>
    <r>
      <rPr>
        <sz val="20"/>
        <color theme="1"/>
        <rFont val="Calibri"/>
        <family val="2"/>
        <scheme val="minor"/>
      </rPr>
      <t xml:space="preserve"> de la administración de justicia en materia civil, </t>
    </r>
    <r>
      <rPr>
        <b/>
        <u/>
        <sz val="20"/>
        <color theme="1"/>
        <rFont val="Calibri"/>
        <family val="2"/>
        <scheme val="minor"/>
      </rPr>
      <t>después del  término legal</t>
    </r>
    <r>
      <rPr>
        <b/>
        <sz val="20"/>
        <color theme="1"/>
        <rFont val="Calibri"/>
        <family val="2"/>
        <scheme val="minor"/>
      </rPr>
      <t xml:space="preserve"> </t>
    </r>
    <r>
      <rPr>
        <sz val="20"/>
        <color theme="1"/>
        <rFont val="Calibri"/>
        <family val="2"/>
        <scheme val="minor"/>
      </rPr>
      <t>establecido para decidir sobre los conflictos presentados a los jueces.</t>
    </r>
  </si>
  <si>
    <t>1. Mayor demanda de justicia para la especialidad Civil Municipal de Ejecución</t>
  </si>
  <si>
    <t>Afectación de reputacion,imagén,  credibilidad, satisfacción de usuarios y PI</t>
  </si>
  <si>
    <t xml:space="preserve">De un área del nivel central, seccional o despacho judicial </t>
  </si>
  <si>
    <t>2. Insuficiencia de  personal  para atender la función misional y la atención a las partes interesadas en los despachos judiciales y centro de servicios</t>
  </si>
  <si>
    <t>3. Complejidad de los procesos judiciales y solicitudes, lo cual incrementa los tiempos para su resolución.</t>
  </si>
  <si>
    <t>4. Fallas en la planeación  para el desarrollo de las tareas propias del despacho.</t>
  </si>
  <si>
    <t>5.  Fallas e insuficiencia de las herramientas tecnológicas.</t>
  </si>
  <si>
    <t xml:space="preserve">Incumplimientos en la realizacion de audiencias </t>
  </si>
  <si>
    <r>
      <t xml:space="preserve">No se atiende la  solicitud de la parte interesada para la realización de una audiencia preliminar o </t>
    </r>
    <r>
      <rPr>
        <b/>
        <u/>
        <sz val="20"/>
        <color theme="1"/>
        <rFont val="Calibri"/>
        <family val="2"/>
        <scheme val="minor"/>
      </rPr>
      <t>no se cumple  la programación de audiencias</t>
    </r>
    <r>
      <rPr>
        <sz val="20"/>
        <color theme="1"/>
        <rFont val="Calibri"/>
        <family val="2"/>
        <scheme val="minor"/>
      </rPr>
      <t xml:space="preserve"> de remate</t>
    </r>
  </si>
  <si>
    <t xml:space="preserve">1. Inasistencia del Juez </t>
  </si>
  <si>
    <t>2. Falta de tiempo para  la realización</t>
  </si>
  <si>
    <t>3. Programación de audiencias sin tener en cuenta tiempos de duración para su realización.</t>
  </si>
  <si>
    <t>4. Fallas en el servicio de internet,  conectividad  irregular.</t>
  </si>
  <si>
    <t xml:space="preserve"> Efectuar notificaciones que no cumplan con los requistos</t>
  </si>
  <si>
    <r>
      <rPr>
        <b/>
        <u/>
        <sz val="20"/>
        <color theme="1"/>
        <rFont val="Calibri"/>
        <family val="2"/>
        <scheme val="minor"/>
      </rPr>
      <t>No se realizan las  notificaciones , 
no se efectuan  oportunamente</t>
    </r>
    <r>
      <rPr>
        <sz val="20"/>
        <color theme="1"/>
        <rFont val="Calibri"/>
        <family val="2"/>
        <scheme val="minor"/>
      </rPr>
      <t xml:space="preserve"> 
o no se aplica la normatividad </t>
    </r>
  </si>
  <si>
    <t>1. Errores en la digitación</t>
  </si>
  <si>
    <t xml:space="preserve">2. Falta de personal para atender el  volúmen de solicitudes recibidas. </t>
  </si>
  <si>
    <t>3. Falta de comunicación (cuando los despachos vinculan entidades no existentes) y de oportunidad en la  actualización de las novedades de los juzgados (El expediente al que va dirigida la comunicación ya no es de conocimiento del Juzgado de origen y  fue asignado a uno de Pequeñas Causas o fue enviado a Ejecución). Remisión por competencia que sólo llega al juzgado y no es informado a la Secretaría</t>
  </si>
  <si>
    <t>4. Notificaciones judiciales erradas o inoportunas. Direcciones físicas o electrónicas  de las partes interesadas erradas. (OJO aunque está identificado como riesgo, acá esta como causa porque es un producto que entrega otro proceso y para ese proceso  si es un riesgo )</t>
  </si>
  <si>
    <t>5. No dar cumplimiento estricto a las órdenes de notificación dadas por los despachos (por error humano: "anéxese las constancias de envío electrónico y radicación físico: incidentes de desacato)</t>
  </si>
  <si>
    <t>6.  Falta de seguimiento y control al cumplimiento efectivo de la actividad asignada.</t>
  </si>
  <si>
    <t>Efectuar el reparto judicial incumpliendo requisitos</t>
  </si>
  <si>
    <r>
      <rPr>
        <b/>
        <u/>
        <sz val="20"/>
        <color theme="1"/>
        <rFont val="Calibri"/>
        <family val="2"/>
        <scheme val="minor"/>
      </rPr>
      <t>Realizar el reparto incumpliendo los principios  y condiciones</t>
    </r>
    <r>
      <rPr>
        <sz val="20"/>
        <color theme="1"/>
        <rFont val="Calibri"/>
        <family val="2"/>
        <scheme val="minor"/>
      </rPr>
      <t xml:space="preserve"> establecidas para su realización</t>
    </r>
  </si>
  <si>
    <t>1. Se hace doble reparto de un proceso</t>
  </si>
  <si>
    <t>Muy Baja - 1</t>
  </si>
  <si>
    <t xml:space="preserve">2.  Cuando el proceso desde el Juzgado de origen tiene alguna solicitud, no es direccionado por el asistente de reparto al área correspondiente para que se surta el trámite </t>
  </si>
  <si>
    <t>3. Desconocimiento de la normatividad: Acuerdos para envío de procesos a Ejecución y Protocolo de Expediente digital</t>
  </si>
  <si>
    <t xml:space="preserve">4. Falta de personal para atender el  volúmen de solicitudes recibidas. </t>
  </si>
  <si>
    <t>Pérdida de documentos</t>
  </si>
  <si>
    <r>
      <rPr>
        <b/>
        <u/>
        <sz val="20"/>
        <color theme="1"/>
        <rFont val="Calibri"/>
        <family val="2"/>
        <scheme val="minor"/>
      </rPr>
      <t>Extravío temporal o definitivo de los  documentos</t>
    </r>
    <r>
      <rPr>
        <sz val="20"/>
        <color theme="1"/>
        <rFont val="Calibri"/>
        <family val="2"/>
        <scheme val="minor"/>
      </rPr>
      <t xml:space="preserve"> de los procesos judiciales</t>
    </r>
  </si>
  <si>
    <t>1. Para documentos digitales: Falta de implementación del expediente electrónico en todas las dependencias y juzgados;
En noviembre de 202 la UTDI incluyó a la especialidad Civil Municipal de Ejecución de Sentencias en la implementación del Sistema de Gestión Documental Electrónica SGDE e hizo la migración desde el gestor documental Bestdoc a SGDE. En cumplimiento del Acuerdo 12094 del 2023 y la Circular PCSJUC24-23 del 26 de julio del 2024 emitidas por el CSJ, a partir del 20 de enero de 2025 y 6 de marzo de 2025 el área de reparto inicia el trámite de recepción y reparto 100% por el nuevo gestor SGDE. Su implementación ha presentado inconvenientes con lo que se ha hecho necesaria la intervención de la UTDI.
Novedades: se ha evidenciado que, algunos procesos de los juzgados de origen no pueden ser visualizados para su revisión</t>
  </si>
  <si>
    <t>2. Volumen excesivo de ingreso de expedientes para el personal asignado,  generando demoras en la organización de los expedientes.</t>
  </si>
  <si>
    <t xml:space="preserve">Recibir , ofrecer, prometer , entregar o aceptar dádivas o beneficios a nombre propio o de terceros para  expedir, alterar,retener , extraviar o entregar  documentos  sin el lleno de requisitos legales </t>
  </si>
  <si>
    <t xml:space="preserve"> Realizar trámites sin el cumplimiento de los requisitos legales  o  con informacionfalsa</t>
  </si>
  <si>
    <t>2.Falta de ética  de los servidores judiciales</t>
  </si>
  <si>
    <t xml:space="preserve">De la entidad y sector justicia a nivel internacional </t>
  </si>
  <si>
    <t xml:space="preserve">3 Fallas en los controles de los procesos </t>
  </si>
  <si>
    <t>Afectación Económica</t>
  </si>
  <si>
    <t>Afectación al presupuesto  en un valor  &lt;1% y ≥5%.</t>
  </si>
  <si>
    <t xml:space="preserve">Recibir, ofrecer, prometer, entregar o aceptar dadivas  o beneficios a nombre propio o de terceros para  demorar, retener, alterar o direccionar fallos judiciales </t>
  </si>
  <si>
    <t xml:space="preserve">Proferir  sentencias judiciales incumplmiendo los principios de la administracion de justicia o sin la observancia de los Codigos  Procesales en la materia </t>
  </si>
  <si>
    <t xml:space="preserve">2. Desconocimiento del Código de Etica y Buen Gobierno.   </t>
  </si>
  <si>
    <t>Apoyar la administración de la justicia de los Juzgados de Ejecución dirigiendo la actuación procesal de manera adecuada y en tiempos razonables</t>
  </si>
  <si>
    <t>EVALUACIÓN DE RIESGO - VALORACIÓN DE LOS CONTROLES</t>
  </si>
  <si>
    <t>EVALUACIÓN DEL RIESGO - NIVEL DEL RIESGO RESIDUAL</t>
  </si>
  <si>
    <t xml:space="preserve">RIESGO </t>
  </si>
  <si>
    <t>CAUSAS</t>
  </si>
  <si>
    <t>No. Control</t>
  </si>
  <si>
    <t>Criterios para valorar la eficacia de  los controles preventivos</t>
  </si>
  <si>
    <t>Criterios para  valorar la eficacia de los controles correctivos</t>
  </si>
  <si>
    <t>RIESGO RESIDUAL</t>
  </si>
  <si>
    <t xml:space="preserve">¿El control esta documen-tado? </t>
  </si>
  <si>
    <t>¿Está establecida la frecuencia del control?</t>
  </si>
  <si>
    <t>Eficacia del cada control</t>
  </si>
  <si>
    <t>Efectos</t>
  </si>
  <si>
    <t>CONTROLES CORRECTIVOS
Ya sucedió
(Controles para los efectos - Disminuyen el impacto)</t>
  </si>
  <si>
    <t xml:space="preserve">¿El control está documentado? </t>
  </si>
  <si>
    <t>¿Queda evidencia de la socialización o capacitación a los responsables?</t>
  </si>
  <si>
    <t>¿Está definido el responsable de la ejecución del control?</t>
  </si>
  <si>
    <t>¿Queda   evidencia de la ejecución del control ?</t>
  </si>
  <si>
    <t xml:space="preserve">Eficacia del control </t>
  </si>
  <si>
    <t>Zona Riesgo Residual</t>
  </si>
  <si>
    <t>Los líderes del área de Acciones Constitucionales y los asistentes aleatoriamente revisan el cumplimiento del trámite de las notificaciones analizando las herramientas de control, correos de envío de notificaciones y verificación de los aplicativos o gestor documental.
Si se evidencia omisión, se procede a subsanar e informan al despacho y a Coordinación  
Como registro del control quedan las Auditorías realizadas</t>
  </si>
  <si>
    <t>NO</t>
  </si>
  <si>
    <t>SI</t>
  </si>
  <si>
    <r>
      <rPr>
        <sz val="18"/>
        <rFont val="Calibri"/>
        <family val="2"/>
        <scheme val="minor"/>
      </rPr>
      <t xml:space="preserve">Si el término se venció, y se produce el fallo o la nulidad, se procede a subsanar.
Acciones de Comunicación institucional.
</t>
    </r>
    <r>
      <rPr>
        <sz val="18"/>
        <color rgb="FF00B050"/>
        <rFont val="Calibri"/>
        <family val="2"/>
        <scheme val="minor"/>
      </rPr>
      <t/>
    </r>
  </si>
  <si>
    <r>
      <t xml:space="preserve">La Coordinadora de la Oficina de Apoyo, semanal, mensual y trimestralmente, revisa la productividad, las cargas de trabajo y los pendientes para verificación de los indicadores </t>
    </r>
    <r>
      <rPr>
        <sz val="18"/>
        <rFont val="Calibri"/>
        <family val="2"/>
        <scheme val="minor"/>
      </rPr>
      <t xml:space="preserve">y en informe al Comité Coordinador así como al Consejo Seccional, </t>
    </r>
    <r>
      <rPr>
        <sz val="18"/>
        <rFont val="Calibri"/>
        <family val="2"/>
        <scheme val="minor"/>
      </rPr>
      <t xml:space="preserve">solicita personal permanente para la Oficina de apoyo con el fin de superar los pendientes y mitigar la carga de los trabajadores que deben extender su jornada laboral  para cumplir con lo encomendado.
</t>
    </r>
    <r>
      <rPr>
        <sz val="18"/>
        <rFont val="Calibri"/>
        <family val="2"/>
        <scheme val="minor"/>
      </rPr>
      <t>Como registro del control quedan los informes presentados o solicitudes enviadas por correo electrónico.</t>
    </r>
  </si>
  <si>
    <t>A la Oficina de Apoyo no le fue otorgado personal ni permanente ni en descongestión con el fin de abordar la alta carga laboral evidenciada año a año.
La Coordinadora de la Oficina, de acuerdo a la revisión periódica de estadísticas, conjuntamente con los líderes realiza planes de trabajo o reasignación de tareas así como movimientos de personal entre actividades o áreas. 
Sin embargo, no se da solución al problema de fondo, sólo se traslada o se ajusta de la mejor manera posible para mitigar el impacto.
Se informa al Comité Coordinador o se pide apoyo a otras instancias al respecto</t>
  </si>
  <si>
    <t>Los líderes y Asistentes del área de Acciones Constitucionales Cuando se presenta informan a las áreas de tecnología correspondientes 
la situación de mayor complejidad de procesos</t>
  </si>
  <si>
    <t>MITIGAR EL IMPACTO EN LA PRESTACION DEL SERVICIO</t>
  </si>
  <si>
    <t>N.A.</t>
  </si>
  <si>
    <r>
      <rPr>
        <sz val="18"/>
        <rFont val="Calibri"/>
        <family val="2"/>
        <scheme val="minor"/>
      </rPr>
      <t>Los líderes del área de Acciones Constitucionales y los asistentes cuando se presenta la novedad de fallas en las herramientas tecnológicas:</t>
    </r>
    <r>
      <rPr>
        <b/>
        <sz val="18"/>
        <rFont val="Calibri"/>
        <family val="2"/>
        <scheme val="minor"/>
      </rPr>
      <t xml:space="preserve"> internet, bloqueo de correos</t>
    </r>
    <r>
      <rPr>
        <sz val="18"/>
        <color rgb="FFFF0000"/>
        <rFont val="Calibri"/>
        <family val="2"/>
        <scheme val="minor"/>
      </rPr>
      <t xml:space="preserve"> </t>
    </r>
    <r>
      <rPr>
        <sz val="18"/>
        <rFont val="Calibri"/>
        <family val="2"/>
        <scheme val="minor"/>
      </rPr>
      <t>informa al área correspondiente</t>
    </r>
    <r>
      <rPr>
        <sz val="18"/>
        <color rgb="FF00B050"/>
        <rFont val="Calibri"/>
        <family val="2"/>
        <scheme val="minor"/>
      </rPr>
      <t xml:space="preserve">, </t>
    </r>
    <r>
      <rPr>
        <sz val="18"/>
        <rFont val="Calibri"/>
        <family val="2"/>
        <scheme val="minor"/>
      </rPr>
      <t>a través de correo electrónico. Así mismo, informa al despacho y a la Coordinación, la situación presentada.</t>
    </r>
  </si>
  <si>
    <t>MITIGAR EL IMPACTO EN LA PRESTACION DEL SERVICIO.
Se informa a los despachos, a Coordinación la situación presentada</t>
  </si>
  <si>
    <r>
      <t>La Profesional Grado 12 Líder del área de Reparto de la Oficina de Apoyo,</t>
    </r>
    <r>
      <rPr>
        <sz val="18"/>
        <color rgb="FFFF0000"/>
        <rFont val="Calibri"/>
        <family val="2"/>
        <scheme val="minor"/>
      </rPr>
      <t xml:space="preserve"> </t>
    </r>
    <r>
      <rPr>
        <sz val="18"/>
        <rFont val="Calibri"/>
        <family val="2"/>
        <scheme val="minor"/>
      </rPr>
      <t xml:space="preserve">cuando se presenta la novedad de inasistencia del Juez por calamidad o causas de fuerza mayo,  </t>
    </r>
    <r>
      <rPr>
        <sz val="18"/>
        <rFont val="Calibri"/>
        <family val="2"/>
        <scheme val="minor"/>
      </rPr>
      <t xml:space="preserve">informa a los usuarios </t>
    </r>
    <r>
      <rPr>
        <sz val="18"/>
        <rFont val="Calibri"/>
        <family val="2"/>
        <scheme val="minor"/>
      </rPr>
      <t xml:space="preserve">a través de las herramientas digitales. </t>
    </r>
    <r>
      <rPr>
        <sz val="18"/>
        <rFont val="Calibri"/>
        <family val="2"/>
        <scheme val="minor"/>
      </rPr>
      <t xml:space="preserve">Se queda a la espera de reprogramación de la diligencia por parte del despacho.
</t>
    </r>
    <r>
      <rPr>
        <sz val="18"/>
        <rFont val="Calibri"/>
        <family val="2"/>
        <scheme val="minor"/>
      </rPr>
      <t xml:space="preserve">Informe secretarial enviado a las partes </t>
    </r>
  </si>
  <si>
    <t>Acciones de comunicación institucional</t>
  </si>
  <si>
    <r>
      <t>La Profesional Líder del área de Remates semanalmente realiza planificación de audiencias revisando el tipo de diligencia a realizar: virtual o presencial y los tiempos programados para cada una
coordinando al grupo de trabajo y ajustando los tiempos para el buen desarrollo de la audiencia, como registro del control queda el planificador y las actuaciones documentadas</t>
    </r>
    <r>
      <rPr>
        <sz val="18"/>
        <color rgb="FFFF0000"/>
        <rFont val="Calibri"/>
        <family val="2"/>
        <scheme val="minor"/>
      </rPr>
      <t xml:space="preserve">. </t>
    </r>
  </si>
  <si>
    <r>
      <t>La Profesional Líder del área de Remates</t>
    </r>
    <r>
      <rPr>
        <sz val="18"/>
        <color rgb="FFFF0000"/>
        <rFont val="Calibri"/>
        <family val="2"/>
        <scheme val="minor"/>
      </rPr>
      <t xml:space="preserve">
</t>
    </r>
    <r>
      <rPr>
        <sz val="18"/>
        <rFont val="Calibri"/>
        <family val="2"/>
        <scheme val="minor"/>
      </rPr>
      <t>presentó una propuesta de Cronograma para planificación de audiencias así como invitación para hacer un mayor uso de la audiencia virtual
al Comité Coordinador para ser planteado en la Plenaria de Jueces  a través de correo 
con el fin de equilibrar los días de realización de audiencias y realizar un adecuado acompañamiento a las diligencias
todo queda soportado en el</t>
    </r>
    <r>
      <rPr>
        <sz val="18"/>
        <color rgb="FFFF0000"/>
        <rFont val="Calibri"/>
        <family val="2"/>
        <scheme val="minor"/>
      </rPr>
      <t xml:space="preserve"> </t>
    </r>
    <r>
      <rPr>
        <sz val="18"/>
        <rFont val="Calibri"/>
        <family val="2"/>
        <scheme val="minor"/>
      </rPr>
      <t>Correo</t>
    </r>
    <r>
      <rPr>
        <sz val="18"/>
        <color rgb="FFFF0000"/>
        <rFont val="Calibri"/>
        <family val="2"/>
        <scheme val="minor"/>
      </rPr>
      <t xml:space="preserve"> </t>
    </r>
  </si>
  <si>
    <r>
      <t>El secretario del despacho,</t>
    </r>
    <r>
      <rPr>
        <sz val="18"/>
        <color rgb="FFFF0000"/>
        <rFont val="Calibri"/>
        <family val="2"/>
        <scheme val="minor"/>
      </rPr>
      <t xml:space="preserve"> </t>
    </r>
    <r>
      <rPr>
        <sz val="18"/>
        <rFont val="Calibri"/>
        <family val="2"/>
        <scheme val="minor"/>
      </rPr>
      <t>diariamente,  ingresa los datos para la realización de citaciones y notificaciones 
registrando en el aplicativo CSJCOM, los datos de la audiencia y los de los intervinientes, revisa antes de confirmar la elaboración que los datos sean correctos.
Como registro del control quedan los datos en el aplicativo ingresados por el secretario, los cuales no pueden ser cambiados.
El profesional 12 y los Asistentes del área de Remates, cuando se presentan fallas tecnológicas, buscan los recursos con diferentes áreas  con el fin de que se lleve a cabo la diligencia de remate</t>
    </r>
  </si>
  <si>
    <t>Se busca la manera de solventar la situación de búsqueda de herramientas digitales y elementos para el desarrollo de las diligencias</t>
  </si>
  <si>
    <r>
      <t xml:space="preserve">Los Asistentes del área de Acciones Constitucionales al momento de realizar la notificación verifican que los datos aportados por el solicitante sean los que se ingresan al correo de envío. Se verifica en Registro Único Empresarial y Social RUES de la Cámara de Comercio de Bogotá para mayor certeza, </t>
    </r>
    <r>
      <rPr>
        <sz val="18"/>
        <rFont val="Calibri"/>
        <family val="2"/>
        <scheme val="minor"/>
      </rPr>
      <t xml:space="preserve">confrontando la información aportada por el solicitante y confirmando que lo digitado o seleccionado en el correo corresponda.
</t>
    </r>
    <r>
      <rPr>
        <sz val="18"/>
        <rFont val="Calibri"/>
        <family val="2"/>
        <scheme val="minor"/>
      </rPr>
      <t xml:space="preserve">Si encuentra que ingresó datos errados hace la corrección  antes de realizar la notificación
</t>
    </r>
    <r>
      <rPr>
        <sz val="18"/>
        <rFont val="Calibri"/>
        <family val="2"/>
        <scheme val="minor"/>
      </rPr>
      <t xml:space="preserve">Como registro  queda la información en el correo de notificación. </t>
    </r>
  </si>
  <si>
    <t>Si se realiza mal la notificación, se procede a corregir y realizar en debida forma la notificación.
Acciones de comunicación institucional</t>
  </si>
  <si>
    <r>
      <t xml:space="preserve">La Coordinadora de la Oficina de Apoyo, semanal, mensual y trimestralmente, revisa la productividad, las cargas de trabajo y los pendientes para verificación de los indicadores  y en informe al Comité Coordinador así como al Consejo Seccional, </t>
    </r>
    <r>
      <rPr>
        <sz val="18"/>
        <rFont val="Calibri"/>
        <family val="2"/>
        <scheme val="minor"/>
      </rPr>
      <t xml:space="preserve">solicita personal permanente para la Oficina de apoyo con el fin de superar los pendientes y mitigar la carga de los trabajadores que deben extender su jornada laboral  para cumplir con lo encomendado.
</t>
    </r>
    <r>
      <rPr>
        <sz val="18"/>
        <rFont val="Calibri"/>
        <family val="2"/>
        <scheme val="minor"/>
      </rPr>
      <t>Como registro del control quedan los informes presentados o solicitudes enviadas por correo electrónico.</t>
    </r>
  </si>
  <si>
    <r>
      <t xml:space="preserve">Los líderes del área de Acciones Constitucionales y los asistentes  aleatoriamente revisan el cumplimiento del trámite de las notificaciones, Analizando las herramientas de control, correos de envío de notificaciones y verificación de los aplicativos o gestor documental. Si se evidencia omisión, se procede a subsanar e informan al despacho y a Coordinación  
</t>
    </r>
    <r>
      <rPr>
        <sz val="18"/>
        <rFont val="Calibri"/>
        <family val="2"/>
        <scheme val="minor"/>
      </rPr>
      <t>Como registro del control quedan las Auditorías realizadas</t>
    </r>
  </si>
  <si>
    <r>
      <t xml:space="preserve">Los Asistentes del área de Acciones Constitucionales </t>
    </r>
    <r>
      <rPr>
        <sz val="18"/>
        <color rgb="FFFF0000"/>
        <rFont val="Calibri"/>
        <family val="2"/>
        <scheme val="minor"/>
      </rPr>
      <t xml:space="preserve">
</t>
    </r>
    <r>
      <rPr>
        <sz val="18"/>
        <rFont val="Calibri"/>
        <family val="2"/>
        <scheme val="minor"/>
      </rPr>
      <t xml:space="preserve">al momento de realizar la notificación
verifican que los datos aportados por el solicitante sean los que se ingresan al correo de envío. Se verifica en Registro Único Empresarial y Social RUES de la Cámara de Comercio de Bogotá para mayor certeza.
confrontando la información aportada por el solicitante y confirmando que lo digitado o seleccionado en el correo corresponda. Si encuentra que ingresó datos errados hace la corrección  antes de realizar la notificación como registro  queda la información en el correo de notificación. </t>
    </r>
  </si>
  <si>
    <r>
      <t xml:space="preserve">Los Asistentes del área de Acciones Constitucionales </t>
    </r>
    <r>
      <rPr>
        <sz val="18"/>
        <color rgb="FFFF0000"/>
        <rFont val="Calibri"/>
        <family val="2"/>
        <scheme val="minor"/>
      </rPr>
      <t xml:space="preserve">
</t>
    </r>
    <r>
      <rPr>
        <sz val="18"/>
        <rFont val="Calibri"/>
        <family val="2"/>
        <scheme val="minor"/>
      </rPr>
      <t xml:space="preserve">al momento de realizar la notificación verifican que los datos aportados por el solicitante sean los que se ingresan al correo de envío. Se verifica en Registro Único Empresarial y Social RUES de la Cámara de Comercio de Bogotá para mayor certeza, confrontando la información aportada por el solicitante y confirmando que lo digitado o seleccionado en el correo corresponda.
</t>
    </r>
    <r>
      <rPr>
        <sz val="18"/>
        <rFont val="Calibri"/>
        <family val="2"/>
        <scheme val="minor"/>
      </rPr>
      <t xml:space="preserve">Si encuentra que ingresó datos errados hace la corrección  antes de realizar la notificación
</t>
    </r>
    <r>
      <rPr>
        <sz val="18"/>
        <rFont val="Calibri"/>
        <family val="2"/>
        <scheme val="minor"/>
      </rPr>
      <t xml:space="preserve">Como registro  queda la información en el correo de notificación. </t>
    </r>
  </si>
  <si>
    <t>Los líderes del área de Acciones Constitucionales y los asistentes aleatoriamente revisan el cumplimiento del trámite de las notificaciones, analizando las herramientas de control, correos de envío de notificaciones y verificación de los aplicativos o gestor documental, Si se evidencia omisión, se procede a subsanar e informan al despacho y a Coordinación. Como registro del control quedan las Auditorías realizadas</t>
  </si>
  <si>
    <t>El Asistente de Reparto o la Profesional 17, líder del área de Reparto cuando se presenta el doble reparto
informa la novedad al área de sistemas de la Oficina de Apoyo a través de correo electrónico solicitando eliminar uno de los repartos y dejando el primero que se efectuó, como registro  quedan los correos enviados</t>
  </si>
  <si>
    <r>
      <t xml:space="preserve">El Asistente de Reparto cuando se presenta direcciona al área correspondiente de la Oficina de Apoyo  a través de correo electrónico y del Aplicativo de Procesos digitales verificando que no haya solicitud o trá,mmite secretarial pendiente, </t>
    </r>
    <r>
      <rPr>
        <sz val="18"/>
        <rFont val="Calibri"/>
        <family val="2"/>
        <scheme val="minor"/>
      </rPr>
      <t>Como registro  quedan los correos enviados</t>
    </r>
  </si>
  <si>
    <t>El Asistente de Reparto o la Profesional 17, líder del área de Reparto cuando se presenta hace la consulta de manera verbal o mediante correo electrónico solicita información acerca de un proceso
Como registro  quedan los correos enviados</t>
  </si>
  <si>
    <r>
      <t xml:space="preserve">La Coordinadora de la Oficina de Apoyo, semanal, mensual y trimestralmente, </t>
    </r>
    <r>
      <rPr>
        <sz val="18"/>
        <rFont val="Calibri"/>
        <family val="2"/>
        <scheme val="minor"/>
      </rPr>
      <t xml:space="preserve">revisa la productividad, las cargas de trabajo y los pendientes para verificación de los indicadores </t>
    </r>
    <r>
      <rPr>
        <sz val="18"/>
        <rFont val="Calibri"/>
        <family val="2"/>
        <scheme val="minor"/>
      </rPr>
      <t xml:space="preserve">y en informe al Comité Coordinador así como al Consejo Seccional, </t>
    </r>
    <r>
      <rPr>
        <sz val="18"/>
        <rFont val="Calibri"/>
        <family val="2"/>
        <scheme val="minor"/>
      </rPr>
      <t xml:space="preserve">solicita personal permanente para la Oficina de apoyo con el fin de superar los pendientes y mitigar la carga de los trabajadores que deben extender su jornada laboral  para cumplir con lo encomendado.
</t>
    </r>
    <r>
      <rPr>
        <sz val="18"/>
        <rFont val="Calibri"/>
        <family val="2"/>
        <scheme val="minor"/>
      </rPr>
      <t>Como registro del control quedan los informes presentados o solicitudes enviadas por correo electrónico.</t>
    </r>
  </si>
  <si>
    <t>La Profesional 17, líder del Área de Reparto diariamente compara la cantidad de procesos allegados por los 144 Juzgados de origen con la Plataforma del SGDE revisa el correo con el que origen envia los procesos y el SGDE con el fin de verificar que vengan las cantidades correctas, Si se registra una diferencia, informa a la UTDI para que hagan la "indexación" y todos los procesos aparezcan, Como registro queda el correo, reuniones de Teams y conversaciones de Whatsapp</t>
  </si>
  <si>
    <t>Una vez se reciben los expediente, la líder del área de Reparto revisa los correos de los 144 Juzgados de origen y compara que los expediente informados hayan sido efectivamente recibidos y estén cargados en SGDE.
Cuando se presentan diferencias, se informa a la UTDI para que subsane las situaciones. Sin embargo, son los casos que se pueden evidenciar.</t>
  </si>
  <si>
    <r>
      <t xml:space="preserve">La Coordinadora de la Oficina de Apoyo, semanal, mensual y trimestralmente, </t>
    </r>
    <r>
      <rPr>
        <sz val="18"/>
        <rFont val="Calibri"/>
        <family val="2"/>
        <scheme val="minor"/>
      </rPr>
      <t xml:space="preserve">revisa la productividad, las cargas de trabajo y los pendientes para verificación de los indicadores  </t>
    </r>
    <r>
      <rPr>
        <sz val="18"/>
        <rFont val="Calibri"/>
        <family val="2"/>
        <scheme val="minor"/>
      </rPr>
      <t xml:space="preserve">y en informe al Comité Coordinador así como al Consejo Seccional, </t>
    </r>
    <r>
      <rPr>
        <sz val="18"/>
        <rFont val="Calibri"/>
        <family val="2"/>
        <scheme val="minor"/>
      </rPr>
      <t xml:space="preserve">solicita personal permanente para la Oficina de apoyo con el fin de superar los pendientes y mitigar la carga de los trabajadores que deben extender su jornada laboral  para cumplir con lo encomendado.
</t>
    </r>
    <r>
      <rPr>
        <sz val="18"/>
        <rFont val="Calibri"/>
        <family val="2"/>
        <scheme val="minor"/>
      </rPr>
      <t>Como registro del control quedan los informes presentados o solicitudes enviadas por correo electrónico.</t>
    </r>
  </si>
  <si>
    <r>
      <t>(</t>
    </r>
    <r>
      <rPr>
        <sz val="18"/>
        <color rgb="FFFF0000"/>
        <rFont val="Calibri"/>
        <family val="2"/>
        <scheme val="minor"/>
      </rPr>
      <t>Responsable</t>
    </r>
    <r>
      <rPr>
        <sz val="18"/>
        <rFont val="Calibri"/>
        <family val="2"/>
        <scheme val="minor"/>
      </rPr>
      <t xml:space="preserve">) </t>
    </r>
    <r>
      <rPr>
        <sz val="18"/>
        <color rgb="FFFF0000"/>
        <rFont val="Calibri"/>
        <family val="2"/>
        <scheme val="minor"/>
      </rPr>
      <t xml:space="preserve">
(periodicidad)</t>
    </r>
    <r>
      <rPr>
        <sz val="18"/>
        <rFont val="Calibri"/>
        <family val="2"/>
        <scheme val="minor"/>
      </rPr>
      <t xml:space="preserve"> 
(</t>
    </r>
    <r>
      <rPr>
        <sz val="18"/>
        <color rgb="FFFF0000"/>
        <rFont val="Calibri"/>
        <family val="2"/>
        <scheme val="minor"/>
      </rPr>
      <t>qué hace</t>
    </r>
    <r>
      <rPr>
        <sz val="18"/>
        <rFont val="Calibri"/>
        <family val="2"/>
        <scheme val="minor"/>
      </rPr>
      <t xml:space="preserve">) 
</t>
    </r>
    <r>
      <rPr>
        <sz val="18"/>
        <color rgb="FFFF0000"/>
        <rFont val="Calibri"/>
        <family val="2"/>
        <scheme val="minor"/>
      </rPr>
      <t>(cómo lo hace)</t>
    </r>
    <r>
      <rPr>
        <sz val="18"/>
        <rFont val="Calibri"/>
        <family val="2"/>
        <scheme val="minor"/>
      </rPr>
      <t xml:space="preserve">
</t>
    </r>
    <r>
      <rPr>
        <sz val="18"/>
        <color rgb="FFFF0000"/>
        <rFont val="Calibri"/>
        <family val="2"/>
        <scheme val="minor"/>
      </rPr>
      <t>(desviación )</t>
    </r>
    <r>
      <rPr>
        <sz val="18"/>
        <rFont val="Calibri"/>
        <family val="2"/>
        <scheme val="minor"/>
      </rPr>
      <t xml:space="preserve"> 
</t>
    </r>
    <r>
      <rPr>
        <sz val="18"/>
        <color rgb="FFFF0000"/>
        <rFont val="Calibri"/>
        <family val="2"/>
        <scheme val="minor"/>
      </rPr>
      <t xml:space="preserve">(evidencia) </t>
    </r>
  </si>
  <si>
    <r>
      <t xml:space="preserve">QUE MECANISMOS  HAY PARA RECUPERAR LA MAGEN DESPUES DE UN HECHO  DE CORRUPCIÓN- </t>
    </r>
    <r>
      <rPr>
        <sz val="18"/>
        <color rgb="FF7030A0"/>
        <rFont val="Calibri"/>
        <family val="2"/>
        <scheme val="minor"/>
      </rPr>
      <t>Si la sede/sistema  no tiene un mecanismos  o estrategias definidas  para recuperar la imagen o mitigar el efecto   . escribir: ACCIONES DE COMUNICACIÓN INSTITUCIONAL"" y calificarlo   NO. NO. SI, SI.</t>
    </r>
  </si>
  <si>
    <t>QUE MECANISMOS HAY PARA RECUPERAR EL DINERO, SI SE PIERDE. ( Se peirde dinero?)</t>
  </si>
  <si>
    <r>
      <t>QUE MECANISMOS  HAY PARA RECUPERAR LA MAGEN DESPUES DE UN HECHO  DE CORRUPCIÓN.</t>
    </r>
    <r>
      <rPr>
        <sz val="18"/>
        <color rgb="FF7030A0"/>
        <rFont val="Calibri"/>
        <family val="2"/>
        <scheme val="minor"/>
      </rPr>
      <t xml:space="preserve"> Si la sede/sistema  no tiene un mecanismos  o estrategias definidas  para recuperar la imagen o mitigar el efecto   . escribir: ACCIONES DE COMUNICACIÓN INSTITUCIONAL"" y calificarlo   NO. NO. SI, SI.</t>
    </r>
  </si>
  <si>
    <t>QUE MECANISMOS  HAY PARA RECUPERAR LA MAGEN DESPUES DE UN HECHO  DE CORRUPCIÓN( Se pierde dinero?)</t>
  </si>
  <si>
    <t>(Responsable) La Coordinadora de la Oficina de Apoyo 
(periodicidad) semanal, mensual y trimestralmente
(qué hace)  revisa las cargas de trabajo y la productividad de las áreas funcionales de la oficina de apoyo para verificar los indicadores
(cómo lo hace), Analizando las herramientas de control y descargando información de los aplicativos con las que se da trámite a las labores  
(desviación ) Si los pendientes superan los estándares establecidos, conjuntamente con los líderes de las áreas, se realizan los planes de trabajo para reducir las brechas en el cumplimiento y en el informe periódico se pone en conocimiento del Comité Coordinador así como al Consejo Seccional.
(evidencia). Como registro del control quedan las estadísticas en Excel, informes presentados, actas de Auditoría de firma o de reunión. 
SI ESTA ACTIVIDAD SE HACE ANTES DE QUE SE PRESENTE LA SOBRECARGA DE TRABAJO O SEA CON PROYECCIONES (seria preventivo)  si se hace despues seria una accion correctiva .</t>
  </si>
  <si>
    <r>
      <t>(</t>
    </r>
    <r>
      <rPr>
        <sz val="18"/>
        <color rgb="FFFF0000"/>
        <rFont val="Calibri"/>
        <family val="2"/>
        <scheme val="minor"/>
      </rPr>
      <t>Responsable</t>
    </r>
    <r>
      <rPr>
        <sz val="18"/>
        <rFont val="Calibri"/>
        <family val="2"/>
        <scheme val="minor"/>
      </rPr>
      <t>) Los líderes del área de Acciones Constitucionales y los asistentes  
(</t>
    </r>
    <r>
      <rPr>
        <sz val="18"/>
        <color rgb="FFFF0000"/>
        <rFont val="Calibri"/>
        <family val="2"/>
        <scheme val="minor"/>
      </rPr>
      <t>periodicidad</t>
    </r>
    <r>
      <rPr>
        <sz val="18"/>
        <rFont val="Calibri"/>
        <family val="2"/>
        <scheme val="minor"/>
      </rPr>
      <t>) aleatoriamente
(</t>
    </r>
    <r>
      <rPr>
        <sz val="18"/>
        <color rgb="FFFF0000"/>
        <rFont val="Calibri"/>
        <family val="2"/>
        <scheme val="minor"/>
      </rPr>
      <t>qué hace</t>
    </r>
    <r>
      <rPr>
        <sz val="18"/>
        <rFont val="Calibri"/>
        <family val="2"/>
        <scheme val="minor"/>
      </rPr>
      <t>)  revisan el cumplimiento del trámite de las notificaciones
(</t>
    </r>
    <r>
      <rPr>
        <sz val="18"/>
        <color rgb="FFFF0000"/>
        <rFont val="Calibri"/>
        <family val="2"/>
        <scheme val="minor"/>
      </rPr>
      <t>cómo lo hace</t>
    </r>
    <r>
      <rPr>
        <sz val="18"/>
        <rFont val="Calibri"/>
        <family val="2"/>
        <scheme val="minor"/>
      </rPr>
      <t xml:space="preserve">), Analizando las herramientas de control, correos de envío de notificaciones y verificación de los aplicativos o gestor documental
</t>
    </r>
    <r>
      <rPr>
        <sz val="18"/>
        <color rgb="FFFF0000"/>
        <rFont val="Calibri"/>
        <family val="2"/>
        <scheme val="minor"/>
      </rPr>
      <t>(desviación )</t>
    </r>
    <r>
      <rPr>
        <sz val="18"/>
        <rFont val="Calibri"/>
        <family val="2"/>
        <scheme val="minor"/>
      </rPr>
      <t xml:space="preserve"> Si se evidencia omisión, se procede a subsanar e informan al despacho y a Coordinación  
</t>
    </r>
    <r>
      <rPr>
        <sz val="18"/>
        <color rgb="FFFF0000"/>
        <rFont val="Calibri"/>
        <family val="2"/>
        <scheme val="minor"/>
      </rPr>
      <t>(evidencia).</t>
    </r>
    <r>
      <rPr>
        <sz val="18"/>
        <rFont val="Calibri"/>
        <family val="2"/>
        <scheme val="minor"/>
      </rPr>
      <t xml:space="preserve"> Como registro del control quedan las Auditorías realizadas
</t>
    </r>
    <r>
      <rPr>
        <sz val="18"/>
        <color rgb="FF00B050"/>
        <rFont val="Calibri"/>
        <family val="2"/>
        <scheme val="minor"/>
      </rPr>
      <t>SI ESTA ACTIVIDAD SE HACE ANTES DE QUE SE PRESENTE LA SOBRECARGA DE TRABAJO O SEA CON PROYECCIONES (seria preventivo)  si se hace despues seria una accion correctiva.</t>
    </r>
  </si>
  <si>
    <r>
      <rPr>
        <sz val="18"/>
        <rFont val="Calibri"/>
        <family val="2"/>
        <scheme val="minor"/>
      </rPr>
      <t xml:space="preserve">Si el término se venció, y se produce el fallo o la nulidad, se procede a subsanar.
Acciones de Comunicación institucional.
</t>
    </r>
    <r>
      <rPr>
        <sz val="18"/>
        <color rgb="FF00B050"/>
        <rFont val="Calibri"/>
        <family val="2"/>
        <scheme val="minor"/>
      </rPr>
      <t xml:space="preserve">
CUANDO  SE VENCEN LOS TERMINOS SE SUPONE QUE DE TODAS MANERAS SE PRODUCE EL FALLO. ESTO SERIA UNA CORRECCIÓN -  PERO QUE SE HACE PARA RECUPERAR LA CREDIBILIDAD , O LA SATISFACCIÓN  DEL USUARIO,  </t>
    </r>
    <r>
      <rPr>
        <sz val="18"/>
        <color rgb="FF7030A0"/>
        <rFont val="Calibri"/>
        <family val="2"/>
        <scheme val="minor"/>
      </rPr>
      <t xml:space="preserve"> Si la sede/sistema  no tiene un mecanismos  o estrategias definidas  para recuperar la imagen o mitigar el efecto   . escribir: ACCIONES DE COMUNICACIÓN INSTITUCIONAL"" y calificarlo   NO. NO. SI, SI.</t>
    </r>
  </si>
  <si>
    <r>
      <t>(</t>
    </r>
    <r>
      <rPr>
        <sz val="18"/>
        <color rgb="FFFF0000"/>
        <rFont val="Calibri"/>
        <family val="2"/>
        <scheme val="minor"/>
      </rPr>
      <t>Responsable</t>
    </r>
    <r>
      <rPr>
        <sz val="18"/>
        <rFont val="Calibri"/>
        <family val="2"/>
        <scheme val="minor"/>
      </rPr>
      <t>) La Coordinadora de la Oficina de Apoyo  
(</t>
    </r>
    <r>
      <rPr>
        <sz val="18"/>
        <color rgb="FFFF0000"/>
        <rFont val="Calibri"/>
        <family val="2"/>
        <scheme val="minor"/>
      </rPr>
      <t>periodicidad</t>
    </r>
    <r>
      <rPr>
        <sz val="18"/>
        <rFont val="Calibri"/>
        <family val="2"/>
        <scheme val="minor"/>
      </rPr>
      <t>), semanal, mensual y trimestralmente,
(</t>
    </r>
    <r>
      <rPr>
        <sz val="18"/>
        <color rgb="FFFF0000"/>
        <rFont val="Calibri"/>
        <family val="2"/>
        <scheme val="minor"/>
      </rPr>
      <t>qué hace</t>
    </r>
    <r>
      <rPr>
        <sz val="18"/>
        <rFont val="Calibri"/>
        <family val="2"/>
        <scheme val="minor"/>
      </rPr>
      <t>)  revisa la productividad, las cargas de trabajo y los pendientes para verificación de los indicadores  
(</t>
    </r>
    <r>
      <rPr>
        <sz val="18"/>
        <color rgb="FFFF0000"/>
        <rFont val="Calibri"/>
        <family val="2"/>
        <scheme val="minor"/>
      </rPr>
      <t>cómo lo hac</t>
    </r>
    <r>
      <rPr>
        <sz val="18"/>
        <rFont val="Calibri"/>
        <family val="2"/>
        <scheme val="minor"/>
      </rPr>
      <t xml:space="preserve">e) y en informe al Comité Coordinador así como al Consejo Seccional, 
</t>
    </r>
    <r>
      <rPr>
        <sz val="18"/>
        <color rgb="FFFF0000"/>
        <rFont val="Calibri"/>
        <family val="2"/>
        <scheme val="minor"/>
      </rPr>
      <t>(desviación)</t>
    </r>
    <r>
      <rPr>
        <sz val="18"/>
        <rFont val="Calibri"/>
        <family val="2"/>
        <scheme val="minor"/>
      </rPr>
      <t xml:space="preserve"> solicita personal permanente para la Oficina de apoyo con el fin de superar los pendientes y mitigar la carga de los trabajadores que deben extender su jornada laboral  para cumplir con lo encomendado.
</t>
    </r>
    <r>
      <rPr>
        <sz val="18"/>
        <color rgb="FFFF0000"/>
        <rFont val="Calibri"/>
        <family val="2"/>
        <scheme val="minor"/>
      </rPr>
      <t>(evidencia).</t>
    </r>
    <r>
      <rPr>
        <sz val="18"/>
        <rFont val="Calibri"/>
        <family val="2"/>
        <scheme val="minor"/>
      </rPr>
      <t xml:space="preserve"> Como registro del control quedan los informes presentados o solicitudes enviadas por correo electrónico.</t>
    </r>
  </si>
  <si>
    <t>A la Oficina de Apoyo no le fue otorgado personal ni permanente ni en descongestión con el fin de abordar la alta carga laboral evidenciada año a año.
La Coordinadora de la Oficina, de acuerdo a la revisión periódica de estadísticas, conjuntamente con los líderes realiza planes de trabajo o reasignación de tareas así como movimientos de personal entre actividades o áreas. 
Sin embargo, no se da solución al problema de fondo, sólo se traslada o se ajusta de la mejor manera posible para mitigar el impacto.
Se informa al Comité Coordinador o se pide apoyo al respecto</t>
  </si>
  <si>
    <r>
      <rPr>
        <sz val="18"/>
        <color rgb="FFFF0000"/>
        <rFont val="Calibri"/>
        <family val="2"/>
        <scheme val="minor"/>
      </rPr>
      <t>(Responsable)</t>
    </r>
    <r>
      <rPr>
        <sz val="18"/>
        <rFont val="Calibri"/>
        <family val="2"/>
        <scheme val="minor"/>
      </rPr>
      <t xml:space="preserve"> Los líderes y Asistentes del área de Acciones Constitucionales 
</t>
    </r>
    <r>
      <rPr>
        <sz val="18"/>
        <color rgb="FFFF0000"/>
        <rFont val="Calibri"/>
        <family val="2"/>
        <scheme val="minor"/>
      </rPr>
      <t>(periodicidad)</t>
    </r>
    <r>
      <rPr>
        <sz val="18"/>
        <rFont val="Calibri"/>
        <family val="2"/>
        <scheme val="minor"/>
      </rPr>
      <t xml:space="preserve"> Cuando se presenta
</t>
    </r>
    <r>
      <rPr>
        <sz val="18"/>
        <color rgb="FFFF0000"/>
        <rFont val="Calibri"/>
        <family val="2"/>
        <scheme val="minor"/>
      </rPr>
      <t>(qué hace)</t>
    </r>
    <r>
      <rPr>
        <sz val="18"/>
        <rFont val="Calibri"/>
        <family val="2"/>
        <scheme val="minor"/>
      </rPr>
      <t xml:space="preserve"> informan
</t>
    </r>
    <r>
      <rPr>
        <sz val="18"/>
        <color rgb="FFFF0000"/>
        <rFont val="Calibri"/>
        <family val="2"/>
        <scheme val="minor"/>
      </rPr>
      <t>(desviación)</t>
    </r>
    <r>
      <rPr>
        <sz val="18"/>
        <rFont val="Calibri"/>
        <family val="2"/>
        <scheme val="minor"/>
      </rPr>
      <t xml:space="preserve"> a las áreas de tecnología correspondientes 
la situación de mayor complejidad de procesos</t>
    </r>
  </si>
  <si>
    <r>
      <rPr>
        <sz val="18"/>
        <color rgb="FFFF0000"/>
        <rFont val="Calibri"/>
        <family val="2"/>
        <scheme val="minor"/>
      </rPr>
      <t>(Responsable)</t>
    </r>
    <r>
      <rPr>
        <sz val="18"/>
        <color rgb="FF00B050"/>
        <rFont val="Calibri"/>
        <family val="2"/>
        <scheme val="minor"/>
      </rPr>
      <t xml:space="preserve"> </t>
    </r>
    <r>
      <rPr>
        <sz val="18"/>
        <rFont val="Calibri"/>
        <family val="2"/>
        <scheme val="minor"/>
      </rPr>
      <t xml:space="preserve">Los líderes del área de Acciones Constitucionales y los asistentes  </t>
    </r>
    <r>
      <rPr>
        <sz val="18"/>
        <color rgb="FF00B050"/>
        <rFont val="Calibri"/>
        <family val="2"/>
        <scheme val="minor"/>
      </rPr>
      <t xml:space="preserve">
</t>
    </r>
    <r>
      <rPr>
        <sz val="18"/>
        <color rgb="FFFF0000"/>
        <rFont val="Calibri"/>
        <family val="2"/>
        <scheme val="minor"/>
      </rPr>
      <t>(periodicidad)</t>
    </r>
    <r>
      <rPr>
        <sz val="18"/>
        <color rgb="FF00B050"/>
        <rFont val="Calibri"/>
        <family val="2"/>
        <scheme val="minor"/>
      </rPr>
      <t xml:space="preserve"> </t>
    </r>
    <r>
      <rPr>
        <sz val="18"/>
        <rFont val="Calibri"/>
        <family val="2"/>
        <scheme val="minor"/>
      </rPr>
      <t>cuando se presenta la novedad de fallas en las herramientas tecnológicas:</t>
    </r>
    <r>
      <rPr>
        <b/>
        <sz val="18"/>
        <rFont val="Calibri"/>
        <family val="2"/>
        <scheme val="minor"/>
      </rPr>
      <t xml:space="preserve"> internet, bloqueo de correos</t>
    </r>
    <r>
      <rPr>
        <sz val="18"/>
        <color rgb="FF00B050"/>
        <rFont val="Calibri"/>
        <family val="2"/>
        <scheme val="minor"/>
      </rPr>
      <t xml:space="preserve">
</t>
    </r>
    <r>
      <rPr>
        <sz val="18"/>
        <color rgb="FFFF0000"/>
        <rFont val="Calibri"/>
        <family val="2"/>
        <scheme val="minor"/>
      </rPr>
      <t xml:space="preserve">(qué hace) </t>
    </r>
    <r>
      <rPr>
        <sz val="18"/>
        <rFont val="Calibri"/>
        <family val="2"/>
        <scheme val="minor"/>
      </rPr>
      <t xml:space="preserve"> informa al área correspondiente</t>
    </r>
    <r>
      <rPr>
        <sz val="18"/>
        <color rgb="FF00B050"/>
        <rFont val="Calibri"/>
        <family val="2"/>
        <scheme val="minor"/>
      </rPr>
      <t xml:space="preserve">
</t>
    </r>
    <r>
      <rPr>
        <sz val="18"/>
        <color rgb="FFFF0000"/>
        <rFont val="Calibri"/>
        <family val="2"/>
        <scheme val="minor"/>
      </rPr>
      <t>(cómo lo hace)</t>
    </r>
    <r>
      <rPr>
        <sz val="18"/>
        <color rgb="FF00B050"/>
        <rFont val="Calibri"/>
        <family val="2"/>
        <scheme val="minor"/>
      </rPr>
      <t>,</t>
    </r>
    <r>
      <rPr>
        <sz val="18"/>
        <rFont val="Calibri"/>
        <family val="2"/>
        <scheme val="minor"/>
      </rPr>
      <t>a través de correo electrónico</t>
    </r>
    <r>
      <rPr>
        <sz val="18"/>
        <color rgb="FF00B050"/>
        <rFont val="Calibri"/>
        <family val="2"/>
        <scheme val="minor"/>
      </rPr>
      <t xml:space="preserve">
</t>
    </r>
    <r>
      <rPr>
        <sz val="18"/>
        <color rgb="FFFF0000"/>
        <rFont val="Calibri"/>
        <family val="2"/>
        <scheme val="minor"/>
      </rPr>
      <t>(desviación )</t>
    </r>
    <r>
      <rPr>
        <sz val="18"/>
        <rFont val="Calibri"/>
        <family val="2"/>
        <scheme val="minor"/>
      </rPr>
      <t xml:space="preserve"> Así mismo, informa al despacho y a la Coordinación, la situación presentada.</t>
    </r>
  </si>
  <si>
    <r>
      <t>(</t>
    </r>
    <r>
      <rPr>
        <sz val="18"/>
        <color rgb="FFFF0000"/>
        <rFont val="Calibri"/>
        <family val="2"/>
        <scheme val="minor"/>
      </rPr>
      <t>Responsable</t>
    </r>
    <r>
      <rPr>
        <sz val="18"/>
        <rFont val="Calibri"/>
        <family val="2"/>
        <scheme val="minor"/>
      </rPr>
      <t>) La Profesional Grado 12 Líder del área de Reparto de la Oficina de Apoyo,</t>
    </r>
    <r>
      <rPr>
        <sz val="18"/>
        <color rgb="FFFF0000"/>
        <rFont val="Calibri"/>
        <family val="2"/>
        <scheme val="minor"/>
      </rPr>
      <t xml:space="preserve"> 
(periodicidad)</t>
    </r>
    <r>
      <rPr>
        <sz val="18"/>
        <rFont val="Calibri"/>
        <family val="2"/>
        <scheme val="minor"/>
      </rPr>
      <t xml:space="preserve"> cuando se presenta la novedad de inasistencia del Juez por calamidad o causas de fuerza mayo,  
(</t>
    </r>
    <r>
      <rPr>
        <sz val="18"/>
        <color rgb="FFFF0000"/>
        <rFont val="Calibri"/>
        <family val="2"/>
        <scheme val="minor"/>
      </rPr>
      <t>qué hace</t>
    </r>
    <r>
      <rPr>
        <sz val="18"/>
        <rFont val="Calibri"/>
        <family val="2"/>
        <scheme val="minor"/>
      </rPr>
      <t xml:space="preserve">) informa a los usuarios 
</t>
    </r>
    <r>
      <rPr>
        <sz val="18"/>
        <color rgb="FFFF0000"/>
        <rFont val="Calibri"/>
        <family val="2"/>
        <scheme val="minor"/>
      </rPr>
      <t xml:space="preserve">(cómo lo hace) </t>
    </r>
    <r>
      <rPr>
        <sz val="18"/>
        <rFont val="Calibri"/>
        <family val="2"/>
        <scheme val="minor"/>
      </rPr>
      <t xml:space="preserve">a través de las herramientas digitales. </t>
    </r>
    <r>
      <rPr>
        <sz val="18"/>
        <color rgb="FFFF0000"/>
        <rFont val="Calibri"/>
        <family val="2"/>
        <scheme val="minor"/>
      </rPr>
      <t xml:space="preserve">
(desviación )</t>
    </r>
    <r>
      <rPr>
        <sz val="18"/>
        <rFont val="Calibri"/>
        <family val="2"/>
        <scheme val="minor"/>
      </rPr>
      <t xml:space="preserve"> Se queda a la espera de reprogramación de la diligencia por parte del despacho.
</t>
    </r>
    <r>
      <rPr>
        <sz val="18"/>
        <color rgb="FFFF0000"/>
        <rFont val="Calibri"/>
        <family val="2"/>
        <scheme val="minor"/>
      </rPr>
      <t xml:space="preserve">(evidencia) </t>
    </r>
    <r>
      <rPr>
        <sz val="18"/>
        <rFont val="Calibri"/>
        <family val="2"/>
        <scheme val="minor"/>
      </rPr>
      <t xml:space="preserve">Informe secretarial enviado a las partes </t>
    </r>
  </si>
  <si>
    <r>
      <t>(</t>
    </r>
    <r>
      <rPr>
        <sz val="18"/>
        <color rgb="FFFF0000"/>
        <rFont val="Calibri"/>
        <family val="2"/>
        <scheme val="minor"/>
      </rPr>
      <t>Responsable</t>
    </r>
    <r>
      <rPr>
        <sz val="18"/>
        <rFont val="Calibri"/>
        <family val="2"/>
        <scheme val="minor"/>
      </rPr>
      <t>) La Profesional Líder del área de Remates</t>
    </r>
    <r>
      <rPr>
        <sz val="18"/>
        <color rgb="FFFF0000"/>
        <rFont val="Calibri"/>
        <family val="2"/>
        <scheme val="minor"/>
      </rPr>
      <t xml:space="preserve">
(periodicidad) </t>
    </r>
    <r>
      <rPr>
        <sz val="18"/>
        <rFont val="Calibri"/>
        <family val="2"/>
        <scheme val="minor"/>
      </rPr>
      <t>semanalmente
(</t>
    </r>
    <r>
      <rPr>
        <sz val="18"/>
        <color rgb="FFFF0000"/>
        <rFont val="Calibri"/>
        <family val="2"/>
        <scheme val="minor"/>
      </rPr>
      <t>qué hace</t>
    </r>
    <r>
      <rPr>
        <sz val="18"/>
        <rFont val="Calibri"/>
        <family val="2"/>
        <scheme val="minor"/>
      </rPr>
      <t xml:space="preserve">)  realiza planificación de audiencias 
</t>
    </r>
    <r>
      <rPr>
        <sz val="18"/>
        <color rgb="FFFF0000"/>
        <rFont val="Calibri"/>
        <family val="2"/>
        <scheme val="minor"/>
      </rPr>
      <t xml:space="preserve">(cómo lo hace) </t>
    </r>
    <r>
      <rPr>
        <sz val="18"/>
        <rFont val="Calibri"/>
        <family val="2"/>
        <scheme val="minor"/>
      </rPr>
      <t xml:space="preserve">revisando el tipo de diligencia a realizar: virtual o presencial y los tiempos programados para cada una
</t>
    </r>
    <r>
      <rPr>
        <sz val="18"/>
        <color rgb="FFFF0000"/>
        <rFont val="Calibri"/>
        <family val="2"/>
        <scheme val="minor"/>
      </rPr>
      <t>(desviación)</t>
    </r>
    <r>
      <rPr>
        <sz val="18"/>
        <rFont val="Calibri"/>
        <family val="2"/>
        <scheme val="minor"/>
      </rPr>
      <t xml:space="preserve"> coordinando al grupo de trabajo y ajustando los tiempos para el buen desarrollo de la audiencia
</t>
    </r>
    <r>
      <rPr>
        <sz val="18"/>
        <color rgb="FFFF0000"/>
        <rFont val="Calibri"/>
        <family val="2"/>
        <scheme val="minor"/>
      </rPr>
      <t xml:space="preserve">(evidencia) </t>
    </r>
    <r>
      <rPr>
        <sz val="18"/>
        <rFont val="Calibri"/>
        <family val="2"/>
        <scheme val="minor"/>
      </rPr>
      <t>Como registro del control queda el planificador y las actuaciones documentadas</t>
    </r>
    <r>
      <rPr>
        <sz val="18"/>
        <color rgb="FFFF0000"/>
        <rFont val="Calibri"/>
        <family val="2"/>
        <scheme val="minor"/>
      </rPr>
      <t xml:space="preserve">. </t>
    </r>
  </si>
  <si>
    <r>
      <t>(</t>
    </r>
    <r>
      <rPr>
        <sz val="18"/>
        <color rgb="FFFF0000"/>
        <rFont val="Calibri"/>
        <family val="2"/>
        <scheme val="minor"/>
      </rPr>
      <t>Responsable</t>
    </r>
    <r>
      <rPr>
        <sz val="18"/>
        <rFont val="Calibri"/>
        <family val="2"/>
        <scheme val="minor"/>
      </rPr>
      <t>) La Profesional Líder del área de Remates</t>
    </r>
    <r>
      <rPr>
        <sz val="18"/>
        <color rgb="FFFF0000"/>
        <rFont val="Calibri"/>
        <family val="2"/>
        <scheme val="minor"/>
      </rPr>
      <t xml:space="preserve">
</t>
    </r>
    <r>
      <rPr>
        <sz val="18"/>
        <rFont val="Calibri"/>
        <family val="2"/>
        <scheme val="minor"/>
      </rPr>
      <t>(</t>
    </r>
    <r>
      <rPr>
        <sz val="18"/>
        <color rgb="FFFF0000"/>
        <rFont val="Calibri"/>
        <family val="2"/>
        <scheme val="minor"/>
      </rPr>
      <t>qué hace</t>
    </r>
    <r>
      <rPr>
        <sz val="18"/>
        <rFont val="Calibri"/>
        <family val="2"/>
        <scheme val="minor"/>
      </rPr>
      <t xml:space="preserve">)  presentó una propuesta de Cronograma para planificación de audiencias así como invitación para hacer un mayor uso de la audiencia virtual
</t>
    </r>
    <r>
      <rPr>
        <sz val="18"/>
        <color rgb="FFFF0000"/>
        <rFont val="Calibri"/>
        <family val="2"/>
        <scheme val="minor"/>
      </rPr>
      <t xml:space="preserve">(cómo lo hace) </t>
    </r>
    <r>
      <rPr>
        <sz val="18"/>
        <rFont val="Calibri"/>
        <family val="2"/>
        <scheme val="minor"/>
      </rPr>
      <t xml:space="preserve">al Comité Coordinador para ser planteado en la Plenaria de Jueces  a través de correo 
</t>
    </r>
    <r>
      <rPr>
        <sz val="18"/>
        <color rgb="FFFF0000"/>
        <rFont val="Calibri"/>
        <family val="2"/>
        <scheme val="minor"/>
      </rPr>
      <t>(desviación)</t>
    </r>
    <r>
      <rPr>
        <sz val="18"/>
        <rFont val="Calibri"/>
        <family val="2"/>
        <scheme val="minor"/>
      </rPr>
      <t xml:space="preserve"> con el fin de equilibrar los días de realización de audiencias y realizar un adecuado acompañamiento a las diligencias
</t>
    </r>
    <r>
      <rPr>
        <sz val="18"/>
        <color rgb="FFFF0000"/>
        <rFont val="Calibri"/>
        <family val="2"/>
        <scheme val="minor"/>
      </rPr>
      <t xml:space="preserve">(evidencia) </t>
    </r>
    <r>
      <rPr>
        <sz val="18"/>
        <rFont val="Calibri"/>
        <family val="2"/>
        <scheme val="minor"/>
      </rPr>
      <t>Correo</t>
    </r>
    <r>
      <rPr>
        <sz val="18"/>
        <color rgb="FFFF0000"/>
        <rFont val="Calibri"/>
        <family val="2"/>
        <scheme val="minor"/>
      </rPr>
      <t xml:space="preserve"> </t>
    </r>
  </si>
  <si>
    <r>
      <t>(</t>
    </r>
    <r>
      <rPr>
        <sz val="18"/>
        <color rgb="FFFF0000"/>
        <rFont val="Calibri"/>
        <family val="2"/>
        <scheme val="minor"/>
      </rPr>
      <t>Responsable</t>
    </r>
    <r>
      <rPr>
        <sz val="18"/>
        <rFont val="Calibri"/>
        <family val="2"/>
        <scheme val="minor"/>
      </rPr>
      <t>) EL secretario del despacho,</t>
    </r>
    <r>
      <rPr>
        <sz val="18"/>
        <color rgb="FFFF0000"/>
        <rFont val="Calibri"/>
        <family val="2"/>
        <scheme val="minor"/>
      </rPr>
      <t xml:space="preserve"> 
(periodicidad)</t>
    </r>
    <r>
      <rPr>
        <sz val="18"/>
        <rFont val="Calibri"/>
        <family val="2"/>
        <scheme val="minor"/>
      </rPr>
      <t xml:space="preserve"> diariamente,  
(</t>
    </r>
    <r>
      <rPr>
        <sz val="18"/>
        <color rgb="FFFF0000"/>
        <rFont val="Calibri"/>
        <family val="2"/>
        <scheme val="minor"/>
      </rPr>
      <t>qué hace</t>
    </r>
    <r>
      <rPr>
        <sz val="18"/>
        <rFont val="Calibri"/>
        <family val="2"/>
        <scheme val="minor"/>
      </rPr>
      <t xml:space="preserve">)  ingresa los datos para la realización de citaciones y notificaciones 
</t>
    </r>
    <r>
      <rPr>
        <sz val="18"/>
        <color rgb="FFFF0000"/>
        <rFont val="Calibri"/>
        <family val="2"/>
        <scheme val="minor"/>
      </rPr>
      <t xml:space="preserve">(cómo lo hace) </t>
    </r>
    <r>
      <rPr>
        <sz val="18"/>
        <rFont val="Calibri"/>
        <family val="2"/>
        <scheme val="minor"/>
      </rPr>
      <t xml:space="preserve">registrando en el aplicativo CSJCOM, los datos de la audencia y los de los intervinientes. 
</t>
    </r>
    <r>
      <rPr>
        <sz val="18"/>
        <color rgb="FFFF0000"/>
        <rFont val="Calibri"/>
        <family val="2"/>
        <scheme val="minor"/>
      </rPr>
      <t>(desviación )</t>
    </r>
    <r>
      <rPr>
        <sz val="18"/>
        <rFont val="Calibri"/>
        <family val="2"/>
        <scheme val="minor"/>
      </rPr>
      <t xml:space="preserve"> revisa antes de confirmar la elaboración que los datos sean correctos.
</t>
    </r>
    <r>
      <rPr>
        <sz val="18"/>
        <color rgb="FFFF0000"/>
        <rFont val="Calibri"/>
        <family val="2"/>
        <scheme val="minor"/>
      </rPr>
      <t xml:space="preserve">(evidencia) </t>
    </r>
    <r>
      <rPr>
        <sz val="18"/>
        <rFont val="Calibri"/>
        <family val="2"/>
        <scheme val="minor"/>
      </rPr>
      <t>Como registro del control quedan los datos en el aplicativo ingresados por el secretario, los cuales no pueden ser cambiados.</t>
    </r>
  </si>
  <si>
    <t>El profesional 12 y los Asistentes del área de Remates, cuando se presentan fallas tecnológicas, buscan los recursos con diferentes áreas  con el fin de que se lleve a cabo la diligencia de remate</t>
  </si>
  <si>
    <t>Se busca la manera de solventar la situación de búsqueda de herramientas digitale sy elementos para el desarrollo de las diligencias</t>
  </si>
  <si>
    <r>
      <t>(</t>
    </r>
    <r>
      <rPr>
        <sz val="18"/>
        <color rgb="FFFF0000"/>
        <rFont val="Calibri"/>
        <family val="2"/>
        <scheme val="minor"/>
      </rPr>
      <t>Responsable</t>
    </r>
    <r>
      <rPr>
        <sz val="18"/>
        <rFont val="Calibri"/>
        <family val="2"/>
        <scheme val="minor"/>
      </rPr>
      <t xml:space="preserve">) Los Asistentes del área de Acciones Constitucionales </t>
    </r>
    <r>
      <rPr>
        <sz val="18"/>
        <color rgb="FFFF0000"/>
        <rFont val="Calibri"/>
        <family val="2"/>
        <scheme val="minor"/>
      </rPr>
      <t xml:space="preserve">
(periodicidad)</t>
    </r>
    <r>
      <rPr>
        <sz val="18"/>
        <rFont val="Calibri"/>
        <family val="2"/>
        <scheme val="minor"/>
      </rPr>
      <t xml:space="preserve"> al momento de realizar la notificación
(</t>
    </r>
    <r>
      <rPr>
        <sz val="18"/>
        <color rgb="FFFF0000"/>
        <rFont val="Calibri"/>
        <family val="2"/>
        <scheme val="minor"/>
      </rPr>
      <t>qué hace</t>
    </r>
    <r>
      <rPr>
        <sz val="18"/>
        <rFont val="Calibri"/>
        <family val="2"/>
        <scheme val="minor"/>
      </rPr>
      <t xml:space="preserve">) verifican que los datos aportados por el solicitante sean los que se ingresan al correo de envío. Se verifica en Registro Único Empresarial y Social RUES de la Cámara de Comercio de Bogotá para mayor certeza.
</t>
    </r>
    <r>
      <rPr>
        <sz val="18"/>
        <color rgb="FFFF0000"/>
        <rFont val="Calibri"/>
        <family val="2"/>
        <scheme val="minor"/>
      </rPr>
      <t xml:space="preserve">(cómo lo hace) </t>
    </r>
    <r>
      <rPr>
        <sz val="18"/>
        <rFont val="Calibri"/>
        <family val="2"/>
        <scheme val="minor"/>
      </rPr>
      <t xml:space="preserve">confrontando la información aportada por el solicitante y confirmando que lo digitado o seleccionado en el correo corresponda.
</t>
    </r>
    <r>
      <rPr>
        <sz val="18"/>
        <color rgb="FFFF0000"/>
        <rFont val="Calibri"/>
        <family val="2"/>
        <scheme val="minor"/>
      </rPr>
      <t>(desviación )</t>
    </r>
    <r>
      <rPr>
        <sz val="18"/>
        <rFont val="Calibri"/>
        <family val="2"/>
        <scheme val="minor"/>
      </rPr>
      <t xml:space="preserve"> Si encuentra que ingresó datos errados hace la corrección  antes de realizar la notificación
</t>
    </r>
    <r>
      <rPr>
        <sz val="18"/>
        <color rgb="FFFF0000"/>
        <rFont val="Calibri"/>
        <family val="2"/>
        <scheme val="minor"/>
      </rPr>
      <t xml:space="preserve">(evidencia) </t>
    </r>
    <r>
      <rPr>
        <sz val="18"/>
        <rFont val="Calibri"/>
        <family val="2"/>
        <scheme val="minor"/>
      </rPr>
      <t xml:space="preserve">Como registro  queda la información en el correo de notificación. </t>
    </r>
  </si>
  <si>
    <r>
      <rPr>
        <sz val="18"/>
        <rFont val="Calibri"/>
        <family val="2"/>
        <scheme val="minor"/>
      </rPr>
      <t xml:space="preserve">Si se realiza mal la notificación, se procede a corregir y realizar en debida forma la notificación.
Acciones de comunicación institucional
</t>
    </r>
    <r>
      <rPr>
        <sz val="18"/>
        <color rgb="FF00B050"/>
        <rFont val="Calibri"/>
        <family val="2"/>
        <scheme val="minor"/>
      </rPr>
      <t xml:space="preserve">
CUANDO NO SE REALIZAN  BIEN LAS NOTIFICACIONES , SEGÚN EL TRATAMIENTO DE LAS SALIDAS NO CONFORMES SE REEXPIDEN . PERO QUE SE HACE PARA RECUPERAR LA CREDIBILIDAD .. </t>
    </r>
    <r>
      <rPr>
        <sz val="18"/>
        <color rgb="FF7030A0"/>
        <rFont val="Calibri"/>
        <family val="2"/>
        <scheme val="minor"/>
      </rPr>
      <t>Si la sede/sistema  no tiene un mecanismos  o estrategias definidas  para recuperar la imagen o mitigar el efecto   . escribir: ACCIONES DE COMUNICACIÓN INSTITUCIONAL"" y calificarlo   NO. NO. SI, SI.</t>
    </r>
  </si>
  <si>
    <r>
      <t>(</t>
    </r>
    <r>
      <rPr>
        <sz val="18"/>
        <color rgb="FFFF0000"/>
        <rFont val="Calibri"/>
        <family val="2"/>
        <scheme val="minor"/>
      </rPr>
      <t>Responsable</t>
    </r>
    <r>
      <rPr>
        <sz val="18"/>
        <rFont val="Calibri"/>
        <family val="2"/>
        <scheme val="minor"/>
      </rPr>
      <t>) El líder del grupo de Reparto</t>
    </r>
    <r>
      <rPr>
        <sz val="18"/>
        <color rgb="FFFF0000"/>
        <rFont val="Calibri"/>
        <family val="2"/>
        <scheme val="minor"/>
      </rPr>
      <t xml:space="preserve">
(periodicidad)</t>
    </r>
    <r>
      <rPr>
        <sz val="18"/>
        <rFont val="Calibri"/>
        <family val="2"/>
        <scheme val="minor"/>
      </rPr>
      <t xml:space="preserve"> periodicamente. Se reprograma la notificación para el siguiente día. LO QUE SE HACE
(</t>
    </r>
    <r>
      <rPr>
        <sz val="18"/>
        <color rgb="FFFF0000"/>
        <rFont val="Calibri"/>
        <family val="2"/>
        <scheme val="minor"/>
      </rPr>
      <t>qué hace</t>
    </r>
    <r>
      <rPr>
        <sz val="18"/>
        <rFont val="Calibri"/>
        <family val="2"/>
        <scheme val="minor"/>
      </rPr>
      <t xml:space="preserve">)  verifica versión del procedimiento y su aplicación.
</t>
    </r>
    <r>
      <rPr>
        <sz val="18"/>
        <color rgb="FFFF0000"/>
        <rFont val="Calibri"/>
        <family val="2"/>
        <scheme val="minor"/>
      </rPr>
      <t xml:space="preserve">(cómo lo hace) </t>
    </r>
    <r>
      <rPr>
        <sz val="18"/>
        <rFont val="Calibri"/>
        <family val="2"/>
        <scheme val="minor"/>
      </rPr>
      <t xml:space="preserve">que el procedimiento esté actualizado y que el equipo de trabajo aplica la última versión aprobada.
</t>
    </r>
    <r>
      <rPr>
        <sz val="18"/>
        <color rgb="FFFF0000"/>
        <rFont val="Calibri"/>
        <family val="2"/>
        <scheme val="minor"/>
      </rPr>
      <t>(desviación)</t>
    </r>
    <r>
      <rPr>
        <sz val="18"/>
        <rFont val="Calibri"/>
        <family val="2"/>
        <scheme val="minor"/>
      </rPr>
      <t xml:space="preserve"> Si encuentra desactualización realiza el ajuste y solicita aprobación de la nueva versión y si el personal no aplica la versión actualizada realiza capacitación.
</t>
    </r>
    <r>
      <rPr>
        <sz val="18"/>
        <color rgb="FFFF0000"/>
        <rFont val="Calibri"/>
        <family val="2"/>
        <scheme val="minor"/>
      </rPr>
      <t xml:space="preserve">(evidencia) </t>
    </r>
    <r>
      <rPr>
        <sz val="18"/>
        <rFont val="Calibri"/>
        <family val="2"/>
        <scheme val="minor"/>
      </rPr>
      <t>Como registro  queda acta de aprobación del procedimiento y actas de capacitación o lista de asistencia.</t>
    </r>
  </si>
  <si>
    <t xml:space="preserve">CUANDO NO SE REALIZAN BIEN  LAS NOTIFICACIONES SE APLICA  EL TRATAMIENTO DE LAS SALIDAS NO CONFORMES SE REPROGRAMA. PERO QUE SE HACE PARA RECUPERAR LA CREDIBILIDAD ,. SI NO SE HACE NADA PUES NO HAY CONTROLES CORRECTIVOS </t>
  </si>
  <si>
    <t>(Responsable) El Consejo Seccional,  (periodicidad), anualmente
(qué hace)  revisa Estadísticas en SIERJU (cómo lo hace) . Analizando las cargas de trabajo y  la productividad de los juzgados
(desviación ) Si los resultados superan los estandares establecidos tramita la creación de juzgados de descongestión.
(evidencia). Como registro del control quedan actas de visistas del Consejo y acuerdos de creación de juzgados. 
SI ESTA ACTIVIDAD SE HACE ANTES DE QUE SE PRESENTE LA SOBRECARGA DE TRABAJO O SEA CON PROYECCIONES (seria preventivo)  si se hace despues seria una accion correctiva .</t>
  </si>
  <si>
    <t>CUANDO  HAY  NOTIFICACIONES QUE NO CUMPLEN  LOS REQUISITOS ,  SEGUN EL TRATAMIENTO DE SALIDAS NO CONFORMES SE VUELVEN A HACER  ,  PERO QUE SE HACE PARA  MITIGAR EL IMPACTO SOBRE EL SERVICIO(LA DEMORA O INTERRUPCION), SI EL TRATAMIENTO QUE SE DE COMO SALIDA NO CONFORME SIRVE. ESE SERIA EL CONTROL.</t>
  </si>
  <si>
    <r>
      <t>Q</t>
    </r>
    <r>
      <rPr>
        <sz val="18"/>
        <color rgb="FF00B050"/>
        <rFont val="Calibri"/>
        <family val="2"/>
        <scheme val="minor"/>
      </rPr>
      <t>UE HACEN?  Para que no pase?</t>
    </r>
  </si>
  <si>
    <r>
      <t>(</t>
    </r>
    <r>
      <rPr>
        <sz val="18"/>
        <color rgb="FFFF0000"/>
        <rFont val="Calibri"/>
        <family val="2"/>
        <scheme val="minor"/>
      </rPr>
      <t>Responsable</t>
    </r>
    <r>
      <rPr>
        <sz val="18"/>
        <rFont val="Calibri"/>
        <family val="2"/>
        <scheme val="minor"/>
      </rPr>
      <t xml:space="preserve">) Consejo Seccional de la Judicatura
Unidad de Proyectos especiales de Tecnología y CENDOJ
</t>
    </r>
    <r>
      <rPr>
        <sz val="18"/>
        <color rgb="FFFF0000"/>
        <rFont val="Calibri"/>
        <family val="2"/>
        <scheme val="minor"/>
      </rPr>
      <t xml:space="preserve">
(periodicidad)</t>
    </r>
    <r>
      <rPr>
        <sz val="18"/>
        <rFont val="Calibri"/>
        <family val="2"/>
        <scheme val="minor"/>
      </rPr>
      <t xml:space="preserve"> 
(</t>
    </r>
    <r>
      <rPr>
        <sz val="18"/>
        <color rgb="FFFF0000"/>
        <rFont val="Calibri"/>
        <family val="2"/>
        <scheme val="minor"/>
      </rPr>
      <t>qué hace</t>
    </r>
    <r>
      <rPr>
        <sz val="18"/>
        <rFont val="Calibri"/>
        <family val="2"/>
        <scheme val="minor"/>
      </rPr>
      <t xml:space="preserve">) Plan para la creación del Gestor documental.
</t>
    </r>
    <r>
      <rPr>
        <sz val="18"/>
        <color rgb="FFFF0000"/>
        <rFont val="Calibri"/>
        <family val="2"/>
        <scheme val="minor"/>
      </rPr>
      <t xml:space="preserve">(cómo lo hace) </t>
    </r>
    <r>
      <rPr>
        <sz val="18"/>
        <rFont val="Calibri"/>
        <family val="2"/>
        <scheme val="minor"/>
      </rPr>
      <t xml:space="preserve"> Conocimiento de la especialidad Penal y recolecciónde  datos para el diseño del Gestor documental aplicable a la especialidad.
</t>
    </r>
    <r>
      <rPr>
        <sz val="18"/>
        <color rgb="FFFF0000"/>
        <rFont val="Calibri"/>
        <family val="2"/>
        <scheme val="minor"/>
      </rPr>
      <t>(desviación )</t>
    </r>
    <r>
      <rPr>
        <sz val="18"/>
        <rFont val="Calibri"/>
        <family val="2"/>
        <scheme val="minor"/>
      </rPr>
      <t xml:space="preserve"> reformular el plan si se incumplen términos.
</t>
    </r>
    <r>
      <rPr>
        <sz val="18"/>
        <color rgb="FFFF0000"/>
        <rFont val="Calibri"/>
        <family val="2"/>
        <scheme val="minor"/>
      </rPr>
      <t xml:space="preserve">(evidencia) </t>
    </r>
    <r>
      <rPr>
        <sz val="18"/>
        <rFont val="Calibri"/>
        <family val="2"/>
        <scheme val="minor"/>
      </rPr>
      <t>Como registro  queda actas de reuniones.</t>
    </r>
  </si>
  <si>
    <r>
      <t xml:space="preserve">SI EL REPARTO INCUMPLE LOS REQUISITOS QUE SE HACE? LO QUE SE HACE MITIGA EL IMPACTO SOBRE LA CREDIBILIDAD? </t>
    </r>
    <r>
      <rPr>
        <sz val="18"/>
        <color rgb="FF7030A0"/>
        <rFont val="Calibri"/>
        <family val="2"/>
        <scheme val="minor"/>
      </rPr>
      <t>Si la sede/sistema  no tiene un mecanismos  o estrategias definidas  para recuperar la imagen o mitigar el efecto   . escribir: ACCIONES DE COMUNICACIÓN INSTITUCIONAL"" y calificarlo   NO. NO. SI, SI.</t>
    </r>
  </si>
  <si>
    <r>
      <t>(</t>
    </r>
    <r>
      <rPr>
        <sz val="18"/>
        <color rgb="FFFF0000"/>
        <rFont val="Calibri"/>
        <family val="2"/>
        <scheme val="minor"/>
      </rPr>
      <t>Responsable</t>
    </r>
    <r>
      <rPr>
        <sz val="18"/>
        <rFont val="Calibri"/>
        <family val="2"/>
        <scheme val="minor"/>
      </rPr>
      <t>) Consejo superior de la Judicatura - Unidad de Proyectos especiales de Tecnología y CENDOJ</t>
    </r>
    <r>
      <rPr>
        <sz val="18"/>
        <color rgb="FFFF0000"/>
        <rFont val="Calibri"/>
        <family val="2"/>
        <scheme val="minor"/>
      </rPr>
      <t xml:space="preserve">
(periodicidad)</t>
    </r>
    <r>
      <rPr>
        <sz val="18"/>
        <rFont val="Calibri"/>
        <family val="2"/>
        <scheme val="minor"/>
      </rPr>
      <t xml:space="preserve"> SIN DEFINIR
(</t>
    </r>
    <r>
      <rPr>
        <sz val="18"/>
        <color rgb="FFFF0000"/>
        <rFont val="Calibri"/>
        <family val="2"/>
        <scheme val="minor"/>
      </rPr>
      <t>qué hace</t>
    </r>
    <r>
      <rPr>
        <sz val="18"/>
        <rFont val="Calibri"/>
        <family val="2"/>
        <scheme val="minor"/>
      </rPr>
      <t xml:space="preserve">) Plan para la implementación del Acuerdo 11567, parágrafo 2 del artículo 28. 
</t>
    </r>
    <r>
      <rPr>
        <sz val="18"/>
        <color rgb="FFFF0000"/>
        <rFont val="Calibri"/>
        <family val="2"/>
        <scheme val="minor"/>
      </rPr>
      <t xml:space="preserve">(cómo lo hace) </t>
    </r>
    <r>
      <rPr>
        <sz val="18"/>
        <rFont val="Calibri"/>
        <family val="2"/>
        <scheme val="minor"/>
      </rPr>
      <t xml:space="preserve"> Conocimiento de la especialidad Penal y recolecciónde  datos para el diseño del software aplicable a la especialidad.
</t>
    </r>
    <r>
      <rPr>
        <sz val="18"/>
        <color rgb="FFFF0000"/>
        <rFont val="Calibri"/>
        <family val="2"/>
        <scheme val="minor"/>
      </rPr>
      <t>(desviación )</t>
    </r>
    <r>
      <rPr>
        <sz val="18"/>
        <rFont val="Calibri"/>
        <family val="2"/>
        <scheme val="minor"/>
      </rPr>
      <t xml:space="preserve"> reformular el plan si se incumplen términos.
</t>
    </r>
    <r>
      <rPr>
        <sz val="18"/>
        <color rgb="FFFF0000"/>
        <rFont val="Calibri"/>
        <family val="2"/>
        <scheme val="minor"/>
      </rPr>
      <t xml:space="preserve">(evidencia) </t>
    </r>
    <r>
      <rPr>
        <sz val="18"/>
        <rFont val="Calibri"/>
        <family val="2"/>
        <scheme val="minor"/>
      </rPr>
      <t>Como registro  queda actas de reuniones.</t>
    </r>
  </si>
  <si>
    <t>SI EL REPARTO INCUMPLE LOS REQUISITOS QUE SE HACE? LO QUE SE HACE MITIGA EL IMPACTO SOBRE EL SERVICIO</t>
  </si>
  <si>
    <t>3. Desconocimiento  de la  normatividad</t>
  </si>
  <si>
    <r>
      <t>(</t>
    </r>
    <r>
      <rPr>
        <sz val="18"/>
        <color rgb="FFFF0000"/>
        <rFont val="Calibri"/>
        <family val="2"/>
        <scheme val="minor"/>
      </rPr>
      <t>Responsable</t>
    </r>
    <r>
      <rPr>
        <sz val="18"/>
        <rFont val="Calibri"/>
        <family val="2"/>
        <scheme val="minor"/>
      </rPr>
      <t xml:space="preserve">) La líder del Área de Reparto revisa que vengan
</t>
    </r>
    <r>
      <rPr>
        <sz val="18"/>
        <color rgb="FFFF0000"/>
        <rFont val="Calibri"/>
        <family val="2"/>
        <scheme val="minor"/>
      </rPr>
      <t xml:space="preserve">
(periodicidad)</t>
    </r>
    <r>
      <rPr>
        <sz val="18"/>
        <rFont val="Calibri"/>
        <family val="2"/>
        <scheme val="minor"/>
      </rPr>
      <t xml:space="preserve"> 
(</t>
    </r>
    <r>
      <rPr>
        <sz val="18"/>
        <color rgb="FFFF0000"/>
        <rFont val="Calibri"/>
        <family val="2"/>
        <scheme val="minor"/>
      </rPr>
      <t>qué hace</t>
    </r>
    <r>
      <rPr>
        <sz val="18"/>
        <rFont val="Calibri"/>
        <family val="2"/>
        <scheme val="minor"/>
      </rPr>
      <t xml:space="preserve">) Plan para la creación del Gestor documental.
</t>
    </r>
    <r>
      <rPr>
        <sz val="18"/>
        <color rgb="FFFF0000"/>
        <rFont val="Calibri"/>
        <family val="2"/>
        <scheme val="minor"/>
      </rPr>
      <t xml:space="preserve">(cómo lo hace) </t>
    </r>
    <r>
      <rPr>
        <sz val="18"/>
        <rFont val="Calibri"/>
        <family val="2"/>
        <scheme val="minor"/>
      </rPr>
      <t xml:space="preserve"> Conocimiento de la especialidad Penal y recolecciónde  datos para el diseño del Gestor documental aplicable a la especialidad.
</t>
    </r>
    <r>
      <rPr>
        <sz val="18"/>
        <color rgb="FFFF0000"/>
        <rFont val="Calibri"/>
        <family val="2"/>
        <scheme val="minor"/>
      </rPr>
      <t>(desviación )</t>
    </r>
    <r>
      <rPr>
        <sz val="18"/>
        <rFont val="Calibri"/>
        <family val="2"/>
        <scheme val="minor"/>
      </rPr>
      <t xml:space="preserve"> reformular el plan si se incumplen términos.
</t>
    </r>
    <r>
      <rPr>
        <sz val="18"/>
        <color rgb="FFFF0000"/>
        <rFont val="Calibri"/>
        <family val="2"/>
        <scheme val="minor"/>
      </rPr>
      <t xml:space="preserve">(evidencia) </t>
    </r>
    <r>
      <rPr>
        <sz val="18"/>
        <rFont val="Calibri"/>
        <family val="2"/>
        <scheme val="minor"/>
      </rPr>
      <t>Como registro  queda actas de reuniones.</t>
    </r>
  </si>
  <si>
    <t>Una vez se reciben los expedientes revisa los expediente recibidos sean los que están cargdos.
La Líder del área de reparto En vista que se han presentado diferentcias, se acude a la UTDI para evitar situaciones al futuro</t>
  </si>
  <si>
    <r>
      <t>(</t>
    </r>
    <r>
      <rPr>
        <sz val="18"/>
        <color rgb="FFFF0000"/>
        <rFont val="Calibri"/>
        <family val="2"/>
        <scheme val="minor"/>
      </rPr>
      <t>Responsable</t>
    </r>
    <r>
      <rPr>
        <sz val="18"/>
        <rFont val="Calibri"/>
        <family val="2"/>
        <scheme val="minor"/>
      </rPr>
      <t>) CENDOJ</t>
    </r>
    <r>
      <rPr>
        <sz val="18"/>
        <color rgb="FFFF0000"/>
        <rFont val="Calibri"/>
        <family val="2"/>
        <scheme val="minor"/>
      </rPr>
      <t xml:space="preserve">
(periodicidad)</t>
    </r>
    <r>
      <rPr>
        <sz val="18"/>
        <rFont val="Calibri"/>
        <family val="2"/>
        <scheme val="minor"/>
      </rPr>
      <t xml:space="preserve"> 
(</t>
    </r>
    <r>
      <rPr>
        <sz val="18"/>
        <color rgb="FFFF0000"/>
        <rFont val="Calibri"/>
        <family val="2"/>
        <scheme val="minor"/>
      </rPr>
      <t>qué hace</t>
    </r>
    <r>
      <rPr>
        <sz val="18"/>
        <rFont val="Calibri"/>
        <family val="2"/>
        <scheme val="minor"/>
      </rPr>
      <t xml:space="preserve">) Asigna un responsable  o un comité para elaboración de propuesta para la creación e implementación de las TRD propias para el SPA 
</t>
    </r>
    <r>
      <rPr>
        <sz val="18"/>
        <color rgb="FFFF0000"/>
        <rFont val="Calibri"/>
        <family val="2"/>
        <scheme val="minor"/>
      </rPr>
      <t xml:space="preserve">(cómo lo hace) </t>
    </r>
    <r>
      <rPr>
        <sz val="18"/>
        <rFont val="Calibri"/>
        <family val="2"/>
        <scheme val="minor"/>
      </rPr>
      <t xml:space="preserve">Por medio de reuniones en las que se diseñan las TRD
</t>
    </r>
    <r>
      <rPr>
        <sz val="18"/>
        <color rgb="FFFF0000"/>
        <rFont val="Calibri"/>
        <family val="2"/>
        <scheme val="minor"/>
      </rPr>
      <t>(desviación )</t>
    </r>
    <r>
      <rPr>
        <sz val="18"/>
        <rFont val="Calibri"/>
        <family val="2"/>
        <scheme val="minor"/>
      </rPr>
      <t xml:space="preserve"> Revisar la  propuesta por el CENDOJ generar  espacios para definir el tema.
</t>
    </r>
    <r>
      <rPr>
        <sz val="18"/>
        <color rgb="FFFF0000"/>
        <rFont val="Calibri"/>
        <family val="2"/>
        <scheme val="minor"/>
      </rPr>
      <t xml:space="preserve">(evidencia) </t>
    </r>
    <r>
      <rPr>
        <sz val="18"/>
        <rFont val="Calibri"/>
        <family val="2"/>
        <scheme val="minor"/>
      </rPr>
      <t xml:space="preserve">Como registro  queda actas de reuniones </t>
    </r>
  </si>
  <si>
    <r>
      <t>(</t>
    </r>
    <r>
      <rPr>
        <sz val="18"/>
        <color rgb="FFFF0000"/>
        <rFont val="Calibri"/>
        <family val="2"/>
        <scheme val="minor"/>
      </rPr>
      <t>Responsable</t>
    </r>
    <r>
      <rPr>
        <sz val="18"/>
        <rFont val="Calibri"/>
        <family val="2"/>
        <scheme val="minor"/>
      </rPr>
      <t xml:space="preserve">) Juez Coordinador </t>
    </r>
    <r>
      <rPr>
        <sz val="18"/>
        <color rgb="FFFF0000"/>
        <rFont val="Calibri"/>
        <family val="2"/>
        <scheme val="minor"/>
      </rPr>
      <t xml:space="preserve">
(periodicidad)</t>
    </r>
    <r>
      <rPr>
        <sz val="18"/>
        <rFont val="Calibri"/>
        <family val="2"/>
        <scheme val="minor"/>
      </rPr>
      <t xml:space="preserve">  cuando se requiera 
(</t>
    </r>
    <r>
      <rPr>
        <sz val="18"/>
        <color rgb="FFFF0000"/>
        <rFont val="Calibri"/>
        <family val="2"/>
        <scheme val="minor"/>
      </rPr>
      <t>qué hace</t>
    </r>
    <r>
      <rPr>
        <sz val="18"/>
        <rFont val="Calibri"/>
        <family val="2"/>
        <scheme val="minor"/>
      </rPr>
      <t xml:space="preserve">) Jornadas de Descongestión
</t>
    </r>
    <r>
      <rPr>
        <sz val="18"/>
        <color rgb="FFFF0000"/>
        <rFont val="Calibri"/>
        <family val="2"/>
        <scheme val="minor"/>
      </rPr>
      <t>(cómo lo hace)</t>
    </r>
    <r>
      <rPr>
        <sz val="18"/>
        <rFont val="Calibri"/>
        <family val="2"/>
        <scheme val="minor"/>
      </rPr>
      <t xml:space="preserve"> Asignando personal de otros grupos temporalmente.
</t>
    </r>
    <r>
      <rPr>
        <sz val="18"/>
        <color rgb="FFFF0000"/>
        <rFont val="Calibri"/>
        <family val="2"/>
        <scheme val="minor"/>
      </rPr>
      <t>(desviación )</t>
    </r>
    <r>
      <rPr>
        <sz val="18"/>
        <rFont val="Calibri"/>
        <family val="2"/>
        <scheme val="minor"/>
      </rPr>
      <t xml:space="preserve">
</t>
    </r>
    <r>
      <rPr>
        <sz val="18"/>
        <color rgb="FFFF0000"/>
        <rFont val="Calibri"/>
        <family val="2"/>
        <scheme val="minor"/>
      </rPr>
      <t xml:space="preserve">(evidencia) </t>
    </r>
    <r>
      <rPr>
        <sz val="18"/>
        <rFont val="Calibri"/>
        <family val="2"/>
        <scheme val="minor"/>
      </rPr>
      <t>Registro de los expedientes tramitados.</t>
    </r>
  </si>
  <si>
    <r>
      <t>(</t>
    </r>
    <r>
      <rPr>
        <sz val="18"/>
        <color rgb="FFFF0000"/>
        <rFont val="Calibri"/>
        <family val="2"/>
        <scheme val="minor"/>
      </rPr>
      <t>Responsable</t>
    </r>
    <r>
      <rPr>
        <sz val="18"/>
        <rFont val="Calibri"/>
        <family val="2"/>
        <scheme val="minor"/>
      </rPr>
      <t>) La Coordinadora de la Oficina de Apoyo 
(</t>
    </r>
    <r>
      <rPr>
        <sz val="18"/>
        <color rgb="FFFF0000"/>
        <rFont val="Calibri"/>
        <family val="2"/>
        <scheme val="minor"/>
      </rPr>
      <t>periodicidad</t>
    </r>
    <r>
      <rPr>
        <sz val="18"/>
        <rFont val="Calibri"/>
        <family val="2"/>
        <scheme val="minor"/>
      </rPr>
      <t>) semanal, mensual y trimestralmente
(</t>
    </r>
    <r>
      <rPr>
        <sz val="18"/>
        <color rgb="FFFF0000"/>
        <rFont val="Calibri"/>
        <family val="2"/>
        <scheme val="minor"/>
      </rPr>
      <t>qué hace</t>
    </r>
    <r>
      <rPr>
        <sz val="18"/>
        <rFont val="Calibri"/>
        <family val="2"/>
        <scheme val="minor"/>
      </rPr>
      <t>)  revisa las cargas de trabajo y la productividad de las áreas funcionales de la oficina de apoyo para verificar los indicadores
(</t>
    </r>
    <r>
      <rPr>
        <sz val="18"/>
        <color rgb="FFFF0000"/>
        <rFont val="Calibri"/>
        <family val="2"/>
        <scheme val="minor"/>
      </rPr>
      <t>cómo lo hace</t>
    </r>
    <r>
      <rPr>
        <sz val="18"/>
        <rFont val="Calibri"/>
        <family val="2"/>
        <scheme val="minor"/>
      </rPr>
      <t xml:space="preserve">), Analizando las herramientas de control y descargando información de los aplicativos con las que se da trámite a las labores  
</t>
    </r>
    <r>
      <rPr>
        <sz val="18"/>
        <color rgb="FFFF0000"/>
        <rFont val="Calibri"/>
        <family val="2"/>
        <scheme val="minor"/>
      </rPr>
      <t>(desviación )</t>
    </r>
    <r>
      <rPr>
        <sz val="18"/>
        <rFont val="Calibri"/>
        <family val="2"/>
        <scheme val="minor"/>
      </rPr>
      <t xml:space="preserve"> Si los pendientes superan los estándares establecidos, conjuntamente con los líderes de las áreas, se realizan los planes de trabajo para reducir las brechas en el cumplimiento y en el informe periódico se pone en conocimiento del Comité Coordinador así como al Consejo Seccional.
</t>
    </r>
    <r>
      <rPr>
        <sz val="18"/>
        <color rgb="FFFF0000"/>
        <rFont val="Calibri"/>
        <family val="2"/>
        <scheme val="minor"/>
      </rPr>
      <t>(evidencia).</t>
    </r>
    <r>
      <rPr>
        <sz val="18"/>
        <rFont val="Calibri"/>
        <family val="2"/>
        <scheme val="minor"/>
      </rPr>
      <t xml:space="preserve"> Como registro del control quedan las estadísticas en Excel, informes presentados, actas de Auditoría de firma o de reunión. 
</t>
    </r>
    <r>
      <rPr>
        <sz val="18"/>
        <color rgb="FF00B050"/>
        <rFont val="Calibri"/>
        <family val="2"/>
        <scheme val="minor"/>
      </rPr>
      <t>SI ESTA ACTIVIDAD SE HACE ANTES DE QUE SE PRESENTE LA SOBRECARGA DE TRABAJO O SEA CON PROYECCIONES (seria preventivo)  si se hace despues seria una accion correctiva .</t>
    </r>
  </si>
  <si>
    <t xml:space="preserve">MATRIZ DE RIESGOS SIGCMA </t>
  </si>
  <si>
    <t>IDENTIFICACIÓN DEL RIEGO</t>
  </si>
  <si>
    <t>VALORACIÓN  DEL RIESGO - NIVEL DEL RIESGO RESIDUAL</t>
  </si>
  <si>
    <t>DESCRIPCIÓN  DEL RIESGO</t>
  </si>
  <si>
    <t>Probabilidad inherente</t>
  </si>
  <si>
    <t>Impacto inherente</t>
  </si>
  <si>
    <t>Zona de Riesgo Inherente</t>
  </si>
  <si>
    <t>Probabilidad Residual Final</t>
  </si>
  <si>
    <t>Impacto Residual Final</t>
  </si>
  <si>
    <t>#</t>
  </si>
  <si>
    <t>Zona de Riesgo Final</t>
  </si>
  <si>
    <t>Opción de Tratamiento</t>
  </si>
  <si>
    <t>Actividades</t>
  </si>
  <si>
    <t>Responsable</t>
  </si>
  <si>
    <t>Fecha Implementación</t>
  </si>
  <si>
    <t>Incumplimiento de las metas establecidas</t>
  </si>
  <si>
    <t>Reducir (Mitigar)</t>
  </si>
  <si>
    <t>Coordinadora
Líderes de proceso</t>
  </si>
  <si>
    <t>Aceptar el riesgo</t>
  </si>
  <si>
    <t xml:space="preserve">IDENTIFICACIÓN DEL RIESGO </t>
  </si>
  <si>
    <t>VALORACION RIESGO RESIDUAL</t>
  </si>
  <si>
    <t xml:space="preserve">OPCION DE TRATAMIENTO </t>
  </si>
  <si>
    <t>ACTIVIDADES</t>
  </si>
  <si>
    <t>PROCESO LIDER</t>
  </si>
  <si>
    <t>FECHA DE LA ACTIVIDAD</t>
  </si>
  <si>
    <t>ANÁLISIS DEL RESULTADO FINAL 
1 TRIMESTRE</t>
  </si>
  <si>
    <t xml:space="preserve">IMPACTO </t>
  </si>
  <si>
    <t>NIVEL</t>
  </si>
  <si>
    <t>CENTRAL</t>
  </si>
  <si>
    <t>SECCIO NAL</t>
  </si>
  <si>
    <t xml:space="preserve"> INICIO
DIA/MES/AÑO</t>
  </si>
  <si>
    <t>FIN 
DIA/MES/AÑO</t>
  </si>
  <si>
    <t>Se realizó la notificación de las Tutelas de conocimiento de los 20 Juzgados de Ejecución</t>
  </si>
  <si>
    <t>x</t>
  </si>
  <si>
    <r>
      <t xml:space="preserve">En el 1er. Trimestre 2025, se tramitaron 1836 tutelas de conocimiento de los 20 Juzgados de Ejecución de las cuales no hubo vencimiento de términos
* 1021 fueron enviadas a la Corte
* 245 fueron impugnadas
* 17 corresponden a </t>
    </r>
    <r>
      <rPr>
        <i/>
        <sz val="16"/>
        <color theme="1"/>
        <rFont val="Arial Narrow"/>
        <family val="2"/>
      </rPr>
      <t xml:space="preserve">Habeas Corpus
</t>
    </r>
    <r>
      <rPr>
        <sz val="16"/>
        <color theme="1"/>
        <rFont val="Calibri"/>
        <family val="2"/>
        <scheme val="minor"/>
      </rPr>
      <t>* 25 fueron desistidas, 57 inadmitidas
* Al cierre del periodo estaban en término 474</t>
    </r>
  </si>
  <si>
    <t xml:space="preserve">Fuente: Herramientas de Control área de Acciones Constitucionales, SIICOR y correo </t>
  </si>
  <si>
    <t>Evitar</t>
  </si>
  <si>
    <t>Acompañamiento en las Audiencia de Remate</t>
  </si>
  <si>
    <t>Para el 1er. Trimestre de 2025, la Oficina de apoyo realizó el acompañamiento en 321 diligencias de Remates. 
* Fueron adjudicadas 51 
* No se realizaron 248 por causas no atribuíbles a la secretaría sino a las partes (no cumplieron el control de legalidad que realiza el despacho)
* 52 audiencias fueron declaradas desiertas</t>
  </si>
  <si>
    <t>Se efectuaron las notificaciones cumpliendo los requisitos</t>
  </si>
  <si>
    <t>En el 1er. Trimestre 2025, se tramitaron 1836 tutelas de conocimiento de los 20 Juzgados de Ejecución de las cuales no hubo vencimiento de términos</t>
  </si>
  <si>
    <t>Fuente: Herramientas de Control área de Remates</t>
  </si>
  <si>
    <t>Se realizó el reparto de los procesos provenientes de 144 Juzgados Civiles Municipales y de Pequeñas Causas y Competencia Múltiple hacia los 20 Juzgados de Ejecución</t>
  </si>
  <si>
    <t>Se dio trámite a los procesos de los Juzgados de ejecución</t>
  </si>
  <si>
    <t>N.A</t>
  </si>
  <si>
    <t>La especialidad Civil Ejecución no se encuentra Certificada en Antisoborno y no se tienen los controles por ello</t>
  </si>
  <si>
    <t>Fuente: Aplicativo de reparto T-Dial</t>
  </si>
  <si>
    <t>ANÁLISIS DEL RESULTADO FINAL 
2 TRIMESTRE</t>
  </si>
  <si>
    <t>SECCIONAL</t>
  </si>
  <si>
    <t>ANÁLISIS DEL RESULTADO FINAL 
3 TRIMESTRE</t>
  </si>
  <si>
    <t>ANÁLISIS DEL RESULTADO FINAL 
4 TRIMESTRE</t>
  </si>
  <si>
    <t>8- Política- Criterios para administrar riesgos</t>
  </si>
  <si>
    <t>Frecuencia de la Actividad</t>
  </si>
  <si>
    <t>Probabilidad</t>
  </si>
  <si>
    <t xml:space="preserve">Frecuencia:  Número de casos materializados /Total de actividades </t>
  </si>
  <si>
    <t xml:space="preserve">Factibilidad </t>
  </si>
  <si>
    <t>Muy Baja</t>
  </si>
  <si>
    <t>Resultados entre 0- 4%</t>
  </si>
  <si>
    <t>Puede ocurrir solo en circunstancias excepcionales</t>
  </si>
  <si>
    <t>Baja</t>
  </si>
  <si>
    <t>Resultados entre 5%- 9%</t>
  </si>
  <si>
    <t xml:space="preserve"> Puede ocurrir en algún momento</t>
  </si>
  <si>
    <t>Media</t>
  </si>
  <si>
    <t>Resultados entre 10%- 29%</t>
  </si>
  <si>
    <t xml:space="preserve"> Podría ocurrir en algún momento</t>
  </si>
  <si>
    <t>Alta</t>
  </si>
  <si>
    <t>Resultados entre 30% - 49%</t>
  </si>
  <si>
    <t>Probablemente ocurrirá en la mayoria de las circunstancias</t>
  </si>
  <si>
    <t>Muy Alta</t>
  </si>
  <si>
    <t>Resultados entre 50% - 100%</t>
  </si>
  <si>
    <t>Se espera que ocurra en la mayoría de las circunstancias</t>
  </si>
  <si>
    <t>Afectación Ambiental</t>
  </si>
  <si>
    <t>Tabla Criterios para definir el nivel de impacto</t>
  </si>
  <si>
    <t>Leve</t>
  </si>
  <si>
    <t>Menor</t>
  </si>
  <si>
    <t xml:space="preserve">De la entidad, seccional, despachos a nivel local o municipal </t>
  </si>
  <si>
    <t>Moderado</t>
  </si>
  <si>
    <t xml:space="preserve">De la entidad, seccional, despachos a nivel departamental </t>
  </si>
  <si>
    <t>Mayor</t>
  </si>
  <si>
    <t xml:space="preserve">De la entidad y sector justicia a nivel nacional </t>
  </si>
  <si>
    <t>Interrupción o afectación en la prestación del servicio judicial</t>
  </si>
  <si>
    <t>Catastrófico</t>
  </si>
  <si>
    <t>Afectación al presupuesto en un valor ≥0,5%.</t>
  </si>
  <si>
    <t>Afectación al presupuesto en un valor &lt;0,5% y ≥1%.</t>
  </si>
  <si>
    <t>Afectación al  presupuesto en un valor  &lt;5% y  ≥20%.</t>
  </si>
  <si>
    <t>Afectación al presupuesto en un valor ≥50%.</t>
  </si>
  <si>
    <t>Incumplimiento del 20% de los indicadores del proceso</t>
  </si>
  <si>
    <t>Incumplimiento del 40% de los indicadores del proceso</t>
  </si>
  <si>
    <t>Incumplimiento del 60% de los indicadores del proceso</t>
  </si>
  <si>
    <t>Incumplimiento del 80% de los indicadores del proceso</t>
  </si>
  <si>
    <t>Incumplimiento del 100% de los indicadores del proceso</t>
  </si>
  <si>
    <t>Entre  0 a 48 horas habiles al año o afectación mínima</t>
  </si>
  <si>
    <t>Entre 49 a 96 horas  habiles al año  o afectación baja</t>
  </si>
  <si>
    <t>Entre  97 a 144 horas   habiles al año  o afectación media</t>
  </si>
  <si>
    <t xml:space="preserve">Entre  145 a 192 horas  hábiles al año o afectación alta </t>
  </si>
  <si>
    <t xml:space="preserve">Entre e 193 a 240 horas  habiles al año   o afectación extrema </t>
  </si>
  <si>
    <t xml:space="preserve">     El riesgo afecta la imagen de la entidad con algunos usuarios de relevancia frente al logro de los objetivos</t>
  </si>
  <si>
    <t>Interrupción o afectación en la prestación del servicio administrativo</t>
  </si>
  <si>
    <t>Entre 0 a 96 horas habiles al año  o afectación minima</t>
  </si>
  <si>
    <t>Entre e 97 a 192 horas  habiles al año o afectación baja</t>
  </si>
  <si>
    <t>Entre 193 a 288 horas   habiles al año  o afectación media</t>
  </si>
  <si>
    <t>Entre  289 a 384 horas o afectación alta</t>
  </si>
  <si>
    <t>Entre  385 a 540 horas  habiles al año  o afectación extrema</t>
  </si>
  <si>
    <t xml:space="preserve">Si el hecho llegara a presentarse, tendría consecuencias o efectos mínimos sobre la entidad.
</t>
  </si>
  <si>
    <t xml:space="preserve">Si el hecho llegara a presentarse, tendría bajo impacto o efecto sobre la entidad.
</t>
  </si>
  <si>
    <t xml:space="preserve">Si el hecho llegara a presentarse, tendría medianas consecuencias o efectos sobre la entidad.
</t>
  </si>
  <si>
    <t xml:space="preserve">Si el hecho llegara a presentarse, tendría altas consecuencias o efectos sobre la entidad
</t>
  </si>
  <si>
    <t xml:space="preserve">Si el hecho llegara a presentarse, tendría desastrosas consecuencias o efectos sobre la entidad.
</t>
  </si>
  <si>
    <t xml:space="preserve"> Matriz de Calor </t>
  </si>
  <si>
    <t>Impacto</t>
  </si>
  <si>
    <t>Tratamiento</t>
  </si>
  <si>
    <t>Muy Alta
5</t>
  </si>
  <si>
    <t>Extremo</t>
  </si>
  <si>
    <t>Evitar,Reducir (Compartir),Reducir(Mitigar)</t>
  </si>
  <si>
    <t>Alta
4</t>
  </si>
  <si>
    <t>Alto</t>
  </si>
  <si>
    <t>Reducir (Compartir),Reducir(Mitigar), Evitar</t>
  </si>
  <si>
    <t>Media
3</t>
  </si>
  <si>
    <t>Aceptar el riesgo, Reducir (Compartir),Reducir(Mitigar)</t>
  </si>
  <si>
    <t>Compartir</t>
  </si>
  <si>
    <t>Baja
2</t>
  </si>
  <si>
    <t>Bajo</t>
  </si>
  <si>
    <t>Muy Baja
1</t>
  </si>
  <si>
    <t xml:space="preserve">Impacto </t>
  </si>
  <si>
    <t>Leve
1</t>
  </si>
  <si>
    <t>Menor
2</t>
  </si>
  <si>
    <t>Moderado
3</t>
  </si>
  <si>
    <t>Mayor
4</t>
  </si>
  <si>
    <t>Catastrófico
5</t>
  </si>
  <si>
    <t>Muy BajaLeve</t>
  </si>
  <si>
    <t>Muy BajaMenor</t>
  </si>
  <si>
    <t>Muy BajaModerado</t>
  </si>
  <si>
    <t>Muy BajaMayor</t>
  </si>
  <si>
    <t xml:space="preserve">Alto </t>
  </si>
  <si>
    <t>Muy BajaCatastrófico</t>
  </si>
  <si>
    <t>BajaLeve</t>
  </si>
  <si>
    <t>BajaMenor</t>
  </si>
  <si>
    <t>BajaModerado</t>
  </si>
  <si>
    <t>BajaMayor</t>
  </si>
  <si>
    <t>BajaCatastrófico</t>
  </si>
  <si>
    <t>MediaLeve</t>
  </si>
  <si>
    <t>MediaMenor</t>
  </si>
  <si>
    <t>MediaModerado</t>
  </si>
  <si>
    <t>MediaMayor</t>
  </si>
  <si>
    <t>MediaCatastrófico</t>
  </si>
  <si>
    <t>AltaLeve</t>
  </si>
  <si>
    <t>AltaMenor</t>
  </si>
  <si>
    <t>AltaModerado</t>
  </si>
  <si>
    <t>AltaMayor</t>
  </si>
  <si>
    <t>AltaCatastrófico</t>
  </si>
  <si>
    <t>Muy AltaLeve</t>
  </si>
  <si>
    <t>Muy AltaMenor</t>
  </si>
  <si>
    <t>Muy AltaModerado</t>
  </si>
  <si>
    <t>Muy AltaMayor</t>
  </si>
  <si>
    <t>Muy AltaCatastrófico</t>
  </si>
  <si>
    <t>en el 1er Trimestre reuniones de seguimiento</t>
  </si>
  <si>
    <t>Entre los meses de Enero a marzo de 2025 la oficina de apoyo repartió 12938 procesos</t>
  </si>
  <si>
    <r>
      <t xml:space="preserve">Entre los meses de abril a junio de 2025 la oficina de apoyo repartió </t>
    </r>
    <r>
      <rPr>
        <b/>
        <sz val="16"/>
        <color theme="1"/>
        <rFont val="Calibri"/>
        <family val="2"/>
        <scheme val="minor"/>
      </rPr>
      <t xml:space="preserve">25.861 </t>
    </r>
    <r>
      <rPr>
        <sz val="16"/>
        <color theme="1"/>
        <rFont val="Calibri"/>
        <family val="2"/>
        <scheme val="minor"/>
      </rPr>
      <t>procesos cumpliendo los principios y requisitos establecidos, sin materialización del riesgo.</t>
    </r>
  </si>
  <si>
    <r>
      <t xml:space="preserve">En el 1er. Semestre 2025, se recibieron </t>
    </r>
    <r>
      <rPr>
        <b/>
        <sz val="16"/>
        <color theme="1"/>
        <rFont val="Calibri"/>
        <family val="2"/>
        <scheme val="minor"/>
      </rPr>
      <t>3843</t>
    </r>
    <r>
      <rPr>
        <sz val="16"/>
        <color theme="1"/>
        <rFont val="Calibri"/>
        <family val="2"/>
        <scheme val="minor"/>
      </rPr>
      <t xml:space="preserve"> acciones de tutela de conocimiento y </t>
    </r>
    <r>
      <rPr>
        <i/>
        <sz val="16"/>
        <color theme="1"/>
        <rFont val="Calibri"/>
        <family val="2"/>
        <scheme val="minor"/>
      </rPr>
      <t>Habeas Corpus</t>
    </r>
    <r>
      <rPr>
        <sz val="16"/>
        <color theme="1"/>
        <rFont val="Calibri"/>
        <family val="2"/>
        <scheme val="minor"/>
      </rPr>
      <t>, no se materializó el riesgo.</t>
    </r>
  </si>
  <si>
    <t>Para el 2o. Trimestre de 2025, la Oficina de apoyo realizó el acompañamiento en 354 diligencias de Remates. 
* Fueron adjudicadas 39 esto es, el 11% 
* No se realizaron 261 por causas no atribuíbles a la secretaría sino a las partes (no cumplieron el control de legalidad que realiza el despacho)
* 54 audiencias fueron declaradas desiertas
Asi las cosas, las audiencias que no se realizarón fue por causas no atribuibles a los despachos judiciales ni a la oficina de apoyo, razón por la que no se materializó el riesgo.</t>
  </si>
  <si>
    <r>
      <t xml:space="preserve">El área de Acciones Constitucionales en el 2o. Trimestre de 2025 recibió 1500 acciones de tutelas de conocimiento y </t>
    </r>
    <r>
      <rPr>
        <i/>
        <sz val="16"/>
        <color theme="1"/>
        <rFont val="Calibri"/>
        <family val="2"/>
        <scheme val="minor"/>
      </rPr>
      <t>Habeas Corpus</t>
    </r>
    <r>
      <rPr>
        <sz val="16"/>
        <color theme="1"/>
        <rFont val="Calibri"/>
        <family val="2"/>
        <scheme val="minor"/>
      </rPr>
      <t xml:space="preserve"> para los 20 Juzgados de Ejecución.
Para un Total de enero a junio del 2025 de 2520 que cumplieron el trámite para envío a la Corte. Más 1323 entre Acciones en Término, Habeas Corpus, Desistidas, Impugnadas, Inadmitidas. </t>
    </r>
    <r>
      <rPr>
        <b/>
        <sz val="16"/>
        <color theme="1"/>
        <rFont val="Calibri"/>
        <family val="2"/>
        <scheme val="minor"/>
      </rPr>
      <t>Da un total recibido de 3843 en el semestre</t>
    </r>
    <r>
      <rPr>
        <sz val="16"/>
        <color theme="1"/>
        <rFont val="Calibri"/>
        <family val="2"/>
        <scheme val="minor"/>
      </rPr>
      <t>. Promedio por juzgado de 192, evitando así la materialización del riesgo.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</si>
</sst>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
    <numFmt numFmtId="166" formatCode="0.000%"/>
  </numFmts>
  <fonts count="134">
    <font>
      <sz val="11"/>
      <color theme="1"/>
      <name val="Calibri"/>
      <family val="2"/>
      <scheme val="minor"/>
    </font>
    <font>
      <sz val="11"/>
      <color theme="1"/>
      <name val="Arial Narrow"/>
      <family val="2"/>
    </font>
    <font>
      <sz val="14"/>
      <color theme="1"/>
      <name val="Arial Narrow"/>
      <family val="2"/>
    </font>
    <font>
      <b/>
      <sz val="11"/>
      <color theme="1"/>
      <name val="Arial Narrow"/>
      <family val="2"/>
    </font>
    <font>
      <b/>
      <sz val="11"/>
      <color theme="0"/>
      <name val="Arial Narrow"/>
      <family val="2"/>
    </font>
    <font>
      <b/>
      <sz val="14"/>
      <color theme="0"/>
      <name val="Arial Narrow"/>
      <family val="2"/>
    </font>
    <font>
      <b/>
      <sz val="16"/>
      <color theme="0"/>
      <name val="Arial Narrow"/>
      <family val="2"/>
    </font>
    <font>
      <b/>
      <sz val="22"/>
      <color theme="1"/>
      <name val="Arial"/>
      <family val="2"/>
    </font>
    <font>
      <sz val="10"/>
      <name val="Arial"/>
      <family val="2"/>
    </font>
    <font>
      <sz val="12"/>
      <name val="Times New Roman"/>
      <family val="1"/>
    </font>
    <font>
      <b/>
      <sz val="11"/>
      <color theme="1"/>
      <name val="Calibri"/>
      <family val="2"/>
      <scheme val="minor"/>
    </font>
    <font>
      <sz val="11"/>
      <color theme="0"/>
      <name val="Calibri"/>
      <family val="2"/>
      <scheme val="minor"/>
    </font>
    <font>
      <sz val="11"/>
      <name val="Calibri"/>
      <family val="2"/>
      <scheme val="minor"/>
    </font>
    <font>
      <sz val="10"/>
      <color theme="1"/>
      <name val="Calibri"/>
      <family val="2"/>
      <scheme val="minor"/>
    </font>
    <font>
      <sz val="12"/>
      <color theme="1"/>
      <name val="Calibri"/>
      <family val="2"/>
      <scheme val="minor"/>
    </font>
    <font>
      <b/>
      <sz val="20"/>
      <color theme="1"/>
      <name val="Calibri"/>
      <family val="2"/>
      <scheme val="minor"/>
    </font>
    <font>
      <b/>
      <sz val="12"/>
      <color rgb="FF000000"/>
      <name val="Calibri"/>
      <family val="2"/>
    </font>
    <font>
      <b/>
      <i/>
      <sz val="10"/>
      <color theme="1"/>
      <name val="Calibri"/>
      <family val="2"/>
      <scheme val="minor"/>
    </font>
    <font>
      <sz val="11"/>
      <color theme="1"/>
      <name val="Arial"/>
      <family val="2"/>
    </font>
    <font>
      <b/>
      <sz val="10"/>
      <color theme="1"/>
      <name val="Arial"/>
      <family val="2"/>
    </font>
    <font>
      <b/>
      <sz val="10"/>
      <color theme="0"/>
      <name val="Arial"/>
      <family val="2"/>
    </font>
    <font>
      <sz val="11"/>
      <color theme="0"/>
      <name val="Arial"/>
      <family val="2"/>
    </font>
    <font>
      <b/>
      <sz val="26"/>
      <color theme="1"/>
      <name val="Calibri"/>
      <family val="2"/>
      <scheme val="minor"/>
    </font>
    <font>
      <b/>
      <sz val="14"/>
      <color theme="1"/>
      <name val="Calibri"/>
      <family val="2"/>
      <scheme val="minor"/>
    </font>
    <font>
      <sz val="10"/>
      <name val="Calibri"/>
      <family val="2"/>
      <scheme val="minor"/>
    </font>
    <font>
      <b/>
      <sz val="10"/>
      <name val="Arial"/>
      <family val="2"/>
    </font>
    <font>
      <b/>
      <i/>
      <sz val="16"/>
      <name val="Calibri"/>
      <family val="2"/>
      <scheme val="minor"/>
    </font>
    <font>
      <sz val="10"/>
      <color theme="1"/>
      <name val="Roboto"/>
    </font>
    <font>
      <b/>
      <sz val="22"/>
      <color theme="0"/>
      <name val="Arial Narrow"/>
      <family val="2"/>
    </font>
    <font>
      <sz val="11"/>
      <color theme="0"/>
      <name val="Arial Narrow"/>
      <family val="2"/>
    </font>
    <font>
      <sz val="11"/>
      <color rgb="FF00B050"/>
      <name val="Calibri"/>
      <family val="2"/>
      <scheme val="minor"/>
    </font>
    <font>
      <b/>
      <sz val="16"/>
      <color theme="1"/>
      <name val="Calibri"/>
      <family val="2"/>
      <scheme val="minor"/>
    </font>
    <font>
      <b/>
      <sz val="20"/>
      <color rgb="FF000000"/>
      <name val="Calibri"/>
      <family val="2"/>
    </font>
    <font>
      <b/>
      <sz val="16"/>
      <color rgb="FF000000"/>
      <name val="Calibri"/>
      <family val="2"/>
    </font>
    <font>
      <b/>
      <sz val="10"/>
      <color theme="1"/>
      <name val="Calibri"/>
      <family val="2"/>
      <scheme val="minor"/>
    </font>
    <font>
      <sz val="10"/>
      <color theme="4"/>
      <name val="Calibri"/>
      <family val="2"/>
      <scheme val="minor"/>
    </font>
    <font>
      <b/>
      <sz val="10"/>
      <color theme="0"/>
      <name val="Arial Narrow"/>
      <family val="2"/>
    </font>
    <font>
      <b/>
      <sz val="10"/>
      <color theme="2"/>
      <name val="Arial Narrow"/>
      <family val="2"/>
    </font>
    <font>
      <b/>
      <sz val="20"/>
      <color theme="0"/>
      <name val="Arial Narrow"/>
      <family val="2"/>
    </font>
    <font>
      <sz val="11"/>
      <color theme="1"/>
      <name val="Calibri"/>
      <family val="2"/>
      <scheme val="minor"/>
    </font>
    <font>
      <sz val="9"/>
      <color indexed="81"/>
      <name val="Tahoma"/>
      <family val="2"/>
    </font>
    <font>
      <b/>
      <sz val="9"/>
      <color indexed="81"/>
      <name val="Tahoma"/>
      <family val="2"/>
    </font>
    <font>
      <b/>
      <u/>
      <sz val="18"/>
      <color theme="1"/>
      <name val="Arial"/>
      <family val="2"/>
    </font>
    <font>
      <sz val="16"/>
      <name val="Arial"/>
      <family val="2"/>
    </font>
    <font>
      <b/>
      <sz val="16"/>
      <color rgb="FF000000"/>
      <name val="Arial"/>
      <family val="2"/>
    </font>
    <font>
      <sz val="16"/>
      <color theme="1"/>
      <name val="Calibri"/>
      <family val="2"/>
      <scheme val="minor"/>
    </font>
    <font>
      <sz val="16"/>
      <color rgb="FF000000"/>
      <name val="Arial"/>
      <family val="2"/>
    </font>
    <font>
      <sz val="16"/>
      <color rgb="FFFFFFFF"/>
      <name val="Arial"/>
      <family val="2"/>
    </font>
    <font>
      <sz val="16"/>
      <color theme="1"/>
      <name val="Arial"/>
      <family val="2"/>
    </font>
    <font>
      <sz val="16"/>
      <color theme="0"/>
      <name val="Arial"/>
      <family val="2"/>
    </font>
    <font>
      <b/>
      <sz val="16"/>
      <color theme="1"/>
      <name val="Arial"/>
      <family val="2"/>
    </font>
    <font>
      <sz val="11"/>
      <name val="Arial"/>
      <family val="2"/>
    </font>
    <font>
      <sz val="9"/>
      <name val="Arial"/>
      <family val="2"/>
    </font>
    <font>
      <b/>
      <sz val="12"/>
      <color theme="0"/>
      <name val="Calibri"/>
      <family val="2"/>
    </font>
    <font>
      <b/>
      <sz val="24"/>
      <color theme="1"/>
      <name val="Calibri"/>
      <family val="2"/>
      <scheme val="minor"/>
    </font>
    <font>
      <b/>
      <sz val="14"/>
      <color theme="0"/>
      <name val="Arial"/>
      <family val="2"/>
    </font>
    <font>
      <b/>
      <u/>
      <sz val="11"/>
      <name val="Arial"/>
      <family val="2"/>
    </font>
    <font>
      <b/>
      <sz val="11"/>
      <name val="Arial"/>
      <family val="2"/>
    </font>
    <font>
      <b/>
      <sz val="9"/>
      <name val="Arial"/>
      <family val="2"/>
    </font>
    <font>
      <b/>
      <sz val="9"/>
      <color theme="0"/>
      <name val="Arial"/>
      <family val="2"/>
    </font>
    <font>
      <b/>
      <sz val="11"/>
      <name val="Calibri"/>
      <family val="2"/>
      <scheme val="minor"/>
    </font>
    <font>
      <b/>
      <sz val="16"/>
      <name val="Arial"/>
      <family val="2"/>
    </font>
    <font>
      <b/>
      <sz val="26"/>
      <name val="Arial"/>
      <family val="2"/>
    </font>
    <font>
      <b/>
      <sz val="16"/>
      <color theme="0"/>
      <name val="Arial"/>
      <family val="2"/>
    </font>
    <font>
      <b/>
      <sz val="11"/>
      <name val="Calibri"/>
      <family val="2"/>
    </font>
    <font>
      <sz val="11"/>
      <color theme="4"/>
      <name val="Calibri"/>
      <family val="2"/>
      <scheme val="minor"/>
    </font>
    <font>
      <sz val="11"/>
      <color theme="5"/>
      <name val="Calibri"/>
      <family val="2"/>
      <scheme val="minor"/>
    </font>
    <font>
      <sz val="11"/>
      <color theme="9"/>
      <name val="Calibri"/>
      <family val="2"/>
      <scheme val="minor"/>
    </font>
    <font>
      <sz val="11"/>
      <color rgb="FF7030A0"/>
      <name val="Calibri"/>
      <family val="2"/>
      <scheme val="minor"/>
    </font>
    <font>
      <sz val="9"/>
      <name val="Arial Narrow"/>
      <family val="2"/>
    </font>
    <font>
      <b/>
      <sz val="22"/>
      <color theme="1"/>
      <name val="Calibri"/>
      <family val="2"/>
      <scheme val="minor"/>
    </font>
    <font>
      <b/>
      <sz val="8"/>
      <color rgb="FF000000"/>
      <name val="Times New Roman"/>
      <family val="1"/>
    </font>
    <font>
      <b/>
      <sz val="8"/>
      <color rgb="FF767171"/>
      <name val="Times New Roman"/>
      <family val="1"/>
    </font>
    <font>
      <sz val="11"/>
      <color theme="1"/>
      <name val="Azo Sans Medium"/>
    </font>
    <font>
      <sz val="16"/>
      <color theme="1"/>
      <name val="Azo Sans Medium"/>
    </font>
    <font>
      <sz val="11"/>
      <color theme="0"/>
      <name val="Azo Sans Medium"/>
    </font>
    <font>
      <sz val="11"/>
      <name val="Azo Sans Medium"/>
    </font>
    <font>
      <sz val="11"/>
      <color rgb="FF004D6D"/>
      <name val="Azo Sans Medium"/>
    </font>
    <font>
      <sz val="11"/>
      <color theme="0" tint="-4.9989318521683403E-2"/>
      <name val="Azo Sans Medium"/>
    </font>
    <font>
      <sz val="11"/>
      <color rgb="FF595959"/>
      <name val="Azo Sans Light"/>
    </font>
    <font>
      <sz val="12"/>
      <name val="Azo Sans Medium"/>
    </font>
    <font>
      <sz val="14"/>
      <color rgb="FF004D6D"/>
      <name val="Azo Sans Medium"/>
    </font>
    <font>
      <sz val="12"/>
      <color theme="1"/>
      <name val="Azo Sans Medium"/>
    </font>
    <font>
      <sz val="12"/>
      <color theme="0"/>
      <name val="Azo Sans Medium"/>
    </font>
    <font>
      <sz val="12"/>
      <color rgb="FF004D6D"/>
      <name val="Azo Sans Medium"/>
    </font>
    <font>
      <sz val="12"/>
      <name val="Azo Sans Light"/>
    </font>
    <font>
      <sz val="12"/>
      <color theme="1"/>
      <name val="Azo Sans Light"/>
    </font>
    <font>
      <b/>
      <sz val="16"/>
      <color theme="2"/>
      <name val="Arial Narrow"/>
      <family val="2"/>
    </font>
    <font>
      <sz val="16"/>
      <color rgb="FF00B050"/>
      <name val="Calibri"/>
      <family val="2"/>
      <scheme val="minor"/>
    </font>
    <font>
      <b/>
      <sz val="14"/>
      <color theme="2"/>
      <name val="Arial Narrow"/>
      <family val="2"/>
    </font>
    <font>
      <sz val="16"/>
      <color theme="0"/>
      <name val="Calibri"/>
      <family val="2"/>
      <scheme val="minor"/>
    </font>
    <font>
      <b/>
      <sz val="11"/>
      <color theme="1"/>
      <name val="Arial"/>
      <family val="2"/>
    </font>
    <font>
      <b/>
      <sz val="12"/>
      <color theme="1"/>
      <name val="Arial"/>
      <family val="2"/>
    </font>
    <font>
      <b/>
      <sz val="11"/>
      <color rgb="FF004D6D"/>
      <name val="Azo Sans Medium"/>
    </font>
    <font>
      <b/>
      <sz val="14"/>
      <color theme="1"/>
      <name val="Arial Narrow"/>
      <family val="2"/>
    </font>
    <font>
      <sz val="16"/>
      <name val="Calibri"/>
      <family val="2"/>
      <scheme val="minor"/>
    </font>
    <font>
      <b/>
      <sz val="18"/>
      <color theme="1"/>
      <name val="Calibri"/>
      <family val="2"/>
      <scheme val="minor"/>
    </font>
    <font>
      <sz val="14"/>
      <color theme="1"/>
      <name val="Calibri"/>
      <family val="2"/>
      <scheme val="minor"/>
    </font>
    <font>
      <b/>
      <sz val="12"/>
      <color indexed="81"/>
      <name val="Tahoma"/>
      <family val="2"/>
    </font>
    <font>
      <sz val="20"/>
      <color theme="1"/>
      <name val="Arial Narrow"/>
      <family val="2"/>
    </font>
    <font>
      <sz val="20"/>
      <color theme="1"/>
      <name val="Calibri"/>
      <family val="2"/>
      <scheme val="minor"/>
    </font>
    <font>
      <sz val="20"/>
      <name val="Calibri"/>
      <family val="2"/>
      <scheme val="minor"/>
    </font>
    <font>
      <sz val="20"/>
      <color rgb="FF000000"/>
      <name val="Calibri"/>
      <family val="2"/>
      <scheme val="minor"/>
    </font>
    <font>
      <sz val="18"/>
      <color theme="1"/>
      <name val="Calibri"/>
      <family val="2"/>
      <scheme val="minor"/>
    </font>
    <font>
      <sz val="18"/>
      <name val="Calibri"/>
      <family val="2"/>
      <scheme val="minor"/>
    </font>
    <font>
      <sz val="18"/>
      <color rgb="FF00B050"/>
      <name val="Calibri"/>
      <family val="2"/>
      <scheme val="minor"/>
    </font>
    <font>
      <sz val="18"/>
      <color theme="1"/>
      <name val="Arial Narrow"/>
      <family val="2"/>
    </font>
    <font>
      <b/>
      <sz val="18"/>
      <color theme="0"/>
      <name val="Arial Narrow"/>
      <family val="2"/>
    </font>
    <font>
      <sz val="18"/>
      <color rgb="FF000000"/>
      <name val="Calibri"/>
      <family val="2"/>
      <scheme val="minor"/>
    </font>
    <font>
      <sz val="25"/>
      <color theme="1"/>
      <name val="Calibri"/>
      <family val="2"/>
      <scheme val="minor"/>
    </font>
    <font>
      <b/>
      <sz val="25"/>
      <color theme="1"/>
      <name val="Calibri"/>
      <family val="2"/>
      <scheme val="minor"/>
    </font>
    <font>
      <b/>
      <u/>
      <sz val="20"/>
      <color theme="1"/>
      <name val="Calibri"/>
      <family val="2"/>
      <scheme val="minor"/>
    </font>
    <font>
      <sz val="18"/>
      <color theme="1" tint="4.9989318521683403E-2"/>
      <name val="Calibri"/>
      <family val="2"/>
      <scheme val="minor"/>
    </font>
    <font>
      <sz val="18"/>
      <color theme="1"/>
      <name val="Roboto"/>
    </font>
    <font>
      <b/>
      <sz val="22"/>
      <color theme="1"/>
      <name val="Arial Narrow"/>
      <family val="2"/>
    </font>
    <font>
      <sz val="22"/>
      <color theme="1"/>
      <name val="Arial Narrow"/>
      <family val="2"/>
    </font>
    <font>
      <sz val="22"/>
      <color theme="0"/>
      <name val="Arial Narrow"/>
      <family val="2"/>
    </font>
    <font>
      <sz val="20"/>
      <color theme="0"/>
      <name val="Calibri"/>
      <family val="2"/>
      <scheme val="minor"/>
    </font>
    <font>
      <sz val="18"/>
      <color rgb="FFFF0000"/>
      <name val="Calibri"/>
      <family val="2"/>
      <scheme val="minor"/>
    </font>
    <font>
      <sz val="18"/>
      <color rgb="FF7030A0"/>
      <name val="Calibri"/>
      <family val="2"/>
      <scheme val="minor"/>
    </font>
    <font>
      <sz val="18"/>
      <color rgb="FF92D050"/>
      <name val="Calibri"/>
      <family val="2"/>
      <scheme val="minor"/>
    </font>
    <font>
      <sz val="18"/>
      <color theme="0"/>
      <name val="Calibri"/>
      <family val="2"/>
      <scheme val="minor"/>
    </font>
    <font>
      <b/>
      <sz val="22"/>
      <name val="Arial Narrow"/>
      <family val="2"/>
    </font>
    <font>
      <b/>
      <sz val="22"/>
      <color rgb="FFFF0000"/>
      <name val="Arial Narrow"/>
      <family val="2"/>
    </font>
    <font>
      <sz val="16"/>
      <color theme="4"/>
      <name val="Calibri"/>
      <family val="2"/>
      <scheme val="minor"/>
    </font>
    <font>
      <b/>
      <sz val="24"/>
      <color theme="0"/>
      <name val="Arial Narrow"/>
      <family val="2"/>
    </font>
    <font>
      <sz val="24"/>
      <color theme="0"/>
      <name val="Arial Narrow"/>
      <family val="2"/>
    </font>
    <font>
      <sz val="20"/>
      <color theme="0"/>
      <name val="Arial Narrow"/>
      <family val="2"/>
    </font>
    <font>
      <b/>
      <sz val="18"/>
      <name val="Calibri"/>
      <family val="2"/>
      <scheme val="minor"/>
    </font>
    <font>
      <b/>
      <sz val="18"/>
      <color theme="2"/>
      <name val="Arial Narrow"/>
      <family val="2"/>
    </font>
    <font>
      <i/>
      <sz val="16"/>
      <color theme="1"/>
      <name val="Arial Narrow"/>
      <family val="2"/>
    </font>
    <font>
      <sz val="16"/>
      <color theme="0"/>
      <name val="Arial Narrow"/>
      <family val="2"/>
    </font>
    <font>
      <sz val="11"/>
      <color theme="0" tint="-0.14999847407452621"/>
      <name val="Calibri"/>
      <family val="2"/>
      <scheme val="minor"/>
    </font>
    <font>
      <i/>
      <sz val="16"/>
      <color theme="1"/>
      <name val="Calibri"/>
      <family val="2"/>
      <scheme val="minor"/>
    </font>
  </fonts>
  <fills count="26">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0" tint="-0.14999847407452621"/>
        <bgColor indexed="64"/>
      </patternFill>
    </fill>
    <fill>
      <patternFill patternType="solid">
        <fgColor rgb="FFBFBFBF"/>
        <bgColor indexed="64"/>
      </patternFill>
    </fill>
    <fill>
      <patternFill patternType="solid">
        <fgColor rgb="FF92D050"/>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rgb="FFFF0000"/>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rgb="FFFFFF00"/>
        <bgColor indexed="64"/>
      </patternFill>
    </fill>
    <fill>
      <patternFill patternType="solid">
        <fgColor rgb="FF0084B6"/>
        <bgColor indexed="64"/>
      </patternFill>
    </fill>
    <fill>
      <patternFill patternType="solid">
        <fgColor rgb="FF4DC0E3"/>
        <bgColor indexed="64"/>
      </patternFill>
    </fill>
    <fill>
      <patternFill patternType="solid">
        <fgColor rgb="FFFFFFFF"/>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theme="9" tint="0.79998168889431442"/>
        <bgColor indexed="64"/>
      </patternFill>
    </fill>
    <fill>
      <patternFill patternType="solid">
        <fgColor theme="7" tint="0.79998168889431442"/>
        <bgColor indexed="64"/>
      </patternFill>
    </fill>
  </fills>
  <borders count="143">
    <border>
      <left/>
      <right/>
      <top/>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diagonal/>
    </border>
    <border>
      <left/>
      <right/>
      <top style="thin">
        <color auto="1"/>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
      <left style="thick">
        <color theme="0"/>
      </left>
      <right style="thick">
        <color theme="0"/>
      </right>
      <top/>
      <bottom style="thick">
        <color theme="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top style="thick">
        <color theme="0"/>
      </top>
      <bottom style="medium">
        <color indexed="64"/>
      </bottom>
      <diagonal/>
    </border>
    <border>
      <left/>
      <right/>
      <top style="thick">
        <color theme="0"/>
      </top>
      <bottom style="medium">
        <color indexed="64"/>
      </bottom>
      <diagonal/>
    </border>
    <border>
      <left/>
      <right/>
      <top style="thick">
        <color theme="0"/>
      </top>
      <bottom style="thick">
        <color theme="0"/>
      </bottom>
      <diagonal/>
    </border>
    <border>
      <left/>
      <right style="thin">
        <color indexed="64"/>
      </right>
      <top style="dashed">
        <color theme="9" tint="-0.24994659260841701"/>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right style="thick">
        <color theme="0"/>
      </right>
      <top style="thick">
        <color theme="0"/>
      </top>
      <bottom/>
      <diagonal/>
    </border>
    <border>
      <left/>
      <right/>
      <top style="thick">
        <color theme="0"/>
      </top>
      <bottom/>
      <diagonal/>
    </border>
    <border>
      <left style="thick">
        <color theme="0"/>
      </left>
      <right style="thick">
        <color theme="0"/>
      </right>
      <top style="thick">
        <color theme="0"/>
      </top>
      <bottom style="dashed">
        <color theme="9" tint="-0.24994659260841701"/>
      </bottom>
      <diagonal/>
    </border>
    <border>
      <left style="thick">
        <color theme="0"/>
      </left>
      <right/>
      <top style="thick">
        <color theme="0"/>
      </top>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style="thin">
        <color theme="1"/>
      </top>
      <bottom/>
      <diagonal/>
    </border>
    <border>
      <left/>
      <right/>
      <top style="thin">
        <color theme="1"/>
      </top>
      <bottom/>
      <diagonal/>
    </border>
    <border>
      <left style="thin">
        <color theme="1"/>
      </left>
      <right/>
      <top/>
      <bottom/>
      <diagonal/>
    </border>
    <border>
      <left style="thick">
        <color theme="0"/>
      </left>
      <right/>
      <top/>
      <bottom/>
      <diagonal/>
    </border>
    <border>
      <left/>
      <right style="thick">
        <color theme="0"/>
      </right>
      <top/>
      <bottom/>
      <diagonal/>
    </border>
    <border>
      <left style="thick">
        <color theme="0"/>
      </left>
      <right style="thick">
        <color theme="0"/>
      </right>
      <top/>
      <bottom/>
      <diagonal/>
    </border>
    <border>
      <left style="dashed">
        <color theme="9" tint="-0.24994659260841701"/>
      </left>
      <right style="dashed">
        <color theme="9" tint="-0.24994659260841701"/>
      </right>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thick">
        <color theme="0"/>
      </left>
      <right/>
      <top style="thick">
        <color theme="0"/>
      </top>
      <bottom style="thin">
        <color indexed="64"/>
      </bottom>
      <diagonal/>
    </border>
    <border>
      <left style="dashed">
        <color theme="9" tint="-0.24994659260841701"/>
      </left>
      <right/>
      <top style="thick">
        <color theme="0"/>
      </top>
      <bottom/>
      <diagonal/>
    </border>
    <border>
      <left style="dashed">
        <color theme="9" tint="-0.24994659260841701"/>
      </left>
      <right/>
      <top style="thick">
        <color theme="0"/>
      </top>
      <bottom style="dashed">
        <color theme="9" tint="-0.24994659260841701"/>
      </bottom>
      <diagonal/>
    </border>
    <border>
      <left/>
      <right/>
      <top style="thin">
        <color indexed="64"/>
      </top>
      <bottom style="double">
        <color indexed="64"/>
      </bottom>
      <diagonal/>
    </border>
    <border>
      <left/>
      <right style="dotted">
        <color rgb="FFF79646"/>
      </right>
      <top/>
      <bottom/>
      <diagonal/>
    </border>
    <border>
      <left style="thick">
        <color theme="0"/>
      </left>
      <right style="thick">
        <color theme="0"/>
      </right>
      <top style="dashed">
        <color theme="9" tint="-0.24994659260841701"/>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dotted">
        <color rgb="FFF79646"/>
      </right>
      <top style="dotted">
        <color rgb="FFF79646"/>
      </top>
      <bottom style="dotted">
        <color rgb="FFF79646"/>
      </bottom>
      <diagonal/>
    </border>
    <border>
      <left style="dotted">
        <color rgb="FFF79646"/>
      </left>
      <right/>
      <top/>
      <bottom style="dotted">
        <color rgb="FFF79646"/>
      </bottom>
      <diagonal/>
    </border>
    <border>
      <left style="dotted">
        <color rgb="FFF79646"/>
      </left>
      <right/>
      <top style="dotted">
        <color rgb="FFF79646"/>
      </top>
      <bottom style="dotted">
        <color rgb="FFF79646"/>
      </bottom>
      <diagonal/>
    </border>
    <border>
      <left style="thin">
        <color theme="0"/>
      </left>
      <right style="thin">
        <color theme="0"/>
      </right>
      <top style="thin">
        <color theme="0"/>
      </top>
      <bottom/>
      <diagonal/>
    </border>
    <border>
      <left style="thick">
        <color theme="0"/>
      </left>
      <right style="thick">
        <color theme="0"/>
      </right>
      <top style="thin">
        <color theme="0"/>
      </top>
      <bottom/>
      <diagonal/>
    </border>
    <border>
      <left style="thick">
        <color theme="0"/>
      </left>
      <right style="thick">
        <color theme="0"/>
      </right>
      <top/>
      <bottom style="medium">
        <color indexed="64"/>
      </bottom>
      <diagonal/>
    </border>
    <border>
      <left style="thin">
        <color theme="0"/>
      </left>
      <right/>
      <top/>
      <bottom style="thick">
        <color theme="0"/>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auto="1"/>
      </top>
      <bottom/>
      <diagonal/>
    </border>
    <border>
      <left/>
      <right style="medium">
        <color indexed="64"/>
      </right>
      <top/>
      <bottom style="thin">
        <color indexed="64"/>
      </bottom>
      <diagonal/>
    </border>
    <border>
      <left/>
      <right style="thin">
        <color theme="0"/>
      </right>
      <top style="medium">
        <color indexed="64"/>
      </top>
      <bottom/>
      <diagonal/>
    </border>
    <border>
      <left/>
      <right style="thin">
        <color theme="0"/>
      </right>
      <top/>
      <bottom/>
      <diagonal/>
    </border>
    <border>
      <left style="thin">
        <color theme="0"/>
      </left>
      <right style="medium">
        <color indexed="64"/>
      </right>
      <top style="thin">
        <color theme="0"/>
      </top>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dashed">
        <color theme="9" tint="-0.24994659260841701"/>
      </left>
      <right style="dashed">
        <color theme="9" tint="-0.24994659260841701"/>
      </right>
      <top style="thick">
        <color theme="0"/>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thin">
        <color theme="0"/>
      </left>
      <right/>
      <top style="medium">
        <color indexed="64"/>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right/>
      <top style="hair">
        <color indexed="64"/>
      </top>
      <bottom style="hair">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hair">
        <color rgb="FF4DC0E3"/>
      </left>
      <right style="hair">
        <color rgb="FF4DC0E3"/>
      </right>
      <top style="hair">
        <color rgb="FF4DC0E3"/>
      </top>
      <bottom style="hair">
        <color rgb="FF4DC0E3"/>
      </bottom>
      <diagonal/>
    </border>
    <border>
      <left style="hair">
        <color rgb="FF4DC0E3"/>
      </left>
      <right/>
      <top style="hair">
        <color rgb="FF4DC0E3"/>
      </top>
      <bottom style="hair">
        <color rgb="FF4DC0E3"/>
      </bottom>
      <diagonal/>
    </border>
    <border>
      <left/>
      <right style="hair">
        <color rgb="FF4DC0E3"/>
      </right>
      <top style="hair">
        <color rgb="FF4DC0E3"/>
      </top>
      <bottom style="hair">
        <color rgb="FF4DC0E3"/>
      </bottom>
      <diagonal/>
    </border>
    <border>
      <left style="dotted">
        <color rgb="FF4DC0E3"/>
      </left>
      <right style="dotted">
        <color rgb="FF4DC0E3"/>
      </right>
      <top style="dotted">
        <color rgb="FF4DC0E3"/>
      </top>
      <bottom style="dotted">
        <color rgb="FF4DC0E3"/>
      </bottom>
      <diagonal/>
    </border>
    <border>
      <left style="dotted">
        <color rgb="FF4DC0E3"/>
      </left>
      <right style="dotted">
        <color rgb="FF4DC0E3"/>
      </right>
      <top style="dotted">
        <color rgb="FF4DC0E3"/>
      </top>
      <bottom/>
      <diagonal/>
    </border>
    <border>
      <left style="dotted">
        <color rgb="FF4DC0E3"/>
      </left>
      <right style="dotted">
        <color rgb="FF4DC0E3"/>
      </right>
      <top/>
      <bottom style="dotted">
        <color rgb="FF4DC0E3"/>
      </bottom>
      <diagonal/>
    </border>
    <border>
      <left style="dotted">
        <color rgb="FF4DC0E3"/>
      </left>
      <right style="dotted">
        <color rgb="FF4DC0E3"/>
      </right>
      <top/>
      <bottom/>
      <diagonal/>
    </border>
    <border>
      <left style="thin">
        <color indexed="64"/>
      </left>
      <right style="medium">
        <color indexed="64"/>
      </right>
      <top/>
      <bottom style="thin">
        <color indexed="64"/>
      </bottom>
      <diagonal/>
    </border>
    <border>
      <left style="dotted">
        <color rgb="FF4DC0E3"/>
      </left>
      <right style="dotted">
        <color rgb="FF4DC0E3"/>
      </right>
      <top style="dotted">
        <color rgb="FF4DC0E3"/>
      </top>
      <bottom style="medium">
        <color theme="8"/>
      </bottom>
      <diagonal/>
    </border>
    <border>
      <left style="dotted">
        <color rgb="FF4DC0E3"/>
      </left>
      <right style="dotted">
        <color rgb="FF4DC0E3"/>
      </right>
      <top style="medium">
        <color theme="8"/>
      </top>
      <bottom style="dotted">
        <color rgb="FF4DC0E3"/>
      </bottom>
      <diagonal/>
    </border>
    <border>
      <left style="dotted">
        <color rgb="FF4DC0E3"/>
      </left>
      <right style="dotted">
        <color rgb="FF4DC0E3"/>
      </right>
      <top/>
      <bottom style="medium">
        <color theme="8"/>
      </bottom>
      <diagonal/>
    </border>
    <border>
      <left style="thin">
        <color theme="1"/>
      </left>
      <right/>
      <top/>
      <bottom style="thin">
        <color indexed="64"/>
      </bottom>
      <diagonal/>
    </border>
    <border>
      <left style="thick">
        <color theme="0"/>
      </left>
      <right/>
      <top style="dashed">
        <color theme="9" tint="-0.24994659260841701"/>
      </top>
      <bottom/>
      <diagonal/>
    </border>
    <border>
      <left/>
      <right style="thick">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ck">
        <color theme="0"/>
      </left>
      <right/>
      <top/>
      <bottom style="dashed">
        <color theme="9" tint="-0.2499465926084170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s>
  <cellStyleXfs count="5">
    <xf numFmtId="0" fontId="0" fillId="0" borderId="0"/>
    <xf numFmtId="0" fontId="8" fillId="0" borderId="0"/>
    <xf numFmtId="0" fontId="9" fillId="0" borderId="0"/>
    <xf numFmtId="43" fontId="39" fillId="0" borderId="0" applyFont="0" applyFill="0" applyBorder="0" applyAlignment="0" applyProtection="0"/>
    <xf numFmtId="9" fontId="39" fillId="0" borderId="0" applyFont="0" applyFill="0" applyBorder="0" applyAlignment="0" applyProtection="0"/>
  </cellStyleXfs>
  <cellXfs count="968">
    <xf numFmtId="0" fontId="0" fillId="0" borderId="0" xfId="0"/>
    <xf numFmtId="0" fontId="1" fillId="2" borderId="0" xfId="0" applyFont="1" applyFill="1" applyAlignment="1">
      <alignment horizontal="center" vertical="center"/>
    </xf>
    <xf numFmtId="0" fontId="0" fillId="2" borderId="0" xfId="0" applyFill="1"/>
    <xf numFmtId="0" fontId="12" fillId="2" borderId="0" xfId="0" applyFont="1" applyFill="1"/>
    <xf numFmtId="0" fontId="3" fillId="2" borderId="0" xfId="0" applyFont="1" applyFill="1" applyAlignment="1">
      <alignment horizontal="left" vertical="center"/>
    </xf>
    <xf numFmtId="0" fontId="0" fillId="0" borderId="0" xfId="0" applyAlignment="1">
      <alignment wrapText="1"/>
    </xf>
    <xf numFmtId="0" fontId="17" fillId="0" borderId="0" xfId="0" applyFont="1" applyAlignment="1">
      <alignment horizontal="center"/>
    </xf>
    <xf numFmtId="0" fontId="18" fillId="0" borderId="0" xfId="0" applyFont="1"/>
    <xf numFmtId="0" fontId="20" fillId="3" borderId="0" xfId="0" applyFont="1" applyFill="1" applyAlignment="1" applyProtection="1">
      <alignment horizontal="left" vertical="center" wrapText="1"/>
      <protection locked="0"/>
    </xf>
    <xf numFmtId="0" fontId="20" fillId="3" borderId="0" xfId="0" applyFont="1" applyFill="1" applyAlignment="1" applyProtection="1">
      <alignment vertical="center" wrapText="1"/>
      <protection locked="0"/>
    </xf>
    <xf numFmtId="0" fontId="21" fillId="0" borderId="0" xfId="0" applyFont="1" applyAlignment="1" applyProtection="1">
      <alignment horizontal="center" vertical="center"/>
      <protection locked="0"/>
    </xf>
    <xf numFmtId="0" fontId="19" fillId="0" borderId="0" xfId="0" applyFont="1" applyAlignment="1" applyProtection="1">
      <alignment horizontal="left" vertical="center"/>
      <protection locked="0"/>
    </xf>
    <xf numFmtId="0" fontId="20" fillId="0" borderId="0" xfId="0" applyFont="1" applyAlignment="1" applyProtection="1">
      <alignment horizontal="center" vertical="center"/>
      <protection locked="0"/>
    </xf>
    <xf numFmtId="0" fontId="10" fillId="0" borderId="0" xfId="0" applyFont="1" applyAlignment="1">
      <alignment horizontal="center"/>
    </xf>
    <xf numFmtId="0" fontId="18" fillId="2" borderId="0" xfId="0" applyFont="1" applyFill="1"/>
    <xf numFmtId="0" fontId="11" fillId="2" borderId="0" xfId="0" applyFont="1" applyFill="1"/>
    <xf numFmtId="0" fontId="29" fillId="2" borderId="0" xfId="0" applyFont="1" applyFill="1"/>
    <xf numFmtId="0" fontId="29" fillId="0" borderId="0" xfId="0" applyFont="1"/>
    <xf numFmtId="0" fontId="11" fillId="0" borderId="0" xfId="0" applyFont="1"/>
    <xf numFmtId="0" fontId="13" fillId="0" borderId="0" xfId="0" applyFont="1" applyAlignment="1" applyProtection="1">
      <alignment vertical="center"/>
      <protection locked="0"/>
    </xf>
    <xf numFmtId="0" fontId="34" fillId="0" borderId="0" xfId="0" applyFont="1" applyAlignment="1" applyProtection="1">
      <alignment horizontal="center" vertical="center"/>
      <protection locked="0"/>
    </xf>
    <xf numFmtId="0" fontId="30" fillId="0" borderId="0" xfId="0" applyFont="1"/>
    <xf numFmtId="0" fontId="13" fillId="0" borderId="0" xfId="0" applyFont="1"/>
    <xf numFmtId="0" fontId="0" fillId="0" borderId="0" xfId="0" applyProtection="1">
      <protection locked="0"/>
    </xf>
    <xf numFmtId="0" fontId="36" fillId="15" borderId="35" xfId="0" applyFont="1" applyFill="1" applyBorder="1" applyAlignment="1" applyProtection="1">
      <alignment horizontal="center" vertical="center" textRotation="90"/>
      <protection locked="0"/>
    </xf>
    <xf numFmtId="0" fontId="37" fillId="3" borderId="35" xfId="0" applyFont="1" applyFill="1" applyBorder="1" applyAlignment="1">
      <alignment horizontal="center" vertical="center" wrapText="1"/>
    </xf>
    <xf numFmtId="0" fontId="30" fillId="16" borderId="0" xfId="0" applyFont="1" applyFill="1"/>
    <xf numFmtId="0" fontId="13" fillId="2" borderId="0" xfId="0" applyFont="1" applyFill="1" applyAlignment="1" applyProtection="1">
      <alignment vertical="center"/>
      <protection locked="0"/>
    </xf>
    <xf numFmtId="0" fontId="34" fillId="2" borderId="0" xfId="0" applyFont="1" applyFill="1" applyAlignment="1" applyProtection="1">
      <alignment horizontal="center" vertical="center"/>
      <protection locked="0"/>
    </xf>
    <xf numFmtId="0" fontId="30" fillId="2" borderId="0" xfId="0" applyFont="1" applyFill="1"/>
    <xf numFmtId="0" fontId="13" fillId="2" borderId="0" xfId="0" applyFont="1" applyFill="1"/>
    <xf numFmtId="0" fontId="36" fillId="3" borderId="35" xfId="0" applyFont="1" applyFill="1" applyBorder="1" applyAlignment="1" applyProtection="1">
      <alignment horizontal="center" vertical="center" wrapText="1"/>
      <protection locked="0"/>
    </xf>
    <xf numFmtId="0" fontId="28" fillId="3" borderId="0" xfId="0" applyFont="1" applyFill="1" applyAlignment="1">
      <alignment vertical="center"/>
    </xf>
    <xf numFmtId="0" fontId="28" fillId="3" borderId="10" xfId="0" applyFont="1" applyFill="1" applyBorder="1" applyAlignment="1">
      <alignment vertical="center"/>
    </xf>
    <xf numFmtId="0" fontId="28" fillId="3" borderId="55" xfId="0" applyFont="1" applyFill="1" applyBorder="1" applyAlignment="1">
      <alignment vertical="center"/>
    </xf>
    <xf numFmtId="0" fontId="0" fillId="2" borderId="0" xfId="0" applyFill="1" applyAlignment="1">
      <alignment horizontal="center" vertical="center"/>
    </xf>
    <xf numFmtId="0" fontId="18" fillId="2" borderId="0" xfId="0" applyFont="1" applyFill="1" applyAlignment="1">
      <alignment horizontal="center" vertical="center"/>
    </xf>
    <xf numFmtId="0" fontId="12" fillId="2" borderId="0" xfId="0" applyFont="1" applyFill="1" applyAlignment="1">
      <alignment horizontal="center" vertical="center"/>
    </xf>
    <xf numFmtId="0" fontId="0" fillId="0" borderId="0" xfId="0" applyAlignment="1">
      <alignment horizontal="center" vertical="center"/>
    </xf>
    <xf numFmtId="43" fontId="0" fillId="2" borderId="0" xfId="3" applyFont="1" applyFill="1"/>
    <xf numFmtId="0" fontId="31" fillId="0" borderId="6" xfId="0" applyFont="1" applyBorder="1" applyAlignment="1">
      <alignment horizontal="center" vertical="center" wrapText="1"/>
    </xf>
    <xf numFmtId="0" fontId="16" fillId="12" borderId="6" xfId="0" applyFont="1" applyFill="1" applyBorder="1" applyAlignment="1" applyProtection="1">
      <alignment horizontal="center" vertical="center" wrapText="1" readingOrder="1"/>
      <protection hidden="1"/>
    </xf>
    <xf numFmtId="0" fontId="16" fillId="17" borderId="6" xfId="0" applyFont="1" applyFill="1" applyBorder="1" applyAlignment="1" applyProtection="1">
      <alignment horizontal="center" vertical="center" wrapText="1" readingOrder="1"/>
      <protection hidden="1"/>
    </xf>
    <xf numFmtId="0" fontId="16" fillId="6" borderId="6" xfId="0" applyFont="1" applyFill="1" applyBorder="1" applyAlignment="1" applyProtection="1">
      <alignment horizontal="center" vertical="center" wrapText="1" readingOrder="1"/>
      <protection hidden="1"/>
    </xf>
    <xf numFmtId="0" fontId="42" fillId="0" borderId="0" xfId="0" applyFont="1" applyAlignment="1">
      <alignment horizontal="center" vertical="center"/>
    </xf>
    <xf numFmtId="0" fontId="43" fillId="0" borderId="0" xfId="0" applyFont="1" applyAlignment="1">
      <alignment horizontal="center" vertical="center" wrapText="1"/>
    </xf>
    <xf numFmtId="0" fontId="44" fillId="5" borderId="0" xfId="0" applyFont="1" applyFill="1" applyAlignment="1">
      <alignment horizontal="center" vertical="center" wrapText="1" readingOrder="1"/>
    </xf>
    <xf numFmtId="0" fontId="45" fillId="2" borderId="0" xfId="0" applyFont="1" applyFill="1"/>
    <xf numFmtId="0" fontId="44" fillId="5" borderId="29" xfId="0" applyFont="1" applyFill="1" applyBorder="1" applyAlignment="1">
      <alignment horizontal="center" vertical="center" wrapText="1" readingOrder="1"/>
    </xf>
    <xf numFmtId="0" fontId="46" fillId="6" borderId="6" xfId="0" applyFont="1" applyFill="1" applyBorder="1" applyAlignment="1">
      <alignment horizontal="center" vertical="center" wrapText="1" readingOrder="1"/>
    </xf>
    <xf numFmtId="9" fontId="46" fillId="0" borderId="18" xfId="4" applyFont="1" applyBorder="1" applyAlignment="1">
      <alignment horizontal="center" vertical="center" wrapText="1" readingOrder="1"/>
    </xf>
    <xf numFmtId="0" fontId="46" fillId="0" borderId="18" xfId="0" applyFont="1" applyBorder="1" applyAlignment="1">
      <alignment horizontal="justify" vertical="center" wrapText="1" readingOrder="1"/>
    </xf>
    <xf numFmtId="1" fontId="46" fillId="0" borderId="19" xfId="3" applyNumberFormat="1" applyFont="1" applyBorder="1" applyAlignment="1">
      <alignment horizontal="center" vertical="center" wrapText="1" readingOrder="1"/>
    </xf>
    <xf numFmtId="0" fontId="46" fillId="7" borderId="6" xfId="0" applyFont="1" applyFill="1" applyBorder="1" applyAlignment="1">
      <alignment horizontal="center" vertical="center" wrapText="1" readingOrder="1"/>
    </xf>
    <xf numFmtId="0" fontId="46" fillId="8" borderId="6" xfId="0" applyFont="1" applyFill="1" applyBorder="1" applyAlignment="1">
      <alignment horizontal="center" vertical="center" wrapText="1" readingOrder="1"/>
    </xf>
    <xf numFmtId="0" fontId="46" fillId="9" borderId="6" xfId="0" applyFont="1" applyFill="1" applyBorder="1" applyAlignment="1">
      <alignment horizontal="center" vertical="center" wrapText="1" readingOrder="1"/>
    </xf>
    <xf numFmtId="0" fontId="47" fillId="10" borderId="6" xfId="0" applyFont="1" applyFill="1" applyBorder="1" applyAlignment="1">
      <alignment horizontal="center" vertical="center" wrapText="1" readingOrder="1"/>
    </xf>
    <xf numFmtId="0" fontId="46" fillId="2" borderId="0" xfId="0" applyFont="1" applyFill="1" applyAlignment="1">
      <alignment horizontal="justify" vertical="center" wrapText="1" readingOrder="1"/>
    </xf>
    <xf numFmtId="0" fontId="48" fillId="2" borderId="0" xfId="0" applyFont="1" applyFill="1"/>
    <xf numFmtId="0" fontId="43" fillId="2" borderId="0" xfId="0" applyFont="1" applyFill="1" applyAlignment="1">
      <alignment horizontal="center" vertical="center" wrapText="1"/>
    </xf>
    <xf numFmtId="0" fontId="48" fillId="0" borderId="0" xfId="0" applyFont="1"/>
    <xf numFmtId="0" fontId="46" fillId="6" borderId="18" xfId="0" applyFont="1" applyFill="1" applyBorder="1" applyAlignment="1">
      <alignment horizontal="center" vertical="center" wrapText="1" readingOrder="1"/>
    </xf>
    <xf numFmtId="0" fontId="46" fillId="7" borderId="19" xfId="0" applyFont="1" applyFill="1" applyBorder="1" applyAlignment="1">
      <alignment horizontal="center" vertical="center" wrapText="1" readingOrder="1"/>
    </xf>
    <xf numFmtId="0" fontId="46" fillId="8" borderId="19" xfId="0" applyFont="1" applyFill="1" applyBorder="1" applyAlignment="1">
      <alignment horizontal="center" vertical="center" wrapText="1" readingOrder="1"/>
    </xf>
    <xf numFmtId="0" fontId="46" fillId="9" borderId="19" xfId="0" applyFont="1" applyFill="1" applyBorder="1" applyAlignment="1">
      <alignment horizontal="center" vertical="center" wrapText="1" readingOrder="1"/>
    </xf>
    <xf numFmtId="0" fontId="47" fillId="10" borderId="19" xfId="0" applyFont="1" applyFill="1" applyBorder="1" applyAlignment="1">
      <alignment horizontal="center" vertical="center" wrapText="1" readingOrder="1"/>
    </xf>
    <xf numFmtId="0" fontId="49" fillId="2" borderId="0" xfId="0" applyFont="1" applyFill="1"/>
    <xf numFmtId="1" fontId="48" fillId="2" borderId="0" xfId="0" applyNumberFormat="1" applyFont="1" applyFill="1" applyAlignment="1">
      <alignment horizontal="center"/>
    </xf>
    <xf numFmtId="0" fontId="50" fillId="2" borderId="0" xfId="0" applyFont="1" applyFill="1" applyAlignment="1">
      <alignment vertical="center"/>
    </xf>
    <xf numFmtId="0" fontId="48" fillId="2" borderId="0" xfId="0" applyFont="1" applyFill="1" applyAlignment="1">
      <alignment horizontal="center" vertical="center"/>
    </xf>
    <xf numFmtId="0" fontId="0" fillId="2" borderId="68" xfId="0" applyFill="1" applyBorder="1"/>
    <xf numFmtId="0" fontId="4" fillId="2" borderId="49" xfId="0" applyFont="1" applyFill="1" applyBorder="1" applyAlignment="1">
      <alignment horizontal="center" vertical="center"/>
    </xf>
    <xf numFmtId="0" fontId="0" fillId="2" borderId="25" xfId="0" applyFill="1" applyBorder="1" applyAlignment="1">
      <alignment horizontal="center" vertical="center" wrapText="1"/>
    </xf>
    <xf numFmtId="0" fontId="0" fillId="2" borderId="20" xfId="0" applyFill="1" applyBorder="1" applyAlignment="1">
      <alignment horizontal="center" vertical="center" wrapText="1"/>
    </xf>
    <xf numFmtId="0" fontId="0" fillId="0" borderId="6" xfId="0" applyBorder="1" applyAlignment="1">
      <alignment vertical="center" wrapText="1"/>
    </xf>
    <xf numFmtId="0" fontId="10" fillId="4" borderId="0" xfId="0" applyFont="1" applyFill="1" applyAlignment="1">
      <alignment horizontal="center" vertical="center"/>
    </xf>
    <xf numFmtId="0" fontId="12" fillId="0" borderId="0" xfId="0" applyFont="1" applyProtection="1">
      <protection locked="0"/>
    </xf>
    <xf numFmtId="0" fontId="44" fillId="5" borderId="0" xfId="0" applyFont="1" applyFill="1" applyAlignment="1">
      <alignment vertical="center" wrapText="1" readingOrder="1"/>
    </xf>
    <xf numFmtId="0" fontId="12" fillId="0" borderId="0" xfId="0" applyFont="1"/>
    <xf numFmtId="0" fontId="18" fillId="2" borderId="6" xfId="0" applyFont="1" applyFill="1" applyBorder="1"/>
    <xf numFmtId="0" fontId="0" fillId="2" borderId="10" xfId="0" applyFill="1" applyBorder="1"/>
    <xf numFmtId="1" fontId="0" fillId="2" borderId="6" xfId="0" applyNumberFormat="1" applyFill="1" applyBorder="1" applyAlignment="1">
      <alignment horizontal="center"/>
    </xf>
    <xf numFmtId="0" fontId="43" fillId="2" borderId="6" xfId="0" applyFont="1" applyFill="1" applyBorder="1" applyAlignment="1">
      <alignment horizontal="center" vertical="center" wrapText="1"/>
    </xf>
    <xf numFmtId="0" fontId="48" fillId="2" borderId="6" xfId="0" applyFont="1" applyFill="1" applyBorder="1"/>
    <xf numFmtId="1" fontId="46" fillId="0" borderId="6" xfId="3" applyNumberFormat="1" applyFont="1" applyBorder="1" applyAlignment="1">
      <alignment horizontal="center" vertical="center" wrapText="1" readingOrder="1"/>
    </xf>
    <xf numFmtId="0" fontId="43" fillId="2" borderId="0" xfId="0" applyFont="1" applyFill="1"/>
    <xf numFmtId="1" fontId="46" fillId="0" borderId="78" xfId="3" applyNumberFormat="1" applyFont="1" applyBorder="1" applyAlignment="1">
      <alignment horizontal="center" vertical="center" wrapText="1" readingOrder="1"/>
    </xf>
    <xf numFmtId="0" fontId="46" fillId="6" borderId="79" xfId="0" applyFont="1" applyFill="1" applyBorder="1" applyAlignment="1">
      <alignment horizontal="center" vertical="center" wrapText="1" readingOrder="1"/>
    </xf>
    <xf numFmtId="0" fontId="46" fillId="7" borderId="80" xfId="0" applyFont="1" applyFill="1" applyBorder="1" applyAlignment="1">
      <alignment horizontal="center" vertical="center" wrapText="1" readingOrder="1"/>
    </xf>
    <xf numFmtId="0" fontId="46" fillId="8" borderId="80" xfId="0" applyFont="1" applyFill="1" applyBorder="1" applyAlignment="1">
      <alignment horizontal="center" vertical="center" wrapText="1" readingOrder="1"/>
    </xf>
    <xf numFmtId="0" fontId="46" fillId="9" borderId="80" xfId="0" applyFont="1" applyFill="1" applyBorder="1" applyAlignment="1">
      <alignment horizontal="center" vertical="center" wrapText="1" readingOrder="1"/>
    </xf>
    <xf numFmtId="0" fontId="47" fillId="10" borderId="80" xfId="0" applyFont="1" applyFill="1" applyBorder="1" applyAlignment="1">
      <alignment horizontal="center" vertical="center" wrapText="1" readingOrder="1"/>
    </xf>
    <xf numFmtId="0" fontId="46" fillId="0" borderId="18" xfId="0" applyFont="1" applyBorder="1" applyAlignment="1">
      <alignment horizontal="left" vertical="center" wrapText="1" readingOrder="1"/>
    </xf>
    <xf numFmtId="0" fontId="0" fillId="2" borderId="74" xfId="0" applyFill="1" applyBorder="1"/>
    <xf numFmtId="0" fontId="0" fillId="2" borderId="76" xfId="0" applyFill="1" applyBorder="1"/>
    <xf numFmtId="0" fontId="0" fillId="2" borderId="77" xfId="0" applyFill="1" applyBorder="1"/>
    <xf numFmtId="0" fontId="0" fillId="2" borderId="11" xfId="0" applyFill="1" applyBorder="1"/>
    <xf numFmtId="0" fontId="0" fillId="2" borderId="12" xfId="0" applyFill="1" applyBorder="1"/>
    <xf numFmtId="0" fontId="16" fillId="13" borderId="72" xfId="0" applyFont="1" applyFill="1" applyBorder="1" applyAlignment="1" applyProtection="1">
      <alignment horizontal="center" vertical="center" wrapText="1" readingOrder="1"/>
      <protection hidden="1"/>
    </xf>
    <xf numFmtId="0" fontId="0" fillId="2" borderId="15" xfId="0" applyFill="1" applyBorder="1"/>
    <xf numFmtId="0" fontId="31" fillId="0" borderId="15" xfId="0" applyFont="1" applyBorder="1" applyAlignment="1">
      <alignment horizontal="center" vertical="center" wrapText="1"/>
    </xf>
    <xf numFmtId="0" fontId="31" fillId="0" borderId="75" xfId="0" applyFont="1" applyBorder="1" applyAlignment="1">
      <alignment horizontal="center" vertical="center" wrapText="1"/>
    </xf>
    <xf numFmtId="0" fontId="53" fillId="0" borderId="0" xfId="0" applyFont="1" applyAlignment="1" applyProtection="1">
      <alignment horizontal="center" vertical="center" wrapText="1" readingOrder="1"/>
      <protection hidden="1"/>
    </xf>
    <xf numFmtId="0" fontId="56" fillId="2" borderId="11" xfId="1" quotePrefix="1" applyFont="1" applyFill="1" applyBorder="1" applyAlignment="1">
      <alignment horizontal="left" vertical="top" wrapText="1"/>
    </xf>
    <xf numFmtId="0" fontId="8" fillId="2" borderId="11" xfId="1" applyFill="1" applyBorder="1"/>
    <xf numFmtId="0" fontId="8" fillId="2" borderId="6" xfId="1" applyFill="1" applyBorder="1" applyAlignment="1">
      <alignment horizontal="center" vertical="center"/>
    </xf>
    <xf numFmtId="0" fontId="10" fillId="2" borderId="0" xfId="0" applyFont="1" applyFill="1"/>
    <xf numFmtId="0" fontId="50" fillId="2" borderId="0" xfId="0" applyFont="1" applyFill="1"/>
    <xf numFmtId="0" fontId="63" fillId="2" borderId="0" xfId="0" applyFont="1" applyFill="1"/>
    <xf numFmtId="0" fontId="10" fillId="0" borderId="0" xfId="0" applyFont="1"/>
    <xf numFmtId="0" fontId="8" fillId="2" borderId="15" xfId="1" applyFill="1" applyBorder="1"/>
    <xf numFmtId="0" fontId="8" fillId="2" borderId="16" xfId="1" applyFill="1" applyBorder="1" applyAlignment="1">
      <alignment horizontal="center" vertical="center"/>
    </xf>
    <xf numFmtId="0" fontId="25" fillId="2" borderId="16" xfId="1" applyFont="1" applyFill="1" applyBorder="1" applyAlignment="1">
      <alignment horizontal="left" vertical="center" wrapText="1"/>
    </xf>
    <xf numFmtId="0" fontId="8" fillId="2" borderId="16" xfId="1" applyFill="1" applyBorder="1" applyAlignment="1">
      <alignment horizontal="left" vertical="center" wrapText="1"/>
    </xf>
    <xf numFmtId="0" fontId="8" fillId="2" borderId="40" xfId="1" applyFill="1" applyBorder="1"/>
    <xf numFmtId="0" fontId="8" fillId="2" borderId="42" xfId="1" applyFill="1" applyBorder="1"/>
    <xf numFmtId="0" fontId="52" fillId="2" borderId="11" xfId="1" applyFont="1" applyFill="1" applyBorder="1" applyAlignment="1">
      <alignment horizontal="left" vertical="center" wrapText="1"/>
    </xf>
    <xf numFmtId="0" fontId="18" fillId="2" borderId="11" xfId="0" applyFont="1" applyFill="1" applyBorder="1"/>
    <xf numFmtId="0" fontId="18" fillId="2" borderId="92" xfId="0" applyFont="1" applyFill="1" applyBorder="1" applyAlignment="1">
      <alignment horizontal="center" vertical="center"/>
    </xf>
    <xf numFmtId="0" fontId="18" fillId="2" borderId="76" xfId="0" applyFont="1" applyFill="1" applyBorder="1"/>
    <xf numFmtId="0" fontId="18" fillId="2" borderId="76" xfId="0" applyFont="1" applyFill="1" applyBorder="1" applyAlignment="1">
      <alignment horizontal="center" vertical="center"/>
    </xf>
    <xf numFmtId="0" fontId="28" fillId="3" borderId="56" xfId="0" applyFont="1" applyFill="1" applyBorder="1" applyAlignment="1">
      <alignment vertical="center"/>
    </xf>
    <xf numFmtId="0" fontId="0" fillId="2" borderId="41" xfId="0" applyFill="1" applyBorder="1" applyAlignment="1">
      <alignment horizontal="center" vertical="center" wrapText="1"/>
    </xf>
    <xf numFmtId="0" fontId="0" fillId="2" borderId="43" xfId="0" applyFill="1" applyBorder="1" applyAlignment="1">
      <alignment horizontal="center" vertical="center" wrapText="1"/>
    </xf>
    <xf numFmtId="4" fontId="0" fillId="0" borderId="32" xfId="0" applyNumberFormat="1" applyBorder="1" applyAlignment="1">
      <alignment horizontal="center" vertical="center" wrapText="1"/>
    </xf>
    <xf numFmtId="4" fontId="0" fillId="0" borderId="20" xfId="0" applyNumberFormat="1" applyBorder="1" applyAlignment="1">
      <alignment horizontal="center" vertical="center" wrapText="1"/>
    </xf>
    <xf numFmtId="4" fontId="0" fillId="0" borderId="43" xfId="0" applyNumberFormat="1" applyBorder="1" applyAlignment="1">
      <alignment horizontal="center" vertical="center" wrapText="1"/>
    </xf>
    <xf numFmtId="4" fontId="0" fillId="0" borderId="6" xfId="0" applyNumberFormat="1" applyBorder="1" applyAlignment="1">
      <alignment horizontal="center" vertical="center" wrapText="1"/>
    </xf>
    <xf numFmtId="0" fontId="20" fillId="3" borderId="32" xfId="1" applyFont="1" applyFill="1" applyBorder="1" applyAlignment="1">
      <alignment horizontal="center" vertical="center"/>
    </xf>
    <xf numFmtId="0" fontId="60" fillId="2" borderId="0" xfId="0" applyFont="1" applyFill="1"/>
    <xf numFmtId="0" fontId="64" fillId="0" borderId="0" xfId="0" applyFont="1" applyAlignment="1">
      <alignment horizontal="center" vertical="center" wrapText="1"/>
    </xf>
    <xf numFmtId="0" fontId="61" fillId="2" borderId="0" xfId="0" applyFont="1" applyFill="1"/>
    <xf numFmtId="0" fontId="62" fillId="0" borderId="0" xfId="0" applyFont="1" applyAlignment="1">
      <alignment horizontal="justify" vertical="center" wrapText="1" readingOrder="1"/>
    </xf>
    <xf numFmtId="0" fontId="62" fillId="0" borderId="0" xfId="0" applyFont="1" applyAlignment="1">
      <alignment horizontal="left" vertical="center" wrapText="1"/>
    </xf>
    <xf numFmtId="0" fontId="60" fillId="0" borderId="0" xfId="0" applyFont="1"/>
    <xf numFmtId="0" fontId="71" fillId="2" borderId="117" xfId="0" applyFont="1" applyFill="1" applyBorder="1" applyAlignment="1">
      <alignment horizontal="center" vertical="center" wrapText="1"/>
    </xf>
    <xf numFmtId="0" fontId="71" fillId="2" borderId="77" xfId="0" applyFont="1" applyFill="1" applyBorder="1" applyAlignment="1">
      <alignment horizontal="center" vertical="center" wrapText="1"/>
    </xf>
    <xf numFmtId="0" fontId="72" fillId="2" borderId="75" xfId="0" applyFont="1" applyFill="1" applyBorder="1" applyAlignment="1">
      <alignment horizontal="center" vertical="center" wrapText="1"/>
    </xf>
    <xf numFmtId="0" fontId="72" fillId="2" borderId="17" xfId="0" applyFont="1" applyFill="1" applyBorder="1" applyAlignment="1">
      <alignment horizontal="center" vertical="center" wrapText="1"/>
    </xf>
    <xf numFmtId="0" fontId="71" fillId="2" borderId="118" xfId="0" applyFont="1" applyFill="1" applyBorder="1" applyAlignment="1">
      <alignment horizontal="center" vertical="center" wrapText="1"/>
    </xf>
    <xf numFmtId="0" fontId="71" fillId="2" borderId="12" xfId="0" applyFont="1" applyFill="1" applyBorder="1" applyAlignment="1">
      <alignment horizontal="center" vertical="center" wrapText="1"/>
    </xf>
    <xf numFmtId="14" fontId="72" fillId="2" borderId="17" xfId="0" applyNumberFormat="1" applyFont="1" applyFill="1" applyBorder="1" applyAlignment="1">
      <alignment horizontal="center" vertical="center" wrapText="1"/>
    </xf>
    <xf numFmtId="0" fontId="73" fillId="0" borderId="0" xfId="0" applyFont="1" applyAlignment="1" applyProtection="1">
      <alignment vertical="center"/>
      <protection locked="0"/>
    </xf>
    <xf numFmtId="0" fontId="73" fillId="0" borderId="0" xfId="0" applyFont="1"/>
    <xf numFmtId="0" fontId="75" fillId="19" borderId="119" xfId="0" applyFont="1" applyFill="1" applyBorder="1" applyAlignment="1" applyProtection="1">
      <alignment horizontal="left" vertical="center" wrapText="1"/>
      <protection locked="0"/>
    </xf>
    <xf numFmtId="0" fontId="75" fillId="19" borderId="119" xfId="0" applyFont="1" applyFill="1" applyBorder="1" applyAlignment="1" applyProtection="1">
      <alignment horizontal="center" vertical="center"/>
      <protection locked="0"/>
    </xf>
    <xf numFmtId="0" fontId="73" fillId="0" borderId="0" xfId="0" applyFont="1" applyAlignment="1" applyProtection="1">
      <alignment horizontal="left" vertical="center"/>
      <protection locked="0"/>
    </xf>
    <xf numFmtId="0" fontId="75"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3" fillId="0" borderId="0" xfId="0" applyFont="1" applyAlignment="1" applyProtection="1">
      <alignment horizontal="left"/>
      <protection locked="0"/>
    </xf>
    <xf numFmtId="0" fontId="73" fillId="0" borderId="0" xfId="0" applyFont="1" applyAlignment="1" applyProtection="1">
      <alignment horizontal="center"/>
      <protection locked="0"/>
    </xf>
    <xf numFmtId="0" fontId="77" fillId="20" borderId="122" xfId="0" applyFont="1" applyFill="1" applyBorder="1" applyAlignment="1">
      <alignment horizontal="center" vertical="center" wrapText="1" readingOrder="1"/>
    </xf>
    <xf numFmtId="0" fontId="79" fillId="2" borderId="122" xfId="0" applyFont="1" applyFill="1" applyBorder="1" applyAlignment="1">
      <alignment horizontal="center" vertical="center" wrapText="1" readingOrder="1"/>
    </xf>
    <xf numFmtId="0" fontId="79" fillId="2" borderId="122" xfId="0" applyFont="1" applyFill="1" applyBorder="1" applyAlignment="1">
      <alignment horizontal="left" vertical="center" wrapText="1"/>
    </xf>
    <xf numFmtId="0" fontId="79" fillId="2" borderId="122" xfId="0" applyFont="1" applyFill="1" applyBorder="1" applyAlignment="1">
      <alignment horizontal="center" vertical="center" wrapText="1"/>
    </xf>
    <xf numFmtId="0" fontId="73" fillId="2" borderId="0" xfId="0" applyFont="1" applyFill="1"/>
    <xf numFmtId="0" fontId="79" fillId="0" borderId="122" xfId="0" applyFont="1" applyBorder="1" applyAlignment="1">
      <alignment horizontal="center" vertical="center" wrapText="1" readingOrder="1"/>
    </xf>
    <xf numFmtId="0" fontId="79" fillId="0" borderId="122" xfId="0" applyFont="1" applyBorder="1" applyAlignment="1">
      <alignment horizontal="left" vertical="center" wrapText="1"/>
    </xf>
    <xf numFmtId="0" fontId="79" fillId="21" borderId="122" xfId="0" applyFont="1" applyFill="1" applyBorder="1" applyAlignment="1">
      <alignment horizontal="left" vertical="center" wrapText="1"/>
    </xf>
    <xf numFmtId="0" fontId="79" fillId="2" borderId="122" xfId="0" applyFont="1" applyFill="1" applyBorder="1" applyAlignment="1">
      <alignment horizontal="left" vertical="center" wrapText="1" readingOrder="1"/>
    </xf>
    <xf numFmtId="0" fontId="79" fillId="2" borderId="122" xfId="0" applyFont="1" applyFill="1" applyBorder="1" applyAlignment="1">
      <alignment vertical="center" wrapText="1"/>
    </xf>
    <xf numFmtId="0" fontId="79" fillId="2" borderId="122" xfId="0" applyFont="1" applyFill="1" applyBorder="1" applyAlignment="1">
      <alignment vertical="center" wrapText="1" readingOrder="1"/>
    </xf>
    <xf numFmtId="0" fontId="79" fillId="2" borderId="122" xfId="0" applyFont="1" applyFill="1" applyBorder="1" applyAlignment="1">
      <alignment vertical="center"/>
    </xf>
    <xf numFmtId="0" fontId="79" fillId="2" borderId="122" xfId="0" applyFont="1" applyFill="1" applyBorder="1" applyAlignment="1">
      <alignment horizontal="center" vertical="center"/>
    </xf>
    <xf numFmtId="0" fontId="79" fillId="2" borderId="123" xfId="0" applyFont="1" applyFill="1" applyBorder="1" applyAlignment="1">
      <alignment horizontal="center" vertical="center" wrapText="1" readingOrder="1"/>
    </xf>
    <xf numFmtId="0" fontId="79" fillId="2" borderId="123" xfId="0" applyFont="1" applyFill="1" applyBorder="1" applyAlignment="1">
      <alignment horizontal="left" vertical="center" wrapText="1"/>
    </xf>
    <xf numFmtId="0" fontId="79" fillId="2" borderId="123" xfId="0" applyFont="1" applyFill="1" applyBorder="1" applyAlignment="1">
      <alignment horizontal="center" vertical="center"/>
    </xf>
    <xf numFmtId="0" fontId="80" fillId="0" borderId="0" xfId="0" applyFont="1" applyAlignment="1">
      <alignment wrapText="1"/>
    </xf>
    <xf numFmtId="0" fontId="84" fillId="20" borderId="119" xfId="0" applyFont="1" applyFill="1" applyBorder="1" applyAlignment="1">
      <alignment horizontal="center" vertical="center"/>
    </xf>
    <xf numFmtId="0" fontId="84" fillId="4" borderId="119" xfId="0" applyFont="1" applyFill="1" applyBorder="1" applyAlignment="1">
      <alignment horizontal="center" vertical="center"/>
    </xf>
    <xf numFmtId="0" fontId="84" fillId="4" borderId="119" xfId="0" applyFont="1" applyFill="1" applyBorder="1" applyAlignment="1">
      <alignment vertical="center" wrapText="1"/>
    </xf>
    <xf numFmtId="0" fontId="84" fillId="2" borderId="119" xfId="0" applyFont="1" applyFill="1" applyBorder="1" applyAlignment="1">
      <alignment horizontal="left" vertical="top" wrapText="1"/>
    </xf>
    <xf numFmtId="0" fontId="85" fillId="2" borderId="119" xfId="0" applyFont="1" applyFill="1" applyBorder="1" applyAlignment="1">
      <alignment horizontal="center" vertical="center" wrapText="1"/>
    </xf>
    <xf numFmtId="0" fontId="86" fillId="2" borderId="119" xfId="0" applyFont="1" applyFill="1" applyBorder="1" applyAlignment="1">
      <alignment horizontal="center" vertical="center" wrapText="1"/>
    </xf>
    <xf numFmtId="0" fontId="86" fillId="2" borderId="119" xfId="0" applyFont="1" applyFill="1" applyBorder="1" applyAlignment="1">
      <alignment horizontal="left" vertical="center"/>
    </xf>
    <xf numFmtId="0" fontId="84" fillId="0" borderId="119" xfId="0" applyFont="1" applyBorder="1" applyAlignment="1">
      <alignment vertical="top" wrapText="1"/>
    </xf>
    <xf numFmtId="0" fontId="85" fillId="2" borderId="119" xfId="0" applyFont="1" applyFill="1" applyBorder="1" applyAlignment="1">
      <alignment horizontal="center" vertical="center"/>
    </xf>
    <xf numFmtId="0" fontId="86" fillId="2" borderId="119" xfId="0" applyFont="1" applyFill="1" applyBorder="1" applyAlignment="1">
      <alignment horizontal="center" vertical="center"/>
    </xf>
    <xf numFmtId="0" fontId="84" fillId="2" borderId="119" xfId="0" applyFont="1" applyFill="1" applyBorder="1" applyAlignment="1">
      <alignment horizontal="left" vertical="center" wrapText="1"/>
    </xf>
    <xf numFmtId="0" fontId="84" fillId="0" borderId="119" xfId="0" applyFont="1" applyBorder="1" applyAlignment="1">
      <alignment horizontal="left" vertical="center" wrapText="1"/>
    </xf>
    <xf numFmtId="0" fontId="86" fillId="0" borderId="119" xfId="0" applyFont="1" applyBorder="1" applyAlignment="1">
      <alignment horizontal="left" vertical="center"/>
    </xf>
    <xf numFmtId="0" fontId="20" fillId="3" borderId="26" xfId="0" applyFont="1" applyFill="1" applyBorder="1" applyAlignment="1" applyProtection="1">
      <alignment horizontal="left" vertical="center" wrapText="1"/>
      <protection locked="0"/>
    </xf>
    <xf numFmtId="0" fontId="19" fillId="14" borderId="0" xfId="0" applyFont="1" applyFill="1" applyAlignment="1" applyProtection="1">
      <alignment vertical="center" wrapText="1"/>
      <protection locked="0"/>
    </xf>
    <xf numFmtId="0" fontId="76" fillId="4" borderId="119" xfId="0" applyFont="1" applyFill="1" applyBorder="1" applyAlignment="1" applyProtection="1">
      <alignment horizontal="center" vertical="center" wrapText="1"/>
      <protection locked="0"/>
    </xf>
    <xf numFmtId="0" fontId="58" fillId="2" borderId="112" xfId="0" applyFont="1" applyFill="1" applyBorder="1" applyAlignment="1">
      <alignment vertical="center" wrapText="1"/>
    </xf>
    <xf numFmtId="0" fontId="58" fillId="2" borderId="108" xfId="0" applyFont="1" applyFill="1" applyBorder="1" applyAlignment="1">
      <alignment vertical="center" wrapText="1"/>
    </xf>
    <xf numFmtId="0" fontId="29" fillId="4" borderId="0" xfId="0" applyFont="1" applyFill="1"/>
    <xf numFmtId="0" fontId="13" fillId="4" borderId="0" xfId="0" applyFont="1" applyFill="1" applyAlignment="1" applyProtection="1">
      <alignment vertical="center"/>
      <protection locked="0"/>
    </xf>
    <xf numFmtId="0" fontId="30" fillId="4" borderId="0" xfId="0" applyFont="1" applyFill="1"/>
    <xf numFmtId="0" fontId="0" fillId="4" borderId="0" xfId="0" applyFill="1"/>
    <xf numFmtId="0" fontId="0" fillId="4" borderId="0" xfId="0" applyFill="1" applyAlignment="1">
      <alignment wrapText="1"/>
    </xf>
    <xf numFmtId="0" fontId="12" fillId="4" borderId="0" xfId="0" applyFont="1" applyFill="1" applyProtection="1">
      <protection locked="0"/>
    </xf>
    <xf numFmtId="0" fontId="0" fillId="4" borderId="0" xfId="0" applyFill="1" applyProtection="1">
      <protection locked="0"/>
    </xf>
    <xf numFmtId="0" fontId="88" fillId="16" borderId="0" xfId="0" applyFont="1" applyFill="1"/>
    <xf numFmtId="0" fontId="45" fillId="4" borderId="0" xfId="0" applyFont="1" applyFill="1"/>
    <xf numFmtId="0" fontId="89" fillId="3" borderId="35" xfId="0" applyFont="1" applyFill="1" applyBorder="1" applyAlignment="1">
      <alignment horizontal="center" vertical="center" wrapText="1"/>
    </xf>
    <xf numFmtId="0" fontId="0" fillId="4" borderId="0" xfId="0" applyFill="1" applyAlignment="1">
      <alignment horizontal="left"/>
    </xf>
    <xf numFmtId="0" fontId="0" fillId="4" borderId="0" xfId="0" applyFill="1" applyAlignment="1">
      <alignment horizontal="center"/>
    </xf>
    <xf numFmtId="0" fontId="11" fillId="4" borderId="0" xfId="0" applyFont="1" applyFill="1"/>
    <xf numFmtId="3" fontId="0" fillId="4" borderId="0" xfId="0" applyNumberFormat="1" applyFill="1" applyAlignment="1">
      <alignment horizontal="left"/>
    </xf>
    <xf numFmtId="2" fontId="0" fillId="4" borderId="0" xfId="3" applyNumberFormat="1" applyFont="1" applyFill="1"/>
    <xf numFmtId="164" fontId="0" fillId="4" borderId="0" xfId="3" applyNumberFormat="1" applyFont="1" applyFill="1" applyAlignment="1">
      <alignment horizontal="center"/>
    </xf>
    <xf numFmtId="164" fontId="0" fillId="4" borderId="0" xfId="3" applyNumberFormat="1" applyFont="1" applyFill="1"/>
    <xf numFmtId="0" fontId="4" fillId="4" borderId="0" xfId="0" applyFont="1" applyFill="1" applyAlignment="1">
      <alignment horizontal="center" vertical="center"/>
    </xf>
    <xf numFmtId="2" fontId="0" fillId="4" borderId="0" xfId="0" applyNumberFormat="1" applyFill="1"/>
    <xf numFmtId="0" fontId="73" fillId="4" borderId="0" xfId="0" applyFont="1" applyFill="1" applyProtection="1">
      <protection locked="0"/>
    </xf>
    <xf numFmtId="0" fontId="73" fillId="4" borderId="0" xfId="0" applyFont="1" applyFill="1"/>
    <xf numFmtId="0" fontId="79" fillId="2" borderId="127" xfId="0" applyFont="1" applyFill="1" applyBorder="1" applyAlignment="1">
      <alignment horizontal="center" vertical="center" wrapText="1" readingOrder="1"/>
    </xf>
    <xf numFmtId="0" fontId="79" fillId="24" borderId="127" xfId="0" applyFont="1" applyFill="1" applyBorder="1" applyAlignment="1">
      <alignment horizontal="left" vertical="center" wrapText="1"/>
    </xf>
    <xf numFmtId="0" fontId="79" fillId="2" borderId="127" xfId="0" applyFont="1" applyFill="1" applyBorder="1" applyAlignment="1">
      <alignment horizontal="center" vertical="center" wrapText="1"/>
    </xf>
    <xf numFmtId="0" fontId="79" fillId="2" borderId="127" xfId="0" applyFont="1" applyFill="1" applyBorder="1" applyAlignment="1">
      <alignment horizontal="left" vertical="center" wrapText="1"/>
    </xf>
    <xf numFmtId="0" fontId="79" fillId="0" borderId="128" xfId="0" applyFont="1" applyBorder="1" applyAlignment="1">
      <alignment horizontal="center" vertical="center" wrapText="1" readingOrder="1"/>
    </xf>
    <xf numFmtId="0" fontId="79" fillId="0" borderId="128" xfId="0" applyFont="1" applyBorder="1" applyAlignment="1">
      <alignment horizontal="left" vertical="center" wrapText="1"/>
    </xf>
    <xf numFmtId="0" fontId="79" fillId="0" borderId="127" xfId="0" applyFont="1" applyBorder="1" applyAlignment="1">
      <alignment horizontal="center" vertical="center" wrapText="1" readingOrder="1"/>
    </xf>
    <xf numFmtId="0" fontId="79" fillId="0" borderId="127" xfId="0" applyFont="1" applyBorder="1" applyAlignment="1">
      <alignment horizontal="left" vertical="center" wrapText="1"/>
    </xf>
    <xf numFmtId="0" fontId="79" fillId="24" borderId="128" xfId="0" applyFont="1" applyFill="1" applyBorder="1" applyAlignment="1">
      <alignment horizontal="center" vertical="center" wrapText="1" readingOrder="1"/>
    </xf>
    <xf numFmtId="0" fontId="79" fillId="24" borderId="128" xfId="0" applyFont="1" applyFill="1" applyBorder="1" applyAlignment="1">
      <alignment horizontal="left" vertical="center" wrapText="1"/>
    </xf>
    <xf numFmtId="0" fontId="79" fillId="24" borderId="122" xfId="0" applyFont="1" applyFill="1" applyBorder="1" applyAlignment="1">
      <alignment horizontal="center" vertical="center" wrapText="1" readingOrder="1"/>
    </xf>
    <xf numFmtId="0" fontId="79" fillId="24" borderId="122" xfId="0" applyFont="1" applyFill="1" applyBorder="1" applyAlignment="1">
      <alignment horizontal="left" vertical="center" wrapText="1"/>
    </xf>
    <xf numFmtId="0" fontId="76" fillId="4" borderId="0" xfId="0" applyFont="1" applyFill="1" applyAlignment="1">
      <alignment vertical="center" wrapText="1"/>
    </xf>
    <xf numFmtId="0" fontId="79" fillId="2" borderId="128" xfId="0" applyFont="1" applyFill="1" applyBorder="1" applyAlignment="1">
      <alignment horizontal="center" vertical="center" wrapText="1" readingOrder="1"/>
    </xf>
    <xf numFmtId="0" fontId="79" fillId="2" borderId="128" xfId="0" applyFont="1" applyFill="1" applyBorder="1" applyAlignment="1">
      <alignment horizontal="left" vertical="center" wrapText="1"/>
    </xf>
    <xf numFmtId="0" fontId="79" fillId="24" borderId="127" xfId="0" applyFont="1" applyFill="1" applyBorder="1" applyAlignment="1">
      <alignment horizontal="center" vertical="center" wrapText="1" readingOrder="1"/>
    </xf>
    <xf numFmtId="0" fontId="77" fillId="0" borderId="129" xfId="0" applyFont="1" applyBorder="1" applyAlignment="1">
      <alignment vertical="center" wrapText="1" readingOrder="1"/>
    </xf>
    <xf numFmtId="0" fontId="79" fillId="24" borderId="129" xfId="0" applyFont="1" applyFill="1" applyBorder="1" applyAlignment="1">
      <alignment horizontal="center" vertical="center" wrapText="1" readingOrder="1"/>
    </xf>
    <xf numFmtId="0" fontId="79" fillId="24" borderId="129" xfId="0" applyFont="1" applyFill="1" applyBorder="1" applyAlignment="1">
      <alignment horizontal="left" vertical="center" wrapText="1"/>
    </xf>
    <xf numFmtId="0" fontId="79" fillId="0" borderId="124" xfId="0" applyFont="1" applyBorder="1" applyAlignment="1">
      <alignment horizontal="center" vertical="center" wrapText="1" readingOrder="1"/>
    </xf>
    <xf numFmtId="0" fontId="79" fillId="2" borderId="124" xfId="0" applyFont="1" applyFill="1" applyBorder="1" applyAlignment="1">
      <alignment horizontal="left" vertical="center" wrapText="1" readingOrder="1"/>
    </xf>
    <xf numFmtId="0" fontId="79" fillId="0" borderId="124" xfId="0" applyFont="1" applyBorder="1" applyAlignment="1">
      <alignment horizontal="left" vertical="center" wrapText="1"/>
    </xf>
    <xf numFmtId="0" fontId="77" fillId="20" borderId="123" xfId="0" applyFont="1" applyFill="1" applyBorder="1" applyAlignment="1">
      <alignment horizontal="center" vertical="center" wrapText="1" readingOrder="1"/>
    </xf>
    <xf numFmtId="0" fontId="79" fillId="25" borderId="128" xfId="0" applyFont="1" applyFill="1" applyBorder="1" applyAlignment="1">
      <alignment horizontal="center" vertical="center" wrapText="1" readingOrder="1"/>
    </xf>
    <xf numFmtId="0" fontId="79" fillId="25" borderId="128" xfId="0" applyFont="1" applyFill="1" applyBorder="1" applyAlignment="1">
      <alignment horizontal="left" vertical="center" wrapText="1"/>
    </xf>
    <xf numFmtId="0" fontId="79" fillId="2" borderId="127" xfId="0" applyFont="1" applyFill="1" applyBorder="1" applyAlignment="1">
      <alignment horizontal="left" vertical="center" wrapText="1" readingOrder="1"/>
    </xf>
    <xf numFmtId="0" fontId="79" fillId="2" borderId="128" xfId="0" applyFont="1" applyFill="1" applyBorder="1" applyAlignment="1">
      <alignment horizontal="left" vertical="center" wrapText="1" readingOrder="1"/>
    </xf>
    <xf numFmtId="0" fontId="75" fillId="4" borderId="0" xfId="0" applyFont="1" applyFill="1"/>
    <xf numFmtId="0" fontId="79" fillId="2" borderId="127" xfId="0" applyFont="1" applyFill="1" applyBorder="1" applyAlignment="1">
      <alignment horizontal="left" vertical="center"/>
    </xf>
    <xf numFmtId="0" fontId="79" fillId="2" borderId="128" xfId="0" applyFont="1" applyFill="1" applyBorder="1" applyAlignment="1">
      <alignment vertical="center" wrapText="1"/>
    </xf>
    <xf numFmtId="0" fontId="79" fillId="2" borderId="124" xfId="0" applyFont="1" applyFill="1" applyBorder="1" applyAlignment="1">
      <alignment horizontal="center" vertical="center" wrapText="1" readingOrder="1"/>
    </xf>
    <xf numFmtId="0" fontId="79" fillId="2" borderId="124" xfId="0" applyFont="1" applyFill="1" applyBorder="1" applyAlignment="1">
      <alignment horizontal="left" vertical="center" wrapText="1"/>
    </xf>
    <xf numFmtId="0" fontId="77" fillId="4" borderId="0" xfId="0" applyFont="1" applyFill="1" applyAlignment="1">
      <alignment vertical="center" wrapText="1" readingOrder="1"/>
    </xf>
    <xf numFmtId="0" fontId="79" fillId="4" borderId="0" xfId="0" applyFont="1" applyFill="1" applyAlignment="1">
      <alignment horizontal="center" vertical="center" wrapText="1" readingOrder="1"/>
    </xf>
    <xf numFmtId="0" fontId="79" fillId="4" borderId="0" xfId="0" applyFont="1" applyFill="1" applyAlignment="1">
      <alignment vertical="center"/>
    </xf>
    <xf numFmtId="0" fontId="73" fillId="4" borderId="0" xfId="0" applyFont="1" applyFill="1" applyAlignment="1">
      <alignment horizontal="left"/>
    </xf>
    <xf numFmtId="0" fontId="73" fillId="4" borderId="0" xfId="0" applyFont="1" applyFill="1" applyAlignment="1">
      <alignment horizontal="center"/>
    </xf>
    <xf numFmtId="0" fontId="82" fillId="4" borderId="0" xfId="0" applyFont="1" applyFill="1"/>
    <xf numFmtId="0" fontId="82" fillId="4" borderId="0" xfId="0" applyFont="1" applyFill="1" applyAlignment="1">
      <alignment horizontal="left"/>
    </xf>
    <xf numFmtId="0" fontId="80" fillId="4" borderId="0" xfId="0" applyFont="1" applyFill="1" applyAlignment="1">
      <alignment horizontal="center"/>
    </xf>
    <xf numFmtId="0" fontId="82" fillId="4" borderId="0" xfId="0" applyFont="1" applyFill="1" applyAlignment="1">
      <alignment horizontal="center"/>
    </xf>
    <xf numFmtId="0" fontId="18" fillId="4" borderId="0" xfId="0" applyFont="1" applyFill="1"/>
    <xf numFmtId="0" fontId="18" fillId="4" borderId="76" xfId="0" applyFont="1" applyFill="1" applyBorder="1" applyAlignment="1">
      <alignment horizontal="center" vertical="center"/>
    </xf>
    <xf numFmtId="0" fontId="18" fillId="4" borderId="76" xfId="0" applyFont="1" applyFill="1" applyBorder="1"/>
    <xf numFmtId="0" fontId="18" fillId="4" borderId="0" xfId="0" applyFont="1" applyFill="1" applyAlignment="1">
      <alignment horizontal="center" vertical="center"/>
    </xf>
    <xf numFmtId="0" fontId="18" fillId="2" borderId="74" xfId="0" applyFont="1" applyFill="1" applyBorder="1"/>
    <xf numFmtId="0" fontId="18" fillId="2" borderId="77" xfId="0" applyFont="1" applyFill="1" applyBorder="1"/>
    <xf numFmtId="0" fontId="56" fillId="2" borderId="0" xfId="1" quotePrefix="1" applyFont="1" applyFill="1" applyAlignment="1">
      <alignment horizontal="center" vertical="center" wrapText="1"/>
    </xf>
    <xf numFmtId="0" fontId="57" fillId="2" borderId="0" xfId="1" quotePrefix="1" applyFont="1" applyFill="1" applyAlignment="1">
      <alignment horizontal="center" vertical="center" wrapText="1"/>
    </xf>
    <xf numFmtId="0" fontId="57" fillId="2" borderId="0" xfId="1" quotePrefix="1" applyFont="1" applyFill="1" applyAlignment="1">
      <alignment horizontal="left" vertical="top" wrapText="1"/>
    </xf>
    <xf numFmtId="0" fontId="57" fillId="2" borderId="12" xfId="1" quotePrefix="1" applyFont="1" applyFill="1" applyBorder="1" applyAlignment="1">
      <alignment horizontal="left" vertical="top" wrapText="1"/>
    </xf>
    <xf numFmtId="0" fontId="8" fillId="2" borderId="17" xfId="1" applyFill="1" applyBorder="1" applyAlignment="1">
      <alignment horizontal="left" vertical="center" wrapText="1"/>
    </xf>
    <xf numFmtId="0" fontId="58" fillId="2" borderId="0" xfId="0" applyFont="1" applyFill="1" applyAlignment="1">
      <alignment horizontal="center" vertical="center" wrapText="1"/>
    </xf>
    <xf numFmtId="0" fontId="58" fillId="2" borderId="0" xfId="0" applyFont="1" applyFill="1" applyAlignment="1">
      <alignment horizontal="left" vertical="center" wrapText="1"/>
    </xf>
    <xf numFmtId="0" fontId="52" fillId="2" borderId="0" xfId="1" applyFont="1" applyFill="1" applyAlignment="1">
      <alignment horizontal="justify" vertical="center" wrapText="1"/>
    </xf>
    <xf numFmtId="0" fontId="52" fillId="2" borderId="12" xfId="1" applyFont="1" applyFill="1" applyBorder="1" applyAlignment="1">
      <alignment horizontal="justify" vertical="center" wrapText="1"/>
    </xf>
    <xf numFmtId="0" fontId="8" fillId="2" borderId="0" xfId="1" applyFill="1" applyAlignment="1">
      <alignment horizontal="center" vertical="center"/>
    </xf>
    <xf numFmtId="0" fontId="97" fillId="4" borderId="0" xfId="0" applyFont="1" applyFill="1"/>
    <xf numFmtId="0" fontId="0" fillId="16" borderId="0" xfId="0" applyFill="1"/>
    <xf numFmtId="0" fontId="99" fillId="2" borderId="0" xfId="0" applyFont="1" applyFill="1" applyAlignment="1">
      <alignment horizontal="center" vertical="center"/>
    </xf>
    <xf numFmtId="0" fontId="100" fillId="4" borderId="0" xfId="0" applyFont="1" applyFill="1"/>
    <xf numFmtId="0" fontId="99" fillId="2" borderId="31" xfId="0" applyFont="1" applyFill="1" applyBorder="1" applyAlignment="1">
      <alignment horizontal="center" vertical="center"/>
    </xf>
    <xf numFmtId="0" fontId="106" fillId="2" borderId="0" xfId="0" applyFont="1" applyFill="1" applyAlignment="1">
      <alignment horizontal="center" vertical="center"/>
    </xf>
    <xf numFmtId="0" fontId="103" fillId="4" borderId="0" xfId="0" applyFont="1" applyFill="1"/>
    <xf numFmtId="0" fontId="107" fillId="3" borderId="35" xfId="0" applyFont="1" applyFill="1" applyBorder="1" applyAlignment="1">
      <alignment horizontal="center" vertical="center" wrapText="1"/>
    </xf>
    <xf numFmtId="0" fontId="107" fillId="3" borderId="62" xfId="0" applyFont="1" applyFill="1" applyBorder="1" applyAlignment="1">
      <alignment horizontal="center" vertical="center" wrapText="1"/>
    </xf>
    <xf numFmtId="0" fontId="38" fillId="3" borderId="50" xfId="0" applyFont="1" applyFill="1" applyBorder="1" applyAlignment="1">
      <alignment horizontal="center" vertical="center"/>
    </xf>
    <xf numFmtId="0" fontId="38" fillId="3" borderId="135" xfId="0" applyFont="1" applyFill="1" applyBorder="1" applyAlignment="1">
      <alignment horizontal="center" vertical="center" wrapText="1"/>
    </xf>
    <xf numFmtId="0" fontId="38" fillId="3" borderId="131" xfId="0" applyFont="1" applyFill="1" applyBorder="1" applyAlignment="1">
      <alignment horizontal="center" vertical="center" wrapText="1"/>
    </xf>
    <xf numFmtId="0" fontId="103" fillId="0" borderId="20" xfId="0" applyFont="1" applyBorder="1" applyAlignment="1">
      <alignment horizontal="left" vertical="center" wrapText="1"/>
    </xf>
    <xf numFmtId="0" fontId="103" fillId="0" borderId="20" xfId="0" applyFont="1" applyBorder="1" applyAlignment="1">
      <alignment horizontal="justify" vertical="center" wrapText="1"/>
    </xf>
    <xf numFmtId="0" fontId="103" fillId="0" borderId="6" xfId="0" applyFont="1" applyBorder="1" applyAlignment="1">
      <alignment horizontal="justify" vertical="center" wrapText="1"/>
    </xf>
    <xf numFmtId="0" fontId="104" fillId="0" borderId="6" xfId="0" applyFont="1" applyBorder="1" applyAlignment="1">
      <alignment horizontal="justify" vertical="center" wrapText="1"/>
    </xf>
    <xf numFmtId="0" fontId="103" fillId="0" borderId="21" xfId="0" applyFont="1" applyBorder="1" applyAlignment="1">
      <alignment horizontal="justify" vertical="center" wrapText="1"/>
    </xf>
    <xf numFmtId="0" fontId="103" fillId="0" borderId="86" xfId="0" applyFont="1" applyBorder="1" applyAlignment="1">
      <alignment horizontal="justify" vertical="center" wrapText="1"/>
    </xf>
    <xf numFmtId="0" fontId="103" fillId="0" borderId="25" xfId="0" applyFont="1" applyBorder="1" applyAlignment="1">
      <alignment vertical="center" wrapText="1"/>
    </xf>
    <xf numFmtId="0" fontId="103" fillId="16" borderId="32" xfId="0" applyFont="1" applyFill="1" applyBorder="1" applyAlignment="1">
      <alignment horizontal="justify" vertical="center" wrapText="1"/>
    </xf>
    <xf numFmtId="0" fontId="112" fillId="16" borderId="6" xfId="0" applyFont="1" applyFill="1" applyBorder="1" applyAlignment="1">
      <alignment horizontal="justify" vertical="center" wrapText="1"/>
    </xf>
    <xf numFmtId="0" fontId="103" fillId="16" borderId="20" xfId="0" applyFont="1" applyFill="1" applyBorder="1" applyAlignment="1">
      <alignment horizontal="justify" vertical="center" wrapText="1"/>
    </xf>
    <xf numFmtId="0" fontId="108" fillId="16" borderId="6" xfId="0" applyFont="1" applyFill="1" applyBorder="1" applyAlignment="1">
      <alignment horizontal="justify" vertical="center" wrapText="1"/>
    </xf>
    <xf numFmtId="1" fontId="103" fillId="0" borderId="32" xfId="4" applyNumberFormat="1" applyFont="1" applyBorder="1" applyAlignment="1">
      <alignment horizontal="center" vertical="center" wrapText="1"/>
    </xf>
    <xf numFmtId="1" fontId="103" fillId="0" borderId="6" xfId="4" applyNumberFormat="1" applyFont="1" applyBorder="1" applyAlignment="1">
      <alignment horizontal="center" vertical="center" wrapText="1"/>
    </xf>
    <xf numFmtId="0" fontId="103" fillId="0" borderId="20" xfId="0" applyFont="1" applyBorder="1" applyAlignment="1">
      <alignment horizontal="center" vertical="center" wrapText="1"/>
    </xf>
    <xf numFmtId="1" fontId="103" fillId="0" borderId="20" xfId="4" applyNumberFormat="1" applyFont="1" applyBorder="1" applyAlignment="1">
      <alignment horizontal="center" vertical="center" wrapText="1"/>
    </xf>
    <xf numFmtId="0" fontId="103" fillId="0" borderId="6" xfId="0" applyFont="1" applyBorder="1" applyAlignment="1">
      <alignment horizontal="center" vertical="center" wrapText="1"/>
    </xf>
    <xf numFmtId="0" fontId="103" fillId="16" borderId="32" xfId="0" applyFont="1" applyFill="1" applyBorder="1" applyAlignment="1">
      <alignment horizontal="center" vertical="center" wrapText="1"/>
    </xf>
    <xf numFmtId="0" fontId="104" fillId="16" borderId="32" xfId="0" applyFont="1" applyFill="1" applyBorder="1" applyAlignment="1">
      <alignment horizontal="center" vertical="center" wrapText="1"/>
    </xf>
    <xf numFmtId="1" fontId="103" fillId="16" borderId="32" xfId="4" applyNumberFormat="1" applyFont="1" applyFill="1" applyBorder="1" applyAlignment="1">
      <alignment horizontal="center" vertical="center" wrapText="1"/>
    </xf>
    <xf numFmtId="0" fontId="103" fillId="16" borderId="6" xfId="0" applyFont="1" applyFill="1" applyBorder="1" applyAlignment="1">
      <alignment horizontal="center" vertical="center" wrapText="1"/>
    </xf>
    <xf numFmtId="0" fontId="104" fillId="16" borderId="6" xfId="0" applyFont="1" applyFill="1" applyBorder="1" applyAlignment="1">
      <alignment horizontal="center" vertical="center" wrapText="1"/>
    </xf>
    <xf numFmtId="1" fontId="103" fillId="16" borderId="6" xfId="4" applyNumberFormat="1" applyFont="1" applyFill="1" applyBorder="1" applyAlignment="1">
      <alignment horizontal="center" vertical="center" wrapText="1"/>
    </xf>
    <xf numFmtId="0" fontId="103" fillId="16" borderId="20" xfId="0" applyFont="1" applyFill="1" applyBorder="1" applyAlignment="1">
      <alignment horizontal="center" vertical="center" wrapText="1"/>
    </xf>
    <xf numFmtId="0" fontId="104" fillId="16" borderId="20" xfId="0" applyFont="1" applyFill="1" applyBorder="1" applyAlignment="1">
      <alignment horizontal="center" vertical="center" wrapText="1"/>
    </xf>
    <xf numFmtId="1" fontId="103" fillId="16" borderId="20" xfId="4" applyNumberFormat="1" applyFont="1" applyFill="1" applyBorder="1" applyAlignment="1">
      <alignment horizontal="center" vertical="center" wrapText="1"/>
    </xf>
    <xf numFmtId="0" fontId="115" fillId="2" borderId="6" xfId="0" applyFont="1" applyFill="1" applyBorder="1" applyAlignment="1" applyProtection="1">
      <alignment horizontal="left" vertical="center"/>
      <protection locked="0"/>
    </xf>
    <xf numFmtId="0" fontId="116" fillId="4" borderId="0" xfId="0" applyFont="1" applyFill="1"/>
    <xf numFmtId="0" fontId="115" fillId="2" borderId="6" xfId="0" applyFont="1" applyFill="1" applyBorder="1" applyAlignment="1" applyProtection="1">
      <alignment horizontal="left" vertical="center" wrapText="1"/>
      <protection locked="0"/>
    </xf>
    <xf numFmtId="0" fontId="115" fillId="2" borderId="6" xfId="0" applyFont="1" applyFill="1" applyBorder="1" applyAlignment="1" applyProtection="1">
      <alignment vertical="center" wrapText="1"/>
      <protection locked="0"/>
    </xf>
    <xf numFmtId="0" fontId="103" fillId="0" borderId="85" xfId="0" applyFont="1" applyBorder="1" applyAlignment="1">
      <alignment horizontal="justify" vertical="center" wrapText="1"/>
    </xf>
    <xf numFmtId="0" fontId="103" fillId="0" borderId="21" xfId="0" applyFont="1" applyBorder="1" applyAlignment="1">
      <alignment vertical="center" wrapText="1"/>
    </xf>
    <xf numFmtId="1" fontId="103" fillId="0" borderId="21" xfId="4" applyNumberFormat="1" applyFont="1" applyBorder="1" applyAlignment="1">
      <alignment horizontal="center" vertical="center" wrapText="1"/>
    </xf>
    <xf numFmtId="0" fontId="117" fillId="4" borderId="0" xfId="0" applyFont="1" applyFill="1"/>
    <xf numFmtId="0" fontId="117" fillId="4" borderId="76" xfId="0" applyFont="1" applyFill="1" applyBorder="1"/>
    <xf numFmtId="3" fontId="103" fillId="0" borderId="32" xfId="0" applyNumberFormat="1" applyFont="1" applyBorder="1" applyAlignment="1">
      <alignment horizontal="justify" vertical="center" wrapText="1"/>
    </xf>
    <xf numFmtId="0" fontId="103" fillId="0" borderId="32" xfId="0" applyFont="1" applyBorder="1" applyAlignment="1">
      <alignment horizontal="justify" vertical="center" wrapText="1"/>
    </xf>
    <xf numFmtId="0" fontId="104" fillId="18" borderId="32" xfId="0" applyFont="1" applyFill="1" applyBorder="1" applyAlignment="1" applyProtection="1">
      <alignment horizontal="justify" vertical="center" wrapText="1"/>
      <protection locked="0"/>
    </xf>
    <xf numFmtId="0" fontId="103" fillId="0" borderId="32" xfId="0" applyFont="1" applyBorder="1" applyAlignment="1">
      <alignment horizontal="center" vertical="center" wrapText="1"/>
    </xf>
    <xf numFmtId="2" fontId="103" fillId="0" borderId="32" xfId="3" applyNumberFormat="1" applyFont="1" applyBorder="1" applyAlignment="1">
      <alignment horizontal="center" vertical="center" wrapText="1"/>
    </xf>
    <xf numFmtId="2" fontId="105" fillId="18" borderId="32" xfId="3" applyNumberFormat="1" applyFont="1" applyFill="1" applyBorder="1" applyAlignment="1">
      <alignment horizontal="justify" vertical="center" wrapText="1"/>
    </xf>
    <xf numFmtId="3" fontId="103" fillId="0" borderId="6" xfId="0" applyNumberFormat="1" applyFont="1" applyBorder="1" applyAlignment="1">
      <alignment horizontal="justify" vertical="center" wrapText="1"/>
    </xf>
    <xf numFmtId="0" fontId="104" fillId="0" borderId="6" xfId="0" applyFont="1" applyBorder="1" applyAlignment="1" applyProtection="1">
      <alignment horizontal="justify" vertical="center" wrapText="1"/>
      <protection locked="0"/>
    </xf>
    <xf numFmtId="2" fontId="103" fillId="0" borderId="6" xfId="3" applyNumberFormat="1" applyFont="1" applyBorder="1" applyAlignment="1">
      <alignment horizontal="center" vertical="center" wrapText="1"/>
    </xf>
    <xf numFmtId="2" fontId="105" fillId="0" borderId="6" xfId="3" applyNumberFormat="1" applyFont="1" applyBorder="1" applyAlignment="1">
      <alignment horizontal="justify" vertical="center" wrapText="1"/>
    </xf>
    <xf numFmtId="0" fontId="105" fillId="0" borderId="6" xfId="0" applyFont="1" applyBorder="1" applyAlignment="1" applyProtection="1">
      <alignment horizontal="justify" vertical="center" wrapText="1"/>
      <protection locked="0"/>
    </xf>
    <xf numFmtId="2" fontId="103" fillId="0" borderId="6" xfId="3" applyNumberFormat="1" applyFont="1" applyBorder="1" applyAlignment="1">
      <alignment horizontal="justify" vertical="center" wrapText="1"/>
    </xf>
    <xf numFmtId="3" fontId="103" fillId="0" borderId="20" xfId="0" applyNumberFormat="1" applyFont="1" applyBorder="1" applyAlignment="1">
      <alignment horizontal="justify" vertical="center" wrapText="1"/>
    </xf>
    <xf numFmtId="0" fontId="104" fillId="0" borderId="20" xfId="0" applyFont="1" applyBorder="1" applyAlignment="1" applyProtection="1">
      <alignment horizontal="justify" vertical="center" wrapText="1"/>
      <protection locked="0"/>
    </xf>
    <xf numFmtId="2" fontId="103" fillId="0" borderId="20" xfId="3" applyNumberFormat="1" applyFont="1" applyBorder="1" applyAlignment="1">
      <alignment horizontal="center" vertical="center" wrapText="1"/>
    </xf>
    <xf numFmtId="0" fontId="104" fillId="0" borderId="32" xfId="0" applyFont="1" applyBorder="1" applyAlignment="1" applyProtection="1">
      <alignment horizontal="justify" vertical="center" wrapText="1"/>
      <protection locked="0"/>
    </xf>
    <xf numFmtId="2" fontId="105" fillId="0" borderId="32" xfId="3" applyNumberFormat="1" applyFont="1" applyBorder="1" applyAlignment="1">
      <alignment horizontal="justify" vertical="center" wrapText="1"/>
    </xf>
    <xf numFmtId="2" fontId="120" fillId="0" borderId="32" xfId="3" applyNumberFormat="1" applyFont="1" applyBorder="1" applyAlignment="1">
      <alignment horizontal="justify" vertical="center" wrapText="1"/>
    </xf>
    <xf numFmtId="0" fontId="104" fillId="18" borderId="6" xfId="0" applyFont="1" applyFill="1" applyBorder="1" applyAlignment="1" applyProtection="1">
      <alignment horizontal="justify" vertical="center" wrapText="1"/>
      <protection locked="0"/>
    </xf>
    <xf numFmtId="2" fontId="120" fillId="0" borderId="6" xfId="3" applyNumberFormat="1" applyFont="1" applyBorder="1" applyAlignment="1">
      <alignment horizontal="justify" vertical="center" wrapText="1"/>
    </xf>
    <xf numFmtId="0" fontId="121" fillId="2" borderId="6" xfId="0" applyFont="1" applyFill="1" applyBorder="1" applyAlignment="1" applyProtection="1">
      <alignment horizontal="justify" vertical="center" wrapText="1"/>
      <protection locked="0"/>
    </xf>
    <xf numFmtId="3" fontId="103" fillId="23" borderId="32" xfId="0" applyNumberFormat="1" applyFont="1" applyFill="1" applyBorder="1" applyAlignment="1">
      <alignment horizontal="justify" vertical="center" wrapText="1"/>
    </xf>
    <xf numFmtId="0" fontId="103" fillId="23" borderId="32" xfId="0" applyFont="1" applyFill="1" applyBorder="1" applyAlignment="1">
      <alignment horizontal="justify" vertical="center" wrapText="1"/>
    </xf>
    <xf numFmtId="0" fontId="104" fillId="23" borderId="32" xfId="0" applyFont="1" applyFill="1" applyBorder="1" applyAlignment="1" applyProtection="1">
      <alignment horizontal="justify" vertical="center" wrapText="1"/>
      <protection locked="0"/>
    </xf>
    <xf numFmtId="0" fontId="103" fillId="23" borderId="32" xfId="0" applyFont="1" applyFill="1" applyBorder="1" applyAlignment="1">
      <alignment horizontal="center" vertical="center" wrapText="1"/>
    </xf>
    <xf numFmtId="2" fontId="103" fillId="23" borderId="32" xfId="3" applyNumberFormat="1" applyFont="1" applyFill="1" applyBorder="1" applyAlignment="1">
      <alignment horizontal="center" vertical="center" wrapText="1"/>
    </xf>
    <xf numFmtId="2" fontId="120" fillId="23" borderId="32" xfId="3" applyNumberFormat="1" applyFont="1" applyFill="1" applyBorder="1" applyAlignment="1">
      <alignment horizontal="justify" vertical="center" wrapText="1"/>
    </xf>
    <xf numFmtId="3" fontId="103" fillId="23" borderId="6" xfId="0" applyNumberFormat="1" applyFont="1" applyFill="1" applyBorder="1" applyAlignment="1">
      <alignment horizontal="justify" vertical="center" wrapText="1"/>
    </xf>
    <xf numFmtId="0" fontId="103" fillId="23" borderId="6" xfId="0" applyFont="1" applyFill="1" applyBorder="1" applyAlignment="1">
      <alignment horizontal="justify" vertical="center" wrapText="1"/>
    </xf>
    <xf numFmtId="0" fontId="104" fillId="23" borderId="6" xfId="0" applyFont="1" applyFill="1" applyBorder="1" applyAlignment="1" applyProtection="1">
      <alignment horizontal="justify" vertical="center" wrapText="1"/>
      <protection locked="0"/>
    </xf>
    <xf numFmtId="0" fontId="103" fillId="23" borderId="6" xfId="0" applyFont="1" applyFill="1" applyBorder="1" applyAlignment="1">
      <alignment horizontal="center" vertical="center" wrapText="1"/>
    </xf>
    <xf numFmtId="2" fontId="103" fillId="23" borderId="6" xfId="3" applyNumberFormat="1" applyFont="1" applyFill="1" applyBorder="1" applyAlignment="1">
      <alignment horizontal="center" vertical="center" wrapText="1"/>
    </xf>
    <xf numFmtId="0" fontId="120" fillId="23" borderId="0" xfId="0" applyFont="1" applyFill="1" applyAlignment="1">
      <alignment wrapText="1"/>
    </xf>
    <xf numFmtId="2" fontId="120" fillId="23" borderId="6" xfId="3" applyNumberFormat="1" applyFont="1" applyFill="1" applyBorder="1" applyAlignment="1">
      <alignment horizontal="justify" vertical="center" wrapText="1"/>
    </xf>
    <xf numFmtId="2" fontId="103" fillId="23" borderId="6" xfId="3" applyNumberFormat="1" applyFont="1" applyFill="1" applyBorder="1" applyAlignment="1">
      <alignment vertical="center" wrapText="1"/>
    </xf>
    <xf numFmtId="3" fontId="103" fillId="23" borderId="21" xfId="0" applyNumberFormat="1" applyFont="1" applyFill="1" applyBorder="1" applyAlignment="1">
      <alignment horizontal="justify" vertical="center" wrapText="1"/>
    </xf>
    <xf numFmtId="0" fontId="103" fillId="23" borderId="21" xfId="0" applyFont="1" applyFill="1" applyBorder="1" applyAlignment="1">
      <alignment horizontal="justify" vertical="center" wrapText="1"/>
    </xf>
    <xf numFmtId="0" fontId="104" fillId="23" borderId="21" xfId="0" applyFont="1" applyFill="1" applyBorder="1" applyAlignment="1" applyProtection="1">
      <alignment horizontal="justify" vertical="center" wrapText="1"/>
      <protection locked="0"/>
    </xf>
    <xf numFmtId="0" fontId="103" fillId="23" borderId="21" xfId="0" applyFont="1" applyFill="1" applyBorder="1" applyAlignment="1">
      <alignment horizontal="center" vertical="center" wrapText="1"/>
    </xf>
    <xf numFmtId="2" fontId="103" fillId="23" borderId="21" xfId="3" applyNumberFormat="1" applyFont="1" applyFill="1" applyBorder="1" applyAlignment="1">
      <alignment horizontal="center" vertical="center" wrapText="1"/>
    </xf>
    <xf numFmtId="2" fontId="103" fillId="23" borderId="21" xfId="3" applyNumberFormat="1" applyFont="1" applyFill="1" applyBorder="1" applyAlignment="1">
      <alignment vertical="center" wrapText="1"/>
    </xf>
    <xf numFmtId="2" fontId="120" fillId="23" borderId="21" xfId="3" applyNumberFormat="1" applyFont="1" applyFill="1" applyBorder="1" applyAlignment="1">
      <alignment horizontal="justify" vertical="center" wrapText="1"/>
    </xf>
    <xf numFmtId="2" fontId="105" fillId="23" borderId="6" xfId="3" applyNumberFormat="1" applyFont="1" applyFill="1" applyBorder="1" applyAlignment="1">
      <alignment horizontal="justify" vertical="center" wrapText="1"/>
    </xf>
    <xf numFmtId="0" fontId="28" fillId="3" borderId="65" xfId="0" applyFont="1" applyFill="1" applyBorder="1" applyAlignment="1">
      <alignment horizontal="center" vertical="center" textRotation="90" wrapText="1"/>
    </xf>
    <xf numFmtId="0" fontId="28" fillId="3" borderId="66" xfId="0" applyFont="1" applyFill="1" applyBorder="1" applyAlignment="1">
      <alignment horizontal="center" vertical="center" textRotation="90" wrapText="1"/>
    </xf>
    <xf numFmtId="0" fontId="28" fillId="3" borderId="67" xfId="0" applyFont="1" applyFill="1" applyBorder="1" applyAlignment="1">
      <alignment horizontal="center" vertical="center" wrapText="1"/>
    </xf>
    <xf numFmtId="0" fontId="28" fillId="3" borderId="36" xfId="0" applyFont="1" applyFill="1" applyBorder="1" applyAlignment="1">
      <alignment horizontal="center" vertical="center" textRotation="90" wrapText="1"/>
    </xf>
    <xf numFmtId="0" fontId="28" fillId="3" borderId="36" xfId="0" applyFont="1" applyFill="1" applyBorder="1" applyAlignment="1">
      <alignment horizontal="center" vertical="center" wrapText="1"/>
    </xf>
    <xf numFmtId="0" fontId="28" fillId="3" borderId="36" xfId="0" applyFont="1" applyFill="1" applyBorder="1" applyAlignment="1">
      <alignment horizontal="center" vertical="top" wrapText="1"/>
    </xf>
    <xf numFmtId="0" fontId="123" fillId="3" borderId="36" xfId="0" applyFont="1" applyFill="1" applyBorder="1" applyAlignment="1">
      <alignment horizontal="center" vertical="top" wrapText="1"/>
    </xf>
    <xf numFmtId="0" fontId="28" fillId="3" borderId="63" xfId="0" applyFont="1" applyFill="1" applyBorder="1" applyAlignment="1">
      <alignment horizontal="center" vertical="center" textRotation="90" wrapText="1"/>
    </xf>
    <xf numFmtId="0" fontId="28" fillId="3" borderId="5" xfId="0" applyFont="1" applyFill="1" applyBorder="1" applyAlignment="1">
      <alignment horizontal="center" vertical="center" textRotation="90" wrapText="1"/>
    </xf>
    <xf numFmtId="0" fontId="122" fillId="6" borderId="36" xfId="0" applyFont="1" applyFill="1" applyBorder="1" applyAlignment="1">
      <alignment horizontal="center" vertical="top" wrapText="1"/>
    </xf>
    <xf numFmtId="0" fontId="104" fillId="0" borderId="32" xfId="0" applyFont="1" applyBorder="1" applyAlignment="1" applyProtection="1">
      <alignment horizontal="justify" vertical="top" wrapText="1"/>
      <protection locked="0"/>
    </xf>
    <xf numFmtId="0" fontId="126" fillId="4" borderId="0" xfId="0" applyFont="1" applyFill="1"/>
    <xf numFmtId="0" fontId="127" fillId="4" borderId="0" xfId="0" applyFont="1" applyFill="1"/>
    <xf numFmtId="0" fontId="104" fillId="0" borderId="6" xfId="0" applyFont="1" applyBorder="1" applyAlignment="1" applyProtection="1">
      <alignment horizontal="justify" vertical="top" wrapText="1"/>
      <protection locked="0"/>
    </xf>
    <xf numFmtId="2" fontId="104" fillId="0" borderId="6" xfId="3" applyNumberFormat="1" applyFont="1" applyBorder="1" applyAlignment="1">
      <alignment horizontal="justify" vertical="center" wrapText="1"/>
    </xf>
    <xf numFmtId="2" fontId="104" fillId="0" borderId="20" xfId="3" applyNumberFormat="1" applyFont="1" applyBorder="1" applyAlignment="1">
      <alignment horizontal="justify" vertical="center" wrapText="1"/>
    </xf>
    <xf numFmtId="0" fontId="103" fillId="0" borderId="21" xfId="0" applyFont="1" applyBorder="1" applyAlignment="1">
      <alignment horizontal="center" vertical="center" wrapText="1"/>
    </xf>
    <xf numFmtId="2" fontId="104" fillId="0" borderId="32" xfId="3" applyNumberFormat="1" applyFont="1" applyBorder="1" applyAlignment="1">
      <alignment horizontal="justify" vertical="center" wrapText="1"/>
    </xf>
    <xf numFmtId="4" fontId="0" fillId="16" borderId="20" xfId="0" applyNumberFormat="1" applyFill="1" applyBorder="1" applyAlignment="1">
      <alignment horizontal="center" vertical="center" wrapText="1"/>
    </xf>
    <xf numFmtId="0" fontId="0" fillId="16" borderId="25" xfId="0" applyFill="1" applyBorder="1" applyAlignment="1">
      <alignment horizontal="center" vertical="center" wrapText="1"/>
    </xf>
    <xf numFmtId="0" fontId="12" fillId="16" borderId="6" xfId="0" applyFont="1" applyFill="1" applyBorder="1" applyAlignment="1">
      <alignment horizontal="center" vertical="center" wrapText="1"/>
    </xf>
    <xf numFmtId="0" fontId="12" fillId="16" borderId="72" xfId="0" applyFont="1" applyFill="1" applyBorder="1" applyAlignment="1">
      <alignment horizontal="center" vertical="center" wrapText="1"/>
    </xf>
    <xf numFmtId="4" fontId="0" fillId="16" borderId="43" xfId="0" applyNumberFormat="1" applyFill="1" applyBorder="1" applyAlignment="1">
      <alignment horizontal="center" vertical="center" wrapText="1"/>
    </xf>
    <xf numFmtId="0" fontId="0" fillId="16" borderId="43" xfId="0" applyFill="1" applyBorder="1" applyAlignment="1">
      <alignment horizontal="center" vertical="center" wrapText="1"/>
    </xf>
    <xf numFmtId="0" fontId="12" fillId="16" borderId="21" xfId="0" applyFont="1" applyFill="1" applyBorder="1" applyAlignment="1">
      <alignment horizontal="center" vertical="center" wrapText="1"/>
    </xf>
    <xf numFmtId="0" fontId="12" fillId="16" borderId="73" xfId="0" applyFont="1" applyFill="1" applyBorder="1" applyAlignment="1">
      <alignment horizontal="center" vertical="center" wrapText="1"/>
    </xf>
    <xf numFmtId="2" fontId="103" fillId="0" borderId="32" xfId="3" applyNumberFormat="1" applyFont="1" applyBorder="1" applyAlignment="1">
      <alignment horizontal="justify" vertical="center" wrapText="1"/>
    </xf>
    <xf numFmtId="0" fontId="6" fillId="2" borderId="1" xfId="0" applyFont="1" applyFill="1" applyBorder="1" applyAlignment="1">
      <alignment vertical="center"/>
    </xf>
    <xf numFmtId="0" fontId="6" fillId="2" borderId="2" xfId="0" applyFont="1" applyFill="1" applyBorder="1" applyAlignment="1">
      <alignment vertical="center"/>
    </xf>
    <xf numFmtId="0" fontId="6" fillId="2" borderId="3" xfId="0" applyFont="1" applyFill="1" applyBorder="1" applyAlignment="1">
      <alignment vertical="center"/>
    </xf>
    <xf numFmtId="0" fontId="6" fillId="2" borderId="4" xfId="0" applyFont="1" applyFill="1" applyBorder="1" applyAlignment="1">
      <alignment vertical="center"/>
    </xf>
    <xf numFmtId="0" fontId="107" fillId="3" borderId="35" xfId="0" applyFont="1" applyFill="1" applyBorder="1" applyAlignment="1" applyProtection="1">
      <alignment horizontal="center" vertical="center" wrapText="1"/>
      <protection locked="0"/>
    </xf>
    <xf numFmtId="0" fontId="107" fillId="15" borderId="35" xfId="0" applyFont="1" applyFill="1" applyBorder="1" applyAlignment="1" applyProtection="1">
      <alignment horizontal="center" vertical="center" textRotation="90"/>
      <protection locked="0"/>
    </xf>
    <xf numFmtId="0" fontId="129" fillId="3" borderId="35" xfId="0" applyFont="1" applyFill="1" applyBorder="1" applyAlignment="1">
      <alignment horizontal="center" vertical="center" wrapText="1"/>
    </xf>
    <xf numFmtId="0" fontId="96" fillId="4" borderId="0" xfId="0" applyFont="1" applyFill="1" applyAlignment="1" applyProtection="1">
      <alignment horizontal="center" vertical="center"/>
      <protection locked="0"/>
    </xf>
    <xf numFmtId="0" fontId="105" fillId="16" borderId="0" xfId="0" applyFont="1" applyFill="1"/>
    <xf numFmtId="2" fontId="105" fillId="0" borderId="32" xfId="3" applyNumberFormat="1" applyFont="1" applyFill="1" applyBorder="1" applyAlignment="1">
      <alignment horizontal="justify" vertical="center" wrapText="1"/>
    </xf>
    <xf numFmtId="0" fontId="103" fillId="0" borderId="41" xfId="0" applyFont="1" applyBorder="1" applyAlignment="1">
      <alignment vertical="center" wrapText="1"/>
    </xf>
    <xf numFmtId="0" fontId="104" fillId="2" borderId="41" xfId="0" applyFont="1" applyFill="1" applyBorder="1" applyAlignment="1">
      <alignment vertical="center" wrapText="1"/>
    </xf>
    <xf numFmtId="0" fontId="104" fillId="2" borderId="25" xfId="0" applyFont="1" applyFill="1" applyBorder="1" applyAlignment="1">
      <alignment vertical="center" wrapText="1"/>
    </xf>
    <xf numFmtId="0" fontId="103" fillId="0" borderId="6" xfId="0" applyFont="1" applyBorder="1" applyAlignment="1">
      <alignment vertical="center" wrapText="1"/>
    </xf>
    <xf numFmtId="0" fontId="104" fillId="2" borderId="6" xfId="0" applyFont="1" applyFill="1" applyBorder="1" applyAlignment="1">
      <alignment vertical="center" wrapText="1"/>
    </xf>
    <xf numFmtId="0" fontId="103" fillId="0" borderId="29" xfId="0" applyFont="1" applyBorder="1" applyAlignment="1">
      <alignment horizontal="justify" vertical="center" wrapText="1"/>
    </xf>
    <xf numFmtId="1" fontId="103" fillId="0" borderId="29" xfId="4" applyNumberFormat="1" applyFont="1" applyBorder="1" applyAlignment="1">
      <alignment horizontal="center" vertical="center" wrapText="1"/>
    </xf>
    <xf numFmtId="0" fontId="103" fillId="0" borderId="32" xfId="0" applyFont="1" applyBorder="1" applyAlignment="1">
      <alignment vertical="center" wrapText="1"/>
    </xf>
    <xf numFmtId="0" fontId="103" fillId="0" borderId="87" xfId="0" applyFont="1" applyBorder="1" applyAlignment="1">
      <alignment horizontal="justify" vertical="center" wrapText="1"/>
    </xf>
    <xf numFmtId="0" fontId="45" fillId="4" borderId="0" xfId="0" applyFont="1" applyFill="1" applyAlignment="1">
      <alignment horizontal="center"/>
    </xf>
    <xf numFmtId="0" fontId="103" fillId="0" borderId="29" xfId="0" applyFont="1" applyBorder="1" applyAlignment="1">
      <alignment vertical="center" wrapText="1"/>
    </xf>
    <xf numFmtId="0" fontId="104" fillId="2" borderId="29" xfId="0" applyFont="1" applyFill="1" applyBorder="1" applyAlignment="1">
      <alignment vertical="center" wrapText="1"/>
    </xf>
    <xf numFmtId="3" fontId="132" fillId="4" borderId="0" xfId="0" applyNumberFormat="1" applyFont="1" applyFill="1" applyAlignment="1">
      <alignment horizontal="left"/>
    </xf>
    <xf numFmtId="3" fontId="103" fillId="23" borderId="20" xfId="0" applyNumberFormat="1" applyFont="1" applyFill="1" applyBorder="1" applyAlignment="1">
      <alignment horizontal="justify" vertical="center" wrapText="1"/>
    </xf>
    <xf numFmtId="0" fontId="103" fillId="23" borderId="20" xfId="0" applyFont="1" applyFill="1" applyBorder="1" applyAlignment="1">
      <alignment horizontal="justify" vertical="center" wrapText="1"/>
    </xf>
    <xf numFmtId="0" fontId="104" fillId="23" borderId="20" xfId="0" applyFont="1" applyFill="1" applyBorder="1" applyAlignment="1" applyProtection="1">
      <alignment horizontal="justify" vertical="center" wrapText="1"/>
      <protection locked="0"/>
    </xf>
    <xf numFmtId="0" fontId="103" fillId="23" borderId="20" xfId="0" applyFont="1" applyFill="1" applyBorder="1" applyAlignment="1">
      <alignment horizontal="center" vertical="center" wrapText="1"/>
    </xf>
    <xf numFmtId="2" fontId="103" fillId="23" borderId="20" xfId="3" applyNumberFormat="1" applyFont="1" applyFill="1" applyBorder="1" applyAlignment="1">
      <alignment horizontal="center" vertical="center" wrapText="1"/>
    </xf>
    <xf numFmtId="2" fontId="120" fillId="23" borderId="20" xfId="3" applyNumberFormat="1" applyFont="1" applyFill="1" applyBorder="1" applyAlignment="1">
      <alignment horizontal="justify" vertical="center" wrapText="1"/>
    </xf>
    <xf numFmtId="3" fontId="103" fillId="0" borderId="21" xfId="0" applyNumberFormat="1" applyFont="1" applyBorder="1" applyAlignment="1">
      <alignment horizontal="justify" vertical="center" wrapText="1"/>
    </xf>
    <xf numFmtId="0" fontId="105" fillId="0" borderId="21" xfId="0" applyFont="1" applyBorder="1" applyAlignment="1" applyProtection="1">
      <alignment horizontal="justify" vertical="center" wrapText="1"/>
      <protection locked="0"/>
    </xf>
    <xf numFmtId="2" fontId="103" fillId="0" borderId="21" xfId="3" applyNumberFormat="1" applyFont="1" applyBorder="1" applyAlignment="1">
      <alignment horizontal="center" vertical="center" wrapText="1"/>
    </xf>
    <xf numFmtId="2" fontId="104" fillId="0" borderId="21" xfId="3" applyNumberFormat="1" applyFont="1" applyBorder="1" applyAlignment="1">
      <alignment horizontal="justify" vertical="center" wrapText="1"/>
    </xf>
    <xf numFmtId="0" fontId="104" fillId="0" borderId="21" xfId="0" applyFont="1" applyBorder="1" applyAlignment="1" applyProtection="1">
      <alignment horizontal="justify" vertical="center" wrapText="1"/>
      <protection locked="0"/>
    </xf>
    <xf numFmtId="0" fontId="104" fillId="0" borderId="21" xfId="0" applyFont="1" applyBorder="1" applyAlignment="1" applyProtection="1">
      <alignment horizontal="justify" vertical="top" wrapText="1"/>
      <protection locked="0"/>
    </xf>
    <xf numFmtId="14" fontId="19" fillId="14" borderId="0" xfId="0" applyNumberFormat="1" applyFont="1" applyFill="1" applyAlignment="1" applyProtection="1">
      <alignment horizontal="center" vertical="center" wrapText="1"/>
      <protection locked="0"/>
    </xf>
    <xf numFmtId="0" fontId="92" fillId="14" borderId="0" xfId="0" applyFont="1" applyFill="1" applyAlignment="1" applyProtection="1">
      <alignment horizontal="center" vertical="center" wrapText="1"/>
      <protection locked="0"/>
    </xf>
    <xf numFmtId="0" fontId="26" fillId="0" borderId="0" xfId="0" applyFont="1" applyAlignment="1">
      <alignment horizontal="center" wrapText="1"/>
    </xf>
    <xf numFmtId="0" fontId="22" fillId="0" borderId="0" xfId="0" applyFont="1" applyAlignment="1">
      <alignment horizontal="center"/>
    </xf>
    <xf numFmtId="0" fontId="91" fillId="14" borderId="0" xfId="0" applyFont="1" applyFill="1" applyAlignment="1" applyProtection="1">
      <alignment horizontal="center" vertical="center"/>
      <protection locked="0"/>
    </xf>
    <xf numFmtId="0" fontId="19" fillId="14" borderId="0" xfId="0" applyFont="1" applyFill="1" applyAlignment="1" applyProtection="1">
      <alignment horizontal="left" vertical="center" wrapText="1"/>
      <protection locked="0"/>
    </xf>
    <xf numFmtId="0" fontId="23" fillId="0" borderId="0" xfId="0" applyFont="1" applyAlignment="1">
      <alignment horizontal="center"/>
    </xf>
    <xf numFmtId="0" fontId="0" fillId="0" borderId="74" xfId="0" applyBorder="1" applyAlignment="1">
      <alignment horizontal="left" vertical="top" wrapText="1"/>
    </xf>
    <xf numFmtId="0" fontId="0" fillId="0" borderId="76" xfId="0" applyBorder="1" applyAlignment="1">
      <alignment horizontal="left" vertical="top" wrapText="1"/>
    </xf>
    <xf numFmtId="0" fontId="0" fillId="0" borderId="77" xfId="0" applyBorder="1" applyAlignment="1">
      <alignment horizontal="left" vertical="top" wrapText="1"/>
    </xf>
    <xf numFmtId="0" fontId="0" fillId="0" borderId="11" xfId="0" applyBorder="1" applyAlignment="1">
      <alignment horizontal="left" vertical="top" wrapText="1"/>
    </xf>
    <xf numFmtId="0" fontId="0" fillId="0" borderId="0" xfId="0" applyAlignment="1">
      <alignment horizontal="left" vertical="top" wrapText="1"/>
    </xf>
    <xf numFmtId="0" fontId="0" fillId="0" borderId="12" xfId="0" applyBorder="1" applyAlignment="1">
      <alignment horizontal="left" vertical="top" wrapText="1"/>
    </xf>
    <xf numFmtId="0" fontId="0" fillId="0" borderId="15" xfId="0" applyBorder="1" applyAlignment="1">
      <alignment horizontal="left" vertical="top" wrapText="1"/>
    </xf>
    <xf numFmtId="0" fontId="0" fillId="0" borderId="16" xfId="0" applyBorder="1" applyAlignment="1">
      <alignment horizontal="left" vertical="top" wrapText="1"/>
    </xf>
    <xf numFmtId="0" fontId="0" fillId="0" borderId="17" xfId="0" applyBorder="1" applyAlignment="1">
      <alignment horizontal="left" vertical="top" wrapText="1"/>
    </xf>
    <xf numFmtId="0" fontId="74" fillId="0" borderId="0" xfId="0" applyFont="1" applyAlignment="1" applyProtection="1">
      <alignment horizontal="center" vertical="center" wrapText="1"/>
      <protection locked="0"/>
    </xf>
    <xf numFmtId="0" fontId="76" fillId="4" borderId="120" xfId="0" applyFont="1" applyFill="1" applyBorder="1" applyAlignment="1" applyProtection="1">
      <alignment horizontal="center" vertical="center" wrapText="1"/>
      <protection locked="0"/>
    </xf>
    <xf numFmtId="0" fontId="76" fillId="4" borderId="121" xfId="0" applyFont="1" applyFill="1" applyBorder="1" applyAlignment="1" applyProtection="1">
      <alignment horizontal="center" vertical="center" wrapText="1"/>
      <protection locked="0"/>
    </xf>
    <xf numFmtId="0" fontId="76" fillId="4" borderId="119" xfId="0" applyFont="1" applyFill="1" applyBorder="1" applyAlignment="1" applyProtection="1">
      <alignment horizontal="center" vertical="center"/>
      <protection locked="0"/>
    </xf>
    <xf numFmtId="0" fontId="75" fillId="4" borderId="119" xfId="0" applyFont="1" applyFill="1" applyBorder="1" applyAlignment="1" applyProtection="1">
      <alignment horizontal="center" vertical="center"/>
      <protection locked="0"/>
    </xf>
    <xf numFmtId="0" fontId="77" fillId="0" borderId="119" xfId="0" applyFont="1" applyBorder="1" applyAlignment="1" applyProtection="1">
      <alignment horizontal="center" vertical="center"/>
      <protection locked="0"/>
    </xf>
    <xf numFmtId="0" fontId="93" fillId="20" borderId="119" xfId="0" applyFont="1" applyFill="1" applyBorder="1" applyAlignment="1" applyProtection="1">
      <alignment horizontal="center" vertical="center"/>
      <protection locked="0"/>
    </xf>
    <xf numFmtId="0" fontId="76" fillId="4" borderId="119" xfId="0" applyFont="1" applyFill="1" applyBorder="1" applyAlignment="1" applyProtection="1">
      <alignment horizontal="center" vertical="center" wrapText="1"/>
      <protection locked="0"/>
    </xf>
    <xf numFmtId="0" fontId="75" fillId="4" borderId="119" xfId="0" applyFont="1" applyFill="1" applyBorder="1" applyAlignment="1" applyProtection="1">
      <alignment horizontal="center" vertical="center" wrapText="1"/>
      <protection locked="0"/>
    </xf>
    <xf numFmtId="0" fontId="76" fillId="4" borderId="119" xfId="0" applyFont="1" applyFill="1" applyBorder="1" applyAlignment="1" applyProtection="1">
      <alignment horizontal="left" vertical="center" wrapText="1"/>
      <protection locked="0"/>
    </xf>
    <xf numFmtId="0" fontId="77" fillId="0" borderId="122" xfId="0" applyFont="1" applyBorder="1" applyAlignment="1">
      <alignment horizontal="center" vertical="center" wrapText="1" readingOrder="1"/>
    </xf>
    <xf numFmtId="0" fontId="78" fillId="19" borderId="122" xfId="0" applyFont="1" applyFill="1" applyBorder="1" applyAlignment="1">
      <alignment horizontal="center" vertical="center" wrapText="1" readingOrder="1"/>
    </xf>
    <xf numFmtId="0" fontId="77" fillId="2" borderId="122" xfId="0" applyFont="1" applyFill="1" applyBorder="1" applyAlignment="1">
      <alignment horizontal="center" vertical="center" wrapText="1" readingOrder="1"/>
    </xf>
    <xf numFmtId="0" fontId="77" fillId="2" borderId="127" xfId="0" applyFont="1" applyFill="1" applyBorder="1" applyAlignment="1">
      <alignment horizontal="center" vertical="center" wrapText="1" readingOrder="1"/>
    </xf>
    <xf numFmtId="0" fontId="77" fillId="0" borderId="128" xfId="0" applyFont="1" applyBorder="1" applyAlignment="1">
      <alignment horizontal="left" vertical="center" wrapText="1" readingOrder="1"/>
    </xf>
    <xf numFmtId="0" fontId="77" fillId="0" borderId="122" xfId="0" applyFont="1" applyBorder="1" applyAlignment="1">
      <alignment horizontal="left" vertical="center" wrapText="1" readingOrder="1"/>
    </xf>
    <xf numFmtId="0" fontId="77" fillId="0" borderId="127" xfId="0" applyFont="1" applyBorder="1" applyAlignment="1">
      <alignment horizontal="left" vertical="center" wrapText="1" readingOrder="1"/>
    </xf>
    <xf numFmtId="0" fontId="77" fillId="0" borderId="128" xfId="0" applyFont="1" applyBorder="1" applyAlignment="1">
      <alignment horizontal="center" vertical="center" wrapText="1" readingOrder="1"/>
    </xf>
    <xf numFmtId="0" fontId="77" fillId="0" borderId="127" xfId="0" applyFont="1" applyBorder="1" applyAlignment="1">
      <alignment horizontal="center" vertical="center" wrapText="1" readingOrder="1"/>
    </xf>
    <xf numFmtId="0" fontId="77" fillId="0" borderId="124" xfId="0" applyFont="1" applyBorder="1" applyAlignment="1">
      <alignment horizontal="center" vertical="center" wrapText="1" readingOrder="1"/>
    </xf>
    <xf numFmtId="0" fontId="77" fillId="0" borderId="123" xfId="0" applyFont="1" applyBorder="1" applyAlignment="1">
      <alignment horizontal="center" vertical="center" wrapText="1" readingOrder="1"/>
    </xf>
    <xf numFmtId="0" fontId="77" fillId="0" borderId="125" xfId="0" applyFont="1" applyBorder="1" applyAlignment="1">
      <alignment horizontal="center" vertical="center" wrapText="1" readingOrder="1"/>
    </xf>
    <xf numFmtId="0" fontId="83" fillId="19" borderId="119" xfId="0" applyFont="1" applyFill="1" applyBorder="1" applyAlignment="1">
      <alignment horizontal="center"/>
    </xf>
    <xf numFmtId="0" fontId="81" fillId="0" borderId="0" xfId="0" applyFont="1" applyAlignment="1">
      <alignment horizontal="center" vertical="center" wrapText="1"/>
    </xf>
    <xf numFmtId="0" fontId="84" fillId="20" borderId="119" xfId="0" applyFont="1" applyFill="1" applyBorder="1" applyAlignment="1">
      <alignment horizontal="center" vertical="center" wrapText="1"/>
    </xf>
    <xf numFmtId="0" fontId="84" fillId="20" borderId="119" xfId="0" applyFont="1" applyFill="1" applyBorder="1" applyAlignment="1">
      <alignment horizontal="center" vertical="center"/>
    </xf>
    <xf numFmtId="0" fontId="69" fillId="4" borderId="0" xfId="1" applyFont="1" applyFill="1" applyAlignment="1">
      <alignment horizontal="justify" vertical="center" wrapText="1"/>
    </xf>
    <xf numFmtId="0" fontId="69" fillId="4" borderId="0" xfId="1" applyFont="1" applyFill="1" applyAlignment="1">
      <alignment horizontal="left" vertical="center" wrapText="1"/>
    </xf>
    <xf numFmtId="0" fontId="69" fillId="4" borderId="0" xfId="1" applyFont="1" applyFill="1" applyAlignment="1">
      <alignment horizontal="center" vertical="center" wrapText="1"/>
    </xf>
    <xf numFmtId="0" fontId="8" fillId="2" borderId="11" xfId="1" applyFill="1" applyBorder="1" applyAlignment="1">
      <alignment horizontal="left" vertical="top" wrapText="1"/>
    </xf>
    <xf numFmtId="0" fontId="8" fillId="2" borderId="0" xfId="1" applyFill="1" applyAlignment="1">
      <alignment horizontal="left" vertical="top" wrapText="1"/>
    </xf>
    <xf numFmtId="0" fontId="8" fillId="2" borderId="12" xfId="1" applyFill="1" applyBorder="1" applyAlignment="1">
      <alignment horizontal="left" vertical="top" wrapText="1"/>
    </xf>
    <xf numFmtId="0" fontId="8" fillId="2" borderId="15" xfId="1" applyFill="1" applyBorder="1" applyAlignment="1">
      <alignment horizontal="left" vertical="top" wrapText="1"/>
    </xf>
    <xf numFmtId="0" fontId="8" fillId="2" borderId="16" xfId="1" applyFill="1" applyBorder="1" applyAlignment="1">
      <alignment horizontal="left" vertical="top" wrapText="1"/>
    </xf>
    <xf numFmtId="0" fontId="8" fillId="2" borderId="17" xfId="1" applyFill="1" applyBorder="1" applyAlignment="1">
      <alignment horizontal="left" vertical="top" wrapText="1"/>
    </xf>
    <xf numFmtId="0" fontId="58" fillId="2" borderId="6" xfId="0" applyFont="1" applyFill="1" applyBorder="1" applyAlignment="1">
      <alignment horizontal="left" vertical="center" wrapText="1"/>
    </xf>
    <xf numFmtId="0" fontId="52" fillId="2" borderId="6" xfId="1" applyFont="1" applyFill="1" applyBorder="1" applyAlignment="1">
      <alignment horizontal="justify" vertical="center" wrapText="1"/>
    </xf>
    <xf numFmtId="0" fontId="52" fillId="2" borderId="72" xfId="1" applyFont="1" applyFill="1" applyBorder="1" applyAlignment="1">
      <alignment horizontal="justify" vertical="center" wrapText="1"/>
    </xf>
    <xf numFmtId="0" fontId="69" fillId="2" borderId="6" xfId="1" applyFont="1" applyFill="1" applyBorder="1" applyAlignment="1">
      <alignment horizontal="justify" vertical="center" wrapText="1"/>
    </xf>
    <xf numFmtId="0" fontId="69" fillId="2" borderId="72" xfId="1" applyFont="1" applyFill="1" applyBorder="1" applyAlignment="1">
      <alignment horizontal="justify" vertical="center" wrapText="1"/>
    </xf>
    <xf numFmtId="0" fontId="58" fillId="2" borderId="26" xfId="0" applyFont="1" applyFill="1" applyBorder="1" applyAlignment="1">
      <alignment horizontal="left" vertical="center" wrapText="1"/>
    </xf>
    <xf numFmtId="0" fontId="58" fillId="2" borderId="28" xfId="0" applyFont="1" applyFill="1" applyBorder="1" applyAlignment="1">
      <alignment horizontal="left" vertical="center" wrapText="1"/>
    </xf>
    <xf numFmtId="0" fontId="52" fillId="2" borderId="26" xfId="1" applyFont="1" applyFill="1" applyBorder="1" applyAlignment="1">
      <alignment horizontal="justify" vertical="center" wrapText="1"/>
    </xf>
    <xf numFmtId="0" fontId="52" fillId="2" borderId="94" xfId="1" applyFont="1" applyFill="1" applyBorder="1" applyAlignment="1">
      <alignment horizontal="justify" vertical="center" wrapText="1"/>
    </xf>
    <xf numFmtId="0" fontId="52" fillId="2" borderId="0" xfId="1" applyFont="1" applyFill="1" applyAlignment="1">
      <alignment horizontal="left" vertical="center" wrapText="1"/>
    </xf>
    <xf numFmtId="0" fontId="0" fillId="0" borderId="0" xfId="0" applyAlignment="1">
      <alignment horizontal="left" vertical="center" wrapText="1"/>
    </xf>
    <xf numFmtId="0" fontId="0" fillId="0" borderId="12" xfId="0" applyBorder="1" applyAlignment="1">
      <alignment horizontal="left" vertical="center" wrapText="1"/>
    </xf>
    <xf numFmtId="0" fontId="52" fillId="2" borderId="11" xfId="1" applyFont="1" applyFill="1" applyBorder="1" applyAlignment="1">
      <alignment horizontal="left" vertical="top" wrapText="1"/>
    </xf>
    <xf numFmtId="0" fontId="52" fillId="2" borderId="0" xfId="1" applyFont="1" applyFill="1" applyAlignment="1">
      <alignment horizontal="left" vertical="top" wrapText="1"/>
    </xf>
    <xf numFmtId="0" fontId="52" fillId="2" borderId="12" xfId="1" applyFont="1" applyFill="1" applyBorder="1" applyAlignment="1">
      <alignment horizontal="left" vertical="top" wrapText="1"/>
    </xf>
    <xf numFmtId="0" fontId="59" fillId="3" borderId="81" xfId="2" applyFont="1" applyFill="1" applyBorder="1" applyAlignment="1">
      <alignment horizontal="center" vertical="center" wrapText="1"/>
    </xf>
    <xf numFmtId="0" fontId="59" fillId="3" borderId="81" xfId="1" applyFont="1" applyFill="1" applyBorder="1" applyAlignment="1">
      <alignment horizontal="center" vertical="center"/>
    </xf>
    <xf numFmtId="0" fontId="59" fillId="3" borderId="93" xfId="1" applyFont="1" applyFill="1" applyBorder="1" applyAlignment="1">
      <alignment horizontal="center" vertical="center"/>
    </xf>
    <xf numFmtId="0" fontId="58" fillId="6" borderId="6" xfId="0" applyFont="1" applyFill="1" applyBorder="1" applyAlignment="1">
      <alignment horizontal="left" vertical="center" wrapText="1"/>
    </xf>
    <xf numFmtId="0" fontId="52" fillId="2" borderId="115" xfId="1" applyFont="1" applyFill="1" applyBorder="1" applyAlignment="1">
      <alignment horizontal="justify" vertical="center" wrapText="1"/>
    </xf>
    <xf numFmtId="0" fontId="52" fillId="2" borderId="111" xfId="1" applyFont="1" applyFill="1" applyBorder="1" applyAlignment="1">
      <alignment horizontal="justify" vertical="center" wrapText="1"/>
    </xf>
    <xf numFmtId="0" fontId="58" fillId="6" borderId="26" xfId="0" applyFont="1" applyFill="1" applyBorder="1" applyAlignment="1">
      <alignment horizontal="left" vertical="center" wrapText="1"/>
    </xf>
    <xf numFmtId="0" fontId="58" fillId="6" borderId="28" xfId="0" applyFont="1" applyFill="1" applyBorder="1" applyAlignment="1">
      <alignment horizontal="left" vertical="center" wrapText="1"/>
    </xf>
    <xf numFmtId="0" fontId="52" fillId="2" borderId="110" xfId="1" applyFont="1" applyFill="1" applyBorder="1" applyAlignment="1">
      <alignment horizontal="justify" vertical="center" wrapText="1"/>
    </xf>
    <xf numFmtId="0" fontId="58" fillId="2" borderId="112" xfId="0" applyFont="1" applyFill="1" applyBorder="1" applyAlignment="1">
      <alignment vertical="center" wrapText="1"/>
    </xf>
    <xf numFmtId="0" fontId="58" fillId="2" borderId="108" xfId="0" applyFont="1" applyFill="1" applyBorder="1" applyAlignment="1">
      <alignment vertical="center" wrapText="1"/>
    </xf>
    <xf numFmtId="0" fontId="58" fillId="2" borderId="113" xfId="0" applyFont="1" applyFill="1" applyBorder="1" applyAlignment="1">
      <alignment vertical="center" wrapText="1"/>
    </xf>
    <xf numFmtId="0" fontId="58" fillId="2" borderId="114" xfId="0" applyFont="1" applyFill="1" applyBorder="1" applyAlignment="1">
      <alignment vertical="center" wrapText="1"/>
    </xf>
    <xf numFmtId="0" fontId="58" fillId="2" borderId="109" xfId="0" applyFont="1" applyFill="1" applyBorder="1" applyAlignment="1">
      <alignment vertical="center" wrapText="1"/>
    </xf>
    <xf numFmtId="0" fontId="58" fillId="2" borderId="108" xfId="0" applyFont="1" applyFill="1" applyBorder="1" applyAlignment="1">
      <alignment horizontal="left" vertical="center" wrapText="1"/>
    </xf>
    <xf numFmtId="0" fontId="58" fillId="2" borderId="109" xfId="0" applyFont="1" applyFill="1" applyBorder="1" applyAlignment="1">
      <alignment horizontal="left" vertical="center" wrapText="1"/>
    </xf>
    <xf numFmtId="0" fontId="55" fillId="3" borderId="7" xfId="1" applyFont="1" applyFill="1" applyBorder="1" applyAlignment="1">
      <alignment horizontal="center" vertical="center" wrapText="1"/>
    </xf>
    <xf numFmtId="0" fontId="55" fillId="3" borderId="8" xfId="1" applyFont="1" applyFill="1" applyBorder="1" applyAlignment="1">
      <alignment horizontal="center" vertical="center" wrapText="1"/>
    </xf>
    <xf numFmtId="0" fontId="55" fillId="3" borderId="88" xfId="1" applyFont="1" applyFill="1" applyBorder="1" applyAlignment="1">
      <alignment horizontal="center" vertical="center" wrapText="1"/>
    </xf>
    <xf numFmtId="0" fontId="56" fillId="2" borderId="9" xfId="1" quotePrefix="1" applyFont="1" applyFill="1" applyBorder="1" applyAlignment="1">
      <alignment horizontal="left" vertical="top" wrapText="1"/>
    </xf>
    <xf numFmtId="0" fontId="56" fillId="2" borderId="10" xfId="1" quotePrefix="1" applyFont="1" applyFill="1" applyBorder="1" applyAlignment="1">
      <alignment horizontal="left" vertical="top" wrapText="1"/>
    </xf>
    <xf numFmtId="0" fontId="57" fillId="2" borderId="10" xfId="1" quotePrefix="1" applyFont="1" applyFill="1" applyBorder="1" applyAlignment="1">
      <alignment horizontal="left" vertical="top" wrapText="1"/>
    </xf>
    <xf numFmtId="0" fontId="57" fillId="2" borderId="89" xfId="1" quotePrefix="1" applyFont="1" applyFill="1" applyBorder="1" applyAlignment="1">
      <alignment horizontal="left" vertical="top" wrapText="1"/>
    </xf>
    <xf numFmtId="0" fontId="51" fillId="2" borderId="13" xfId="1" quotePrefix="1" applyFont="1" applyFill="1" applyBorder="1" applyAlignment="1">
      <alignment horizontal="justify" vertical="center" wrapText="1"/>
    </xf>
    <xf numFmtId="0" fontId="51" fillId="2" borderId="14" xfId="1" quotePrefix="1" applyFont="1" applyFill="1" applyBorder="1" applyAlignment="1">
      <alignment horizontal="justify" vertical="center" wrapText="1"/>
    </xf>
    <xf numFmtId="0" fontId="51" fillId="2" borderId="90" xfId="1" quotePrefix="1" applyFont="1" applyFill="1" applyBorder="1" applyAlignment="1">
      <alignment horizontal="justify" vertical="center" wrapText="1"/>
    </xf>
    <xf numFmtId="0" fontId="52" fillId="0" borderId="11" xfId="1" quotePrefix="1" applyFont="1" applyBorder="1" applyAlignment="1">
      <alignment horizontal="left" vertical="top" wrapText="1"/>
    </xf>
    <xf numFmtId="0" fontId="52" fillId="0" borderId="0" xfId="1" quotePrefix="1" applyFont="1" applyAlignment="1">
      <alignment horizontal="left" vertical="top" wrapText="1"/>
    </xf>
    <xf numFmtId="0" fontId="52" fillId="0" borderId="12" xfId="1" quotePrefix="1" applyFont="1" applyBorder="1" applyAlignment="1">
      <alignment horizontal="left" vertical="top" wrapText="1"/>
    </xf>
    <xf numFmtId="0" fontId="59" fillId="3" borderId="76" xfId="2" applyFont="1" applyFill="1" applyBorder="1" applyAlignment="1">
      <alignment horizontal="center" vertical="center" wrapText="1"/>
    </xf>
    <xf numFmtId="0" fontId="59" fillId="3" borderId="91" xfId="2" applyFont="1" applyFill="1" applyBorder="1" applyAlignment="1">
      <alignment horizontal="center" vertical="center" wrapText="1"/>
    </xf>
    <xf numFmtId="0" fontId="59" fillId="3" borderId="107" xfId="1" applyFont="1" applyFill="1" applyBorder="1" applyAlignment="1">
      <alignment horizontal="center" vertical="center"/>
    </xf>
    <xf numFmtId="0" fontId="59" fillId="3" borderId="88" xfId="1" applyFont="1" applyFill="1" applyBorder="1" applyAlignment="1">
      <alignment horizontal="center" vertical="center"/>
    </xf>
    <xf numFmtId="0" fontId="100" fillId="16" borderId="85" xfId="0" applyFont="1" applyFill="1" applyBorder="1" applyAlignment="1">
      <alignment horizontal="center" vertical="center" wrapText="1"/>
    </xf>
    <xf numFmtId="0" fontId="100" fillId="16" borderId="86" xfId="0" applyFont="1" applyFill="1" applyBorder="1" applyAlignment="1">
      <alignment horizontal="center" vertical="center" wrapText="1"/>
    </xf>
    <xf numFmtId="0" fontId="109" fillId="0" borderId="25" xfId="0" applyFont="1" applyBorder="1" applyAlignment="1">
      <alignment horizontal="center" vertical="center" wrapText="1"/>
    </xf>
    <xf numFmtId="0" fontId="109" fillId="0" borderId="43" xfId="0" applyFont="1" applyBorder="1" applyAlignment="1">
      <alignment horizontal="center" vertical="center" wrapText="1"/>
    </xf>
    <xf numFmtId="166" fontId="109" fillId="0" borderId="25" xfId="4" applyNumberFormat="1" applyFont="1" applyBorder="1" applyAlignment="1">
      <alignment horizontal="center" vertical="center" wrapText="1"/>
    </xf>
    <xf numFmtId="166" fontId="109" fillId="0" borderId="43" xfId="4" applyNumberFormat="1" applyFont="1" applyBorder="1" applyAlignment="1">
      <alignment horizontal="center" vertical="center" wrapText="1"/>
    </xf>
    <xf numFmtId="0" fontId="113" fillId="0" borderId="25" xfId="0" applyFont="1" applyBorder="1" applyAlignment="1">
      <alignment horizontal="center" vertical="center" wrapText="1"/>
    </xf>
    <xf numFmtId="0" fontId="113" fillId="0" borderId="43" xfId="0" applyFont="1" applyBorder="1" applyAlignment="1">
      <alignment horizontal="center" vertical="center" wrapText="1"/>
    </xf>
    <xf numFmtId="0" fontId="100" fillId="2" borderId="95" xfId="0" applyFont="1" applyFill="1" applyBorder="1" applyAlignment="1">
      <alignment horizontal="center" vertical="center" wrapText="1"/>
    </xf>
    <xf numFmtId="0" fontId="100" fillId="2" borderId="87" xfId="0" applyFont="1" applyFill="1" applyBorder="1" applyAlignment="1">
      <alignment horizontal="center" vertical="center" wrapText="1"/>
    </xf>
    <xf numFmtId="0" fontId="100" fillId="2" borderId="85" xfId="0" applyFont="1" applyFill="1" applyBorder="1" applyAlignment="1">
      <alignment horizontal="center" vertical="center" wrapText="1"/>
    </xf>
    <xf numFmtId="0" fontId="100" fillId="2" borderId="86" xfId="0" applyFont="1" applyFill="1" applyBorder="1" applyAlignment="1">
      <alignment horizontal="center" vertical="center" wrapText="1"/>
    </xf>
    <xf numFmtId="0" fontId="100" fillId="2" borderId="41" xfId="0" applyFont="1" applyFill="1" applyBorder="1" applyAlignment="1">
      <alignment horizontal="center" vertical="center" wrapText="1"/>
    </xf>
    <xf numFmtId="0" fontId="100" fillId="2" borderId="25" xfId="0" applyFont="1" applyFill="1" applyBorder="1" applyAlignment="1">
      <alignment horizontal="center" vertical="center" wrapText="1"/>
    </xf>
    <xf numFmtId="0" fontId="100" fillId="2" borderId="20" xfId="0" applyFont="1" applyFill="1" applyBorder="1" applyAlignment="1">
      <alignment horizontal="center" vertical="center" wrapText="1"/>
    </xf>
    <xf numFmtId="0" fontId="100" fillId="0" borderId="41" xfId="0" applyFont="1" applyBorder="1" applyAlignment="1">
      <alignment horizontal="center" vertical="center" wrapText="1"/>
    </xf>
    <xf numFmtId="0" fontId="100" fillId="0" borderId="25" xfId="0" applyFont="1" applyBorder="1" applyAlignment="1">
      <alignment horizontal="center" vertical="center" wrapText="1"/>
    </xf>
    <xf numFmtId="0" fontId="100" fillId="0" borderId="20" xfId="0" applyFont="1" applyBorder="1" applyAlignment="1">
      <alignment horizontal="center" vertical="center" wrapText="1"/>
    </xf>
    <xf numFmtId="0" fontId="109" fillId="0" borderId="32" xfId="0" applyFont="1" applyBorder="1" applyAlignment="1">
      <alignment horizontal="center" vertical="center" wrapText="1"/>
    </xf>
    <xf numFmtId="0" fontId="109" fillId="0" borderId="20" xfId="0" applyFont="1" applyBorder="1" applyAlignment="1">
      <alignment horizontal="center" vertical="center" wrapText="1"/>
    </xf>
    <xf numFmtId="0" fontId="109" fillId="0" borderId="6" xfId="0" applyFont="1" applyBorder="1" applyAlignment="1">
      <alignment horizontal="center" vertical="center" wrapText="1"/>
    </xf>
    <xf numFmtId="0" fontId="103" fillId="0" borderId="20" xfId="0" applyFont="1" applyBorder="1" applyAlignment="1">
      <alignment horizontal="center" vertical="center" wrapText="1"/>
    </xf>
    <xf numFmtId="0" fontId="103" fillId="0" borderId="21" xfId="0" applyFont="1" applyBorder="1" applyAlignment="1">
      <alignment horizontal="center" vertical="center" wrapText="1"/>
    </xf>
    <xf numFmtId="0" fontId="103" fillId="0" borderId="32" xfId="0" applyFont="1" applyBorder="1" applyAlignment="1">
      <alignment horizontal="center" vertical="center" wrapText="1"/>
    </xf>
    <xf numFmtId="0" fontId="103" fillId="0" borderId="6" xfId="0" applyFont="1" applyBorder="1" applyAlignment="1">
      <alignment horizontal="center" vertical="center" wrapText="1"/>
    </xf>
    <xf numFmtId="10" fontId="109" fillId="0" borderId="32" xfId="4" applyNumberFormat="1" applyFont="1" applyBorder="1" applyAlignment="1">
      <alignment horizontal="center" vertical="center" wrapText="1"/>
    </xf>
    <xf numFmtId="10" fontId="109" fillId="0" borderId="20" xfId="4" applyNumberFormat="1" applyFont="1" applyBorder="1" applyAlignment="1">
      <alignment horizontal="center" vertical="center" wrapText="1"/>
    </xf>
    <xf numFmtId="10" fontId="109" fillId="0" borderId="6" xfId="4" applyNumberFormat="1" applyFont="1" applyBorder="1" applyAlignment="1">
      <alignment horizontal="center" vertical="center" wrapText="1"/>
    </xf>
    <xf numFmtId="0" fontId="103" fillId="0" borderId="41" xfId="0" applyFont="1" applyBorder="1" applyAlignment="1">
      <alignment horizontal="center" vertical="center" wrapText="1"/>
    </xf>
    <xf numFmtId="0" fontId="103" fillId="0" borderId="25" xfId="0" applyFont="1" applyBorder="1" applyAlignment="1">
      <alignment horizontal="center" vertical="center" wrapText="1"/>
    </xf>
    <xf numFmtId="0" fontId="103" fillId="0" borderId="43" xfId="0" applyFont="1" applyBorder="1" applyAlignment="1">
      <alignment horizontal="center" vertical="center" wrapText="1"/>
    </xf>
    <xf numFmtId="0" fontId="113" fillId="0" borderId="20" xfId="0" applyFont="1" applyBorder="1" applyAlignment="1">
      <alignment horizontal="center" vertical="center" wrapText="1"/>
    </xf>
    <xf numFmtId="0" fontId="113" fillId="0" borderId="6" xfId="0" applyFont="1" applyBorder="1" applyAlignment="1">
      <alignment horizontal="center" vertical="center" wrapText="1"/>
    </xf>
    <xf numFmtId="0" fontId="103" fillId="16" borderId="32" xfId="0" applyFont="1" applyFill="1" applyBorder="1" applyAlignment="1">
      <alignment horizontal="center" vertical="center" wrapText="1"/>
    </xf>
    <xf numFmtId="0" fontId="103" fillId="16" borderId="6" xfId="0" applyFont="1" applyFill="1" applyBorder="1" applyAlignment="1">
      <alignment horizontal="center" vertical="center" wrapText="1"/>
    </xf>
    <xf numFmtId="0" fontId="103" fillId="0" borderId="29" xfId="0" applyFont="1" applyBorder="1" applyAlignment="1">
      <alignment horizontal="center" vertical="center" wrapText="1"/>
    </xf>
    <xf numFmtId="0" fontId="103" fillId="0" borderId="126" xfId="0" applyFont="1" applyBorder="1" applyAlignment="1">
      <alignment horizontal="center" vertical="center" wrapText="1"/>
    </xf>
    <xf numFmtId="0" fontId="103" fillId="0" borderId="73" xfId="0" applyFont="1" applyBorder="1" applyAlignment="1">
      <alignment horizontal="center" vertical="center" wrapText="1"/>
    </xf>
    <xf numFmtId="0" fontId="4" fillId="15" borderId="36" xfId="0" applyFont="1" applyFill="1" applyBorder="1" applyAlignment="1" applyProtection="1">
      <alignment horizontal="center" vertical="center" wrapText="1"/>
      <protection locked="0"/>
    </xf>
    <xf numFmtId="0" fontId="4" fillId="15" borderId="83" xfId="0" applyFont="1" applyFill="1" applyBorder="1" applyAlignment="1" applyProtection="1">
      <alignment horizontal="center" vertical="center" wrapText="1"/>
      <protection locked="0"/>
    </xf>
    <xf numFmtId="0" fontId="107" fillId="15" borderId="36" xfId="0" applyFont="1" applyFill="1" applyBorder="1" applyAlignment="1" applyProtection="1">
      <alignment horizontal="center" vertical="center" wrapText="1"/>
      <protection locked="0"/>
    </xf>
    <xf numFmtId="0" fontId="107" fillId="15" borderId="62" xfId="0" applyFont="1" applyFill="1" applyBorder="1" applyAlignment="1" applyProtection="1">
      <alignment horizontal="center" vertical="center" wrapText="1"/>
      <protection locked="0"/>
    </xf>
    <xf numFmtId="0" fontId="0" fillId="0" borderId="34" xfId="0" applyBorder="1" applyAlignment="1">
      <alignment horizontal="center" vertical="center" wrapText="1"/>
    </xf>
    <xf numFmtId="0" fontId="0" fillId="0" borderId="33" xfId="0" applyBorder="1" applyAlignment="1">
      <alignment horizontal="center" vertical="center" wrapText="1"/>
    </xf>
    <xf numFmtId="0" fontId="0" fillId="0" borderId="28" xfId="0" applyBorder="1" applyAlignment="1">
      <alignment horizontal="center" vertical="center" wrapText="1"/>
    </xf>
    <xf numFmtId="0" fontId="103" fillId="0" borderId="71" xfId="0" applyFont="1" applyBorder="1" applyAlignment="1">
      <alignment horizontal="center" vertical="center" wrapText="1"/>
    </xf>
    <xf numFmtId="0" fontId="103" fillId="0" borderId="72" xfId="0" applyFont="1" applyBorder="1" applyAlignment="1">
      <alignment horizontal="center" vertical="center" wrapText="1"/>
    </xf>
    <xf numFmtId="9" fontId="109" fillId="0" borderId="32" xfId="4" applyFont="1" applyBorder="1" applyAlignment="1">
      <alignment horizontal="center" vertical="center" wrapText="1"/>
    </xf>
    <xf numFmtId="9" fontId="109" fillId="0" borderId="6" xfId="4" applyFont="1" applyBorder="1" applyAlignment="1">
      <alignment horizontal="center" vertical="center" wrapText="1"/>
    </xf>
    <xf numFmtId="9" fontId="109" fillId="0" borderId="21" xfId="4" applyFont="1" applyBorder="1" applyAlignment="1">
      <alignment horizontal="center" vertical="center" wrapText="1"/>
    </xf>
    <xf numFmtId="0" fontId="113" fillId="0" borderId="32" xfId="0" applyFont="1" applyBorder="1" applyAlignment="1">
      <alignment horizontal="center" vertical="center" wrapText="1"/>
    </xf>
    <xf numFmtId="0" fontId="113" fillId="0" borderId="21" xfId="0" applyFont="1" applyBorder="1" applyAlignment="1">
      <alignment horizontal="center" vertical="center" wrapText="1"/>
    </xf>
    <xf numFmtId="0" fontId="109" fillId="0" borderId="21" xfId="0" applyFont="1" applyBorder="1" applyAlignment="1">
      <alignment horizontal="center" vertical="center" wrapText="1"/>
    </xf>
    <xf numFmtId="0" fontId="28" fillId="3" borderId="57" xfId="0" applyFont="1" applyFill="1" applyBorder="1" applyAlignment="1">
      <alignment horizontal="center" vertical="center"/>
    </xf>
    <xf numFmtId="0" fontId="28" fillId="3" borderId="58" xfId="0" applyFont="1" applyFill="1" applyBorder="1" applyAlignment="1">
      <alignment horizontal="center" vertical="center"/>
    </xf>
    <xf numFmtId="0" fontId="28" fillId="3" borderId="59" xfId="0" applyFont="1" applyFill="1" applyBorder="1" applyAlignment="1">
      <alignment horizontal="center" vertical="center"/>
    </xf>
    <xf numFmtId="0" fontId="28" fillId="3" borderId="0" xfId="0" applyFont="1" applyFill="1" applyAlignment="1">
      <alignment horizontal="center" vertical="center"/>
    </xf>
    <xf numFmtId="0" fontId="28" fillId="3" borderId="130" xfId="0" applyFont="1" applyFill="1" applyBorder="1" applyAlignment="1">
      <alignment horizontal="center" vertical="center"/>
    </xf>
    <xf numFmtId="0" fontId="28" fillId="3" borderId="14" xfId="0" applyFont="1" applyFill="1" applyBorder="1" applyAlignment="1">
      <alignment horizontal="center" vertical="center"/>
    </xf>
    <xf numFmtId="0" fontId="109" fillId="0" borderId="41" xfId="0" applyFont="1" applyBorder="1" applyAlignment="1">
      <alignment horizontal="center" vertical="center" wrapText="1"/>
    </xf>
    <xf numFmtId="0" fontId="114" fillId="2" borderId="10" xfId="0" applyFont="1" applyFill="1" applyBorder="1" applyAlignment="1" applyProtection="1">
      <alignment horizontal="justify" vertical="center"/>
      <protection locked="0"/>
    </xf>
    <xf numFmtId="0" fontId="70" fillId="0" borderId="27" xfId="0" applyFont="1" applyBorder="1" applyAlignment="1">
      <alignment horizontal="justify" vertical="center"/>
    </xf>
    <xf numFmtId="0" fontId="70" fillId="0" borderId="28" xfId="0" applyFont="1" applyBorder="1" applyAlignment="1">
      <alignment horizontal="justify" vertical="center"/>
    </xf>
    <xf numFmtId="0" fontId="114" fillId="2" borderId="27" xfId="0" applyFont="1" applyFill="1" applyBorder="1" applyAlignment="1" applyProtection="1">
      <alignment horizontal="justify" vertical="center"/>
      <protection locked="0"/>
    </xf>
    <xf numFmtId="0" fontId="6" fillId="15" borderId="48" xfId="0" applyFont="1" applyFill="1" applyBorder="1" applyAlignment="1" applyProtection="1">
      <alignment horizontal="center" vertical="center"/>
      <protection locked="0"/>
    </xf>
    <xf numFmtId="0" fontId="6" fillId="15" borderId="49" xfId="0" applyFont="1" applyFill="1" applyBorder="1" applyAlignment="1" applyProtection="1">
      <alignment horizontal="center" vertical="center"/>
      <protection locked="0"/>
    </xf>
    <xf numFmtId="0" fontId="131" fillId="3" borderId="132" xfId="0" applyFont="1" applyFill="1" applyBorder="1" applyAlignment="1">
      <alignment horizontal="center" vertical="center" wrapText="1"/>
    </xf>
    <xf numFmtId="0" fontId="131" fillId="3" borderId="61" xfId="0" applyFont="1" applyFill="1" applyBorder="1" applyAlignment="1">
      <alignment horizontal="center" vertical="center" wrapText="1"/>
    </xf>
    <xf numFmtId="165" fontId="109" fillId="0" borderId="41" xfId="4" applyNumberFormat="1" applyFont="1" applyBorder="1" applyAlignment="1">
      <alignment horizontal="center" vertical="center" wrapText="1"/>
    </xf>
    <xf numFmtId="165" fontId="109" fillId="0" borderId="25" xfId="4" applyNumberFormat="1" applyFont="1" applyBorder="1" applyAlignment="1">
      <alignment horizontal="center" vertical="center" wrapText="1"/>
    </xf>
    <xf numFmtId="0" fontId="113" fillId="0" borderId="29" xfId="0" applyFont="1" applyBorder="1" applyAlignment="1">
      <alignment horizontal="center" vertical="center" wrapText="1"/>
    </xf>
    <xf numFmtId="0" fontId="103" fillId="0" borderId="141" xfId="0" applyFont="1" applyBorder="1" applyAlignment="1">
      <alignment horizontal="center" vertical="center" wrapText="1"/>
    </xf>
    <xf numFmtId="0" fontId="6" fillId="2" borderId="30"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31" xfId="0" applyFont="1" applyFill="1" applyBorder="1" applyAlignment="1">
      <alignment horizontal="center" vertical="center"/>
    </xf>
    <xf numFmtId="0" fontId="6" fillId="2" borderId="0" xfId="0" applyFont="1" applyFill="1" applyAlignment="1">
      <alignment horizontal="center" vertical="center"/>
    </xf>
    <xf numFmtId="0" fontId="28" fillId="3" borderId="136" xfId="0" applyFont="1" applyFill="1" applyBorder="1" applyAlignment="1">
      <alignment horizontal="left" vertical="center"/>
    </xf>
    <xf numFmtId="0" fontId="28" fillId="3" borderId="137" xfId="0" applyFont="1" applyFill="1" applyBorder="1" applyAlignment="1">
      <alignment horizontal="left" vertical="center"/>
    </xf>
    <xf numFmtId="0" fontId="28" fillId="3" borderId="138" xfId="0" applyFont="1" applyFill="1" applyBorder="1" applyAlignment="1">
      <alignment horizontal="left" vertical="center"/>
    </xf>
    <xf numFmtId="0" fontId="38" fillId="3" borderId="62" xfId="0" applyFont="1" applyFill="1" applyBorder="1" applyAlignment="1">
      <alignment horizontal="center" vertical="center" textRotation="1"/>
    </xf>
    <xf numFmtId="0" fontId="38" fillId="3" borderId="0" xfId="0" applyFont="1" applyFill="1" applyAlignment="1">
      <alignment horizontal="center" vertical="center" wrapText="1"/>
    </xf>
    <xf numFmtId="0" fontId="38" fillId="3" borderId="0" xfId="0" applyFont="1" applyFill="1" applyAlignment="1">
      <alignment horizontal="center" vertical="center"/>
    </xf>
    <xf numFmtId="0" fontId="100" fillId="0" borderId="20" xfId="0" applyFont="1" applyBorder="1" applyAlignment="1">
      <alignment horizontal="left" vertical="center" wrapText="1"/>
    </xf>
    <xf numFmtId="0" fontId="100" fillId="0" borderId="6" xfId="0" applyFont="1" applyBorder="1" applyAlignment="1">
      <alignment horizontal="left" vertical="center" wrapText="1"/>
    </xf>
    <xf numFmtId="0" fontId="100" fillId="0" borderId="29" xfId="0" applyFont="1" applyBorder="1" applyAlignment="1">
      <alignment horizontal="left" vertical="center" wrapText="1"/>
    </xf>
    <xf numFmtId="0" fontId="100" fillId="2" borderId="29" xfId="0" applyFont="1" applyFill="1" applyBorder="1" applyAlignment="1">
      <alignment horizontal="center" vertical="center" wrapText="1"/>
    </xf>
    <xf numFmtId="0" fontId="100" fillId="2" borderId="140" xfId="0" applyFont="1" applyFill="1" applyBorder="1" applyAlignment="1">
      <alignment horizontal="center" vertical="center" wrapText="1"/>
    </xf>
    <xf numFmtId="0" fontId="28" fillId="3" borderId="96" xfId="0" applyFont="1" applyFill="1" applyBorder="1" applyAlignment="1">
      <alignment horizontal="left" vertical="center"/>
    </xf>
    <xf numFmtId="0" fontId="28" fillId="3" borderId="97" xfId="0" applyFont="1" applyFill="1" applyBorder="1" applyAlignment="1">
      <alignment horizontal="left" vertical="center"/>
    </xf>
    <xf numFmtId="0" fontId="28" fillId="3" borderId="98" xfId="0" applyFont="1" applyFill="1" applyBorder="1" applyAlignment="1">
      <alignment horizontal="left" vertical="center"/>
    </xf>
    <xf numFmtId="0" fontId="38" fillId="3" borderId="136" xfId="0" applyFont="1" applyFill="1" applyBorder="1" applyAlignment="1">
      <alignment horizontal="center" vertical="center"/>
    </xf>
    <xf numFmtId="0" fontId="38" fillId="3" borderId="137" xfId="0" applyFont="1" applyFill="1" applyBorder="1" applyAlignment="1">
      <alignment horizontal="center" vertical="center"/>
    </xf>
    <xf numFmtId="0" fontId="38" fillId="3" borderId="138" xfId="0" applyFont="1" applyFill="1" applyBorder="1" applyAlignment="1">
      <alignment horizontal="center" vertical="center"/>
    </xf>
    <xf numFmtId="0" fontId="114" fillId="2" borderId="27" xfId="0" applyFont="1" applyFill="1" applyBorder="1" applyAlignment="1" applyProtection="1">
      <alignment horizontal="justify" vertical="top" wrapText="1"/>
      <protection locked="0"/>
    </xf>
    <xf numFmtId="0" fontId="70" fillId="0" borderId="27" xfId="0" applyFont="1" applyBorder="1" applyAlignment="1">
      <alignment horizontal="justify" vertical="top"/>
    </xf>
    <xf numFmtId="0" fontId="70" fillId="0" borderId="28" xfId="0" applyFont="1" applyBorder="1" applyAlignment="1">
      <alignment horizontal="justify" vertical="top"/>
    </xf>
    <xf numFmtId="0" fontId="131" fillId="3" borderId="82" xfId="0" applyFont="1" applyFill="1" applyBorder="1" applyAlignment="1">
      <alignment horizontal="center" vertical="center" wrapText="1"/>
    </xf>
    <xf numFmtId="0" fontId="131" fillId="3" borderId="62" xfId="0" applyFont="1" applyFill="1" applyBorder="1" applyAlignment="1">
      <alignment horizontal="center" vertical="center" wrapText="1"/>
    </xf>
    <xf numFmtId="0" fontId="6" fillId="3" borderId="82" xfId="0" applyFont="1" applyFill="1" applyBorder="1" applyAlignment="1">
      <alignment horizontal="center" vertical="center" wrapText="1"/>
    </xf>
    <xf numFmtId="0" fontId="6" fillId="3" borderId="62" xfId="0" applyFont="1" applyFill="1" applyBorder="1" applyAlignment="1">
      <alignment horizontal="center" vertical="center" wrapText="1"/>
    </xf>
    <xf numFmtId="0" fontId="38" fillId="3" borderId="97" xfId="0" applyFont="1" applyFill="1" applyBorder="1" applyAlignment="1">
      <alignment horizontal="center" vertical="center"/>
    </xf>
    <xf numFmtId="0" fontId="38" fillId="3" borderId="98" xfId="0" applyFont="1" applyFill="1" applyBorder="1" applyAlignment="1">
      <alignment horizontal="center" vertical="center"/>
    </xf>
    <xf numFmtId="0" fontId="6" fillId="3" borderId="81" xfId="0" applyFont="1" applyFill="1" applyBorder="1" applyAlignment="1">
      <alignment horizontal="center" vertical="center" wrapText="1"/>
    </xf>
    <xf numFmtId="0" fontId="6" fillId="3" borderId="133" xfId="0" applyFont="1" applyFill="1" applyBorder="1" applyAlignment="1">
      <alignment horizontal="center" vertical="center" wrapText="1"/>
    </xf>
    <xf numFmtId="0" fontId="6" fillId="3" borderId="134" xfId="0" applyFont="1" applyFill="1" applyBorder="1" applyAlignment="1">
      <alignment horizontal="center" vertical="center" wrapText="1"/>
    </xf>
    <xf numFmtId="0" fontId="107" fillId="3" borderId="36" xfId="0" applyFont="1" applyFill="1" applyBorder="1" applyAlignment="1">
      <alignment horizontal="center" vertical="center" wrapText="1"/>
    </xf>
    <xf numFmtId="0" fontId="107" fillId="3" borderId="62" xfId="0" applyFont="1" applyFill="1" applyBorder="1" applyAlignment="1">
      <alignment horizontal="center" vertical="center" wrapText="1"/>
    </xf>
    <xf numFmtId="0" fontId="38" fillId="3" borderId="84" xfId="0" applyFont="1" applyFill="1" applyBorder="1" applyAlignment="1">
      <alignment horizontal="center" vertical="center"/>
    </xf>
    <xf numFmtId="0" fontId="38" fillId="3" borderId="49" xfId="0" applyFont="1" applyFill="1" applyBorder="1" applyAlignment="1">
      <alignment horizontal="center" vertical="center"/>
    </xf>
    <xf numFmtId="0" fontId="38" fillId="3" borderId="50" xfId="0" applyFont="1" applyFill="1" applyBorder="1" applyAlignment="1">
      <alignment horizontal="center" vertical="center"/>
    </xf>
    <xf numFmtId="0" fontId="101" fillId="16" borderId="95" xfId="0" applyFont="1" applyFill="1" applyBorder="1" applyAlignment="1">
      <alignment horizontal="center" vertical="center" wrapText="1"/>
    </xf>
    <xf numFmtId="0" fontId="101" fillId="16" borderId="86" xfId="0" applyFont="1" applyFill="1" applyBorder="1" applyAlignment="1">
      <alignment horizontal="center" vertical="center" wrapText="1"/>
    </xf>
    <xf numFmtId="0" fontId="103" fillId="16" borderId="101" xfId="0" applyFont="1" applyFill="1" applyBorder="1" applyAlignment="1">
      <alignment horizontal="center" vertical="center" wrapText="1"/>
    </xf>
    <xf numFmtId="0" fontId="103" fillId="16" borderId="126" xfId="0" applyFont="1" applyFill="1" applyBorder="1" applyAlignment="1">
      <alignment horizontal="center" vertical="center" wrapText="1"/>
    </xf>
    <xf numFmtId="0" fontId="113" fillId="16" borderId="25" xfId="0" applyFont="1" applyFill="1" applyBorder="1" applyAlignment="1">
      <alignment horizontal="center" vertical="center" wrapText="1"/>
    </xf>
    <xf numFmtId="0" fontId="113" fillId="16" borderId="20" xfId="0" applyFont="1" applyFill="1" applyBorder="1" applyAlignment="1">
      <alignment horizontal="center" vertical="center" wrapText="1"/>
    </xf>
    <xf numFmtId="0" fontId="103" fillId="16" borderId="20" xfId="0" applyFont="1" applyFill="1" applyBorder="1" applyAlignment="1">
      <alignment horizontal="center" vertical="center" wrapText="1"/>
    </xf>
    <xf numFmtId="0" fontId="103" fillId="16" borderId="102" xfId="0" applyFont="1" applyFill="1" applyBorder="1" applyAlignment="1">
      <alignment horizontal="center" vertical="center" wrapText="1"/>
    </xf>
    <xf numFmtId="0" fontId="102" fillId="16" borderId="42" xfId="0" applyFont="1" applyFill="1" applyBorder="1" applyAlignment="1">
      <alignment horizontal="center" vertical="center" wrapText="1"/>
    </xf>
    <xf numFmtId="0" fontId="102" fillId="16" borderId="95" xfId="0" applyFont="1" applyFill="1" applyBorder="1" applyAlignment="1">
      <alignment horizontal="center" vertical="center" wrapText="1"/>
    </xf>
    <xf numFmtId="0" fontId="108" fillId="16" borderId="25" xfId="0" applyFont="1" applyFill="1" applyBorder="1" applyAlignment="1">
      <alignment horizontal="center" vertical="center" wrapText="1"/>
    </xf>
    <xf numFmtId="0" fontId="108" fillId="16" borderId="20" xfId="0" applyFont="1" applyFill="1" applyBorder="1" applyAlignment="1">
      <alignment horizontal="center" vertical="center" wrapText="1"/>
    </xf>
    <xf numFmtId="0" fontId="109" fillId="16" borderId="102" xfId="0" applyFont="1" applyFill="1" applyBorder="1" applyAlignment="1">
      <alignment horizontal="center" vertical="center" wrapText="1"/>
    </xf>
    <xf numFmtId="0" fontId="109" fillId="16" borderId="126" xfId="0" applyFont="1" applyFill="1" applyBorder="1" applyAlignment="1">
      <alignment horizontal="center" vertical="center" wrapText="1"/>
    </xf>
    <xf numFmtId="0" fontId="109" fillId="16" borderId="42" xfId="0" applyFont="1" applyFill="1" applyBorder="1" applyAlignment="1">
      <alignment horizontal="center" vertical="center" wrapText="1"/>
    </xf>
    <xf numFmtId="0" fontId="109" fillId="16" borderId="95" xfId="0" applyFont="1" applyFill="1" applyBorder="1" applyAlignment="1">
      <alignment horizontal="center" vertical="center" wrapText="1"/>
    </xf>
    <xf numFmtId="9" fontId="109" fillId="16" borderId="25" xfId="4" applyFont="1" applyFill="1" applyBorder="1" applyAlignment="1">
      <alignment horizontal="center" vertical="center" wrapText="1"/>
    </xf>
    <xf numFmtId="9" fontId="109" fillId="16" borderId="20" xfId="4" applyFont="1" applyFill="1" applyBorder="1" applyAlignment="1">
      <alignment horizontal="center" vertical="center" wrapText="1"/>
    </xf>
    <xf numFmtId="0" fontId="101" fillId="16" borderId="40" xfId="0" applyFont="1" applyFill="1" applyBorder="1" applyAlignment="1">
      <alignment horizontal="center" vertical="center" wrapText="1"/>
    </xf>
    <xf numFmtId="0" fontId="109" fillId="16" borderId="40" xfId="0" applyFont="1" applyFill="1" applyBorder="1" applyAlignment="1">
      <alignment horizontal="center" vertical="center" wrapText="1"/>
    </xf>
    <xf numFmtId="9" fontId="109" fillId="16" borderId="41" xfId="4" applyFont="1" applyFill="1" applyBorder="1" applyAlignment="1">
      <alignment horizontal="center" vertical="center" wrapText="1"/>
    </xf>
    <xf numFmtId="0" fontId="113" fillId="16" borderId="41" xfId="0" applyFont="1" applyFill="1" applyBorder="1" applyAlignment="1">
      <alignment horizontal="center" vertical="center" wrapText="1"/>
    </xf>
    <xf numFmtId="0" fontId="103" fillId="16" borderId="41" xfId="0" applyFont="1" applyFill="1" applyBorder="1" applyAlignment="1">
      <alignment horizontal="center" vertical="center" wrapText="1"/>
    </xf>
    <xf numFmtId="0" fontId="109" fillId="16" borderId="101" xfId="0" applyFont="1" applyFill="1" applyBorder="1" applyAlignment="1">
      <alignment horizontal="center" vertical="center" wrapText="1"/>
    </xf>
    <xf numFmtId="0" fontId="100" fillId="2" borderId="33" xfId="0" applyFont="1" applyFill="1" applyBorder="1" applyAlignment="1">
      <alignment horizontal="center" vertical="center" wrapText="1"/>
    </xf>
    <xf numFmtId="0" fontId="100" fillId="2" borderId="139" xfId="0" applyFont="1" applyFill="1" applyBorder="1" applyAlignment="1">
      <alignment horizontal="center" vertical="center" wrapText="1"/>
    </xf>
    <xf numFmtId="0" fontId="100" fillId="0" borderId="43" xfId="0" applyFont="1" applyBorder="1" applyAlignment="1">
      <alignment horizontal="center" vertical="center" wrapText="1"/>
    </xf>
    <xf numFmtId="0" fontId="100" fillId="24" borderId="25" xfId="0" applyFont="1" applyFill="1" applyBorder="1" applyAlignment="1">
      <alignment horizontal="center" vertical="center" wrapText="1"/>
    </xf>
    <xf numFmtId="10" fontId="109" fillId="0" borderId="25" xfId="4" applyNumberFormat="1" applyFont="1" applyBorder="1" applyAlignment="1">
      <alignment horizontal="center" vertical="center" wrapText="1"/>
    </xf>
    <xf numFmtId="10" fontId="109" fillId="0" borderId="43" xfId="4" applyNumberFormat="1" applyFont="1" applyBorder="1" applyAlignment="1">
      <alignment horizontal="center" vertical="center" wrapText="1"/>
    </xf>
    <xf numFmtId="0" fontId="100" fillId="2" borderId="43" xfId="0" applyFont="1" applyFill="1" applyBorder="1" applyAlignment="1">
      <alignment horizontal="center" vertical="center" wrapText="1"/>
    </xf>
    <xf numFmtId="0" fontId="100" fillId="0" borderId="100" xfId="0" applyFont="1" applyBorder="1" applyAlignment="1">
      <alignment horizontal="center" vertical="center" wrapText="1"/>
    </xf>
    <xf numFmtId="0" fontId="100" fillId="0" borderId="31" xfId="0" applyFont="1" applyBorder="1" applyAlignment="1">
      <alignment horizontal="center" vertical="center" wrapText="1"/>
    </xf>
    <xf numFmtId="0" fontId="100" fillId="0" borderId="142" xfId="0" applyFont="1" applyBorder="1" applyAlignment="1">
      <alignment horizontal="center" vertical="center" wrapText="1"/>
    </xf>
    <xf numFmtId="0" fontId="100" fillId="0" borderId="32" xfId="0" applyFont="1" applyBorder="1" applyAlignment="1">
      <alignment horizontal="center" vertical="top" wrapText="1"/>
    </xf>
    <xf numFmtId="0" fontId="100" fillId="0" borderId="21" xfId="0" applyFont="1" applyBorder="1" applyAlignment="1">
      <alignment horizontal="center" vertical="top" wrapText="1"/>
    </xf>
    <xf numFmtId="0" fontId="100" fillId="0" borderId="32" xfId="0" applyFont="1" applyBorder="1" applyAlignment="1">
      <alignment horizontal="center" vertical="center" wrapText="1"/>
    </xf>
    <xf numFmtId="0" fontId="100" fillId="0" borderId="6" xfId="0" applyFont="1" applyBorder="1" applyAlignment="1">
      <alignment horizontal="center" vertical="center" wrapText="1"/>
    </xf>
    <xf numFmtId="0" fontId="100" fillId="0" borderId="21" xfId="0" applyFont="1" applyBorder="1" applyAlignment="1">
      <alignment horizontal="center" vertical="center" wrapText="1"/>
    </xf>
    <xf numFmtId="0" fontId="100" fillId="24" borderId="32" xfId="0" applyFont="1" applyFill="1" applyBorder="1" applyAlignment="1">
      <alignment horizontal="center" vertical="center" wrapText="1"/>
    </xf>
    <xf numFmtId="0" fontId="100" fillId="24" borderId="6" xfId="0" applyFont="1" applyFill="1" applyBorder="1" applyAlignment="1">
      <alignment horizontal="center" vertical="center" wrapText="1"/>
    </xf>
    <xf numFmtId="0" fontId="100" fillId="24" borderId="21" xfId="0" applyFont="1" applyFill="1" applyBorder="1" applyAlignment="1">
      <alignment horizontal="center" vertical="center" wrapText="1"/>
    </xf>
    <xf numFmtId="0" fontId="6" fillId="2" borderId="54" xfId="0" applyFont="1" applyFill="1" applyBorder="1" applyAlignment="1">
      <alignment horizontal="center" vertical="center"/>
    </xf>
    <xf numFmtId="0" fontId="6" fillId="2" borderId="52" xfId="0" applyFont="1" applyFill="1" applyBorder="1" applyAlignment="1">
      <alignment horizontal="center" vertical="center"/>
    </xf>
    <xf numFmtId="0" fontId="6" fillId="2" borderId="51" xfId="0" applyFont="1" applyFill="1" applyBorder="1" applyAlignment="1">
      <alignment horizontal="center" vertical="center"/>
    </xf>
    <xf numFmtId="0" fontId="6" fillId="2" borderId="60" xfId="0" applyFont="1" applyFill="1" applyBorder="1" applyAlignment="1">
      <alignment horizontal="center" vertical="center"/>
    </xf>
    <xf numFmtId="0" fontId="6" fillId="2" borderId="61" xfId="0" applyFont="1" applyFill="1" applyBorder="1" applyAlignment="1">
      <alignment horizontal="center" vertical="center"/>
    </xf>
    <xf numFmtId="0" fontId="38" fillId="3" borderId="39" xfId="0" applyFont="1" applyFill="1" applyBorder="1" applyAlignment="1">
      <alignment horizontal="center" vertical="center" wrapText="1"/>
    </xf>
    <xf numFmtId="0" fontId="38" fillId="3" borderId="48" xfId="0" applyFont="1" applyFill="1" applyBorder="1" applyAlignment="1">
      <alignment horizontal="center" vertical="center"/>
    </xf>
    <xf numFmtId="0" fontId="28" fillId="3" borderId="35" xfId="0" applyFont="1" applyFill="1" applyBorder="1" applyAlignment="1">
      <alignment horizontal="center" vertical="center" textRotation="1"/>
    </xf>
    <xf numFmtId="0" fontId="28" fillId="3" borderId="36" xfId="0" applyFont="1" applyFill="1" applyBorder="1" applyAlignment="1">
      <alignment horizontal="center" vertical="center" textRotation="1"/>
    </xf>
    <xf numFmtId="0" fontId="28" fillId="3" borderId="35" xfId="0" applyFont="1" applyFill="1" applyBorder="1" applyAlignment="1">
      <alignment horizontal="center" vertical="center"/>
    </xf>
    <xf numFmtId="0" fontId="28" fillId="3" borderId="36" xfId="0" applyFont="1" applyFill="1" applyBorder="1" applyAlignment="1">
      <alignment horizontal="center" vertical="center"/>
    </xf>
    <xf numFmtId="3" fontId="28" fillId="3" borderId="35" xfId="0" applyNumberFormat="1" applyFont="1" applyFill="1" applyBorder="1" applyAlignment="1">
      <alignment horizontal="center" vertical="center"/>
    </xf>
    <xf numFmtId="3" fontId="28" fillId="3" borderId="36" xfId="0" applyNumberFormat="1" applyFont="1" applyFill="1" applyBorder="1" applyAlignment="1">
      <alignment horizontal="center" vertical="center"/>
    </xf>
    <xf numFmtId="0" fontId="28" fillId="3" borderId="35" xfId="0" applyFont="1" applyFill="1" applyBorder="1" applyAlignment="1">
      <alignment horizontal="center" vertical="center" textRotation="90" wrapText="1"/>
    </xf>
    <xf numFmtId="0" fontId="28" fillId="3" borderId="36" xfId="0" applyFont="1" applyFill="1" applyBorder="1" applyAlignment="1">
      <alignment horizontal="center" vertical="center" textRotation="90" wrapText="1"/>
    </xf>
    <xf numFmtId="0" fontId="28" fillId="3" borderId="35" xfId="0" applyFont="1" applyFill="1" applyBorder="1" applyAlignment="1">
      <alignment horizontal="center" vertical="center" wrapText="1"/>
    </xf>
    <xf numFmtId="0" fontId="28" fillId="3" borderId="36" xfId="0" applyFont="1" applyFill="1" applyBorder="1" applyAlignment="1">
      <alignment horizontal="center" vertical="center" wrapText="1"/>
    </xf>
    <xf numFmtId="0" fontId="28" fillId="3" borderId="37" xfId="0" applyFont="1" applyFill="1" applyBorder="1" applyAlignment="1">
      <alignment horizontal="center" vertical="center"/>
    </xf>
    <xf numFmtId="0" fontId="28" fillId="3" borderId="46" xfId="0" applyFont="1" applyFill="1" applyBorder="1" applyAlignment="1">
      <alignment horizontal="center" vertical="center"/>
    </xf>
    <xf numFmtId="0" fontId="28" fillId="3" borderId="38" xfId="0" applyFont="1" applyFill="1" applyBorder="1" applyAlignment="1">
      <alignment horizontal="center" vertical="center"/>
    </xf>
    <xf numFmtId="0" fontId="28" fillId="3" borderId="37" xfId="0" applyFont="1" applyFill="1" applyBorder="1" applyAlignment="1">
      <alignment horizontal="center" vertical="center" wrapText="1"/>
    </xf>
    <xf numFmtId="0" fontId="28" fillId="3" borderId="46" xfId="0" applyFont="1" applyFill="1" applyBorder="1" applyAlignment="1">
      <alignment horizontal="center" vertical="center" wrapText="1"/>
    </xf>
    <xf numFmtId="0" fontId="28" fillId="3" borderId="38" xfId="0" applyFont="1" applyFill="1" applyBorder="1" applyAlignment="1">
      <alignment horizontal="center" vertical="center" wrapText="1"/>
    </xf>
    <xf numFmtId="0" fontId="125" fillId="3" borderId="136" xfId="0" applyFont="1" applyFill="1" applyBorder="1" applyAlignment="1">
      <alignment horizontal="left" vertical="center"/>
    </xf>
    <xf numFmtId="0" fontId="125" fillId="3" borderId="137" xfId="0" applyFont="1" applyFill="1" applyBorder="1" applyAlignment="1">
      <alignment horizontal="left" vertical="center"/>
    </xf>
    <xf numFmtId="0" fontId="125" fillId="3" borderId="96" xfId="0" applyFont="1" applyFill="1" applyBorder="1" applyAlignment="1">
      <alignment horizontal="left" vertical="center"/>
    </xf>
    <xf numFmtId="0" fontId="125" fillId="3" borderId="97" xfId="0" applyFont="1" applyFill="1" applyBorder="1" applyAlignment="1">
      <alignment horizontal="left" vertical="center"/>
    </xf>
    <xf numFmtId="0" fontId="38" fillId="3" borderId="39" xfId="0" applyFont="1" applyFill="1" applyBorder="1" applyAlignment="1">
      <alignment horizontal="center" vertical="center"/>
    </xf>
    <xf numFmtId="0" fontId="114" fillId="2" borderId="6" xfId="0" applyFont="1" applyFill="1" applyBorder="1" applyAlignment="1" applyProtection="1">
      <alignment horizontal="left" vertical="center"/>
      <protection locked="0"/>
    </xf>
    <xf numFmtId="0" fontId="103" fillId="23" borderId="101" xfId="0" applyFont="1" applyFill="1" applyBorder="1" applyAlignment="1">
      <alignment horizontal="center" vertical="center" wrapText="1"/>
    </xf>
    <xf numFmtId="0" fontId="103" fillId="23" borderId="102" xfId="0" applyFont="1" applyFill="1" applyBorder="1" applyAlignment="1">
      <alignment horizontal="center" vertical="center" wrapText="1"/>
    </xf>
    <xf numFmtId="0" fontId="103" fillId="23" borderId="103" xfId="0" applyFont="1" applyFill="1" applyBorder="1" applyAlignment="1">
      <alignment horizontal="center" vertical="center" wrapText="1"/>
    </xf>
    <xf numFmtId="0" fontId="114" fillId="2" borderId="6" xfId="0" applyFont="1" applyFill="1" applyBorder="1" applyAlignment="1" applyProtection="1">
      <alignment horizontal="left" vertical="center" wrapText="1"/>
      <protection locked="0"/>
    </xf>
    <xf numFmtId="0" fontId="113" fillId="23" borderId="25" xfId="0" applyFont="1" applyFill="1" applyBorder="1" applyAlignment="1">
      <alignment horizontal="center" vertical="center" wrapText="1"/>
    </xf>
    <xf numFmtId="0" fontId="113" fillId="23" borderId="43" xfId="0" applyFont="1" applyFill="1" applyBorder="1" applyAlignment="1">
      <alignment horizontal="center" vertical="center" wrapText="1"/>
    </xf>
    <xf numFmtId="0" fontId="103" fillId="23" borderId="25" xfId="0" applyFont="1" applyFill="1" applyBorder="1" applyAlignment="1">
      <alignment horizontal="center" vertical="center" wrapText="1"/>
    </xf>
    <xf numFmtId="0" fontId="103" fillId="23" borderId="43" xfId="0" applyFont="1" applyFill="1" applyBorder="1" applyAlignment="1">
      <alignment horizontal="center" vertical="center" wrapText="1"/>
    </xf>
    <xf numFmtId="0" fontId="100" fillId="23" borderId="7" xfId="0" applyFont="1" applyFill="1" applyBorder="1" applyAlignment="1">
      <alignment horizontal="center" vertical="center" wrapText="1"/>
    </xf>
    <xf numFmtId="0" fontId="100" fillId="23" borderId="104" xfId="0" applyFont="1" applyFill="1" applyBorder="1" applyAlignment="1">
      <alignment horizontal="center" vertical="center" wrapText="1"/>
    </xf>
    <xf numFmtId="0" fontId="100" fillId="23" borderId="105" xfId="0" applyFont="1" applyFill="1" applyBorder="1" applyAlignment="1">
      <alignment horizontal="center" vertical="center" wrapText="1"/>
    </xf>
    <xf numFmtId="0" fontId="100" fillId="23" borderId="32" xfId="0" applyFont="1" applyFill="1" applyBorder="1" applyAlignment="1">
      <alignment horizontal="center" vertical="center" wrapText="1"/>
    </xf>
    <xf numFmtId="0" fontId="100" fillId="23" borderId="6" xfId="0" applyFont="1" applyFill="1" applyBorder="1" applyAlignment="1">
      <alignment horizontal="center" vertical="center" wrapText="1"/>
    </xf>
    <xf numFmtId="0" fontId="100" fillId="23" borderId="21" xfId="0" applyFont="1" applyFill="1" applyBorder="1" applyAlignment="1">
      <alignment horizontal="center" vertical="center" wrapText="1"/>
    </xf>
    <xf numFmtId="0" fontId="100" fillId="23" borderId="20" xfId="0" applyFont="1" applyFill="1" applyBorder="1" applyAlignment="1">
      <alignment horizontal="center" vertical="center" wrapText="1"/>
    </xf>
    <xf numFmtId="0" fontId="100" fillId="23" borderId="13" xfId="0" applyFont="1" applyFill="1" applyBorder="1" applyAlignment="1">
      <alignment horizontal="center" vertical="center" wrapText="1"/>
    </xf>
    <xf numFmtId="2" fontId="103" fillId="23" borderId="20" xfId="3" applyNumberFormat="1" applyFont="1" applyFill="1" applyBorder="1" applyAlignment="1">
      <alignment horizontal="center" vertical="center" wrapText="1"/>
    </xf>
    <xf numFmtId="2" fontId="103" fillId="23" borderId="6" xfId="3" applyNumberFormat="1" applyFont="1" applyFill="1" applyBorder="1" applyAlignment="1">
      <alignment horizontal="center" vertical="center" wrapText="1"/>
    </xf>
    <xf numFmtId="2" fontId="103" fillId="23" borderId="32" xfId="3" applyNumberFormat="1" applyFont="1" applyFill="1" applyBorder="1" applyAlignment="1">
      <alignment horizontal="center" vertical="center" wrapText="1"/>
    </xf>
    <xf numFmtId="0" fontId="113" fillId="23" borderId="41" xfId="0" applyFont="1" applyFill="1" applyBorder="1" applyAlignment="1">
      <alignment horizontal="center" vertical="center" wrapText="1"/>
    </xf>
    <xf numFmtId="0" fontId="103" fillId="23" borderId="41" xfId="0" applyFont="1" applyFill="1" applyBorder="1" applyAlignment="1">
      <alignment horizontal="center" vertical="center" wrapText="1"/>
    </xf>
    <xf numFmtId="0" fontId="100" fillId="2" borderId="7" xfId="0" applyFont="1" applyFill="1" applyBorder="1" applyAlignment="1">
      <alignment horizontal="center" vertical="center" wrapText="1"/>
    </xf>
    <xf numFmtId="0" fontId="100" fillId="2" borderId="104" xfId="0" applyFont="1" applyFill="1" applyBorder="1" applyAlignment="1">
      <alignment horizontal="center" vertical="center" wrapText="1"/>
    </xf>
    <xf numFmtId="0" fontId="100" fillId="0" borderId="85" xfId="0" applyFont="1" applyBorder="1" applyAlignment="1">
      <alignment horizontal="center" vertical="top" wrapText="1"/>
    </xf>
    <xf numFmtId="0" fontId="100" fillId="0" borderId="86" xfId="0" applyFont="1" applyBorder="1" applyAlignment="1">
      <alignment horizontal="center" vertical="top" wrapText="1"/>
    </xf>
    <xf numFmtId="9" fontId="109" fillId="0" borderId="32" xfId="4" applyFont="1" applyBorder="1" applyAlignment="1">
      <alignment horizontal="center" vertical="top" wrapText="1"/>
    </xf>
    <xf numFmtId="9" fontId="109" fillId="0" borderId="6" xfId="4" applyFont="1" applyBorder="1" applyAlignment="1">
      <alignment horizontal="center" vertical="top" wrapText="1"/>
    </xf>
    <xf numFmtId="9" fontId="109" fillId="0" borderId="71" xfId="4" applyFont="1" applyBorder="1" applyAlignment="1">
      <alignment horizontal="center" vertical="top" wrapText="1"/>
    </xf>
    <xf numFmtId="9" fontId="109" fillId="0" borderId="72" xfId="4" applyFont="1" applyBorder="1" applyAlignment="1">
      <alignment horizontal="center" vertical="top" wrapText="1"/>
    </xf>
    <xf numFmtId="0" fontId="113" fillId="0" borderId="106" xfId="0" applyFont="1" applyBorder="1" applyAlignment="1">
      <alignment horizontal="center" vertical="top" wrapText="1"/>
    </xf>
    <xf numFmtId="0" fontId="113" fillId="0" borderId="28" xfId="0" applyFont="1" applyBorder="1" applyAlignment="1">
      <alignment horizontal="center" vertical="top" wrapText="1"/>
    </xf>
    <xf numFmtId="0" fontId="103" fillId="0" borderId="32" xfId="0" applyFont="1" applyBorder="1" applyAlignment="1">
      <alignment horizontal="center" vertical="top" wrapText="1"/>
    </xf>
    <xf numFmtId="0" fontId="103" fillId="0" borderId="6" xfId="0" applyFont="1" applyBorder="1" applyAlignment="1">
      <alignment horizontal="center" vertical="top" wrapText="1"/>
    </xf>
    <xf numFmtId="0" fontId="103" fillId="0" borderId="71" xfId="0" applyFont="1" applyBorder="1" applyAlignment="1">
      <alignment horizontal="center" vertical="top" wrapText="1"/>
    </xf>
    <xf numFmtId="0" fontId="103" fillId="0" borderId="72" xfId="0" applyFont="1" applyBorder="1" applyAlignment="1">
      <alignment horizontal="center" vertical="top" wrapText="1"/>
    </xf>
    <xf numFmtId="9" fontId="109" fillId="0" borderId="20" xfId="4" applyFont="1" applyBorder="1" applyAlignment="1">
      <alignment horizontal="center" vertical="top" wrapText="1"/>
    </xf>
    <xf numFmtId="2" fontId="103" fillId="0" borderId="32" xfId="3" applyNumberFormat="1" applyFont="1" applyBorder="1" applyAlignment="1">
      <alignment horizontal="center" vertical="center" wrapText="1"/>
    </xf>
    <xf numFmtId="2" fontId="103" fillId="0" borderId="6" xfId="3" applyNumberFormat="1" applyFont="1" applyBorder="1" applyAlignment="1">
      <alignment horizontal="center" vertical="center" wrapText="1"/>
    </xf>
    <xf numFmtId="0" fontId="100" fillId="0" borderId="6" xfId="0" applyFont="1" applyBorder="1" applyAlignment="1">
      <alignment horizontal="center" vertical="top" wrapText="1"/>
    </xf>
    <xf numFmtId="0" fontId="113" fillId="0" borderId="106" xfId="0" applyFont="1" applyBorder="1" applyAlignment="1">
      <alignment horizontal="center" vertical="center" wrapText="1"/>
    </xf>
    <xf numFmtId="0" fontId="113" fillId="0" borderId="28" xfId="0" applyFont="1" applyBorder="1" applyAlignment="1">
      <alignment horizontal="center" vertical="center" wrapText="1"/>
    </xf>
    <xf numFmtId="9" fontId="0" fillId="0" borderId="25" xfId="0" applyNumberFormat="1" applyBorder="1" applyAlignment="1">
      <alignment horizontal="center" vertical="center" wrapText="1"/>
    </xf>
    <xf numFmtId="9" fontId="0" fillId="0" borderId="20" xfId="0" applyNumberFormat="1" applyBorder="1" applyAlignment="1">
      <alignment horizontal="center" vertical="center" wrapText="1"/>
    </xf>
    <xf numFmtId="0" fontId="0" fillId="0" borderId="20" xfId="0" applyBorder="1" applyAlignment="1">
      <alignment horizontal="center" vertical="center" wrapText="1"/>
    </xf>
    <xf numFmtId="0" fontId="0" fillId="0" borderId="6" xfId="0" applyBorder="1" applyAlignment="1">
      <alignment horizontal="center" vertical="center" wrapText="1"/>
    </xf>
    <xf numFmtId="2" fontId="0" fillId="0" borderId="25" xfId="0" applyNumberFormat="1" applyBorder="1" applyAlignment="1">
      <alignment horizontal="center" vertical="center" wrapText="1"/>
    </xf>
    <xf numFmtId="2" fontId="0" fillId="0" borderId="20" xfId="0" applyNumberFormat="1" applyBorder="1" applyAlignment="1">
      <alignment horizontal="center" vertical="center" wrapText="1"/>
    </xf>
    <xf numFmtId="0" fontId="0" fillId="2" borderId="95" xfId="0" applyFill="1" applyBorder="1" applyAlignment="1">
      <alignment horizontal="center" vertical="center" wrapText="1"/>
    </xf>
    <xf numFmtId="0" fontId="0" fillId="2" borderId="86" xfId="0" applyFill="1" applyBorder="1" applyAlignment="1">
      <alignment horizontal="center" vertical="center" wrapText="1"/>
    </xf>
    <xf numFmtId="0" fontId="0" fillId="2" borderId="87" xfId="0" applyFill="1" applyBorder="1" applyAlignment="1">
      <alignment horizontal="center" vertical="center" wrapText="1"/>
    </xf>
    <xf numFmtId="0" fontId="0" fillId="0" borderId="25" xfId="0" applyBorder="1" applyAlignment="1">
      <alignment horizontal="center" vertical="center" wrapText="1"/>
    </xf>
    <xf numFmtId="0" fontId="0" fillId="0" borderId="43" xfId="0" applyBorder="1" applyAlignment="1">
      <alignment horizontal="center" vertical="center" wrapText="1"/>
    </xf>
    <xf numFmtId="0" fontId="0" fillId="0" borderId="21" xfId="0" applyBorder="1" applyAlignment="1">
      <alignment horizontal="center" vertical="center" wrapText="1"/>
    </xf>
    <xf numFmtId="0" fontId="27" fillId="0" borderId="20"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21" xfId="0" applyFont="1" applyBorder="1" applyAlignment="1">
      <alignment horizontal="center" vertical="center" wrapText="1"/>
    </xf>
    <xf numFmtId="0" fontId="0" fillId="0" borderId="95" xfId="0" applyBorder="1" applyAlignment="1">
      <alignment horizontal="center" vertical="center" wrapText="1"/>
    </xf>
    <xf numFmtId="0" fontId="0" fillId="0" borderId="86" xfId="0" applyBorder="1" applyAlignment="1">
      <alignment horizontal="center" vertical="center" wrapText="1"/>
    </xf>
    <xf numFmtId="0" fontId="0" fillId="0" borderId="6" xfId="0" applyBorder="1" applyAlignment="1">
      <alignment horizontal="center" vertical="center"/>
    </xf>
    <xf numFmtId="0" fontId="4" fillId="3" borderId="6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2" borderId="99" xfId="0" applyFont="1" applyFill="1" applyBorder="1" applyAlignment="1">
      <alignment horizontal="center" vertical="center" wrapText="1"/>
    </xf>
    <xf numFmtId="0" fontId="4" fillId="2" borderId="63" xfId="0" applyFont="1" applyFill="1" applyBorder="1" applyAlignment="1">
      <alignment horizontal="center" vertical="center" wrapText="1"/>
    </xf>
    <xf numFmtId="0" fontId="4" fillId="3" borderId="35" xfId="0" applyFont="1" applyFill="1" applyBorder="1" applyAlignment="1">
      <alignment horizontal="center" vertical="center"/>
    </xf>
    <xf numFmtId="0" fontId="4" fillId="3" borderId="36" xfId="0" applyFont="1" applyFill="1" applyBorder="1" applyAlignment="1">
      <alignment horizontal="center" vertical="center"/>
    </xf>
    <xf numFmtId="2" fontId="0" fillId="0" borderId="41" xfId="0" applyNumberFormat="1" applyBorder="1" applyAlignment="1">
      <alignment horizontal="center" vertical="center" wrapText="1"/>
    </xf>
    <xf numFmtId="0" fontId="5" fillId="3" borderId="6" xfId="0" applyFont="1" applyFill="1" applyBorder="1" applyAlignment="1">
      <alignment horizontal="left" vertical="center"/>
    </xf>
    <xf numFmtId="0" fontId="12" fillId="2" borderId="41" xfId="0" applyFont="1" applyFill="1" applyBorder="1" applyAlignment="1">
      <alignment horizontal="center" vertical="center" wrapText="1"/>
    </xf>
    <xf numFmtId="0" fontId="12" fillId="2" borderId="25" xfId="0" applyFont="1" applyFill="1" applyBorder="1" applyAlignment="1">
      <alignment horizontal="center" vertical="center" wrapText="1"/>
    </xf>
    <xf numFmtId="0" fontId="12" fillId="2" borderId="20" xfId="0" applyFont="1" applyFill="1" applyBorder="1" applyAlignment="1">
      <alignment horizontal="center" vertical="center" wrapText="1"/>
    </xf>
    <xf numFmtId="14" fontId="12" fillId="2" borderId="101" xfId="0" applyNumberFormat="1" applyFont="1" applyFill="1" applyBorder="1" applyAlignment="1">
      <alignment horizontal="center" vertical="center" wrapText="1"/>
    </xf>
    <xf numFmtId="0" fontId="12" fillId="2" borderId="102" xfId="0" applyFont="1" applyFill="1" applyBorder="1" applyAlignment="1">
      <alignment horizontal="center" vertical="center" wrapText="1"/>
    </xf>
    <xf numFmtId="0" fontId="12" fillId="2" borderId="126" xfId="0" applyFont="1" applyFill="1" applyBorder="1" applyAlignment="1">
      <alignment horizontal="center" vertical="center" wrapText="1"/>
    </xf>
    <xf numFmtId="0" fontId="0" fillId="0" borderId="32" xfId="0" applyBorder="1" applyAlignment="1">
      <alignment horizontal="center" vertical="center" wrapText="1"/>
    </xf>
    <xf numFmtId="9" fontId="0" fillId="0" borderId="41" xfId="0" applyNumberFormat="1" applyBorder="1" applyAlignment="1">
      <alignment horizontal="center" vertical="center" wrapText="1"/>
    </xf>
    <xf numFmtId="0" fontId="0" fillId="0" borderId="85" xfId="0" applyBorder="1" applyAlignment="1">
      <alignment horizontal="center" vertical="center" wrapText="1"/>
    </xf>
    <xf numFmtId="0" fontId="0" fillId="0" borderId="41" xfId="0" applyBorder="1" applyAlignment="1">
      <alignment horizontal="center" vertical="center" wrapText="1"/>
    </xf>
    <xf numFmtId="0" fontId="27" fillId="0" borderId="32" xfId="0" applyFont="1" applyBorder="1" applyAlignment="1">
      <alignment horizontal="center" vertical="center" wrapText="1"/>
    </xf>
    <xf numFmtId="2" fontId="0" fillId="16" borderId="25" xfId="0" applyNumberFormat="1" applyFill="1" applyBorder="1" applyAlignment="1">
      <alignment horizontal="center" vertical="center" wrapText="1"/>
    </xf>
    <xf numFmtId="2" fontId="0" fillId="16" borderId="20" xfId="0" applyNumberFormat="1" applyFill="1" applyBorder="1" applyAlignment="1">
      <alignment horizontal="center" vertical="center" wrapText="1"/>
    </xf>
    <xf numFmtId="0" fontId="0" fillId="16" borderId="25" xfId="0" applyFill="1" applyBorder="1" applyAlignment="1">
      <alignment horizontal="center" vertical="center" wrapText="1"/>
    </xf>
    <xf numFmtId="0" fontId="0" fillId="16" borderId="20" xfId="0" applyFill="1" applyBorder="1" applyAlignment="1">
      <alignment horizontal="center" vertical="center" wrapText="1"/>
    </xf>
    <xf numFmtId="0" fontId="0" fillId="16" borderId="43" xfId="0" applyFill="1" applyBorder="1" applyAlignment="1">
      <alignment horizontal="center" vertical="center" wrapText="1"/>
    </xf>
    <xf numFmtId="0" fontId="0" fillId="0" borderId="21" xfId="0" applyBorder="1" applyAlignment="1">
      <alignment horizontal="center" vertical="center"/>
    </xf>
    <xf numFmtId="0" fontId="28" fillId="3" borderId="6" xfId="0" applyFont="1" applyFill="1" applyBorder="1" applyAlignment="1">
      <alignment horizontal="center" vertical="center"/>
    </xf>
    <xf numFmtId="0" fontId="4" fillId="3" borderId="39" xfId="0" applyFont="1" applyFill="1" applyBorder="1" applyAlignment="1">
      <alignment horizontal="center" vertical="center"/>
    </xf>
    <xf numFmtId="0" fontId="4" fillId="3" borderId="49" xfId="0" applyFont="1" applyFill="1" applyBorder="1" applyAlignment="1">
      <alignment horizontal="center" vertical="center"/>
    </xf>
    <xf numFmtId="0" fontId="4" fillId="3" borderId="50" xfId="0" applyFont="1" applyFill="1" applyBorder="1" applyAlignment="1">
      <alignment horizontal="center" vertical="center"/>
    </xf>
    <xf numFmtId="0" fontId="6" fillId="2" borderId="6" xfId="0" applyFont="1" applyFill="1" applyBorder="1" applyAlignment="1">
      <alignment horizontal="center" vertical="center"/>
    </xf>
    <xf numFmtId="0" fontId="4" fillId="3" borderId="35" xfId="0" applyFont="1" applyFill="1" applyBorder="1" applyAlignment="1">
      <alignment horizontal="center" vertical="center" textRotation="1"/>
    </xf>
    <xf numFmtId="0" fontId="4" fillId="3" borderId="36" xfId="0" applyFont="1" applyFill="1" applyBorder="1" applyAlignment="1">
      <alignment horizontal="center" vertical="center" textRotation="1"/>
    </xf>
    <xf numFmtId="0" fontId="94" fillId="2" borderId="6" xfId="0" applyFont="1" applyFill="1" applyBorder="1" applyAlignment="1" applyProtection="1">
      <alignment horizontal="left" vertical="center" wrapText="1"/>
      <protection locked="0"/>
    </xf>
    <xf numFmtId="0" fontId="4" fillId="3" borderId="53" xfId="0" applyFont="1" applyFill="1" applyBorder="1" applyAlignment="1">
      <alignment horizontal="center" vertical="center"/>
    </xf>
    <xf numFmtId="0" fontId="4" fillId="3" borderId="70" xfId="0" applyFont="1" applyFill="1" applyBorder="1" applyAlignment="1">
      <alignment horizontal="center" vertical="center"/>
    </xf>
    <xf numFmtId="0" fontId="4" fillId="3" borderId="51" xfId="0" applyFont="1" applyFill="1" applyBorder="1" applyAlignment="1">
      <alignment horizontal="center" vertical="center"/>
    </xf>
    <xf numFmtId="0" fontId="4" fillId="3" borderId="61" xfId="0" applyFont="1" applyFill="1" applyBorder="1" applyAlignment="1">
      <alignment horizontal="center" vertical="center"/>
    </xf>
    <xf numFmtId="0" fontId="94" fillId="2" borderId="6" xfId="0" applyFont="1" applyFill="1" applyBorder="1" applyAlignment="1" applyProtection="1">
      <alignment horizontal="left" vertical="center"/>
      <protection locked="0"/>
    </xf>
    <xf numFmtId="0" fontId="0" fillId="16" borderId="95" xfId="0" applyFill="1" applyBorder="1" applyAlignment="1">
      <alignment horizontal="center" vertical="center" wrapText="1"/>
    </xf>
    <xf numFmtId="0" fontId="0" fillId="16" borderId="86" xfId="0" applyFill="1" applyBorder="1" applyAlignment="1">
      <alignment horizontal="center" vertical="center" wrapText="1"/>
    </xf>
    <xf numFmtId="0" fontId="0" fillId="16" borderId="87" xfId="0" applyFill="1" applyBorder="1" applyAlignment="1">
      <alignment horizontal="center" vertical="center" wrapText="1"/>
    </xf>
    <xf numFmtId="0" fontId="0" fillId="16" borderId="6" xfId="0" applyFill="1" applyBorder="1" applyAlignment="1">
      <alignment horizontal="center" vertical="center" wrapText="1"/>
    </xf>
    <xf numFmtId="0" fontId="0" fillId="16" borderId="21" xfId="0" applyFill="1" applyBorder="1" applyAlignment="1">
      <alignment horizontal="center" vertical="center" wrapText="1"/>
    </xf>
    <xf numFmtId="0" fontId="27" fillId="16" borderId="20" xfId="0" applyFont="1" applyFill="1" applyBorder="1" applyAlignment="1">
      <alignment horizontal="center" vertical="center" wrapText="1"/>
    </xf>
    <xf numFmtId="0" fontId="27" fillId="16" borderId="6" xfId="0" applyFont="1" applyFill="1" applyBorder="1" applyAlignment="1">
      <alignment horizontal="center" vertical="center" wrapText="1"/>
    </xf>
    <xf numFmtId="0" fontId="27" fillId="16" borderId="21" xfId="0" applyFont="1" applyFill="1" applyBorder="1" applyAlignment="1">
      <alignment horizontal="center" vertical="center" wrapText="1"/>
    </xf>
    <xf numFmtId="0" fontId="0" fillId="16" borderId="6" xfId="0" applyFill="1" applyBorder="1" applyAlignment="1">
      <alignment horizontal="center" vertical="center"/>
    </xf>
    <xf numFmtId="0" fontId="0" fillId="16" borderId="21" xfId="0" applyFill="1" applyBorder="1" applyAlignment="1">
      <alignment horizontal="center" vertical="center"/>
    </xf>
    <xf numFmtId="9" fontId="0" fillId="16" borderId="25" xfId="0" applyNumberFormat="1" applyFill="1" applyBorder="1" applyAlignment="1">
      <alignment horizontal="center" vertical="center" wrapText="1"/>
    </xf>
    <xf numFmtId="9" fontId="0" fillId="16" borderId="20" xfId="0" applyNumberForma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43" xfId="0" applyFont="1" applyFill="1" applyBorder="1" applyAlignment="1">
      <alignment horizontal="center" vertical="center" wrapText="1"/>
    </xf>
    <xf numFmtId="0" fontId="12" fillId="2" borderId="141" xfId="0" applyFont="1" applyFill="1" applyBorder="1" applyAlignment="1">
      <alignment horizontal="center" vertical="center" wrapText="1"/>
    </xf>
    <xf numFmtId="0" fontId="12" fillId="2" borderId="103" xfId="0" applyFont="1" applyFill="1" applyBorder="1" applyAlignment="1">
      <alignment horizontal="center" vertical="center" wrapText="1"/>
    </xf>
    <xf numFmtId="14" fontId="45" fillId="0" borderId="6" xfId="0" applyNumberFormat="1" applyFont="1" applyBorder="1" applyAlignment="1">
      <alignment horizontal="center" vertical="center"/>
    </xf>
    <xf numFmtId="0" fontId="45" fillId="0" borderId="6" xfId="0" applyFont="1" applyBorder="1" applyAlignment="1">
      <alignment horizontal="center" vertical="center"/>
    </xf>
    <xf numFmtId="0" fontId="45" fillId="0" borderId="21" xfId="0" applyFont="1" applyBorder="1" applyAlignment="1">
      <alignment horizontal="center" vertical="center"/>
    </xf>
    <xf numFmtId="0" fontId="45" fillId="0" borderId="72" xfId="0" applyFont="1" applyBorder="1" applyAlignment="1">
      <alignment horizontal="center" vertical="center"/>
    </xf>
    <xf numFmtId="0" fontId="45" fillId="0" borderId="73" xfId="0" applyFont="1" applyBorder="1" applyAlignment="1">
      <alignment horizontal="center" vertical="center"/>
    </xf>
    <xf numFmtId="0" fontId="45" fillId="0" borderId="6" xfId="0" applyFont="1" applyBorder="1" applyAlignment="1" applyProtection="1">
      <alignment horizontal="center" vertical="center"/>
      <protection locked="0"/>
    </xf>
    <xf numFmtId="0" fontId="45" fillId="0" borderId="21" xfId="0" applyFont="1" applyBorder="1" applyAlignment="1" applyProtection="1">
      <alignment horizontal="center" vertical="center"/>
      <protection locked="0"/>
    </xf>
    <xf numFmtId="0" fontId="45" fillId="0" borderId="6" xfId="0" applyFont="1" applyBorder="1" applyAlignment="1">
      <alignment horizontal="center" vertical="center" wrapText="1"/>
    </xf>
    <xf numFmtId="0" fontId="45" fillId="0" borderId="21" xfId="0" applyFont="1" applyBorder="1" applyAlignment="1">
      <alignment horizontal="center" vertical="center" wrapText="1"/>
    </xf>
    <xf numFmtId="0" fontId="110" fillId="0" borderId="6" xfId="0" applyFont="1" applyBorder="1" applyAlignment="1">
      <alignment horizontal="center" vertical="center"/>
    </xf>
    <xf numFmtId="0" fontId="110" fillId="0" borderId="21" xfId="0" applyFont="1" applyBorder="1" applyAlignment="1">
      <alignment horizontal="center" vertical="center"/>
    </xf>
    <xf numFmtId="1" fontId="45" fillId="0" borderId="86" xfId="0" applyNumberFormat="1" applyFont="1" applyBorder="1" applyAlignment="1" applyProtection="1">
      <alignment horizontal="center" vertical="center" wrapText="1"/>
      <protection locked="0"/>
    </xf>
    <xf numFmtId="0" fontId="45" fillId="0" borderId="72" xfId="0" applyFont="1" applyBorder="1" applyAlignment="1">
      <alignment horizontal="center" vertical="center" wrapText="1"/>
    </xf>
    <xf numFmtId="1" fontId="45" fillId="0" borderId="6" xfId="0" applyNumberFormat="1" applyFont="1" applyBorder="1" applyAlignment="1" applyProtection="1">
      <alignment horizontal="center" vertical="center" wrapText="1"/>
      <protection locked="0"/>
    </xf>
    <xf numFmtId="0" fontId="45" fillId="0" borderId="72" xfId="0" applyFont="1" applyBorder="1" applyAlignment="1">
      <alignment horizontal="left" vertical="center" wrapText="1"/>
    </xf>
    <xf numFmtId="0" fontId="30" fillId="16" borderId="44" xfId="0" applyFont="1" applyFill="1" applyBorder="1" applyAlignment="1">
      <alignment horizontal="center"/>
    </xf>
    <xf numFmtId="0" fontId="30" fillId="16" borderId="45" xfId="0" applyFont="1" applyFill="1" applyBorder="1" applyAlignment="1">
      <alignment horizontal="center"/>
    </xf>
    <xf numFmtId="1" fontId="45" fillId="0" borderId="85" xfId="0" applyNumberFormat="1" applyFont="1" applyBorder="1" applyAlignment="1" applyProtection="1">
      <alignment horizontal="center" vertical="center" wrapText="1"/>
      <protection locked="0"/>
    </xf>
    <xf numFmtId="1" fontId="45" fillId="0" borderId="32" xfId="0" applyNumberFormat="1" applyFont="1" applyBorder="1" applyAlignment="1" applyProtection="1">
      <alignment horizontal="center" vertical="center" wrapText="1"/>
      <protection locked="0"/>
    </xf>
    <xf numFmtId="14" fontId="45" fillId="0" borderId="32" xfId="0" applyNumberFormat="1" applyFont="1" applyBorder="1" applyAlignment="1">
      <alignment horizontal="center" vertical="center"/>
    </xf>
    <xf numFmtId="0" fontId="45" fillId="0" borderId="71" xfId="0" applyFont="1" applyBorder="1" applyAlignment="1">
      <alignment horizontal="left" vertical="center" wrapText="1"/>
    </xf>
    <xf numFmtId="0" fontId="45" fillId="0" borderId="32" xfId="0" applyFont="1" applyBorder="1" applyAlignment="1" applyProtection="1">
      <alignment horizontal="center" vertical="center"/>
      <protection locked="0"/>
    </xf>
    <xf numFmtId="0" fontId="45" fillId="0" borderId="32" xfId="0" applyFont="1" applyBorder="1" applyAlignment="1">
      <alignment horizontal="center" vertical="center" wrapText="1"/>
    </xf>
    <xf numFmtId="0" fontId="107" fillId="3" borderId="37" xfId="0" applyFont="1" applyFill="1" applyBorder="1" applyAlignment="1">
      <alignment horizontal="center" vertical="center"/>
    </xf>
    <xf numFmtId="0" fontId="107" fillId="3" borderId="46" xfId="0" applyFont="1" applyFill="1" applyBorder="1" applyAlignment="1">
      <alignment horizontal="center" vertical="center"/>
    </xf>
    <xf numFmtId="0" fontId="107" fillId="3" borderId="38" xfId="0" applyFont="1" applyFill="1" applyBorder="1" applyAlignment="1">
      <alignment horizontal="center" vertical="center"/>
    </xf>
    <xf numFmtId="0" fontId="36" fillId="15" borderId="35" xfId="0" applyFont="1" applyFill="1" applyBorder="1" applyAlignment="1" applyProtection="1">
      <alignment horizontal="center" vertical="center" wrapText="1"/>
      <protection locked="0"/>
    </xf>
    <xf numFmtId="0" fontId="36" fillId="3" borderId="35" xfId="0" applyFont="1" applyFill="1" applyBorder="1" applyAlignment="1" applyProtection="1">
      <alignment horizontal="center" vertical="center" wrapText="1"/>
      <protection locked="0"/>
    </xf>
    <xf numFmtId="0" fontId="110" fillId="0" borderId="32" xfId="0" applyFont="1" applyBorder="1" applyAlignment="1">
      <alignment horizontal="center" vertical="center"/>
    </xf>
    <xf numFmtId="1" fontId="124" fillId="0" borderId="6" xfId="0" applyNumberFormat="1" applyFont="1" applyBorder="1" applyAlignment="1">
      <alignment horizontal="center" vertical="center"/>
    </xf>
    <xf numFmtId="0" fontId="124" fillId="0" borderId="6" xfId="0" applyFont="1" applyBorder="1" applyAlignment="1">
      <alignment horizontal="center" vertical="center"/>
    </xf>
    <xf numFmtId="1" fontId="95" fillId="0" borderId="6" xfId="0" applyNumberFormat="1" applyFont="1" applyBorder="1" applyAlignment="1">
      <alignment horizontal="center" vertical="center"/>
    </xf>
    <xf numFmtId="0" fontId="95" fillId="0" borderId="6" xfId="0" applyFont="1" applyBorder="1" applyAlignment="1">
      <alignment horizontal="center" vertical="center"/>
    </xf>
    <xf numFmtId="1" fontId="95" fillId="0" borderId="32" xfId="0" applyNumberFormat="1" applyFont="1" applyBorder="1" applyAlignment="1">
      <alignment horizontal="center" vertical="center"/>
    </xf>
    <xf numFmtId="1" fontId="124" fillId="0" borderId="32" xfId="0" applyNumberFormat="1" applyFont="1" applyBorder="1" applyAlignment="1">
      <alignment horizontal="center" vertical="center"/>
    </xf>
    <xf numFmtId="1" fontId="90" fillId="22" borderId="86" xfId="0" applyNumberFormat="1" applyFont="1" applyFill="1" applyBorder="1" applyAlignment="1" applyProtection="1">
      <alignment horizontal="center" vertical="center" wrapText="1"/>
      <protection locked="0"/>
    </xf>
    <xf numFmtId="1" fontId="90" fillId="22" borderId="87" xfId="0" applyNumberFormat="1" applyFont="1" applyFill="1" applyBorder="1" applyAlignment="1" applyProtection="1">
      <alignment horizontal="center" vertical="center" wrapText="1"/>
      <protection locked="0"/>
    </xf>
    <xf numFmtId="1" fontId="90" fillId="22" borderId="6" xfId="0" applyNumberFormat="1" applyFont="1" applyFill="1" applyBorder="1" applyAlignment="1" applyProtection="1">
      <alignment horizontal="center" vertical="center" wrapText="1"/>
      <protection locked="0"/>
    </xf>
    <xf numFmtId="1" fontId="90" fillId="22" borderId="21" xfId="0" applyNumberFormat="1" applyFont="1" applyFill="1" applyBorder="1" applyAlignment="1" applyProtection="1">
      <alignment horizontal="center" vertical="center" wrapText="1"/>
      <protection locked="0"/>
    </xf>
    <xf numFmtId="1" fontId="90" fillId="22" borderId="6" xfId="0" applyNumberFormat="1" applyFont="1" applyFill="1" applyBorder="1" applyAlignment="1">
      <alignment horizontal="center" vertical="center"/>
    </xf>
    <xf numFmtId="0" fontId="90" fillId="22" borderId="6" xfId="0" applyFont="1" applyFill="1" applyBorder="1" applyAlignment="1">
      <alignment horizontal="center" vertical="center"/>
    </xf>
    <xf numFmtId="0" fontId="90" fillId="22" borderId="21" xfId="0" applyFont="1" applyFill="1" applyBorder="1" applyAlignment="1">
      <alignment horizontal="center" vertical="center"/>
    </xf>
    <xf numFmtId="1" fontId="45" fillId="0" borderId="87" xfId="0" applyNumberFormat="1" applyFont="1" applyBorder="1" applyAlignment="1" applyProtection="1">
      <alignment horizontal="center" vertical="center" wrapText="1"/>
      <protection locked="0"/>
    </xf>
    <xf numFmtId="1" fontId="45" fillId="0" borderId="21" xfId="0" applyNumberFormat="1" applyFont="1" applyBorder="1" applyAlignment="1" applyProtection="1">
      <alignment horizontal="center" vertical="center" wrapText="1"/>
      <protection locked="0"/>
    </xf>
    <xf numFmtId="0" fontId="95" fillId="0" borderId="21" xfId="0" applyFont="1" applyBorder="1" applyAlignment="1">
      <alignment horizontal="center" vertical="center"/>
    </xf>
    <xf numFmtId="0" fontId="124" fillId="0" borderId="21" xfId="0" applyFont="1" applyBorder="1" applyAlignment="1">
      <alignment horizontal="center" vertical="center"/>
    </xf>
    <xf numFmtId="14" fontId="90" fillId="22" borderId="6" xfId="0" applyNumberFormat="1" applyFont="1" applyFill="1" applyBorder="1" applyAlignment="1">
      <alignment horizontal="center" vertical="center"/>
    </xf>
    <xf numFmtId="0" fontId="90" fillId="22" borderId="72" xfId="0" applyFont="1" applyFill="1" applyBorder="1" applyAlignment="1">
      <alignment horizontal="center" vertical="center" wrapText="1"/>
    </xf>
    <xf numFmtId="0" fontId="90" fillId="22" borderId="73" xfId="0" applyFont="1" applyFill="1" applyBorder="1" applyAlignment="1">
      <alignment horizontal="center" vertical="center" wrapText="1"/>
    </xf>
    <xf numFmtId="0" fontId="90" fillId="22" borderId="6" xfId="0" applyFont="1" applyFill="1" applyBorder="1" applyAlignment="1" applyProtection="1">
      <alignment horizontal="center" vertical="center"/>
      <protection locked="0"/>
    </xf>
    <xf numFmtId="0" fontId="90" fillId="22" borderId="21" xfId="0" applyFont="1" applyFill="1" applyBorder="1" applyAlignment="1" applyProtection="1">
      <alignment horizontal="center" vertical="center"/>
      <protection locked="0"/>
    </xf>
    <xf numFmtId="0" fontId="90" fillId="22" borderId="6" xfId="0" applyFont="1" applyFill="1" applyBorder="1" applyAlignment="1">
      <alignment horizontal="center" vertical="center" wrapText="1"/>
    </xf>
    <xf numFmtId="0" fontId="90" fillId="22" borderId="21" xfId="0" applyFont="1" applyFill="1" applyBorder="1" applyAlignment="1">
      <alignment horizontal="center" vertical="center" wrapText="1"/>
    </xf>
    <xf numFmtId="0" fontId="121" fillId="22" borderId="6" xfId="0" applyFont="1" applyFill="1" applyBorder="1" applyAlignment="1">
      <alignment horizontal="center" vertical="center"/>
    </xf>
    <xf numFmtId="0" fontId="121" fillId="22" borderId="21" xfId="0" applyFont="1" applyFill="1" applyBorder="1" applyAlignment="1">
      <alignment horizontal="center" vertical="center"/>
    </xf>
    <xf numFmtId="0" fontId="87" fillId="3" borderId="36" xfId="0" applyFont="1" applyFill="1" applyBorder="1" applyAlignment="1">
      <alignment horizontal="center" vertical="center" wrapText="1"/>
    </xf>
    <xf numFmtId="0" fontId="87" fillId="3" borderId="39" xfId="0" applyFont="1" applyFill="1" applyBorder="1" applyAlignment="1">
      <alignment horizontal="center" vertical="center" wrapText="1"/>
    </xf>
    <xf numFmtId="0" fontId="129" fillId="3" borderId="37" xfId="0" applyFont="1" applyFill="1" applyBorder="1" applyAlignment="1">
      <alignment horizontal="center" vertical="center" wrapText="1"/>
    </xf>
    <xf numFmtId="0" fontId="129" fillId="3" borderId="38" xfId="0" applyFont="1" applyFill="1" applyBorder="1" applyAlignment="1">
      <alignment horizontal="center" vertical="center" wrapText="1"/>
    </xf>
    <xf numFmtId="0" fontId="87" fillId="3" borderId="37" xfId="0" applyFont="1" applyFill="1" applyBorder="1" applyAlignment="1">
      <alignment horizontal="center" vertical="center" wrapText="1"/>
    </xf>
    <xf numFmtId="0" fontId="87" fillId="3" borderId="38" xfId="0" applyFont="1" applyFill="1" applyBorder="1" applyAlignment="1">
      <alignment horizontal="center" vertical="center" wrapText="1"/>
    </xf>
    <xf numFmtId="0" fontId="107" fillId="3" borderId="37" xfId="0" applyFont="1" applyFill="1" applyBorder="1" applyAlignment="1" applyProtection="1">
      <alignment horizontal="center" vertical="center" wrapText="1"/>
      <protection locked="0"/>
    </xf>
    <xf numFmtId="0" fontId="13" fillId="0" borderId="72" xfId="0" applyFont="1" applyBorder="1" applyAlignment="1">
      <alignment horizontal="center" vertical="center"/>
    </xf>
    <xf numFmtId="0" fontId="13" fillId="0" borderId="73" xfId="0" applyFont="1" applyBorder="1" applyAlignment="1">
      <alignment horizontal="center" vertical="center"/>
    </xf>
    <xf numFmtId="0" fontId="13" fillId="0" borderId="6" xfId="0" applyFont="1" applyBorder="1" applyAlignment="1">
      <alignment horizontal="center" vertical="center"/>
    </xf>
    <xf numFmtId="0" fontId="13" fillId="0" borderId="21" xfId="0" applyFont="1" applyBorder="1" applyAlignment="1">
      <alignment horizontal="center" vertical="center"/>
    </xf>
    <xf numFmtId="1" fontId="35" fillId="0" borderId="86" xfId="0" applyNumberFormat="1" applyFont="1" applyBorder="1" applyAlignment="1" applyProtection="1">
      <alignment horizontal="center" vertical="center" wrapText="1"/>
      <protection locked="0"/>
    </xf>
    <xf numFmtId="1" fontId="35" fillId="0" borderId="6" xfId="0" applyNumberFormat="1" applyFont="1" applyBorder="1" applyAlignment="1" applyProtection="1">
      <alignment horizontal="center" vertical="center" wrapText="1"/>
      <protection locked="0"/>
    </xf>
    <xf numFmtId="1" fontId="24" fillId="0" borderId="6" xfId="0" applyNumberFormat="1" applyFont="1" applyBorder="1" applyAlignment="1">
      <alignment horizontal="center" vertical="center"/>
    </xf>
    <xf numFmtId="0" fontId="24" fillId="0" borderId="6" xfId="0" applyFont="1" applyBorder="1" applyAlignment="1">
      <alignment horizontal="center" vertical="center"/>
    </xf>
    <xf numFmtId="1" fontId="35" fillId="0" borderId="6" xfId="0" applyNumberFormat="1" applyFont="1" applyBorder="1" applyAlignment="1">
      <alignment horizontal="center" vertical="center"/>
    </xf>
    <xf numFmtId="0" fontId="35" fillId="0" borderId="6" xfId="0" applyFont="1" applyBorder="1" applyAlignment="1">
      <alignment horizontal="center" vertical="center"/>
    </xf>
    <xf numFmtId="0" fontId="13" fillId="0" borderId="6" xfId="0" applyFont="1" applyBorder="1" applyAlignment="1" applyProtection="1">
      <alignment horizontal="center" vertical="center"/>
      <protection locked="0"/>
    </xf>
    <xf numFmtId="1" fontId="35" fillId="0" borderId="87" xfId="0" applyNumberFormat="1" applyFont="1" applyBorder="1" applyAlignment="1" applyProtection="1">
      <alignment horizontal="center" vertical="center" wrapText="1"/>
      <protection locked="0"/>
    </xf>
    <xf numFmtId="1" fontId="35" fillId="0" borderId="21" xfId="0" applyNumberFormat="1" applyFont="1" applyBorder="1" applyAlignment="1" applyProtection="1">
      <alignment horizontal="center" vertical="center" wrapText="1"/>
      <protection locked="0"/>
    </xf>
    <xf numFmtId="0" fontId="24" fillId="0" borderId="21" xfId="0" applyFont="1" applyBorder="1" applyAlignment="1">
      <alignment horizontal="center" vertical="center"/>
    </xf>
    <xf numFmtId="0" fontId="35" fillId="0" borderId="21" xfId="0" applyFont="1" applyBorder="1" applyAlignment="1">
      <alignment horizontal="center" vertical="center"/>
    </xf>
    <xf numFmtId="0" fontId="13" fillId="0" borderId="21" xfId="0" applyFont="1" applyBorder="1" applyAlignment="1" applyProtection="1">
      <alignment horizontal="center" vertical="center"/>
      <protection locked="0"/>
    </xf>
    <xf numFmtId="0" fontId="36" fillId="3" borderId="37" xfId="0" applyFont="1" applyFill="1" applyBorder="1" applyAlignment="1">
      <alignment horizontal="center" vertical="center"/>
    </xf>
    <xf numFmtId="0" fontId="36" fillId="3" borderId="46" xfId="0" applyFont="1" applyFill="1" applyBorder="1" applyAlignment="1">
      <alignment horizontal="center" vertical="center"/>
    </xf>
    <xf numFmtId="0" fontId="36" fillId="3" borderId="38" xfId="0" applyFont="1" applyFill="1" applyBorder="1" applyAlignment="1">
      <alignment horizontal="center" vertical="center"/>
    </xf>
    <xf numFmtId="0" fontId="37" fillId="3" borderId="36" xfId="0" applyFont="1" applyFill="1" applyBorder="1" applyAlignment="1">
      <alignment horizontal="center" vertical="center" wrapText="1"/>
    </xf>
    <xf numFmtId="0" fontId="37" fillId="3" borderId="39" xfId="0" applyFont="1" applyFill="1" applyBorder="1" applyAlignment="1">
      <alignment horizontal="center" vertical="center" wrapText="1"/>
    </xf>
    <xf numFmtId="0" fontId="37" fillId="3" borderId="37" xfId="0" applyFont="1" applyFill="1" applyBorder="1" applyAlignment="1">
      <alignment horizontal="center" vertical="center" wrapText="1"/>
    </xf>
    <xf numFmtId="0" fontId="37" fillId="3" borderId="38" xfId="0" applyFont="1" applyFill="1" applyBorder="1" applyAlignment="1">
      <alignment horizontal="center" vertical="center" wrapText="1"/>
    </xf>
    <xf numFmtId="0" fontId="36" fillId="3" borderId="37" xfId="0" applyFont="1" applyFill="1" applyBorder="1" applyAlignment="1" applyProtection="1">
      <alignment horizontal="center" vertical="center" wrapText="1"/>
      <protection locked="0"/>
    </xf>
    <xf numFmtId="0" fontId="13" fillId="0" borderId="71" xfId="0" applyFont="1" applyBorder="1" applyAlignment="1">
      <alignment horizontal="center" vertical="center"/>
    </xf>
    <xf numFmtId="1" fontId="35" fillId="0" borderId="85" xfId="0" applyNumberFormat="1" applyFont="1" applyBorder="1" applyAlignment="1" applyProtection="1">
      <alignment horizontal="center" vertical="center" wrapText="1"/>
      <protection locked="0"/>
    </xf>
    <xf numFmtId="1" fontId="35" fillId="0" borderId="32" xfId="0" applyNumberFormat="1" applyFont="1" applyBorder="1" applyAlignment="1" applyProtection="1">
      <alignment horizontal="center" vertical="center" wrapText="1"/>
      <protection locked="0"/>
    </xf>
    <xf numFmtId="1" fontId="24" fillId="0" borderId="32" xfId="0" applyNumberFormat="1" applyFont="1" applyBorder="1" applyAlignment="1">
      <alignment horizontal="center" vertical="center"/>
    </xf>
    <xf numFmtId="1" fontId="35" fillId="0" borderId="32" xfId="0" applyNumberFormat="1" applyFont="1" applyBorder="1" applyAlignment="1">
      <alignment horizontal="center" vertical="center"/>
    </xf>
    <xf numFmtId="0" fontId="13" fillId="0" borderId="32" xfId="0" applyFont="1" applyBorder="1" applyAlignment="1" applyProtection="1">
      <alignment horizontal="center" vertical="center"/>
      <protection locked="0"/>
    </xf>
    <xf numFmtId="0" fontId="13" fillId="0" borderId="32" xfId="0" applyFont="1" applyBorder="1" applyAlignment="1">
      <alignment horizontal="center" vertical="center"/>
    </xf>
    <xf numFmtId="1" fontId="24" fillId="0" borderId="41" xfId="0" applyNumberFormat="1" applyFont="1" applyBorder="1" applyAlignment="1">
      <alignment horizontal="center" vertical="center"/>
    </xf>
    <xf numFmtId="1" fontId="24" fillId="0" borderId="25" xfId="0" applyNumberFormat="1" applyFont="1" applyBorder="1" applyAlignment="1">
      <alignment horizontal="center" vertical="center"/>
    </xf>
    <xf numFmtId="1" fontId="24" fillId="0" borderId="43" xfId="0" applyNumberFormat="1" applyFont="1" applyBorder="1" applyAlignment="1">
      <alignment horizontal="center" vertical="center"/>
    </xf>
    <xf numFmtId="1" fontId="35" fillId="0" borderId="41" xfId="0" applyNumberFormat="1" applyFont="1" applyBorder="1" applyAlignment="1">
      <alignment horizontal="center" vertical="center"/>
    </xf>
    <xf numFmtId="1" fontId="35" fillId="0" borderId="25" xfId="0" applyNumberFormat="1" applyFont="1" applyBorder="1" applyAlignment="1">
      <alignment horizontal="center" vertical="center"/>
    </xf>
    <xf numFmtId="1" fontId="35" fillId="0" borderId="43" xfId="0" applyNumberFormat="1" applyFont="1" applyBorder="1" applyAlignment="1">
      <alignment horizontal="center" vertical="center"/>
    </xf>
    <xf numFmtId="0" fontId="2" fillId="2" borderId="6" xfId="0" applyFont="1" applyFill="1" applyBorder="1" applyAlignment="1" applyProtection="1">
      <alignment horizontal="left" vertical="center" wrapText="1"/>
      <protection locked="0"/>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38" fillId="3" borderId="2" xfId="0" applyFont="1" applyFill="1" applyBorder="1" applyAlignment="1">
      <alignment horizontal="center" vertical="center" wrapText="1"/>
    </xf>
    <xf numFmtId="0" fontId="38" fillId="3" borderId="47" xfId="0" applyFont="1" applyFill="1" applyBorder="1" applyAlignment="1">
      <alignment horizontal="center" vertical="center" wrapText="1"/>
    </xf>
    <xf numFmtId="0" fontId="38" fillId="3" borderId="33" xfId="0" applyFont="1" applyFill="1" applyBorder="1" applyAlignment="1">
      <alignment horizontal="center" vertical="center" wrapText="1"/>
    </xf>
    <xf numFmtId="0" fontId="7" fillId="2" borderId="6" xfId="0" applyFont="1" applyFill="1" applyBorder="1" applyAlignment="1">
      <alignment horizontal="center" vertical="center"/>
    </xf>
    <xf numFmtId="0" fontId="2" fillId="2" borderId="6" xfId="0" applyFont="1" applyFill="1" applyBorder="1" applyAlignment="1" applyProtection="1">
      <alignment horizontal="left" vertical="center"/>
      <protection locked="0"/>
    </xf>
    <xf numFmtId="0" fontId="2" fillId="2" borderId="26" xfId="0" applyFont="1" applyFill="1" applyBorder="1" applyAlignment="1" applyProtection="1">
      <alignment horizontal="left" vertical="center" wrapText="1"/>
      <protection locked="0"/>
    </xf>
    <xf numFmtId="0" fontId="2" fillId="2" borderId="27" xfId="0" applyFont="1" applyFill="1" applyBorder="1" applyAlignment="1" applyProtection="1">
      <alignment horizontal="left" vertical="center" wrapText="1"/>
      <protection locked="0"/>
    </xf>
    <xf numFmtId="0" fontId="2" fillId="2" borderId="28" xfId="0" applyFont="1" applyFill="1" applyBorder="1" applyAlignment="1" applyProtection="1">
      <alignment horizontal="left" vertical="center" wrapText="1"/>
      <protection locked="0"/>
    </xf>
    <xf numFmtId="0" fontId="13" fillId="0" borderId="41" xfId="0" applyFont="1" applyBorder="1" applyAlignment="1">
      <alignment horizontal="center" vertical="center"/>
    </xf>
    <xf numFmtId="0" fontId="13" fillId="0" borderId="25" xfId="0" applyFont="1" applyBorder="1" applyAlignment="1">
      <alignment horizontal="center" vertical="center"/>
    </xf>
    <xf numFmtId="0" fontId="13" fillId="0" borderId="43" xfId="0" applyFont="1" applyBorder="1" applyAlignment="1">
      <alignment horizontal="center" vertical="center"/>
    </xf>
    <xf numFmtId="0" fontId="13" fillId="0" borderId="101" xfId="0" applyFont="1" applyBorder="1" applyAlignment="1">
      <alignment horizontal="center" vertical="center"/>
    </xf>
    <xf numFmtId="0" fontId="13" fillId="0" borderId="102" xfId="0" applyFont="1" applyBorder="1" applyAlignment="1">
      <alignment horizontal="center" vertical="center"/>
    </xf>
    <xf numFmtId="0" fontId="13" fillId="0" borderId="103" xfId="0" applyFont="1" applyBorder="1" applyAlignment="1">
      <alignment horizontal="center" vertical="center"/>
    </xf>
    <xf numFmtId="1" fontId="35" fillId="10" borderId="40" xfId="0" applyNumberFormat="1" applyFont="1" applyFill="1" applyBorder="1" applyAlignment="1" applyProtection="1">
      <alignment horizontal="center" vertical="center" wrapText="1"/>
      <protection locked="0"/>
    </xf>
    <xf numFmtId="1" fontId="35" fillId="10" borderId="42" xfId="0" applyNumberFormat="1" applyFont="1" applyFill="1" applyBorder="1" applyAlignment="1" applyProtection="1">
      <alignment horizontal="center" vertical="center" wrapText="1"/>
      <protection locked="0"/>
    </xf>
    <xf numFmtId="1" fontId="35" fillId="10" borderId="116" xfId="0" applyNumberFormat="1" applyFont="1" applyFill="1" applyBorder="1" applyAlignment="1" applyProtection="1">
      <alignment horizontal="center" vertical="center" wrapText="1"/>
      <protection locked="0"/>
    </xf>
    <xf numFmtId="0" fontId="13" fillId="0" borderId="41" xfId="0" applyFont="1" applyBorder="1" applyAlignment="1" applyProtection="1">
      <alignment horizontal="center" vertical="center"/>
      <protection locked="0"/>
    </xf>
    <xf numFmtId="0" fontId="13" fillId="0" borderId="25" xfId="0" applyFont="1" applyBorder="1" applyAlignment="1" applyProtection="1">
      <alignment horizontal="center" vertical="center"/>
      <protection locked="0"/>
    </xf>
    <xf numFmtId="0" fontId="13" fillId="0" borderId="43" xfId="0" applyFont="1" applyBorder="1" applyAlignment="1" applyProtection="1">
      <alignment horizontal="center" vertical="center"/>
      <protection locked="0"/>
    </xf>
    <xf numFmtId="1" fontId="35" fillId="0" borderId="41" xfId="0" applyNumberFormat="1" applyFont="1" applyBorder="1" applyAlignment="1" applyProtection="1">
      <alignment horizontal="center" vertical="center" wrapText="1"/>
      <protection locked="0"/>
    </xf>
    <xf numFmtId="1" fontId="35" fillId="0" borderId="25" xfId="0" applyNumberFormat="1" applyFont="1" applyBorder="1" applyAlignment="1" applyProtection="1">
      <alignment horizontal="center" vertical="center" wrapText="1"/>
      <protection locked="0"/>
    </xf>
    <xf numFmtId="1" fontId="35" fillId="0" borderId="43" xfId="0" applyNumberFormat="1" applyFont="1" applyBorder="1" applyAlignment="1" applyProtection="1">
      <alignment horizontal="center" vertical="center" wrapText="1"/>
      <protection locked="0"/>
    </xf>
    <xf numFmtId="0" fontId="48" fillId="0" borderId="31" xfId="0" applyFont="1" applyBorder="1" applyAlignment="1">
      <alignment horizontal="left" vertical="top" wrapText="1"/>
    </xf>
    <xf numFmtId="0" fontId="48" fillId="0" borderId="0" xfId="0" applyFont="1" applyAlignment="1">
      <alignment horizontal="left" vertical="top" wrapText="1"/>
    </xf>
    <xf numFmtId="0" fontId="48" fillId="0" borderId="69" xfId="0" applyFont="1" applyBorder="1" applyAlignment="1">
      <alignment horizontal="left" vertical="top" wrapText="1"/>
    </xf>
    <xf numFmtId="0" fontId="48" fillId="0" borderId="31" xfId="0" applyFont="1" applyBorder="1" applyAlignment="1">
      <alignment horizontal="left" vertical="center" wrapText="1"/>
    </xf>
    <xf numFmtId="0" fontId="48" fillId="0" borderId="0" xfId="0" applyFont="1" applyAlignment="1">
      <alignment horizontal="left" vertical="center" wrapText="1"/>
    </xf>
    <xf numFmtId="0" fontId="48" fillId="0" borderId="69" xfId="0" applyFont="1" applyBorder="1" applyAlignment="1">
      <alignment horizontal="left" vertical="center" wrapText="1"/>
    </xf>
    <xf numFmtId="0" fontId="48" fillId="0" borderId="6" xfId="0" applyFont="1" applyBorder="1" applyAlignment="1">
      <alignment horizontal="left" vertical="center" wrapText="1"/>
    </xf>
    <xf numFmtId="0" fontId="44" fillId="5" borderId="0" xfId="0" applyFont="1" applyFill="1" applyAlignment="1">
      <alignment horizontal="center" vertical="center" wrapText="1" readingOrder="1"/>
    </xf>
    <xf numFmtId="0" fontId="44" fillId="5" borderId="6" xfId="0" applyFont="1" applyFill="1" applyBorder="1" applyAlignment="1">
      <alignment horizontal="center" vertical="center" wrapText="1" readingOrder="1"/>
    </xf>
    <xf numFmtId="0" fontId="42" fillId="0" borderId="68" xfId="0" applyFont="1" applyBorder="1" applyAlignment="1">
      <alignment horizontal="center" vertical="center"/>
    </xf>
    <xf numFmtId="0" fontId="42" fillId="0" borderId="10" xfId="0" applyFont="1" applyBorder="1" applyAlignment="1">
      <alignment horizontal="center" vertical="center"/>
    </xf>
    <xf numFmtId="0" fontId="15" fillId="2" borderId="16" xfId="0" applyFont="1" applyFill="1" applyBorder="1" applyAlignment="1">
      <alignment horizontal="center"/>
    </xf>
    <xf numFmtId="0" fontId="15" fillId="2" borderId="17" xfId="0" applyFont="1" applyFill="1" applyBorder="1" applyAlignment="1">
      <alignment horizontal="center"/>
    </xf>
    <xf numFmtId="0" fontId="54" fillId="0" borderId="11" xfId="0" applyFont="1" applyBorder="1" applyAlignment="1">
      <alignment horizontal="center" vertical="center" wrapText="1"/>
    </xf>
    <xf numFmtId="0" fontId="54" fillId="0" borderId="0" xfId="0" applyFont="1" applyAlignment="1">
      <alignment horizontal="center" vertical="center" wrapText="1"/>
    </xf>
    <xf numFmtId="0" fontId="32" fillId="11" borderId="0" xfId="0" applyFont="1" applyFill="1" applyAlignment="1">
      <alignment horizontal="center" vertical="center" wrapText="1" readingOrder="1"/>
    </xf>
    <xf numFmtId="0" fontId="32" fillId="11" borderId="12" xfId="0" applyFont="1" applyFill="1" applyBorder="1" applyAlignment="1">
      <alignment horizontal="center" vertical="center" wrapText="1" readingOrder="1"/>
    </xf>
    <xf numFmtId="0" fontId="15" fillId="4" borderId="0" xfId="0" applyFont="1" applyFill="1" applyAlignment="1">
      <alignment horizontal="center" vertical="center" wrapText="1"/>
    </xf>
    <xf numFmtId="0" fontId="32" fillId="11" borderId="11" xfId="0" applyFont="1" applyFill="1" applyBorder="1" applyAlignment="1">
      <alignment horizontal="center" vertical="center" textRotation="90" wrapText="1" readingOrder="1"/>
    </xf>
    <xf numFmtId="0" fontId="32" fillId="11" borderId="0" xfId="0" applyFont="1" applyFill="1" applyAlignment="1">
      <alignment horizontal="center" vertical="center" textRotation="90" wrapText="1" readingOrder="1"/>
    </xf>
    <xf numFmtId="0" fontId="33" fillId="13" borderId="22" xfId="0" applyFont="1" applyFill="1" applyBorder="1" applyAlignment="1">
      <alignment horizontal="center" vertical="center" wrapText="1" readingOrder="1"/>
    </xf>
    <xf numFmtId="0" fontId="33" fillId="13" borderId="23" xfId="0" applyFont="1" applyFill="1" applyBorder="1" applyAlignment="1">
      <alignment horizontal="center" vertical="center" wrapText="1" readingOrder="1"/>
    </xf>
    <xf numFmtId="0" fontId="33" fillId="13" borderId="24" xfId="0" applyFont="1" applyFill="1" applyBorder="1" applyAlignment="1">
      <alignment horizontal="center" vertical="center" wrapText="1" readingOrder="1"/>
    </xf>
    <xf numFmtId="0" fontId="14" fillId="2" borderId="6" xfId="0" applyFont="1" applyFill="1" applyBorder="1" applyAlignment="1">
      <alignment horizontal="center" vertical="center" wrapText="1"/>
    </xf>
    <xf numFmtId="0" fontId="33" fillId="12" borderId="22" xfId="0" applyFont="1" applyFill="1" applyBorder="1" applyAlignment="1">
      <alignment horizontal="center" vertical="center" wrapText="1" readingOrder="1"/>
    </xf>
    <xf numFmtId="0" fontId="33" fillId="12" borderId="23" xfId="0" applyFont="1" applyFill="1" applyBorder="1" applyAlignment="1">
      <alignment horizontal="center" vertical="center" wrapText="1" readingOrder="1"/>
    </xf>
    <xf numFmtId="0" fontId="14" fillId="2" borderId="30" xfId="0" applyFont="1" applyFill="1" applyBorder="1" applyAlignment="1">
      <alignment horizontal="center" vertical="center" wrapText="1"/>
    </xf>
    <xf numFmtId="0" fontId="14" fillId="2" borderId="34" xfId="0" applyFont="1" applyFill="1" applyBorder="1" applyAlignment="1">
      <alignment horizontal="center" vertical="center" wrapText="1"/>
    </xf>
    <xf numFmtId="0" fontId="33" fillId="17" borderId="22" xfId="0" applyFont="1" applyFill="1" applyBorder="1" applyAlignment="1">
      <alignment horizontal="center" vertical="center" wrapText="1" readingOrder="1"/>
    </xf>
    <xf numFmtId="0" fontId="33" fillId="17" borderId="23" xfId="0" applyFont="1" applyFill="1" applyBorder="1" applyAlignment="1">
      <alignment horizontal="center" vertical="center" wrapText="1" readingOrder="1"/>
    </xf>
    <xf numFmtId="0" fontId="33" fillId="6" borderId="22" xfId="0" applyFont="1" applyFill="1" applyBorder="1" applyAlignment="1">
      <alignment horizontal="center" vertical="center" wrapText="1" readingOrder="1"/>
    </xf>
    <xf numFmtId="0" fontId="33" fillId="6" borderId="23" xfId="0" applyFont="1" applyFill="1" applyBorder="1" applyAlignment="1">
      <alignment horizontal="center" vertical="center" wrapText="1" readingOrder="1"/>
    </xf>
    <xf numFmtId="0" fontId="14" fillId="0" borderId="6" xfId="0" applyFont="1" applyBorder="1" applyAlignment="1">
      <alignment horizontal="center" vertical="center" wrapText="1"/>
    </xf>
  </cellXfs>
  <cellStyles count="5">
    <cellStyle name="Millares" xfId="3" builtinId="3"/>
    <cellStyle name="Normal" xfId="0" builtinId="0"/>
    <cellStyle name="Normal - Style1 2" xfId="1" xr:uid="{00000000-0005-0000-0000-000002000000}"/>
    <cellStyle name="Normal 2 2" xfId="2" xr:uid="{00000000-0005-0000-0000-000003000000}"/>
    <cellStyle name="Porcentaje" xfId="4" builtinId="5"/>
  </cellStyles>
  <dxfs count="869">
    <dxf>
      <fill>
        <patternFill>
          <bgColor rgb="FF00B050"/>
        </patternFill>
      </fill>
    </dxf>
    <dxf>
      <fill>
        <patternFill>
          <bgColor rgb="FFFFFF00"/>
        </patternFill>
      </fill>
    </dxf>
    <dxf>
      <fill>
        <patternFill>
          <bgColor rgb="FFFFC000"/>
        </patternFill>
      </fill>
    </dxf>
    <dxf>
      <fill>
        <patternFill>
          <bgColor rgb="FFFF0000"/>
        </patternFill>
      </fill>
    </dxf>
    <dxf>
      <font>
        <color theme="1"/>
      </font>
      <fill>
        <patternFill>
          <bgColor theme="7" tint="0.39994506668294322"/>
        </patternFill>
      </fill>
    </dxf>
    <dxf>
      <font>
        <color theme="1"/>
      </font>
      <fill>
        <patternFill>
          <bgColor rgb="FFFF0000"/>
        </patternFill>
      </fill>
    </dxf>
    <dxf>
      <font>
        <color theme="1"/>
      </font>
      <fill>
        <patternFill>
          <bgColor rgb="FFFFC000"/>
        </patternFill>
      </fill>
    </dxf>
    <dxf>
      <font>
        <color theme="1"/>
      </font>
      <fill>
        <patternFill>
          <bgColor rgb="FF00B050"/>
        </patternFill>
      </fill>
    </dxf>
    <dxf>
      <font>
        <color theme="1"/>
      </font>
      <fill>
        <patternFill>
          <bgColor rgb="FF92D050"/>
        </patternFill>
      </fill>
    </dxf>
    <dxf>
      <font>
        <color theme="1"/>
      </font>
      <fill>
        <patternFill>
          <bgColor rgb="FF92D050"/>
        </patternFill>
      </fill>
    </dxf>
    <dxf>
      <font>
        <color theme="1"/>
      </font>
      <fill>
        <patternFill>
          <bgColor theme="7" tint="0.39994506668294322"/>
        </patternFill>
      </fill>
    </dxf>
    <dxf>
      <fill>
        <patternFill>
          <bgColor rgb="FFFF0000"/>
        </patternFill>
      </fill>
    </dxf>
    <dxf>
      <fill>
        <patternFill>
          <bgColor rgb="FFFFC000"/>
        </patternFill>
      </fill>
    </dxf>
    <dxf>
      <font>
        <color theme="1"/>
      </font>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theme="1"/>
      </font>
      <fill>
        <patternFill>
          <bgColor theme="7" tint="0.39994506668294322"/>
        </patternFill>
      </fill>
    </dxf>
    <dxf>
      <font>
        <color theme="1"/>
      </font>
      <fill>
        <patternFill>
          <bgColor rgb="FFFF0000"/>
        </patternFill>
      </fill>
    </dxf>
    <dxf>
      <font>
        <color theme="1"/>
      </font>
      <fill>
        <patternFill>
          <bgColor rgb="FFFFC000"/>
        </patternFill>
      </fill>
    </dxf>
    <dxf>
      <font>
        <color theme="1"/>
      </font>
      <fill>
        <patternFill>
          <bgColor rgb="FF00B050"/>
        </patternFill>
      </fill>
    </dxf>
    <dxf>
      <font>
        <color theme="1"/>
      </font>
      <fill>
        <patternFill>
          <bgColor rgb="FF92D050"/>
        </patternFill>
      </fill>
    </dxf>
    <dxf>
      <font>
        <color theme="1"/>
      </font>
      <fill>
        <patternFill>
          <bgColor rgb="FF92D050"/>
        </patternFill>
      </fill>
    </dxf>
    <dxf>
      <font>
        <color theme="1"/>
      </font>
      <fill>
        <patternFill>
          <bgColor theme="7" tint="0.39994506668294322"/>
        </patternFill>
      </fill>
    </dxf>
    <dxf>
      <fill>
        <patternFill>
          <bgColor rgb="FFFF0000"/>
        </patternFill>
      </fill>
    </dxf>
    <dxf>
      <fill>
        <patternFill>
          <bgColor rgb="FFFFC000"/>
        </patternFill>
      </fill>
    </dxf>
    <dxf>
      <font>
        <color theme="1"/>
      </font>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theme="1"/>
      </font>
      <fill>
        <patternFill>
          <bgColor theme="7" tint="0.39994506668294322"/>
        </patternFill>
      </fill>
    </dxf>
    <dxf>
      <font>
        <color theme="1"/>
      </font>
      <fill>
        <patternFill>
          <bgColor rgb="FFFF0000"/>
        </patternFill>
      </fill>
    </dxf>
    <dxf>
      <font>
        <color theme="1"/>
      </font>
      <fill>
        <patternFill>
          <bgColor rgb="FFFFC000"/>
        </patternFill>
      </fill>
    </dxf>
    <dxf>
      <font>
        <color theme="1"/>
      </font>
      <fill>
        <patternFill>
          <bgColor rgb="FF00B050"/>
        </patternFill>
      </fill>
    </dxf>
    <dxf>
      <font>
        <color theme="1"/>
      </font>
      <fill>
        <patternFill>
          <bgColor rgb="FF92D050"/>
        </patternFill>
      </fill>
    </dxf>
    <dxf>
      <font>
        <color theme="1"/>
      </font>
      <fill>
        <patternFill>
          <bgColor rgb="FF92D050"/>
        </patternFill>
      </fill>
    </dxf>
    <dxf>
      <font>
        <color theme="1"/>
      </font>
      <fill>
        <patternFill>
          <bgColor theme="7" tint="0.39994506668294322"/>
        </patternFill>
      </fill>
    </dxf>
    <dxf>
      <fill>
        <patternFill>
          <bgColor rgb="FFFF0000"/>
        </patternFill>
      </fill>
    </dxf>
    <dxf>
      <fill>
        <patternFill>
          <bgColor rgb="FFFFC000"/>
        </patternFill>
      </fill>
    </dxf>
    <dxf>
      <font>
        <color theme="1"/>
      </font>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theme="1"/>
      </font>
      <fill>
        <patternFill>
          <bgColor theme="7" tint="0.39994506668294322"/>
        </patternFill>
      </fill>
    </dxf>
    <dxf>
      <font>
        <color theme="1"/>
      </font>
      <fill>
        <patternFill>
          <bgColor rgb="FFFF0000"/>
        </patternFill>
      </fill>
    </dxf>
    <dxf>
      <font>
        <color theme="1"/>
      </font>
      <fill>
        <patternFill>
          <bgColor rgb="FFFFC000"/>
        </patternFill>
      </fill>
    </dxf>
    <dxf>
      <font>
        <color theme="1"/>
      </font>
      <fill>
        <patternFill>
          <bgColor rgb="FF00B050"/>
        </patternFill>
      </fill>
    </dxf>
    <dxf>
      <font>
        <color theme="1"/>
      </font>
      <fill>
        <patternFill>
          <bgColor rgb="FF92D050"/>
        </patternFill>
      </fill>
    </dxf>
    <dxf>
      <font>
        <color theme="1"/>
      </font>
      <fill>
        <patternFill>
          <bgColor rgb="FF92D050"/>
        </patternFill>
      </fill>
    </dxf>
    <dxf>
      <font>
        <color theme="1"/>
      </font>
      <fill>
        <patternFill>
          <bgColor theme="7" tint="0.39994506668294322"/>
        </patternFill>
      </fill>
    </dxf>
    <dxf>
      <fill>
        <patternFill>
          <bgColor rgb="FFFF0000"/>
        </patternFill>
      </fill>
    </dxf>
    <dxf>
      <fill>
        <patternFill>
          <bgColor rgb="FFFFC000"/>
        </patternFill>
      </fill>
    </dxf>
    <dxf>
      <font>
        <color theme="1"/>
      </font>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theme="1"/>
      </font>
      <fill>
        <patternFill>
          <bgColor theme="7" tint="0.39994506668294322"/>
        </patternFill>
      </fill>
    </dxf>
    <dxf>
      <font>
        <color theme="1"/>
      </font>
      <fill>
        <patternFill>
          <bgColor rgb="FFFF0000"/>
        </patternFill>
      </fill>
    </dxf>
    <dxf>
      <font>
        <color theme="1"/>
      </font>
      <fill>
        <patternFill>
          <bgColor rgb="FFFFC000"/>
        </patternFill>
      </fill>
    </dxf>
    <dxf>
      <font>
        <color theme="1"/>
      </font>
      <fill>
        <patternFill>
          <bgColor rgb="FF00B050"/>
        </patternFill>
      </fill>
    </dxf>
    <dxf>
      <font>
        <color theme="1"/>
      </font>
      <fill>
        <patternFill>
          <bgColor rgb="FF92D050"/>
        </patternFill>
      </fill>
    </dxf>
    <dxf>
      <font>
        <color theme="1"/>
      </font>
      <fill>
        <patternFill>
          <bgColor rgb="FF92D050"/>
        </patternFill>
      </fill>
    </dxf>
    <dxf>
      <font>
        <color theme="1"/>
      </font>
      <fill>
        <patternFill>
          <bgColor theme="7" tint="0.39994506668294322"/>
        </patternFill>
      </fill>
    </dxf>
    <dxf>
      <fill>
        <patternFill>
          <bgColor rgb="FFFF0000"/>
        </patternFill>
      </fill>
    </dxf>
    <dxf>
      <fill>
        <patternFill>
          <bgColor rgb="FFFFC000"/>
        </patternFill>
      </fill>
    </dxf>
    <dxf>
      <font>
        <color theme="1"/>
      </font>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ont>
        <color theme="1"/>
      </font>
      <fill>
        <patternFill>
          <bgColor rgb="FF92D050"/>
        </patternFill>
      </fill>
    </dxf>
    <dxf>
      <font>
        <color theme="1"/>
      </font>
      <fill>
        <patternFill>
          <bgColor rgb="FFFFC000"/>
        </patternFill>
      </fill>
    </dxf>
    <dxf>
      <font>
        <color theme="1"/>
      </font>
      <fill>
        <patternFill>
          <bgColor theme="7" tint="0.39994506668294322"/>
        </patternFill>
      </fill>
    </dxf>
    <dxf>
      <font>
        <color theme="1"/>
      </font>
      <fill>
        <patternFill>
          <bgColor rgb="FF00B050"/>
        </patternFill>
      </fill>
    </dxf>
    <dxf>
      <font>
        <color theme="1"/>
      </font>
      <fill>
        <patternFill>
          <bgColor rgb="FF92D050"/>
        </patternFill>
      </fill>
    </dxf>
    <dxf>
      <font>
        <color theme="1"/>
      </font>
      <fill>
        <patternFill>
          <bgColor theme="7" tint="0.39994506668294322"/>
        </patternFill>
      </fill>
    </dxf>
    <dxf>
      <font>
        <color theme="1"/>
      </font>
      <fill>
        <patternFill>
          <bgColor rgb="FFFF0000"/>
        </patternFill>
      </fill>
    </dxf>
    <dxf>
      <font>
        <color theme="1"/>
      </font>
      <fill>
        <patternFill>
          <bgColor rgb="FFFFC000"/>
        </patternFill>
      </fill>
    </dxf>
    <dxf>
      <font>
        <color theme="1"/>
      </font>
      <fill>
        <patternFill>
          <bgColor rgb="FFFF0000"/>
        </patternFill>
      </fill>
    </dxf>
    <dxf>
      <font>
        <color theme="1"/>
      </font>
      <fill>
        <patternFill>
          <bgColor rgb="FF92D050"/>
        </patternFill>
      </fill>
    </dxf>
    <dxf>
      <font>
        <color theme="1"/>
      </font>
      <fill>
        <patternFill>
          <bgColor theme="7" tint="0.39994506668294322"/>
        </patternFill>
      </fill>
    </dxf>
    <dxf>
      <font>
        <color theme="1"/>
      </font>
      <fill>
        <patternFill>
          <bgColor rgb="FFFFC000"/>
        </patternFill>
      </fill>
    </dxf>
    <dxf>
      <font>
        <color theme="1"/>
      </font>
      <fill>
        <patternFill>
          <bgColor rgb="FF92D050"/>
        </patternFill>
      </fill>
    </dxf>
    <dxf>
      <font>
        <color theme="1"/>
      </font>
      <fill>
        <patternFill>
          <bgColor rgb="FFFF0000"/>
        </patternFill>
      </fill>
    </dxf>
    <dxf>
      <font>
        <color theme="1"/>
      </font>
      <fill>
        <patternFill>
          <bgColor rgb="FFFF0000"/>
        </patternFill>
      </fill>
    </dxf>
    <dxf>
      <font>
        <color theme="1"/>
      </font>
      <fill>
        <patternFill>
          <bgColor rgb="FFFFC000"/>
        </patternFill>
      </fill>
    </dxf>
    <dxf>
      <font>
        <color theme="1"/>
      </font>
      <fill>
        <patternFill>
          <bgColor theme="7" tint="0.39994506668294322"/>
        </patternFill>
      </fill>
    </dxf>
    <dxf>
      <font>
        <color theme="1"/>
      </font>
      <fill>
        <patternFill>
          <bgColor rgb="FF00B050"/>
        </patternFill>
      </fill>
    </dxf>
    <dxf>
      <font>
        <color theme="1"/>
      </font>
      <fill>
        <patternFill>
          <bgColor rgb="FF92D050"/>
        </patternFill>
      </fill>
    </dxf>
    <dxf>
      <font>
        <color theme="1"/>
      </font>
      <fill>
        <patternFill>
          <bgColor theme="7" tint="0.39994506668294322"/>
        </patternFill>
      </fill>
    </dxf>
    <dxf>
      <font>
        <color theme="1"/>
      </font>
      <fill>
        <patternFill>
          <bgColor rgb="FFFF0000"/>
        </patternFill>
      </fill>
    </dxf>
    <dxf>
      <font>
        <color theme="1"/>
      </font>
      <fill>
        <patternFill>
          <bgColor rgb="FF92D050"/>
        </patternFill>
      </fill>
    </dxf>
    <dxf>
      <font>
        <color theme="1"/>
      </font>
      <fill>
        <patternFill>
          <bgColor rgb="FFFFC000"/>
        </patternFill>
      </fill>
    </dxf>
    <dxf>
      <font>
        <color theme="1"/>
      </font>
      <fill>
        <patternFill>
          <bgColor rgb="FFFF0000"/>
        </patternFill>
      </fill>
    </dxf>
    <dxf>
      <font>
        <color theme="1"/>
      </font>
      <fill>
        <patternFill>
          <bgColor rgb="FFFFC000"/>
        </patternFill>
      </fill>
    </dxf>
    <dxf>
      <font>
        <color theme="1"/>
      </font>
      <fill>
        <patternFill>
          <bgColor theme="7" tint="0.39994506668294322"/>
        </patternFill>
      </fill>
    </dxf>
    <dxf>
      <font>
        <color theme="1"/>
      </font>
      <fill>
        <patternFill>
          <bgColor rgb="FF00B050"/>
        </patternFill>
      </fill>
    </dxf>
    <dxf>
      <font>
        <color theme="1"/>
      </font>
      <fill>
        <patternFill>
          <bgColor theme="7" tint="0.39994506668294322"/>
        </patternFill>
      </fill>
    </dxf>
    <dxf>
      <font>
        <color theme="1"/>
      </font>
      <fill>
        <patternFill>
          <bgColor rgb="FF92D050"/>
        </patternFill>
      </fill>
    </dxf>
    <dxf>
      <font>
        <color theme="1"/>
      </font>
      <fill>
        <patternFill>
          <bgColor rgb="FF00B050"/>
        </patternFill>
      </fill>
    </dxf>
    <dxf>
      <font>
        <color theme="1"/>
      </font>
      <fill>
        <patternFill>
          <bgColor theme="7" tint="0.39994506668294322"/>
        </patternFill>
      </fill>
    </dxf>
    <dxf>
      <font>
        <color theme="1"/>
      </font>
      <fill>
        <patternFill>
          <bgColor rgb="FFFFC0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theme="1"/>
      </font>
      <fill>
        <patternFill>
          <bgColor rgb="FFFF0000"/>
        </patternFill>
      </fill>
    </dxf>
    <dxf>
      <font>
        <color theme="1"/>
      </font>
      <fill>
        <patternFill>
          <bgColor rgb="FF92D050"/>
        </patternFill>
      </fill>
    </dxf>
    <dxf>
      <font>
        <color theme="1"/>
      </font>
      <fill>
        <patternFill>
          <bgColor rgb="FFFFC000"/>
        </patternFill>
      </fill>
    </dxf>
    <dxf>
      <font>
        <color theme="1"/>
      </font>
      <fill>
        <patternFill>
          <bgColor rgb="FF00B050"/>
        </patternFill>
      </fill>
    </dxf>
    <dxf>
      <font>
        <color theme="1"/>
      </font>
      <fill>
        <patternFill>
          <bgColor theme="7" tint="0.39994506668294322"/>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FFC000"/>
        </patternFill>
      </fill>
    </dxf>
    <dxf>
      <font>
        <color theme="1"/>
      </font>
      <fill>
        <patternFill>
          <bgColor theme="7" tint="0.39994506668294322"/>
        </patternFill>
      </fill>
    </dxf>
    <dxf>
      <font>
        <color theme="1"/>
      </font>
      <fill>
        <patternFill>
          <bgColor rgb="FF92D050"/>
        </patternFill>
      </fill>
    </dxf>
    <dxf>
      <font>
        <color theme="1"/>
      </font>
      <fill>
        <patternFill>
          <bgColor rgb="FF92D050"/>
        </patternFill>
      </fill>
    </dxf>
    <dxf>
      <font>
        <color theme="1"/>
      </font>
      <fill>
        <patternFill>
          <bgColor rgb="FF92D050"/>
        </patternFill>
      </fill>
    </dxf>
    <dxf>
      <font>
        <color theme="1"/>
      </font>
      <fill>
        <patternFill>
          <bgColor rgb="FF00B050"/>
        </patternFill>
      </fill>
    </dxf>
    <dxf>
      <font>
        <color theme="1"/>
      </font>
      <fill>
        <patternFill>
          <bgColor theme="7" tint="0.39994506668294322"/>
        </patternFill>
      </fill>
    </dxf>
    <dxf>
      <font>
        <color theme="1"/>
      </font>
      <fill>
        <patternFill>
          <bgColor rgb="FFFFC000"/>
        </patternFill>
      </fill>
    </dxf>
    <dxf>
      <font>
        <color theme="1"/>
      </font>
      <fill>
        <patternFill>
          <bgColor rgb="FFFF00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theme="1"/>
      </font>
      <fill>
        <patternFill>
          <bgColor theme="7" tint="0.39994506668294322"/>
        </patternFill>
      </fill>
    </dxf>
    <dxf>
      <font>
        <color theme="1"/>
      </font>
      <fill>
        <patternFill>
          <bgColor rgb="FFFF0000"/>
        </patternFill>
      </fill>
    </dxf>
    <dxf>
      <font>
        <color theme="1"/>
      </font>
      <fill>
        <patternFill>
          <bgColor rgb="FF92D050"/>
        </patternFill>
      </fill>
    </dxf>
    <dxf>
      <font>
        <color theme="1"/>
      </font>
      <fill>
        <patternFill>
          <bgColor theme="7" tint="0.39994506668294322"/>
        </patternFill>
      </fill>
    </dxf>
    <dxf>
      <font>
        <color theme="1"/>
      </font>
      <fill>
        <patternFill>
          <bgColor rgb="FFFF0000"/>
        </patternFill>
      </fill>
    </dxf>
    <dxf>
      <font>
        <color theme="1"/>
      </font>
      <fill>
        <patternFill>
          <bgColor rgb="FFFF0000"/>
        </patternFill>
      </fill>
    </dxf>
    <dxf>
      <font>
        <color theme="1"/>
      </font>
      <fill>
        <patternFill>
          <bgColor rgb="FFFFC000"/>
        </patternFill>
      </fill>
    </dxf>
    <dxf>
      <font>
        <color theme="1"/>
      </font>
      <fill>
        <patternFill>
          <bgColor rgb="FFFF0000"/>
        </patternFill>
      </fill>
    </dxf>
    <dxf>
      <font>
        <color theme="1"/>
      </font>
      <fill>
        <patternFill>
          <bgColor rgb="FFFF0000"/>
        </patternFill>
      </fill>
    </dxf>
    <dxf>
      <font>
        <color theme="1"/>
      </font>
      <fill>
        <patternFill>
          <bgColor theme="7" tint="0.39994506668294322"/>
        </patternFill>
      </fill>
    </dxf>
    <dxf>
      <font>
        <color theme="1"/>
      </font>
      <fill>
        <patternFill>
          <bgColor rgb="FF92D050"/>
        </patternFill>
      </fill>
    </dxf>
    <dxf>
      <font>
        <color theme="1"/>
      </font>
      <fill>
        <patternFill>
          <bgColor rgb="FFFFC000"/>
        </patternFill>
      </fill>
    </dxf>
    <dxf>
      <font>
        <color theme="1"/>
      </font>
      <fill>
        <patternFill>
          <bgColor rgb="FF00B050"/>
        </patternFill>
      </fill>
    </dxf>
    <dxf>
      <font>
        <color theme="1"/>
      </font>
      <fill>
        <patternFill>
          <bgColor theme="7" tint="0.39994506668294322"/>
        </patternFill>
      </fill>
    </dxf>
    <dxf>
      <font>
        <color theme="1"/>
      </font>
      <fill>
        <patternFill>
          <bgColor rgb="FF92D050"/>
        </patternFill>
      </fill>
    </dxf>
    <dxf>
      <fill>
        <patternFill>
          <bgColor rgb="FFFFC000"/>
        </patternFill>
      </fill>
    </dxf>
    <dxf>
      <font>
        <color theme="1"/>
      </font>
      <fill>
        <patternFill>
          <bgColor rgb="FFFF0000"/>
        </patternFill>
      </fill>
    </dxf>
    <dxf>
      <font>
        <color theme="1"/>
      </font>
      <fill>
        <patternFill>
          <bgColor rgb="FFFFC000"/>
        </patternFill>
      </fill>
    </dxf>
    <dxf>
      <font>
        <color theme="1"/>
      </font>
      <fill>
        <patternFill>
          <bgColor rgb="FFFFC000"/>
        </patternFill>
      </fill>
    </dxf>
    <dxf>
      <font>
        <color theme="1"/>
      </font>
      <fill>
        <patternFill>
          <bgColor rgb="FFFF0000"/>
        </patternFill>
      </fill>
    </dxf>
    <dxf>
      <fill>
        <patternFill>
          <bgColor rgb="FFFFC000"/>
        </patternFill>
      </fill>
    </dxf>
    <dxf>
      <font>
        <color theme="1"/>
      </font>
      <fill>
        <patternFill>
          <bgColor rgb="FF92D050"/>
        </patternFill>
      </fill>
    </dxf>
    <dxf>
      <font>
        <color theme="1"/>
      </font>
      <fill>
        <patternFill>
          <bgColor rgb="FF00B050"/>
        </patternFill>
      </fill>
    </dxf>
    <dxf>
      <font>
        <color theme="1"/>
      </font>
      <fill>
        <patternFill>
          <bgColor theme="7" tint="0.39994506668294322"/>
        </patternFill>
      </fill>
    </dxf>
    <dxf>
      <fill>
        <patternFill>
          <bgColor rgb="FFFFC000"/>
        </patternFill>
      </fill>
    </dxf>
    <dxf>
      <font>
        <color theme="1"/>
      </font>
      <fill>
        <patternFill>
          <bgColor rgb="FFFFC000"/>
        </patternFill>
      </fill>
    </dxf>
    <dxf>
      <font>
        <color theme="1"/>
      </font>
      <fill>
        <patternFill>
          <bgColor theme="7" tint="0.39994506668294322"/>
        </patternFill>
      </fill>
    </dxf>
    <dxf>
      <font>
        <color theme="1"/>
      </font>
      <fill>
        <patternFill>
          <bgColor rgb="FF00B050"/>
        </patternFill>
      </fill>
    </dxf>
    <dxf>
      <font>
        <color theme="1"/>
      </font>
      <fill>
        <patternFill>
          <bgColor rgb="FF92D050"/>
        </patternFill>
      </fill>
    </dxf>
    <dxf>
      <font>
        <color theme="1"/>
      </font>
      <fill>
        <patternFill>
          <bgColor rgb="FFFF0000"/>
        </patternFill>
      </fill>
    </dxf>
    <dxf>
      <fill>
        <patternFill>
          <bgColor theme="9"/>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9"/>
        </patternFill>
      </fill>
    </dxf>
    <dxf>
      <fill>
        <patternFill>
          <bgColor theme="9"/>
        </patternFill>
      </fill>
    </dxf>
    <dxf>
      <font>
        <color theme="1"/>
      </font>
    </dxf>
    <dxf>
      <fill>
        <patternFill>
          <bgColor rgb="FF92D050"/>
        </patternFill>
      </fill>
    </dxf>
    <dxf>
      <fill>
        <patternFill>
          <bgColor rgb="FF00B050"/>
        </patternFill>
      </fill>
    </dxf>
    <dxf>
      <fill>
        <patternFill>
          <bgColor rgb="FF92D050"/>
        </patternFill>
      </fill>
    </dxf>
    <dxf>
      <fill>
        <patternFill>
          <bgColor theme="7" tint="0.59996337778862885"/>
        </patternFill>
      </fill>
    </dxf>
    <dxf>
      <font>
        <color auto="1"/>
      </font>
    </dxf>
    <dxf>
      <fill>
        <patternFill>
          <bgColor theme="7" tint="0.39994506668294322"/>
        </patternFill>
      </fill>
    </dxf>
    <dxf>
      <font>
        <color theme="1"/>
      </font>
      <fill>
        <patternFill>
          <bgColor rgb="FFFFC000"/>
        </patternFill>
      </fill>
    </dxf>
    <dxf>
      <font>
        <color theme="1"/>
      </font>
      <fill>
        <patternFill>
          <bgColor rgb="FFFF0000"/>
        </patternFill>
      </fill>
    </dxf>
    <dxf>
      <font>
        <color theme="1"/>
      </font>
      <fill>
        <patternFill>
          <bgColor rgb="FF00B050"/>
        </patternFill>
      </fill>
    </dxf>
    <dxf>
      <font>
        <color theme="1"/>
      </font>
      <fill>
        <patternFill>
          <bgColor rgb="FF92D050"/>
        </patternFill>
      </fill>
    </dxf>
    <dxf>
      <font>
        <color rgb="FF9C5700"/>
      </font>
      <fill>
        <patternFill>
          <bgColor rgb="FFFFEB9C"/>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theme="1"/>
      </font>
      <fill>
        <patternFill>
          <bgColor rgb="FF92D050"/>
        </patternFill>
      </fill>
    </dxf>
    <dxf>
      <fill>
        <patternFill>
          <bgColor rgb="FF92D050"/>
        </patternFill>
      </fill>
    </dxf>
    <dxf>
      <fill>
        <patternFill>
          <bgColor theme="7" tint="0.59996337778862885"/>
        </patternFill>
      </fill>
    </dxf>
    <dxf>
      <font>
        <color auto="1"/>
      </font>
    </dxf>
    <dxf>
      <fill>
        <patternFill>
          <bgColor theme="7" tint="0.39994506668294322"/>
        </patternFill>
      </fill>
    </dxf>
    <dxf>
      <font>
        <color theme="1"/>
      </font>
      <fill>
        <patternFill>
          <bgColor rgb="FFFFC000"/>
        </patternFill>
      </fill>
    </dxf>
    <dxf>
      <font>
        <color theme="1"/>
      </font>
      <fill>
        <patternFill>
          <bgColor rgb="FFFF0000"/>
        </patternFill>
      </fill>
    </dxf>
    <dxf>
      <font>
        <color theme="1"/>
      </font>
      <fill>
        <patternFill>
          <bgColor rgb="FF00B050"/>
        </patternFill>
      </fill>
    </dxf>
    <dxf>
      <fill>
        <patternFill>
          <bgColor theme="9"/>
        </patternFill>
      </fill>
    </dxf>
    <dxf>
      <fill>
        <patternFill>
          <bgColor theme="9"/>
        </patternFill>
      </fill>
    </dxf>
    <dxf>
      <font>
        <color theme="1"/>
      </font>
    </dxf>
    <dxf>
      <fill>
        <patternFill>
          <bgColor rgb="FF92D050"/>
        </patternFill>
      </fill>
    </dxf>
    <dxf>
      <fill>
        <patternFill>
          <bgColor theme="9"/>
        </patternFill>
      </fill>
    </dxf>
    <dxf>
      <fill>
        <patternFill>
          <bgColor rgb="FF00B050"/>
        </patternFill>
      </fill>
    </dxf>
    <dxf>
      <font>
        <color rgb="FF9C0006"/>
      </font>
      <fill>
        <patternFill>
          <bgColor rgb="FFFFC7CE"/>
        </patternFill>
      </fill>
    </dxf>
    <dxf>
      <font>
        <color theme="1"/>
      </font>
      <fill>
        <patternFill>
          <bgColor rgb="FFFFC000"/>
        </patternFill>
      </fill>
    </dxf>
    <dxf>
      <font>
        <color theme="1"/>
      </font>
      <fill>
        <patternFill>
          <bgColor rgb="FF92D050"/>
        </patternFill>
      </fill>
    </dxf>
    <dxf>
      <font>
        <color rgb="FF9C0006"/>
      </font>
      <fill>
        <patternFill>
          <bgColor rgb="FFFFC7CE"/>
        </patternFill>
      </fill>
    </dxf>
    <dxf>
      <font>
        <color theme="1"/>
      </font>
      <fill>
        <patternFill>
          <bgColor rgb="FF00B050"/>
        </patternFill>
      </fill>
    </dxf>
    <dxf>
      <font>
        <color theme="1"/>
      </font>
      <fill>
        <patternFill>
          <bgColor rgb="FFFF0000"/>
        </patternFill>
      </fill>
    </dxf>
    <dxf>
      <fill>
        <patternFill>
          <bgColor theme="7" tint="0.39994506668294322"/>
        </patternFill>
      </fill>
    </dxf>
    <dxf>
      <font>
        <color auto="1"/>
      </font>
    </dxf>
    <dxf>
      <fill>
        <patternFill>
          <bgColor theme="7" tint="0.59996337778862885"/>
        </patternFill>
      </fill>
    </dxf>
    <dxf>
      <fill>
        <patternFill>
          <bgColor rgb="FF92D050"/>
        </patternFill>
      </fill>
    </dxf>
    <dxf>
      <fill>
        <patternFill>
          <bgColor rgb="FF00B050"/>
        </patternFill>
      </fill>
    </dxf>
    <dxf>
      <fill>
        <patternFill>
          <bgColor rgb="FF92D050"/>
        </patternFill>
      </fill>
    </dxf>
    <dxf>
      <font>
        <color rgb="FF9C0006"/>
      </font>
      <fill>
        <patternFill>
          <bgColor rgb="FFFFC7CE"/>
        </patternFill>
      </fill>
    </dxf>
    <dxf>
      <fill>
        <patternFill>
          <bgColor theme="9"/>
        </patternFill>
      </fill>
    </dxf>
    <dxf>
      <fill>
        <patternFill>
          <bgColor theme="9"/>
        </patternFill>
      </fill>
    </dxf>
    <dxf>
      <fill>
        <patternFill>
          <bgColor theme="9"/>
        </patternFill>
      </fill>
    </dxf>
    <dxf>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theme="1"/>
      </font>
    </dxf>
    <dxf>
      <font>
        <color theme="1"/>
      </font>
      <fill>
        <patternFill>
          <bgColor theme="7" tint="0.39994506668294322"/>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theme="1"/>
      </font>
      <fill>
        <patternFill>
          <bgColor theme="7" tint="0.39994506668294322"/>
        </patternFill>
      </fill>
    </dxf>
    <dxf>
      <font>
        <color theme="1"/>
      </font>
      <fill>
        <patternFill>
          <bgColor rgb="FF92D050"/>
        </patternFill>
      </fill>
    </dxf>
    <dxf>
      <font>
        <color theme="1"/>
      </font>
      <fill>
        <patternFill>
          <bgColor rgb="FFFFC000"/>
        </patternFill>
      </fill>
    </dxf>
    <dxf>
      <font>
        <color theme="1"/>
      </font>
      <fill>
        <patternFill>
          <bgColor rgb="FFFF0000"/>
        </patternFill>
      </fill>
    </dxf>
    <dxf>
      <font>
        <color theme="1"/>
      </font>
      <fill>
        <patternFill>
          <bgColor theme="7" tint="0.39994506668294322"/>
        </patternFill>
      </fill>
    </dxf>
    <dxf>
      <font>
        <color theme="1"/>
      </font>
      <fill>
        <patternFill>
          <bgColor rgb="FF92D050"/>
        </patternFill>
      </fill>
    </dxf>
    <dxf>
      <font>
        <color theme="1"/>
      </font>
      <fill>
        <patternFill>
          <bgColor theme="7" tint="0.39994506668294322"/>
        </patternFill>
      </fill>
    </dxf>
    <dxf>
      <font>
        <color theme="1"/>
      </font>
      <fill>
        <patternFill>
          <bgColor rgb="FFFFC000"/>
        </patternFill>
      </fill>
    </dxf>
    <dxf>
      <font>
        <color theme="1"/>
      </font>
      <fill>
        <patternFill>
          <bgColor rgb="FFFF00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theme="1"/>
      </font>
      <fill>
        <patternFill>
          <bgColor theme="7" tint="0.39994506668294322"/>
        </patternFill>
      </fill>
    </dxf>
    <dxf>
      <font>
        <color theme="1"/>
      </font>
      <fill>
        <patternFill>
          <bgColor rgb="FFFFC000"/>
        </patternFill>
      </fill>
    </dxf>
    <dxf>
      <font>
        <color theme="1"/>
      </font>
      <fill>
        <patternFill>
          <bgColor theme="7" tint="0.39994506668294322"/>
        </patternFill>
      </fill>
    </dxf>
    <dxf>
      <font>
        <color theme="1"/>
      </font>
      <fill>
        <patternFill>
          <bgColor rgb="FF00B050"/>
        </patternFill>
      </fill>
    </dxf>
    <dxf>
      <font>
        <color theme="1"/>
      </font>
      <fill>
        <patternFill>
          <bgColor rgb="FF92D050"/>
        </patternFill>
      </fill>
    </dxf>
    <dxf>
      <font>
        <color theme="1"/>
      </font>
      <fill>
        <patternFill>
          <bgColor rgb="FFFF0000"/>
        </patternFill>
      </fill>
    </dxf>
    <dxf>
      <fill>
        <patternFill>
          <bgColor rgb="FFFFC000"/>
        </patternFill>
      </fill>
    </dxf>
    <dxf>
      <font>
        <color theme="1"/>
      </font>
      <fill>
        <patternFill>
          <bgColor rgb="FF92D050"/>
        </patternFill>
      </fill>
    </dxf>
    <dxf>
      <font>
        <color theme="1"/>
      </font>
      <fill>
        <patternFill>
          <bgColor theme="7" tint="0.39994506668294322"/>
        </patternFill>
      </fill>
    </dxf>
    <dxf>
      <font>
        <color theme="1"/>
      </font>
      <fill>
        <patternFill>
          <bgColor rgb="FF00B050"/>
        </patternFill>
      </fill>
    </dxf>
    <dxf>
      <font>
        <color theme="1"/>
      </font>
      <fill>
        <patternFill>
          <bgColor rgb="FFFFC000"/>
        </patternFill>
      </fill>
    </dxf>
    <dxf>
      <fill>
        <patternFill>
          <bgColor rgb="FFFFC000"/>
        </patternFill>
      </fill>
    </dxf>
    <dxf>
      <font>
        <color theme="1"/>
      </font>
      <fill>
        <patternFill>
          <bgColor rgb="FFFF0000"/>
        </patternFill>
      </fill>
    </dxf>
    <dxf>
      <font>
        <color theme="1"/>
      </font>
      <fill>
        <patternFill>
          <bgColor rgb="FF92D050"/>
        </patternFill>
      </fill>
    </dxf>
    <dxf>
      <font>
        <color theme="1"/>
      </font>
      <fill>
        <patternFill>
          <bgColor rgb="FFFF0000"/>
        </patternFill>
      </fill>
    </dxf>
    <dxf>
      <font>
        <color theme="1"/>
      </font>
      <fill>
        <patternFill>
          <bgColor rgb="FF00B050"/>
        </patternFill>
      </fill>
    </dxf>
    <dxf>
      <font>
        <color theme="1"/>
      </font>
      <fill>
        <patternFill>
          <bgColor theme="7" tint="0.39994506668294322"/>
        </patternFill>
      </fill>
    </dxf>
    <dxf>
      <font>
        <color theme="1"/>
      </font>
      <fill>
        <patternFill>
          <bgColor rgb="FFFFC000"/>
        </patternFill>
      </fill>
    </dxf>
    <dxf>
      <fill>
        <patternFill>
          <bgColor rgb="FFFFC000"/>
        </patternFill>
      </fill>
    </dxf>
    <dxf>
      <fill>
        <patternFill>
          <bgColor theme="9"/>
        </patternFill>
      </fill>
    </dxf>
    <dxf>
      <fill>
        <patternFill>
          <bgColor theme="9"/>
        </patternFill>
      </fill>
    </dxf>
    <dxf>
      <font>
        <color theme="1"/>
      </font>
    </dxf>
    <dxf>
      <fill>
        <patternFill>
          <bgColor rgb="FF92D050"/>
        </patternFill>
      </fill>
    </dxf>
    <dxf>
      <fill>
        <patternFill>
          <bgColor rgb="FF00B050"/>
        </patternFill>
      </fill>
    </dxf>
    <dxf>
      <fill>
        <patternFill>
          <bgColor rgb="FF92D050"/>
        </patternFill>
      </fill>
    </dxf>
    <dxf>
      <fill>
        <patternFill>
          <bgColor theme="7" tint="0.59996337778862885"/>
        </patternFill>
      </fill>
    </dxf>
    <dxf>
      <font>
        <color auto="1"/>
      </font>
    </dxf>
    <dxf>
      <fill>
        <patternFill>
          <bgColor theme="7" tint="0.39994506668294322"/>
        </patternFill>
      </fill>
    </dxf>
    <dxf>
      <font>
        <color theme="1"/>
      </font>
      <fill>
        <patternFill>
          <bgColor rgb="FFFF0000"/>
        </patternFill>
      </fill>
    </dxf>
    <dxf>
      <font>
        <color theme="1"/>
      </font>
      <fill>
        <patternFill>
          <bgColor rgb="FF00B050"/>
        </patternFill>
      </fill>
    </dxf>
    <dxf>
      <font>
        <color theme="1"/>
      </font>
      <fill>
        <patternFill>
          <bgColor rgb="FF92D050"/>
        </patternFill>
      </fill>
    </dxf>
    <dxf>
      <font>
        <color theme="1"/>
      </font>
      <fill>
        <patternFill>
          <bgColor rgb="FFFFC000"/>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C7CE"/>
        </patternFill>
      </fill>
    </dxf>
    <dxf>
      <fill>
        <patternFill>
          <bgColor theme="9"/>
        </patternFill>
      </fill>
    </dxf>
    <dxf>
      <font>
        <color theme="1"/>
      </font>
      <fill>
        <patternFill>
          <bgColor rgb="FF92D050"/>
        </patternFill>
      </fill>
    </dxf>
    <dxf>
      <fill>
        <patternFill>
          <bgColor theme="9"/>
        </patternFill>
      </fill>
    </dxf>
    <dxf>
      <fill>
        <patternFill>
          <bgColor theme="9"/>
        </patternFill>
      </fill>
    </dxf>
    <dxf>
      <font>
        <color theme="1"/>
      </font>
    </dxf>
    <dxf>
      <fill>
        <patternFill>
          <bgColor theme="9"/>
        </patternFill>
      </fill>
    </dxf>
    <dxf>
      <font>
        <color theme="1"/>
      </font>
      <fill>
        <patternFill>
          <bgColor rgb="FF00B050"/>
        </patternFill>
      </fill>
    </dxf>
    <dxf>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92D050"/>
        </patternFill>
      </fill>
    </dxf>
    <dxf>
      <fill>
        <patternFill>
          <bgColor theme="7" tint="0.59996337778862885"/>
        </patternFill>
      </fill>
    </dxf>
    <dxf>
      <font>
        <color auto="1"/>
      </font>
    </dxf>
    <dxf>
      <font>
        <color rgb="FF9C0006"/>
      </font>
      <fill>
        <patternFill>
          <bgColor rgb="FFFFC7CE"/>
        </patternFill>
      </fill>
    </dxf>
    <dxf>
      <fill>
        <patternFill>
          <bgColor theme="7" tint="0.39994506668294322"/>
        </patternFill>
      </fill>
    </dxf>
    <dxf>
      <font>
        <color theme="1"/>
      </font>
      <fill>
        <patternFill>
          <bgColor rgb="FFFFC000"/>
        </patternFill>
      </fill>
    </dxf>
    <dxf>
      <font>
        <color theme="1"/>
      </font>
      <fill>
        <patternFill>
          <bgColor rgb="FFFF000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FFC7CE"/>
        </patternFill>
      </fill>
    </dxf>
    <dxf>
      <fill>
        <patternFill>
          <bgColor theme="9"/>
        </patternFill>
      </fill>
    </dxf>
    <dxf>
      <fill>
        <patternFill>
          <bgColor theme="9"/>
        </patternFill>
      </fill>
    </dxf>
    <dxf>
      <fill>
        <patternFill>
          <bgColor theme="9"/>
        </patternFill>
      </fill>
    </dxf>
    <dxf>
      <font>
        <color theme="1"/>
      </font>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ont>
        <color theme="1"/>
      </font>
      <fill>
        <patternFill>
          <bgColor rgb="FF92D050"/>
        </patternFill>
      </fill>
    </dxf>
    <dxf>
      <font>
        <color theme="1"/>
      </font>
      <fill>
        <patternFill>
          <bgColor rgb="FF00B050"/>
        </patternFill>
      </fill>
    </dxf>
    <dxf>
      <font>
        <color rgb="FF9C0006"/>
      </font>
      <fill>
        <patternFill>
          <bgColor rgb="FFFFC7CE"/>
        </patternFill>
      </fill>
    </dxf>
    <dxf>
      <font>
        <color theme="1"/>
      </font>
      <fill>
        <patternFill>
          <bgColor rgb="FFFFC000"/>
        </patternFill>
      </fill>
    </dxf>
    <dxf>
      <fill>
        <patternFill>
          <bgColor theme="7" tint="0.39994506668294322"/>
        </patternFill>
      </fill>
    </dxf>
    <dxf>
      <font>
        <color auto="1"/>
      </font>
    </dxf>
    <dxf>
      <fill>
        <patternFill>
          <bgColor theme="7" tint="0.59996337778862885"/>
        </patternFill>
      </fill>
    </dxf>
    <dxf>
      <font>
        <color theme="1"/>
      </font>
      <fill>
        <patternFill>
          <bgColor rgb="FFFF0000"/>
        </patternFill>
      </fill>
    </dxf>
    <dxf>
      <font>
        <color theme="1"/>
      </font>
      <fill>
        <patternFill>
          <bgColor theme="7" tint="0.39994506668294322"/>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theme="1"/>
      </font>
      <fill>
        <patternFill>
          <bgColor theme="7" tint="0.39994506668294322"/>
        </patternFill>
      </fill>
    </dxf>
    <dxf>
      <font>
        <color theme="1"/>
      </font>
      <fill>
        <patternFill>
          <bgColor rgb="FF92D050"/>
        </patternFill>
      </fill>
    </dxf>
    <dxf>
      <font>
        <color theme="1"/>
      </font>
      <fill>
        <patternFill>
          <bgColor rgb="FFFFC000"/>
        </patternFill>
      </fill>
    </dxf>
    <dxf>
      <font>
        <color theme="1"/>
      </font>
      <fill>
        <patternFill>
          <bgColor rgb="FFFF0000"/>
        </patternFill>
      </fill>
    </dxf>
    <dxf>
      <font>
        <color theme="1"/>
      </font>
      <fill>
        <patternFill>
          <bgColor theme="7" tint="0.39994506668294322"/>
        </patternFill>
      </fill>
    </dxf>
    <dxf>
      <font>
        <color theme="1"/>
      </font>
      <fill>
        <patternFill>
          <bgColor rgb="FF92D050"/>
        </patternFill>
      </fill>
    </dxf>
    <dxf>
      <font>
        <color theme="1"/>
      </font>
      <fill>
        <patternFill>
          <bgColor theme="7" tint="0.39994506668294322"/>
        </patternFill>
      </fill>
    </dxf>
    <dxf>
      <font>
        <color theme="1"/>
      </font>
      <fill>
        <patternFill>
          <bgColor rgb="FFFFC000"/>
        </patternFill>
      </fill>
    </dxf>
    <dxf>
      <font>
        <color theme="1"/>
      </font>
      <fill>
        <patternFill>
          <bgColor rgb="FFFF00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theme="1"/>
      </font>
      <fill>
        <patternFill>
          <bgColor theme="7" tint="0.39994506668294322"/>
        </patternFill>
      </fill>
    </dxf>
    <dxf>
      <font>
        <color theme="1"/>
      </font>
      <fill>
        <patternFill>
          <bgColor rgb="FFFFC000"/>
        </patternFill>
      </fill>
    </dxf>
    <dxf>
      <font>
        <color theme="1"/>
      </font>
      <fill>
        <patternFill>
          <bgColor theme="7" tint="0.39994506668294322"/>
        </patternFill>
      </fill>
    </dxf>
    <dxf>
      <font>
        <color theme="1"/>
      </font>
      <fill>
        <patternFill>
          <bgColor rgb="FF00B050"/>
        </patternFill>
      </fill>
    </dxf>
    <dxf>
      <font>
        <color theme="1"/>
      </font>
      <fill>
        <patternFill>
          <bgColor rgb="FF92D050"/>
        </patternFill>
      </fill>
    </dxf>
    <dxf>
      <font>
        <color theme="1"/>
      </font>
      <fill>
        <patternFill>
          <bgColor rgb="FFFF0000"/>
        </patternFill>
      </fill>
    </dxf>
    <dxf>
      <fill>
        <patternFill>
          <bgColor rgb="FFFFC000"/>
        </patternFill>
      </fill>
    </dxf>
    <dxf>
      <font>
        <color theme="1"/>
      </font>
      <fill>
        <patternFill>
          <bgColor rgb="FF92D050"/>
        </patternFill>
      </fill>
    </dxf>
    <dxf>
      <font>
        <color theme="1"/>
      </font>
      <fill>
        <patternFill>
          <bgColor theme="7" tint="0.39994506668294322"/>
        </patternFill>
      </fill>
    </dxf>
    <dxf>
      <font>
        <color theme="1"/>
      </font>
      <fill>
        <patternFill>
          <bgColor rgb="FF00B050"/>
        </patternFill>
      </fill>
    </dxf>
    <dxf>
      <font>
        <color theme="1"/>
      </font>
      <fill>
        <patternFill>
          <bgColor rgb="FFFFC000"/>
        </patternFill>
      </fill>
    </dxf>
    <dxf>
      <fill>
        <patternFill>
          <bgColor rgb="FFFFC000"/>
        </patternFill>
      </fill>
    </dxf>
    <dxf>
      <font>
        <color theme="1"/>
      </font>
      <fill>
        <patternFill>
          <bgColor rgb="FFFF0000"/>
        </patternFill>
      </fill>
    </dxf>
    <dxf>
      <font>
        <color theme="1"/>
      </font>
      <fill>
        <patternFill>
          <bgColor rgb="FF92D050"/>
        </patternFill>
      </fill>
    </dxf>
    <dxf>
      <font>
        <color theme="1"/>
      </font>
      <fill>
        <patternFill>
          <bgColor rgb="FFFF0000"/>
        </patternFill>
      </fill>
    </dxf>
    <dxf>
      <font>
        <color theme="1"/>
      </font>
      <fill>
        <patternFill>
          <bgColor rgb="FF00B050"/>
        </patternFill>
      </fill>
    </dxf>
    <dxf>
      <font>
        <color theme="1"/>
      </font>
      <fill>
        <patternFill>
          <bgColor theme="7" tint="0.39994506668294322"/>
        </patternFill>
      </fill>
    </dxf>
    <dxf>
      <font>
        <color theme="1"/>
      </font>
      <fill>
        <patternFill>
          <bgColor rgb="FFFFC000"/>
        </patternFill>
      </fill>
    </dxf>
    <dxf>
      <fill>
        <patternFill>
          <bgColor rgb="FFFFC000"/>
        </patternFill>
      </fill>
    </dxf>
    <dxf>
      <fill>
        <patternFill>
          <bgColor theme="9"/>
        </patternFill>
      </fill>
    </dxf>
    <dxf>
      <fill>
        <patternFill>
          <bgColor theme="9"/>
        </patternFill>
      </fill>
    </dxf>
    <dxf>
      <font>
        <color theme="1"/>
      </font>
    </dxf>
    <dxf>
      <fill>
        <patternFill>
          <bgColor rgb="FF92D050"/>
        </patternFill>
      </fill>
    </dxf>
    <dxf>
      <fill>
        <patternFill>
          <bgColor rgb="FF00B050"/>
        </patternFill>
      </fill>
    </dxf>
    <dxf>
      <fill>
        <patternFill>
          <bgColor rgb="FF92D050"/>
        </patternFill>
      </fill>
    </dxf>
    <dxf>
      <fill>
        <patternFill>
          <bgColor theme="7" tint="0.59996337778862885"/>
        </patternFill>
      </fill>
    </dxf>
    <dxf>
      <font>
        <color auto="1"/>
      </font>
    </dxf>
    <dxf>
      <fill>
        <patternFill>
          <bgColor theme="7" tint="0.39994506668294322"/>
        </patternFill>
      </fill>
    </dxf>
    <dxf>
      <font>
        <color theme="1"/>
      </font>
      <fill>
        <patternFill>
          <bgColor rgb="FFFF0000"/>
        </patternFill>
      </fill>
    </dxf>
    <dxf>
      <font>
        <color theme="1"/>
      </font>
      <fill>
        <patternFill>
          <bgColor rgb="FF00B050"/>
        </patternFill>
      </fill>
    </dxf>
    <dxf>
      <font>
        <color theme="1"/>
      </font>
      <fill>
        <patternFill>
          <bgColor rgb="FF92D050"/>
        </patternFill>
      </fill>
    </dxf>
    <dxf>
      <font>
        <color theme="1"/>
      </font>
      <fill>
        <patternFill>
          <bgColor rgb="FFFFC000"/>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C7CE"/>
        </patternFill>
      </fill>
    </dxf>
    <dxf>
      <fill>
        <patternFill>
          <bgColor theme="9"/>
        </patternFill>
      </fill>
    </dxf>
    <dxf>
      <font>
        <color theme="1"/>
      </font>
      <fill>
        <patternFill>
          <bgColor rgb="FF92D050"/>
        </patternFill>
      </fill>
    </dxf>
    <dxf>
      <fill>
        <patternFill>
          <bgColor theme="9"/>
        </patternFill>
      </fill>
    </dxf>
    <dxf>
      <fill>
        <patternFill>
          <bgColor theme="9"/>
        </patternFill>
      </fill>
    </dxf>
    <dxf>
      <font>
        <color theme="1"/>
      </font>
    </dxf>
    <dxf>
      <fill>
        <patternFill>
          <bgColor theme="9"/>
        </patternFill>
      </fill>
    </dxf>
    <dxf>
      <font>
        <color theme="1"/>
      </font>
      <fill>
        <patternFill>
          <bgColor rgb="FF00B050"/>
        </patternFill>
      </fill>
    </dxf>
    <dxf>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92D050"/>
        </patternFill>
      </fill>
    </dxf>
    <dxf>
      <fill>
        <patternFill>
          <bgColor theme="7" tint="0.59996337778862885"/>
        </patternFill>
      </fill>
    </dxf>
    <dxf>
      <font>
        <color auto="1"/>
      </font>
    </dxf>
    <dxf>
      <font>
        <color rgb="FF9C0006"/>
      </font>
      <fill>
        <patternFill>
          <bgColor rgb="FFFFC7CE"/>
        </patternFill>
      </fill>
    </dxf>
    <dxf>
      <fill>
        <patternFill>
          <bgColor theme="7" tint="0.39994506668294322"/>
        </patternFill>
      </fill>
    </dxf>
    <dxf>
      <font>
        <color theme="1"/>
      </font>
      <fill>
        <patternFill>
          <bgColor rgb="FFFFC000"/>
        </patternFill>
      </fill>
    </dxf>
    <dxf>
      <font>
        <color theme="1"/>
      </font>
      <fill>
        <patternFill>
          <bgColor rgb="FFFF000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FFC7CE"/>
        </patternFill>
      </fill>
    </dxf>
    <dxf>
      <fill>
        <patternFill>
          <bgColor theme="9"/>
        </patternFill>
      </fill>
    </dxf>
    <dxf>
      <fill>
        <patternFill>
          <bgColor theme="9"/>
        </patternFill>
      </fill>
    </dxf>
    <dxf>
      <fill>
        <patternFill>
          <bgColor theme="9"/>
        </patternFill>
      </fill>
    </dxf>
    <dxf>
      <font>
        <color theme="1"/>
      </font>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ont>
        <color theme="1"/>
      </font>
      <fill>
        <patternFill>
          <bgColor rgb="FF92D050"/>
        </patternFill>
      </fill>
    </dxf>
    <dxf>
      <font>
        <color theme="1"/>
      </font>
      <fill>
        <patternFill>
          <bgColor rgb="FF00B050"/>
        </patternFill>
      </fill>
    </dxf>
    <dxf>
      <font>
        <color rgb="FF9C0006"/>
      </font>
      <fill>
        <patternFill>
          <bgColor rgb="FFFFC7CE"/>
        </patternFill>
      </fill>
    </dxf>
    <dxf>
      <font>
        <color theme="1"/>
      </font>
      <fill>
        <patternFill>
          <bgColor rgb="FFFFC000"/>
        </patternFill>
      </fill>
    </dxf>
    <dxf>
      <fill>
        <patternFill>
          <bgColor theme="7" tint="0.39994506668294322"/>
        </patternFill>
      </fill>
    </dxf>
    <dxf>
      <font>
        <color auto="1"/>
      </font>
    </dxf>
    <dxf>
      <fill>
        <patternFill>
          <bgColor theme="7" tint="0.59996337778862885"/>
        </patternFill>
      </fill>
    </dxf>
    <dxf>
      <font>
        <color theme="1"/>
      </font>
      <fill>
        <patternFill>
          <bgColor rgb="FFFF0000"/>
        </patternFill>
      </fill>
    </dxf>
    <dxf>
      <font>
        <color theme="1"/>
      </font>
      <fill>
        <patternFill>
          <bgColor theme="7" tint="0.39994506668294322"/>
        </patternFill>
      </fill>
    </dxf>
    <dxf>
      <font>
        <color theme="1"/>
      </font>
      <fill>
        <patternFill>
          <bgColor rgb="FF92D050"/>
        </patternFill>
      </fill>
    </dxf>
    <dxf>
      <font>
        <color theme="1"/>
      </font>
      <fill>
        <patternFill>
          <bgColor theme="7" tint="0.39994506668294322"/>
        </patternFill>
      </fill>
    </dxf>
    <dxf>
      <font>
        <color theme="1"/>
      </font>
      <fill>
        <patternFill>
          <bgColor rgb="FFFFC0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theme="1"/>
      </font>
      <fill>
        <patternFill>
          <bgColor theme="7" tint="0.39994506668294322"/>
        </patternFill>
      </fill>
    </dxf>
    <dxf>
      <font>
        <color theme="1"/>
      </font>
      <fill>
        <patternFill>
          <bgColor rgb="FFFF0000"/>
        </patternFill>
      </fill>
    </dxf>
    <dxf>
      <font>
        <color theme="1"/>
      </font>
      <fill>
        <patternFill>
          <bgColor theme="7" tint="0.39994506668294322"/>
        </patternFill>
      </fill>
    </dxf>
    <dxf>
      <font>
        <color theme="1"/>
      </font>
      <fill>
        <patternFill>
          <bgColor rgb="FF92D050"/>
        </patternFill>
      </fill>
    </dxf>
    <dxf>
      <font>
        <color theme="1"/>
      </font>
      <fill>
        <patternFill>
          <bgColor rgb="FFFFC000"/>
        </patternFill>
      </fill>
    </dxf>
    <dxf>
      <font>
        <color theme="1"/>
      </font>
      <fill>
        <patternFill>
          <bgColor rgb="FFFF0000"/>
        </patternFill>
      </fill>
    </dxf>
    <dxf>
      <font>
        <color theme="1"/>
      </font>
      <fill>
        <patternFill>
          <bgColor rgb="FF92D050"/>
        </patternFill>
      </fill>
    </dxf>
    <dxf>
      <font>
        <color theme="1"/>
      </font>
      <fill>
        <patternFill>
          <bgColor rgb="FFFFC000"/>
        </patternFill>
      </fill>
    </dxf>
    <dxf>
      <font>
        <color theme="1"/>
      </font>
      <fill>
        <patternFill>
          <bgColor rgb="FFFF0000"/>
        </patternFill>
      </fill>
    </dxf>
    <dxf>
      <font>
        <color theme="1"/>
      </font>
      <fill>
        <patternFill>
          <bgColor theme="7" tint="0.39994506668294322"/>
        </patternFill>
      </fill>
    </dxf>
    <dxf>
      <font>
        <color theme="1"/>
      </font>
      <fill>
        <patternFill>
          <bgColor rgb="FFFFC000"/>
        </patternFill>
      </fill>
    </dxf>
    <dxf>
      <font>
        <color theme="1"/>
      </font>
      <fill>
        <patternFill>
          <bgColor rgb="FFFF0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ont>
        <color theme="1"/>
      </font>
      <fill>
        <patternFill>
          <bgColor theme="7" tint="0.39994506668294322"/>
        </patternFill>
      </fill>
    </dxf>
    <dxf>
      <font>
        <color theme="1"/>
      </font>
      <fill>
        <patternFill>
          <bgColor rgb="FF92D050"/>
        </patternFill>
      </fill>
    </dxf>
    <dxf>
      <font>
        <color theme="1"/>
      </font>
      <fill>
        <patternFill>
          <bgColor rgb="FFFFC000"/>
        </patternFill>
      </fill>
    </dxf>
    <dxf>
      <font>
        <color theme="1"/>
      </font>
      <fill>
        <patternFill>
          <bgColor rgb="FFFF0000"/>
        </patternFill>
      </fill>
    </dxf>
    <dxf>
      <font>
        <color theme="1"/>
      </font>
      <fill>
        <patternFill>
          <bgColor rgb="FFFFC000"/>
        </patternFill>
      </fill>
    </dxf>
    <dxf>
      <font>
        <color theme="1"/>
      </font>
      <fill>
        <patternFill>
          <bgColor rgb="FFFF0000"/>
        </patternFill>
      </fill>
    </dxf>
    <dxf>
      <font>
        <color theme="1"/>
      </font>
      <fill>
        <patternFill>
          <bgColor rgb="FF92D050"/>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rgb="FF92D050"/>
        </patternFill>
      </fill>
    </dxf>
    <dxf>
      <font>
        <color theme="1"/>
      </font>
      <fill>
        <patternFill>
          <bgColor rgb="FF00B050"/>
        </patternFill>
      </fill>
    </dxf>
    <dxf>
      <font>
        <color theme="1"/>
      </font>
      <fill>
        <patternFill>
          <bgColor rgb="FFFFC000"/>
        </patternFill>
      </fill>
    </dxf>
    <dxf>
      <fill>
        <patternFill>
          <bgColor rgb="FFFFC00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ill>
        <patternFill>
          <bgColor rgb="FFFFC000"/>
        </patternFill>
      </fill>
    </dxf>
    <dxf>
      <font>
        <color theme="1"/>
      </font>
      <fill>
        <patternFill>
          <bgColor rgb="FFFFC000"/>
        </patternFill>
      </fill>
    </dxf>
    <dxf>
      <font>
        <color theme="1"/>
      </font>
      <fill>
        <patternFill>
          <bgColor theme="7" tint="0.39994506668294322"/>
        </patternFill>
      </fill>
    </dxf>
    <dxf>
      <font>
        <color theme="1"/>
      </font>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theme="7" tint="0.39994506668294322"/>
        </patternFill>
      </fill>
    </dxf>
    <dxf>
      <font>
        <color theme="1"/>
      </font>
      <fill>
        <patternFill>
          <bgColor rgb="FF00B050"/>
        </patternFill>
      </fill>
    </dxf>
    <dxf>
      <font>
        <color theme="1"/>
      </font>
      <fill>
        <patternFill>
          <bgColor rgb="FF92D050"/>
        </patternFill>
      </fill>
    </dxf>
    <dxf>
      <fill>
        <patternFill>
          <bgColor rgb="FFFFC000"/>
        </patternFill>
      </fill>
    </dxf>
    <dxf>
      <fill>
        <patternFill>
          <bgColor rgb="FFFFC000"/>
        </patternFill>
      </fill>
    </dxf>
    <dxf>
      <font>
        <color theme="1"/>
      </font>
      <fill>
        <patternFill>
          <bgColor rgb="FF92D050"/>
        </patternFill>
      </fill>
    </dxf>
    <dxf>
      <font>
        <color theme="1"/>
      </font>
      <fill>
        <patternFill>
          <bgColor rgb="FF00B050"/>
        </patternFill>
      </fill>
    </dxf>
    <dxf>
      <font>
        <color theme="1"/>
      </font>
      <fill>
        <patternFill>
          <bgColor theme="7" tint="0.39994506668294322"/>
        </patternFill>
      </fill>
    </dxf>
    <dxf>
      <font>
        <color theme="1"/>
      </font>
      <fill>
        <patternFill>
          <bgColor rgb="FFFFC000"/>
        </patternFill>
      </fill>
    </dxf>
    <dxf>
      <font>
        <color theme="1"/>
      </font>
      <fill>
        <patternFill>
          <bgColor rgb="FFFF0000"/>
        </patternFill>
      </fill>
    </dxf>
    <dxf>
      <fill>
        <patternFill>
          <bgColor rgb="FFFFC000"/>
        </patternFill>
      </fill>
    </dxf>
    <dxf>
      <font>
        <color theme="1"/>
      </font>
      <fill>
        <patternFill>
          <bgColor rgb="FFFFC000"/>
        </patternFill>
      </fill>
    </dxf>
    <dxf>
      <font>
        <color theme="1"/>
      </font>
      <fill>
        <patternFill>
          <bgColor theme="7" tint="0.39994506668294322"/>
        </patternFill>
      </fill>
    </dxf>
    <dxf>
      <font>
        <color theme="1"/>
      </font>
      <fill>
        <patternFill>
          <bgColor rgb="FF00B050"/>
        </patternFill>
      </fill>
    </dxf>
    <dxf>
      <font>
        <color theme="1"/>
      </font>
      <fill>
        <patternFill>
          <bgColor rgb="FF92D050"/>
        </patternFill>
      </fill>
    </dxf>
    <dxf>
      <font>
        <color theme="1"/>
      </font>
      <fill>
        <patternFill>
          <bgColor rgb="FFFF0000"/>
        </patternFill>
      </fill>
    </dxf>
    <dxf>
      <font>
        <color theme="1"/>
      </font>
      <fill>
        <patternFill>
          <bgColor theme="7" tint="0.39994506668294322"/>
        </patternFill>
      </fill>
    </dxf>
    <dxf>
      <font>
        <color theme="1"/>
      </font>
      <fill>
        <patternFill>
          <bgColor rgb="FFFF0000"/>
        </patternFill>
      </fill>
    </dxf>
    <dxf>
      <fill>
        <patternFill>
          <bgColor rgb="FFFFC000"/>
        </patternFill>
      </fill>
    </dxf>
    <dxf>
      <font>
        <color theme="1"/>
      </font>
      <fill>
        <patternFill>
          <bgColor rgb="FF92D050"/>
        </patternFill>
      </fill>
    </dxf>
    <dxf>
      <font>
        <color theme="1"/>
      </font>
      <fill>
        <patternFill>
          <bgColor rgb="FFFFC000"/>
        </patternFill>
      </fill>
    </dxf>
    <dxf>
      <font>
        <color theme="1"/>
      </font>
      <fill>
        <patternFill>
          <bgColor rgb="FF00B050"/>
        </patternFill>
      </fill>
    </dxf>
    <dxf>
      <fill>
        <patternFill>
          <bgColor theme="7" tint="0.59996337778862885"/>
        </patternFill>
      </fill>
    </dxf>
    <dxf>
      <font>
        <color auto="1"/>
      </font>
    </dxf>
    <dxf>
      <fill>
        <patternFill>
          <bgColor theme="7" tint="0.39994506668294322"/>
        </patternFill>
      </fill>
    </dxf>
    <dxf>
      <font>
        <color theme="1"/>
      </font>
      <fill>
        <patternFill>
          <bgColor rgb="FFFFC000"/>
        </patternFill>
      </fill>
    </dxf>
    <dxf>
      <font>
        <color theme="1"/>
      </font>
      <fill>
        <patternFill>
          <bgColor rgb="FFFF0000"/>
        </patternFill>
      </fill>
    </dxf>
    <dxf>
      <font>
        <color theme="1"/>
      </font>
      <fill>
        <patternFill>
          <bgColor rgb="FF00B050"/>
        </patternFill>
      </fill>
    </dxf>
    <dxf>
      <font>
        <color theme="1"/>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FFC7CE"/>
        </patternFill>
      </fill>
    </dxf>
    <dxf>
      <fill>
        <patternFill>
          <bgColor theme="9"/>
        </patternFill>
      </fill>
    </dxf>
    <dxf>
      <fill>
        <patternFill>
          <bgColor theme="9"/>
        </patternFill>
      </fill>
    </dxf>
    <dxf>
      <fill>
        <patternFill>
          <bgColor theme="9"/>
        </patternFill>
      </fill>
    </dxf>
    <dxf>
      <font>
        <color theme="1"/>
      </font>
    </dxf>
    <dxf>
      <fill>
        <patternFill>
          <bgColor rgb="FF92D050"/>
        </patternFill>
      </fill>
    </dxf>
    <dxf>
      <fill>
        <patternFill>
          <bgColor rgb="FF00B050"/>
        </patternFill>
      </fill>
    </dxf>
    <dxf>
      <fill>
        <patternFill>
          <bgColor rgb="FF92D050"/>
        </patternFill>
      </fill>
    </dxf>
    <dxf>
      <fill>
        <patternFill>
          <bgColor theme="7" tint="0.59996337778862885"/>
        </patternFill>
      </fill>
    </dxf>
    <dxf>
      <font>
        <color theme="1"/>
      </font>
    </dxf>
    <dxf>
      <fill>
        <patternFill>
          <bgColor theme="9"/>
        </patternFill>
      </fill>
    </dxf>
    <dxf>
      <fill>
        <patternFill>
          <bgColor theme="9"/>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theme="9"/>
        </patternFill>
      </fill>
    </dxf>
    <dxf>
      <font>
        <color theme="1"/>
      </font>
      <fill>
        <patternFill>
          <bgColor rgb="FF92D050"/>
        </patternFill>
      </fill>
    </dxf>
    <dxf>
      <font>
        <color theme="1"/>
      </font>
      <fill>
        <patternFill>
          <bgColor rgb="FF00B050"/>
        </patternFill>
      </fill>
    </dxf>
    <dxf>
      <font>
        <color theme="1"/>
      </font>
      <fill>
        <patternFill>
          <bgColor rgb="FFFF0000"/>
        </patternFill>
      </fill>
    </dxf>
    <dxf>
      <font>
        <color theme="1"/>
      </font>
      <fill>
        <patternFill>
          <bgColor rgb="FFFFC000"/>
        </patternFill>
      </fill>
    </dxf>
    <dxf>
      <font>
        <color rgb="FF9C0006"/>
      </font>
      <fill>
        <patternFill>
          <bgColor rgb="FFFFC7CE"/>
        </patternFill>
      </fill>
    </dxf>
    <dxf>
      <fill>
        <patternFill>
          <bgColor theme="7" tint="0.39994506668294322"/>
        </patternFill>
      </fill>
    </dxf>
    <dxf>
      <font>
        <color auto="1"/>
      </font>
    </dxf>
    <dxf>
      <font>
        <color rgb="FF9C0006"/>
      </font>
      <fill>
        <patternFill>
          <bgColor rgb="FFFFC7CE"/>
        </patternFill>
      </fill>
    </dxf>
    <dxf>
      <fill>
        <patternFill>
          <bgColor rgb="FF92D050"/>
        </patternFill>
      </fill>
    </dxf>
    <dxf>
      <font>
        <color rgb="FF9C0006"/>
      </font>
      <fill>
        <patternFill>
          <bgColor rgb="FFFFC7CE"/>
        </patternFill>
      </fill>
    </dxf>
    <dxf>
      <fill>
        <patternFill>
          <bgColor rgb="FF92D050"/>
        </patternFill>
      </fill>
    </dxf>
    <dxf>
      <fill>
        <patternFill>
          <bgColor rgb="FFFFC7CE"/>
        </patternFill>
      </fill>
    </dxf>
    <dxf>
      <fill>
        <patternFill>
          <bgColor rgb="FF00B050"/>
        </patternFill>
      </fill>
    </dxf>
    <dxf>
      <font>
        <color theme="1"/>
      </font>
      <fill>
        <patternFill>
          <bgColor rgb="FF92D050"/>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C7CE"/>
        </patternFill>
      </fill>
    </dxf>
    <dxf>
      <font>
        <color auto="1"/>
      </font>
    </dxf>
    <dxf>
      <font>
        <color theme="1"/>
      </font>
      <fill>
        <patternFill>
          <bgColor rgb="FFFF0000"/>
        </patternFill>
      </fill>
    </dxf>
    <dxf>
      <fill>
        <patternFill>
          <bgColor theme="7" tint="0.39994506668294322"/>
        </patternFill>
      </fill>
    </dxf>
    <dxf>
      <font>
        <color theme="1"/>
      </font>
      <fill>
        <patternFill>
          <bgColor rgb="FF00B050"/>
        </patternFill>
      </fill>
    </dxf>
    <dxf>
      <font>
        <color theme="1"/>
      </font>
      <fill>
        <patternFill>
          <bgColor rgb="FFFFC000"/>
        </patternFill>
      </fill>
    </dxf>
    <dxf>
      <fill>
        <patternFill>
          <bgColor theme="7" tint="0.59996337778862885"/>
        </patternFill>
      </fill>
    </dxf>
    <dxf>
      <fill>
        <patternFill>
          <bgColor rgb="FF92D050"/>
        </patternFill>
      </fill>
    </dxf>
    <dxf>
      <fill>
        <patternFill>
          <bgColor rgb="FF00B050"/>
        </patternFill>
      </fill>
    </dxf>
    <dxf>
      <fill>
        <patternFill>
          <bgColor rgb="FF92D050"/>
        </patternFill>
      </fill>
    </dxf>
    <dxf>
      <font>
        <color theme="1"/>
      </font>
    </dxf>
    <dxf>
      <fill>
        <patternFill>
          <bgColor theme="9"/>
        </patternFill>
      </fill>
    </dxf>
    <dxf>
      <fill>
        <patternFill>
          <bgColor theme="9"/>
        </patternFill>
      </fill>
    </dxf>
    <dxf>
      <fill>
        <patternFill>
          <bgColor theme="9"/>
        </patternFill>
      </fill>
    </dxf>
    <dxf>
      <fill>
        <patternFill>
          <bgColor rgb="FFFFC7CE"/>
        </patternFill>
      </fill>
    </dxf>
    <dxf>
      <font>
        <color rgb="FF9C0006"/>
      </font>
      <fill>
        <patternFill>
          <bgColor rgb="FFFFC7CE"/>
        </patternFill>
      </fill>
    </dxf>
    <dxf>
      <font>
        <color theme="1"/>
      </font>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1"/>
      </font>
      <fill>
        <patternFill>
          <bgColor rgb="FF00B050"/>
        </patternFill>
      </fill>
    </dxf>
    <dxf>
      <font>
        <color theme="1"/>
      </font>
      <fill>
        <patternFill>
          <bgColor rgb="FFFFC000"/>
        </patternFill>
      </fill>
    </dxf>
    <dxf>
      <fill>
        <patternFill>
          <bgColor theme="7" tint="0.39994506668294322"/>
        </patternFill>
      </fill>
    </dxf>
    <dxf>
      <font>
        <color auto="1"/>
      </font>
    </dxf>
    <dxf>
      <font>
        <color theme="1"/>
      </font>
      <fill>
        <patternFill>
          <bgColor rgb="FFFF0000"/>
        </patternFill>
      </fill>
    </dxf>
    <dxf>
      <fill>
        <patternFill>
          <bgColor theme="7" tint="0.59996337778862885"/>
        </patternFill>
      </fill>
    </dxf>
    <dxf>
      <fill>
        <patternFill>
          <bgColor rgb="FF92D050"/>
        </patternFill>
      </fill>
    </dxf>
    <dxf>
      <fill>
        <patternFill>
          <bgColor rgb="FF00B050"/>
        </patternFill>
      </fill>
    </dxf>
    <dxf>
      <fill>
        <patternFill>
          <bgColor rgb="FF92D050"/>
        </patternFill>
      </fill>
    </dxf>
    <dxf>
      <font>
        <color theme="1"/>
      </font>
      <fill>
        <patternFill>
          <bgColor rgb="FF92D050"/>
        </patternFill>
      </fill>
    </dxf>
    <dxf>
      <fill>
        <patternFill>
          <bgColor theme="9"/>
        </patternFill>
      </fill>
    </dxf>
    <dxf>
      <fill>
        <patternFill>
          <bgColor theme="9"/>
        </patternFill>
      </fill>
    </dxf>
    <dxf>
      <fill>
        <patternFill>
          <bgColor theme="9"/>
        </patternFill>
      </fill>
    </dxf>
    <dxf>
      <fill>
        <patternFill>
          <bgColor rgb="FF92D050"/>
        </patternFill>
      </fill>
    </dxf>
    <dxf>
      <font>
        <color theme="1"/>
      </font>
    </dxf>
    <dxf>
      <fill>
        <patternFill>
          <bgColor theme="9"/>
        </patternFill>
      </fill>
    </dxf>
    <dxf>
      <fill>
        <patternFill>
          <bgColor theme="9"/>
        </patternFill>
      </fill>
    </dxf>
    <dxf>
      <fill>
        <patternFill>
          <bgColor theme="9"/>
        </patternFill>
      </fill>
    </dxf>
    <dxf>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00B050"/>
        </patternFill>
      </fill>
    </dxf>
    <dxf>
      <font>
        <color theme="1"/>
      </font>
      <fill>
        <patternFill>
          <bgColor rgb="FFFF0000"/>
        </patternFill>
      </fill>
    </dxf>
    <dxf>
      <font>
        <color theme="1"/>
      </font>
      <fill>
        <patternFill>
          <bgColor rgb="FFFFC000"/>
        </patternFill>
      </fill>
    </dxf>
    <dxf>
      <fill>
        <patternFill>
          <bgColor theme="7" tint="0.39994506668294322"/>
        </patternFill>
      </fill>
    </dxf>
    <dxf>
      <font>
        <color auto="1"/>
      </font>
    </dxf>
    <dxf>
      <fill>
        <patternFill>
          <bgColor theme="7" tint="0.59996337778862885"/>
        </patternFill>
      </fill>
    </dxf>
    <dxf>
      <font>
        <color theme="1"/>
      </font>
      <fill>
        <patternFill>
          <bgColor rgb="FF92D050"/>
        </patternFill>
      </fill>
    </dxf>
    <dxf>
      <fill>
        <patternFill>
          <bgColor rgb="FF92D050"/>
        </patternFill>
      </fill>
    </dxf>
    <dxf>
      <fill>
        <patternFill>
          <bgColor rgb="FF00B050"/>
        </patternFill>
      </fill>
    </dxf>
    <dxf>
      <font>
        <color rgb="FF006100"/>
      </font>
      <fill>
        <patternFill>
          <bgColor rgb="FFC6EFCE"/>
        </patternFill>
      </fill>
    </dxf>
    <dxf>
      <fill>
        <patternFill>
          <bgColor theme="9"/>
        </patternFill>
      </fill>
    </dxf>
    <dxf>
      <fill>
        <patternFill>
          <bgColor theme="9"/>
        </patternFill>
      </fill>
    </dxf>
    <dxf>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ill>
        <patternFill>
          <bgColor rgb="FF00B050"/>
        </patternFill>
      </fill>
    </dxf>
    <dxf>
      <font>
        <color theme="1"/>
      </font>
      <fill>
        <patternFill>
          <bgColor rgb="FF00B050"/>
        </patternFill>
      </fill>
    </dxf>
    <dxf>
      <font>
        <color theme="1"/>
      </font>
      <fill>
        <patternFill>
          <bgColor rgb="FFFF0000"/>
        </patternFill>
      </fill>
    </dxf>
    <dxf>
      <font>
        <color theme="1"/>
      </font>
      <fill>
        <patternFill>
          <bgColor rgb="FFFFC000"/>
        </patternFill>
      </fill>
    </dxf>
    <dxf>
      <fill>
        <patternFill>
          <bgColor theme="7" tint="0.39994506668294322"/>
        </patternFill>
      </fill>
    </dxf>
    <dxf>
      <font>
        <color auto="1"/>
      </font>
    </dxf>
    <dxf>
      <fill>
        <patternFill>
          <bgColor theme="7" tint="0.59996337778862885"/>
        </patternFill>
      </fill>
    </dxf>
    <dxf>
      <fill>
        <patternFill>
          <bgColor rgb="FF92D050"/>
        </patternFill>
      </fill>
    </dxf>
    <dxf>
      <fill>
        <patternFill>
          <bgColor rgb="FF92D050"/>
        </patternFill>
      </fill>
    </dxf>
    <dxf>
      <font>
        <color theme="1"/>
      </font>
    </dxf>
    <dxf>
      <fill>
        <patternFill>
          <bgColor theme="9"/>
        </patternFill>
      </fill>
    </dxf>
  </dxfs>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Procesos repartidos a los Juzgados de Ejecución</a:t>
            </a:r>
          </a:p>
          <a:p>
            <a:pPr>
              <a:defRPr/>
            </a:pPr>
            <a:r>
              <a:rPr lang="es-CO" b="1"/>
              <a:t>Año 2022-</a:t>
            </a:r>
            <a:r>
              <a:rPr lang="es-CO" b="1" baseline="0"/>
              <a:t> Año 2023- Año 2024 - 3 meses de 2025</a:t>
            </a:r>
            <a:endParaRPr lang="es-CO"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'[3]Reporte 2024'!$H$32:$H$35</c:f>
              <c:strCache>
                <c:ptCount val="4"/>
                <c:pt idx="0">
                  <c:v>Año 2022</c:v>
                </c:pt>
                <c:pt idx="1">
                  <c:v>Año 2023</c:v>
                </c:pt>
                <c:pt idx="2">
                  <c:v>Año 2024</c:v>
                </c:pt>
                <c:pt idx="3">
                  <c:v>A 31 marzo 2025</c:v>
                </c:pt>
              </c:strCache>
            </c:strRef>
          </c:cat>
          <c:val>
            <c:numRef>
              <c:f>'[3]Reporte 2024'!$I$32:$I$35</c:f>
              <c:numCache>
                <c:formatCode>General</c:formatCode>
                <c:ptCount val="4"/>
                <c:pt idx="0">
                  <c:v>9538</c:v>
                </c:pt>
                <c:pt idx="1">
                  <c:v>22475</c:v>
                </c:pt>
                <c:pt idx="2">
                  <c:v>54326</c:v>
                </c:pt>
                <c:pt idx="3">
                  <c:v>12938</c:v>
                </c:pt>
              </c:numCache>
            </c:numRef>
          </c:val>
          <c:extLst>
            <c:ext xmlns:c16="http://schemas.microsoft.com/office/drawing/2014/chart" uri="{C3380CC4-5D6E-409C-BE32-E72D297353CC}">
              <c16:uniqueId val="{00000000-8088-48B0-9E4B-417EFCD3F12D}"/>
            </c:ext>
          </c:extLst>
        </c:ser>
        <c:dLbls>
          <c:showLegendKey val="0"/>
          <c:showVal val="0"/>
          <c:showCatName val="0"/>
          <c:showSerName val="0"/>
          <c:showPercent val="0"/>
          <c:showBubbleSize val="0"/>
        </c:dLbls>
        <c:gapWidth val="150"/>
        <c:axId val="1608873968"/>
        <c:axId val="1608869808"/>
      </c:barChart>
      <c:catAx>
        <c:axId val="16088739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08869808"/>
        <c:crosses val="autoZero"/>
        <c:auto val="1"/>
        <c:lblAlgn val="ctr"/>
        <c:lblOffset val="100"/>
        <c:noMultiLvlLbl val="0"/>
      </c:catAx>
      <c:valAx>
        <c:axId val="16088698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0887396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solidFill>
          <a:schemeClr val="accent6">
            <a:lumMod val="20000"/>
            <a:lumOff val="80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4.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5.png"/><Relationship Id="rId2" Type="http://schemas.openxmlformats.org/officeDocument/2006/relationships/image" Target="../media/image2.png"/><Relationship Id="rId1" Type="http://schemas.openxmlformats.org/officeDocument/2006/relationships/image" Target="../media/image4.png"/><Relationship Id="rId6" Type="http://schemas.openxmlformats.org/officeDocument/2006/relationships/image" Target="../media/image14.png"/><Relationship Id="rId5" Type="http://schemas.openxmlformats.org/officeDocument/2006/relationships/image" Target="../media/image13.emf"/><Relationship Id="rId4" Type="http://schemas.openxmlformats.org/officeDocument/2006/relationships/image" Target="../media/image12.em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image" Target="../media/image4.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139700</xdr:rowOff>
    </xdr:from>
    <xdr:ext cx="2505074" cy="914400"/>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0" y="139700"/>
          <a:ext cx="2505074" cy="914400"/>
        </a:xfrm>
        <a:prstGeom prst="rect">
          <a:avLst/>
        </a:prstGeom>
      </xdr:spPr>
    </xdr:pic>
    <xdr:clientData/>
  </xdr:oneCellAnchor>
  <xdr:oneCellAnchor>
    <xdr:from>
      <xdr:col>0</xdr:col>
      <xdr:colOff>0</xdr:colOff>
      <xdr:row>0</xdr:row>
      <xdr:rowOff>139700</xdr:rowOff>
    </xdr:from>
    <xdr:ext cx="2505074" cy="914400"/>
    <xdr:pic>
      <xdr:nvPicPr>
        <xdr:cNvPr id="2" name="Imagen 3">
          <a:extLst>
            <a:ext uri="{FF2B5EF4-FFF2-40B4-BE49-F238E27FC236}">
              <a16:creationId xmlns:a16="http://schemas.microsoft.com/office/drawing/2014/main" id="{C92AE92C-F167-44EC-BF7B-612CEE08AFF7}"/>
            </a:ext>
          </a:extLst>
        </xdr:cNvPr>
        <xdr:cNvPicPr>
          <a:picLocks noChangeAspect="1"/>
        </xdr:cNvPicPr>
      </xdr:nvPicPr>
      <xdr:blipFill>
        <a:blip xmlns:r="http://schemas.openxmlformats.org/officeDocument/2006/relationships" r:embed="rId1"/>
        <a:stretch>
          <a:fillRect/>
        </a:stretch>
      </xdr:blipFill>
      <xdr:spPr>
        <a:xfrm>
          <a:off x="0" y="139700"/>
          <a:ext cx="2505074" cy="914400"/>
        </a:xfrm>
        <a:prstGeom prst="rect">
          <a:avLst/>
        </a:prstGeom>
      </xdr:spPr>
    </xdr:pic>
    <xdr:clientData/>
  </xdr:oneCellAnchor>
  <xdr:oneCellAnchor>
    <xdr:from>
      <xdr:col>0</xdr:col>
      <xdr:colOff>0</xdr:colOff>
      <xdr:row>0</xdr:row>
      <xdr:rowOff>139700</xdr:rowOff>
    </xdr:from>
    <xdr:ext cx="2505074" cy="914400"/>
    <xdr:pic>
      <xdr:nvPicPr>
        <xdr:cNvPr id="12" name="Imagen 3">
          <a:extLst>
            <a:ext uri="{FF2B5EF4-FFF2-40B4-BE49-F238E27FC236}">
              <a16:creationId xmlns:a16="http://schemas.microsoft.com/office/drawing/2014/main" id="{7C3442F1-5357-4697-8C59-0638175FA7A5}"/>
            </a:ext>
          </a:extLst>
        </xdr:cNvPr>
        <xdr:cNvPicPr>
          <a:picLocks noChangeAspect="1"/>
        </xdr:cNvPicPr>
      </xdr:nvPicPr>
      <xdr:blipFill>
        <a:blip xmlns:r="http://schemas.openxmlformats.org/officeDocument/2006/relationships" r:embed="rId1"/>
        <a:stretch>
          <a:fillRect/>
        </a:stretch>
      </xdr:blipFill>
      <xdr:spPr>
        <a:xfrm>
          <a:off x="0" y="139700"/>
          <a:ext cx="2505074" cy="914400"/>
        </a:xfrm>
        <a:prstGeom prst="rect">
          <a:avLst/>
        </a:prstGeom>
      </xdr:spPr>
    </xdr:pic>
    <xdr:clientData/>
  </xdr:oneCellAnchor>
  <xdr:twoCellAnchor editAs="oneCell">
    <xdr:from>
      <xdr:col>7</xdr:col>
      <xdr:colOff>58615</xdr:colOff>
      <xdr:row>1</xdr:row>
      <xdr:rowOff>43962</xdr:rowOff>
    </xdr:from>
    <xdr:to>
      <xdr:col>8</xdr:col>
      <xdr:colOff>553590</xdr:colOff>
      <xdr:row>3</xdr:row>
      <xdr:rowOff>139212</xdr:rowOff>
    </xdr:to>
    <xdr:pic>
      <xdr:nvPicPr>
        <xdr:cNvPr id="17" name="Picture 9">
          <a:extLst>
            <a:ext uri="{FF2B5EF4-FFF2-40B4-BE49-F238E27FC236}">
              <a16:creationId xmlns:a16="http://schemas.microsoft.com/office/drawing/2014/main" id="{E24DB9D3-89E2-4B84-AF61-92A2672D7A2A}"/>
            </a:ext>
          </a:extLst>
        </xdr:cNvPr>
        <xdr:cNvPicPr>
          <a:picLocks noChangeAspect="1"/>
        </xdr:cNvPicPr>
      </xdr:nvPicPr>
      <xdr:blipFill>
        <a:blip xmlns:r="http://schemas.openxmlformats.org/officeDocument/2006/relationships" r:embed="rId2"/>
        <a:stretch>
          <a:fillRect/>
        </a:stretch>
      </xdr:blipFill>
      <xdr:spPr>
        <a:xfrm>
          <a:off x="7392865" y="307731"/>
          <a:ext cx="1322917" cy="476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173180</xdr:colOff>
      <xdr:row>0</xdr:row>
      <xdr:rowOff>190501</xdr:rowOff>
    </xdr:from>
    <xdr:to>
      <xdr:col>1</xdr:col>
      <xdr:colOff>2008908</xdr:colOff>
      <xdr:row>1</xdr:row>
      <xdr:rowOff>899103</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180" y="190501"/>
          <a:ext cx="3065319" cy="916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398319</xdr:colOff>
      <xdr:row>1</xdr:row>
      <xdr:rowOff>69273</xdr:rowOff>
    </xdr:from>
    <xdr:to>
      <xdr:col>12</xdr:col>
      <xdr:colOff>1442345</xdr:colOff>
      <xdr:row>1</xdr:row>
      <xdr:rowOff>910648</xdr:rowOff>
    </xdr:to>
    <xdr:pic>
      <xdr:nvPicPr>
        <xdr:cNvPr id="6" name="Picture 10">
          <a:extLst>
            <a:ext uri="{FF2B5EF4-FFF2-40B4-BE49-F238E27FC236}">
              <a16:creationId xmlns:a16="http://schemas.microsoft.com/office/drawing/2014/main" id="{4E16FCE1-1CD9-4FFD-ABB1-3AB34424306B}"/>
            </a:ext>
          </a:extLst>
        </xdr:cNvPr>
        <xdr:cNvPicPr>
          <a:picLocks noChangeAspect="1"/>
        </xdr:cNvPicPr>
      </xdr:nvPicPr>
      <xdr:blipFill>
        <a:blip xmlns:r="http://schemas.openxmlformats.org/officeDocument/2006/relationships" r:embed="rId2"/>
        <a:stretch>
          <a:fillRect/>
        </a:stretch>
      </xdr:blipFill>
      <xdr:spPr>
        <a:xfrm>
          <a:off x="16919864" y="277091"/>
          <a:ext cx="2221663" cy="8413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841376</xdr:colOff>
      <xdr:row>0</xdr:row>
      <xdr:rowOff>0</xdr:rowOff>
    </xdr:from>
    <xdr:to>
      <xdr:col>1</xdr:col>
      <xdr:colOff>1889125</xdr:colOff>
      <xdr:row>3</xdr:row>
      <xdr:rowOff>257014</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1376" y="0"/>
          <a:ext cx="2270124" cy="828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240393</xdr:colOff>
      <xdr:row>0</xdr:row>
      <xdr:rowOff>176894</xdr:rowOff>
    </xdr:from>
    <xdr:to>
      <xdr:col>16</xdr:col>
      <xdr:colOff>171520</xdr:colOff>
      <xdr:row>3</xdr:row>
      <xdr:rowOff>399144</xdr:rowOff>
    </xdr:to>
    <xdr:pic>
      <xdr:nvPicPr>
        <xdr:cNvPr id="3" name="Picture 10">
          <a:extLst>
            <a:ext uri="{FF2B5EF4-FFF2-40B4-BE49-F238E27FC236}">
              <a16:creationId xmlns:a16="http://schemas.microsoft.com/office/drawing/2014/main" id="{288C446E-1C5A-4CB3-8745-C16E3B4C43A4}"/>
            </a:ext>
          </a:extLst>
        </xdr:cNvPr>
        <xdr:cNvPicPr>
          <a:picLocks noChangeAspect="1"/>
        </xdr:cNvPicPr>
      </xdr:nvPicPr>
      <xdr:blipFill>
        <a:blip xmlns:r="http://schemas.openxmlformats.org/officeDocument/2006/relationships" r:embed="rId2"/>
        <a:stretch>
          <a:fillRect/>
        </a:stretch>
      </xdr:blipFill>
      <xdr:spPr>
        <a:xfrm>
          <a:off x="22079857" y="176894"/>
          <a:ext cx="2217127" cy="793750"/>
        </a:xfrm>
        <a:prstGeom prst="rect">
          <a:avLst/>
        </a:prstGeom>
      </xdr:spPr>
    </xdr:pic>
    <xdr:clientData/>
  </xdr:twoCellAnchor>
  <xdr:twoCellAnchor editAs="oneCell">
    <xdr:from>
      <xdr:col>13</xdr:col>
      <xdr:colOff>222250</xdr:colOff>
      <xdr:row>7</xdr:row>
      <xdr:rowOff>0</xdr:rowOff>
    </xdr:from>
    <xdr:to>
      <xdr:col>20</xdr:col>
      <xdr:colOff>632627</xdr:colOff>
      <xdr:row>17</xdr:row>
      <xdr:rowOff>45006</xdr:rowOff>
    </xdr:to>
    <xdr:pic>
      <xdr:nvPicPr>
        <xdr:cNvPr id="4" name="Imagen 3">
          <a:extLst>
            <a:ext uri="{FF2B5EF4-FFF2-40B4-BE49-F238E27FC236}">
              <a16:creationId xmlns:a16="http://schemas.microsoft.com/office/drawing/2014/main" id="{08D1DB4F-4B7E-5662-A48F-9224E9D4550A}"/>
            </a:ext>
          </a:extLst>
        </xdr:cNvPr>
        <xdr:cNvPicPr>
          <a:picLocks noChangeAspect="1"/>
        </xdr:cNvPicPr>
      </xdr:nvPicPr>
      <xdr:blipFill>
        <a:blip xmlns:r="http://schemas.openxmlformats.org/officeDocument/2006/relationships" r:embed="rId3"/>
        <a:stretch>
          <a:fillRect/>
        </a:stretch>
      </xdr:blipFill>
      <xdr:spPr>
        <a:xfrm>
          <a:off x="23415625" y="2317750"/>
          <a:ext cx="5744377" cy="3982006"/>
        </a:xfrm>
        <a:prstGeom prst="rect">
          <a:avLst/>
        </a:prstGeom>
      </xdr:spPr>
    </xdr:pic>
    <xdr:clientData/>
  </xdr:twoCellAnchor>
  <xdr:twoCellAnchor editAs="oneCell">
    <xdr:from>
      <xdr:col>13</xdr:col>
      <xdr:colOff>269607</xdr:colOff>
      <xdr:row>19</xdr:row>
      <xdr:rowOff>38928</xdr:rowOff>
    </xdr:from>
    <xdr:to>
      <xdr:col>22</xdr:col>
      <xdr:colOff>333374</xdr:colOff>
      <xdr:row>33</xdr:row>
      <xdr:rowOff>111124</xdr:rowOff>
    </xdr:to>
    <xdr:pic>
      <xdr:nvPicPr>
        <xdr:cNvPr id="6" name="Imagen 5" descr="Imagen 1, Imagen">
          <a:extLst>
            <a:ext uri="{FF2B5EF4-FFF2-40B4-BE49-F238E27FC236}">
              <a16:creationId xmlns:a16="http://schemas.microsoft.com/office/drawing/2014/main" id="{A2A9B6AF-6EFF-5C8F-D3C6-7C9BB59BDD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081982" y="6896928"/>
          <a:ext cx="6921767" cy="3707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295275</xdr:colOff>
      <xdr:row>26</xdr:row>
      <xdr:rowOff>0</xdr:rowOff>
    </xdr:from>
    <xdr:to>
      <xdr:col>40</xdr:col>
      <xdr:colOff>419100</xdr:colOff>
      <xdr:row>28</xdr:row>
      <xdr:rowOff>9525</xdr:rowOff>
    </xdr:to>
    <xdr:pic>
      <xdr:nvPicPr>
        <xdr:cNvPr id="7" name="Imagen 6" descr="Cuadro de texto 2, Cuadro de texto">
          <a:extLst>
            <a:ext uri="{FF2B5EF4-FFF2-40B4-BE49-F238E27FC236}">
              <a16:creationId xmlns:a16="http://schemas.microsoft.com/office/drawing/2014/main" id="{4CC18BA4-A302-D414-6F62-98ACC480AA3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585650" y="8296275"/>
          <a:ext cx="6219825"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317500</xdr:colOff>
      <xdr:row>36</xdr:row>
      <xdr:rowOff>31750</xdr:rowOff>
    </xdr:from>
    <xdr:to>
      <xdr:col>17</xdr:col>
      <xdr:colOff>127000</xdr:colOff>
      <xdr:row>79</xdr:row>
      <xdr:rowOff>38286</xdr:rowOff>
    </xdr:to>
    <xdr:pic>
      <xdr:nvPicPr>
        <xdr:cNvPr id="8" name="Imagen 7">
          <a:extLst>
            <a:ext uri="{FF2B5EF4-FFF2-40B4-BE49-F238E27FC236}">
              <a16:creationId xmlns:a16="http://schemas.microsoft.com/office/drawing/2014/main" id="{48F2C9A2-F76B-C8C6-FDC7-4DAC3B77F104}"/>
            </a:ext>
          </a:extLst>
        </xdr:cNvPr>
        <xdr:cNvPicPr>
          <a:picLocks noChangeAspect="1"/>
        </xdr:cNvPicPr>
      </xdr:nvPicPr>
      <xdr:blipFill>
        <a:blip xmlns:r="http://schemas.openxmlformats.org/officeDocument/2006/relationships" r:embed="rId6"/>
        <a:stretch>
          <a:fillRect/>
        </a:stretch>
      </xdr:blipFill>
      <xdr:spPr>
        <a:xfrm>
          <a:off x="23510875" y="11239500"/>
          <a:ext cx="2857500" cy="535641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841376</xdr:colOff>
      <xdr:row>0</xdr:row>
      <xdr:rowOff>0</xdr:rowOff>
    </xdr:from>
    <xdr:to>
      <xdr:col>1</xdr:col>
      <xdr:colOff>1889125</xdr:colOff>
      <xdr:row>3</xdr:row>
      <xdr:rowOff>257014</xdr:rowOff>
    </xdr:to>
    <xdr:pic>
      <xdr:nvPicPr>
        <xdr:cNvPr id="2" name="Imagen 1">
          <a:extLst>
            <a:ext uri="{FF2B5EF4-FFF2-40B4-BE49-F238E27FC236}">
              <a16:creationId xmlns:a16="http://schemas.microsoft.com/office/drawing/2014/main" id="{01FDC66D-6C42-42C8-A274-3FA28DC088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1376" y="0"/>
          <a:ext cx="2276474" cy="828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240393</xdr:colOff>
      <xdr:row>0</xdr:row>
      <xdr:rowOff>176894</xdr:rowOff>
    </xdr:from>
    <xdr:to>
      <xdr:col>16</xdr:col>
      <xdr:colOff>171520</xdr:colOff>
      <xdr:row>3</xdr:row>
      <xdr:rowOff>399144</xdr:rowOff>
    </xdr:to>
    <xdr:pic>
      <xdr:nvPicPr>
        <xdr:cNvPr id="3" name="Picture 10">
          <a:extLst>
            <a:ext uri="{FF2B5EF4-FFF2-40B4-BE49-F238E27FC236}">
              <a16:creationId xmlns:a16="http://schemas.microsoft.com/office/drawing/2014/main" id="{63A86D44-5F1C-4088-B281-D266491235D5}"/>
            </a:ext>
          </a:extLst>
        </xdr:cNvPr>
        <xdr:cNvPicPr>
          <a:picLocks noChangeAspect="1"/>
        </xdr:cNvPicPr>
      </xdr:nvPicPr>
      <xdr:blipFill>
        <a:blip xmlns:r="http://schemas.openxmlformats.org/officeDocument/2006/relationships" r:embed="rId2"/>
        <a:stretch>
          <a:fillRect/>
        </a:stretch>
      </xdr:blipFill>
      <xdr:spPr>
        <a:xfrm>
          <a:off x="23433768" y="176894"/>
          <a:ext cx="2217127" cy="793750"/>
        </a:xfrm>
        <a:prstGeom prst="rect">
          <a:avLst/>
        </a:prstGeom>
      </xdr:spPr>
    </xdr:pic>
    <xdr:clientData/>
  </xdr:twoCellAnchor>
  <xdr:twoCellAnchor editAs="oneCell">
    <xdr:from>
      <xdr:col>32</xdr:col>
      <xdr:colOff>295275</xdr:colOff>
      <xdr:row>26</xdr:row>
      <xdr:rowOff>0</xdr:rowOff>
    </xdr:from>
    <xdr:to>
      <xdr:col>40</xdr:col>
      <xdr:colOff>419100</xdr:colOff>
      <xdr:row>28</xdr:row>
      <xdr:rowOff>9525</xdr:rowOff>
    </xdr:to>
    <xdr:pic>
      <xdr:nvPicPr>
        <xdr:cNvPr id="6" name="Imagen 5" descr="Cuadro de texto 2, Cuadro de texto">
          <a:extLst>
            <a:ext uri="{FF2B5EF4-FFF2-40B4-BE49-F238E27FC236}">
              <a16:creationId xmlns:a16="http://schemas.microsoft.com/office/drawing/2014/main" id="{885291BE-9C13-44F2-8A2A-ECA88976FF1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966650" y="8877300"/>
          <a:ext cx="6219825"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269874</xdr:colOff>
      <xdr:row>5</xdr:row>
      <xdr:rowOff>31750</xdr:rowOff>
    </xdr:from>
    <xdr:to>
      <xdr:col>20</xdr:col>
      <xdr:colOff>534127</xdr:colOff>
      <xdr:row>17</xdr:row>
      <xdr:rowOff>38100</xdr:rowOff>
    </xdr:to>
    <xdr:pic>
      <xdr:nvPicPr>
        <xdr:cNvPr id="8" name="Imagen 7">
          <a:extLst>
            <a:ext uri="{FF2B5EF4-FFF2-40B4-BE49-F238E27FC236}">
              <a16:creationId xmlns:a16="http://schemas.microsoft.com/office/drawing/2014/main" id="{18584A1C-C328-B78C-4C0A-96A39D41543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463249" y="1428750"/>
          <a:ext cx="5598253" cy="4864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15876</xdr:colOff>
      <xdr:row>5</xdr:row>
      <xdr:rowOff>15876</xdr:rowOff>
    </xdr:from>
    <xdr:to>
      <xdr:col>28</xdr:col>
      <xdr:colOff>663314</xdr:colOff>
      <xdr:row>16</xdr:row>
      <xdr:rowOff>142875</xdr:rowOff>
    </xdr:to>
    <xdr:pic>
      <xdr:nvPicPr>
        <xdr:cNvPr id="9" name="Imagen 8">
          <a:extLst>
            <a:ext uri="{FF2B5EF4-FFF2-40B4-BE49-F238E27FC236}">
              <a16:creationId xmlns:a16="http://schemas.microsoft.com/office/drawing/2014/main" id="{A1A8E057-1869-B495-2DBD-26E8ACE1D87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05251" y="1412876"/>
          <a:ext cx="5981438" cy="4683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206374</xdr:colOff>
      <xdr:row>18</xdr:row>
      <xdr:rowOff>49175</xdr:rowOff>
    </xdr:from>
    <xdr:to>
      <xdr:col>23</xdr:col>
      <xdr:colOff>114505</xdr:colOff>
      <xdr:row>29</xdr:row>
      <xdr:rowOff>127637</xdr:rowOff>
    </xdr:to>
    <xdr:pic>
      <xdr:nvPicPr>
        <xdr:cNvPr id="11" name="Imagen 10">
          <a:extLst>
            <a:ext uri="{FF2B5EF4-FFF2-40B4-BE49-F238E27FC236}">
              <a16:creationId xmlns:a16="http://schemas.microsoft.com/office/drawing/2014/main" id="{C6B1A22B-54B3-96C2-BDD7-E388A3E13B20}"/>
            </a:ext>
          </a:extLst>
        </xdr:cNvPr>
        <xdr:cNvPicPr>
          <a:picLocks noChangeAspect="1"/>
        </xdr:cNvPicPr>
      </xdr:nvPicPr>
      <xdr:blipFill>
        <a:blip xmlns:r="http://schemas.openxmlformats.org/officeDocument/2006/relationships" r:embed="rId6"/>
        <a:stretch>
          <a:fillRect/>
        </a:stretch>
      </xdr:blipFill>
      <xdr:spPr>
        <a:xfrm>
          <a:off x="23399749" y="6605550"/>
          <a:ext cx="7528131" cy="4031337"/>
        </a:xfrm>
        <a:prstGeom prst="rect">
          <a:avLst/>
        </a:prstGeom>
      </xdr:spPr>
    </xdr:pic>
    <xdr:clientData/>
  </xdr:twoCellAnchor>
  <xdr:twoCellAnchor editAs="oneCell">
    <xdr:from>
      <xdr:col>13</xdr:col>
      <xdr:colOff>206374</xdr:colOff>
      <xdr:row>35</xdr:row>
      <xdr:rowOff>206375</xdr:rowOff>
    </xdr:from>
    <xdr:to>
      <xdr:col>22</xdr:col>
      <xdr:colOff>158749</xdr:colOff>
      <xdr:row>81</xdr:row>
      <xdr:rowOff>71606</xdr:rowOff>
    </xdr:to>
    <xdr:pic>
      <xdr:nvPicPr>
        <xdr:cNvPr id="12" name="Imagen 11">
          <a:extLst>
            <a:ext uri="{FF2B5EF4-FFF2-40B4-BE49-F238E27FC236}">
              <a16:creationId xmlns:a16="http://schemas.microsoft.com/office/drawing/2014/main" id="{73A1E590-6197-4164-B557-F8D79DAAE8F2}"/>
            </a:ext>
          </a:extLst>
        </xdr:cNvPr>
        <xdr:cNvPicPr>
          <a:picLocks noChangeAspect="1"/>
        </xdr:cNvPicPr>
      </xdr:nvPicPr>
      <xdr:blipFill>
        <a:blip xmlns:r="http://schemas.openxmlformats.org/officeDocument/2006/relationships" r:embed="rId7"/>
        <a:stretch>
          <a:fillRect/>
        </a:stretch>
      </xdr:blipFill>
      <xdr:spPr>
        <a:xfrm>
          <a:off x="23399749" y="11144250"/>
          <a:ext cx="6810375" cy="60882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441960</xdr:colOff>
      <xdr:row>7</xdr:row>
      <xdr:rowOff>243840</xdr:rowOff>
    </xdr:from>
    <xdr:ext cx="1539240" cy="1508760"/>
    <xdr:sp macro="" textlink="">
      <xdr:nvSpPr>
        <xdr:cNvPr id="2" name="CuadroTexto 1">
          <a:extLst>
            <a:ext uri="{FF2B5EF4-FFF2-40B4-BE49-F238E27FC236}">
              <a16:creationId xmlns:a16="http://schemas.microsoft.com/office/drawing/2014/main" id="{1AD47471-DD91-41F1-AE93-02AAED2778FE}"/>
            </a:ext>
          </a:extLst>
        </xdr:cNvPr>
        <xdr:cNvSpPr txBox="1"/>
      </xdr:nvSpPr>
      <xdr:spPr>
        <a:xfrm>
          <a:off x="12681585" y="3710940"/>
          <a:ext cx="1539240" cy="1508760"/>
        </a:xfrm>
        <a:prstGeom prst="rect">
          <a:avLst/>
        </a:prstGeom>
        <a:solidFill>
          <a:srgbClr val="F2C76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100">
              <a:solidFill>
                <a:srgbClr val="595959"/>
              </a:solidFill>
              <a:latin typeface="Azo Sans" panose="020B0603030303020204" pitchFamily="34" charset="77"/>
            </a:rPr>
            <a:t>Columnas</a:t>
          </a:r>
          <a:r>
            <a:rPr lang="es-CO" sz="1100" baseline="0">
              <a:solidFill>
                <a:srgbClr val="595959"/>
              </a:solidFill>
              <a:latin typeface="Azo Sans" panose="020B0603030303020204" pitchFamily="34" charset="77"/>
            </a:rPr>
            <a:t> B y D, (No.) enumerar secuencialmente .</a:t>
          </a:r>
        </a:p>
        <a:p>
          <a:r>
            <a:rPr lang="es-CO" sz="1100" baseline="0">
              <a:solidFill>
                <a:srgbClr val="595959"/>
              </a:solidFill>
              <a:latin typeface="Azo Sans" panose="020B0603030303020204" pitchFamily="34" charset="77"/>
            </a:rPr>
            <a:t>Un factor temático puede tener muchos factores específicos, no siempre es una relacion 1 a 1</a:t>
          </a:r>
        </a:p>
        <a:p>
          <a:endParaRPr lang="es-CO" sz="1100" baseline="0">
            <a:solidFill>
              <a:srgbClr val="595959"/>
            </a:solidFill>
            <a:latin typeface="Azo Sans" panose="020B0603030303020204" pitchFamily="34" charset="77"/>
          </a:endParaRPr>
        </a:p>
      </xdr:txBody>
    </xdr:sp>
    <xdr:clientData/>
  </xdr:oneCellAnchor>
  <xdr:twoCellAnchor editAs="oneCell">
    <xdr:from>
      <xdr:col>0</xdr:col>
      <xdr:colOff>92604</xdr:colOff>
      <xdr:row>0</xdr:row>
      <xdr:rowOff>79375</xdr:rowOff>
    </xdr:from>
    <xdr:to>
      <xdr:col>0</xdr:col>
      <xdr:colOff>2977311</xdr:colOff>
      <xdr:row>0</xdr:row>
      <xdr:rowOff>891449</xdr:rowOff>
    </xdr:to>
    <xdr:pic>
      <xdr:nvPicPr>
        <xdr:cNvPr id="3" name="Picture 8">
          <a:extLst>
            <a:ext uri="{FF2B5EF4-FFF2-40B4-BE49-F238E27FC236}">
              <a16:creationId xmlns:a16="http://schemas.microsoft.com/office/drawing/2014/main" id="{DF56DEC0-4684-46F3-9F1B-069AB5CDDB98}"/>
            </a:ext>
          </a:extLst>
        </xdr:cNvPr>
        <xdr:cNvPicPr>
          <a:picLocks noChangeAspect="1"/>
        </xdr:cNvPicPr>
      </xdr:nvPicPr>
      <xdr:blipFill>
        <a:blip xmlns:r="http://schemas.openxmlformats.org/officeDocument/2006/relationships" r:embed="rId1"/>
        <a:stretch>
          <a:fillRect/>
        </a:stretch>
      </xdr:blipFill>
      <xdr:spPr>
        <a:xfrm>
          <a:off x="92604" y="79375"/>
          <a:ext cx="2884707" cy="812074"/>
        </a:xfrm>
        <a:prstGeom prst="rect">
          <a:avLst/>
        </a:prstGeom>
      </xdr:spPr>
    </xdr:pic>
    <xdr:clientData/>
  </xdr:twoCellAnchor>
  <xdr:twoCellAnchor editAs="oneCell">
    <xdr:from>
      <xdr:col>4</xdr:col>
      <xdr:colOff>1553106</xdr:colOff>
      <xdr:row>0</xdr:row>
      <xdr:rowOff>224895</xdr:rowOff>
    </xdr:from>
    <xdr:to>
      <xdr:col>4</xdr:col>
      <xdr:colOff>3069012</xdr:colOff>
      <xdr:row>0</xdr:row>
      <xdr:rowOff>762649</xdr:rowOff>
    </xdr:to>
    <xdr:pic>
      <xdr:nvPicPr>
        <xdr:cNvPr id="4" name="Picture 9">
          <a:extLst>
            <a:ext uri="{FF2B5EF4-FFF2-40B4-BE49-F238E27FC236}">
              <a16:creationId xmlns:a16="http://schemas.microsoft.com/office/drawing/2014/main" id="{D27A26D7-3A95-4CBD-A9A3-885A2B51CA49}"/>
            </a:ext>
          </a:extLst>
        </xdr:cNvPr>
        <xdr:cNvPicPr>
          <a:picLocks noChangeAspect="1"/>
        </xdr:cNvPicPr>
      </xdr:nvPicPr>
      <xdr:blipFill>
        <a:blip xmlns:r="http://schemas.openxmlformats.org/officeDocument/2006/relationships" r:embed="rId2"/>
        <a:stretch>
          <a:fillRect/>
        </a:stretch>
      </xdr:blipFill>
      <xdr:spPr>
        <a:xfrm>
          <a:off x="10411356" y="224895"/>
          <a:ext cx="1515906" cy="5377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7</xdr:col>
      <xdr:colOff>41910</xdr:colOff>
      <xdr:row>1</xdr:row>
      <xdr:rowOff>285750</xdr:rowOff>
    </xdr:from>
    <xdr:ext cx="2156460" cy="5844540"/>
    <xdr:sp macro="" textlink="">
      <xdr:nvSpPr>
        <xdr:cNvPr id="30" name="CuadroTexto 29">
          <a:extLst>
            <a:ext uri="{FF2B5EF4-FFF2-40B4-BE49-F238E27FC236}">
              <a16:creationId xmlns:a16="http://schemas.microsoft.com/office/drawing/2014/main" id="{118BC876-8EA0-4F73-84F8-D1CF9A5C0792}"/>
            </a:ext>
          </a:extLst>
        </xdr:cNvPr>
        <xdr:cNvSpPr txBox="1"/>
      </xdr:nvSpPr>
      <xdr:spPr>
        <a:xfrm>
          <a:off x="11233785" y="1457325"/>
          <a:ext cx="2156460" cy="5844540"/>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100"/>
            <a:t>Tener en</a:t>
          </a:r>
          <a:r>
            <a:rPr lang="es-CO" sz="1100" baseline="0"/>
            <a:t> cuenta-.</a:t>
          </a:r>
        </a:p>
        <a:p>
          <a:r>
            <a:rPr lang="es-CO" sz="1100" baseline="0"/>
            <a:t>1- La estrategia ( Columna A),  es la forma como se va a gestionar la debilidad o la fortaleza( contexto interno) o la amenaza y la oportunidad</a:t>
          </a:r>
        </a:p>
        <a:p>
          <a:r>
            <a:rPr lang="es-CO" sz="1100" baseline="0"/>
            <a:t> ( contexto externo).</a:t>
          </a:r>
        </a:p>
        <a:p>
          <a:endParaRPr lang="es-CO" sz="1100" baseline="0"/>
        </a:p>
        <a:p>
          <a:r>
            <a:rPr lang="es-CO" sz="1100" baseline="0"/>
            <a:t>2. Columnas (B,C;D;E)</a:t>
          </a:r>
        </a:p>
        <a:p>
          <a:r>
            <a:rPr lang="es-CO" sz="1100" baseline="0"/>
            <a:t>Copiar el numero que corresponde, segun la debilidad , oportunidad, fortaleza o amenaza identificada.</a:t>
          </a:r>
        </a:p>
        <a:p>
          <a:r>
            <a:rPr lang="es-CO" sz="1100" baseline="0"/>
            <a:t> </a:t>
          </a:r>
        </a:p>
        <a:p>
          <a:r>
            <a:rPr lang="es-CO" sz="1100"/>
            <a:t>3.</a:t>
          </a:r>
          <a:r>
            <a:rPr lang="es-CO" sz="1100" baseline="0"/>
            <a:t> Las oportunidades y fortalezas se pueden gestionar  a traves de acciónes o proyectos  que se incluyen en el plan de accion ( mejoras), si se considera que aportan valor </a:t>
          </a:r>
        </a:p>
        <a:p>
          <a:endParaRPr lang="es-CO" sz="1100" baseline="0"/>
        </a:p>
        <a:p>
          <a:r>
            <a:rPr lang="es-CO" sz="1100" baseline="0"/>
            <a:t>Las debilidades y amenazas si  afectan los objetivos estrategicos y requieren recursos se documentan en este plan de acción  .</a:t>
          </a:r>
        </a:p>
        <a:p>
          <a:endParaRPr lang="es-CO" sz="1100" baseline="0"/>
        </a:p>
        <a:p>
          <a:r>
            <a:rPr lang="es-CO" sz="1100" baseline="0"/>
            <a:t>Si la debiidad o amenaza afecta la parte operativa ( errores, demoras, etc) se llevan como causa  de los riesgos, en el Plan de riesgos respectivo.</a:t>
          </a:r>
        </a:p>
      </xdr:txBody>
    </xdr:sp>
    <xdr:clientData/>
  </xdr:oneCellAnchor>
  <xdr:twoCellAnchor editAs="oneCell">
    <xdr:from>
      <xdr:col>0</xdr:col>
      <xdr:colOff>169336</xdr:colOff>
      <xdr:row>0</xdr:row>
      <xdr:rowOff>98777</xdr:rowOff>
    </xdr:from>
    <xdr:to>
      <xdr:col>0</xdr:col>
      <xdr:colOff>3068104</xdr:colOff>
      <xdr:row>0</xdr:row>
      <xdr:rowOff>948195</xdr:rowOff>
    </xdr:to>
    <xdr:pic>
      <xdr:nvPicPr>
        <xdr:cNvPr id="31" name="Picture 9">
          <a:extLst>
            <a:ext uri="{FF2B5EF4-FFF2-40B4-BE49-F238E27FC236}">
              <a16:creationId xmlns:a16="http://schemas.microsoft.com/office/drawing/2014/main" id="{6CAB2743-8AEA-40A8-9D63-B53A2C358875}"/>
            </a:ext>
          </a:extLst>
        </xdr:cNvPr>
        <xdr:cNvPicPr>
          <a:picLocks noChangeAspect="1"/>
        </xdr:cNvPicPr>
      </xdr:nvPicPr>
      <xdr:blipFill>
        <a:blip xmlns:r="http://schemas.openxmlformats.org/officeDocument/2006/relationships" r:embed="rId1"/>
        <a:stretch>
          <a:fillRect/>
        </a:stretch>
      </xdr:blipFill>
      <xdr:spPr>
        <a:xfrm>
          <a:off x="169336" y="98777"/>
          <a:ext cx="2898768" cy="838835"/>
        </a:xfrm>
        <a:prstGeom prst="rect">
          <a:avLst/>
        </a:prstGeom>
      </xdr:spPr>
    </xdr:pic>
    <xdr:clientData/>
  </xdr:twoCellAnchor>
  <xdr:twoCellAnchor editAs="oneCell">
    <xdr:from>
      <xdr:col>5</xdr:col>
      <xdr:colOff>606075</xdr:colOff>
      <xdr:row>0</xdr:row>
      <xdr:rowOff>271108</xdr:rowOff>
    </xdr:from>
    <xdr:to>
      <xdr:col>5</xdr:col>
      <xdr:colOff>2337729</xdr:colOff>
      <xdr:row>0</xdr:row>
      <xdr:rowOff>827156</xdr:rowOff>
    </xdr:to>
    <xdr:pic>
      <xdr:nvPicPr>
        <xdr:cNvPr id="32" name="Picture 10">
          <a:extLst>
            <a:ext uri="{FF2B5EF4-FFF2-40B4-BE49-F238E27FC236}">
              <a16:creationId xmlns:a16="http://schemas.microsoft.com/office/drawing/2014/main" id="{DB445B73-48FB-48B9-A80C-7A351BD68984}"/>
            </a:ext>
          </a:extLst>
        </xdr:cNvPr>
        <xdr:cNvPicPr>
          <a:picLocks noChangeAspect="1"/>
        </xdr:cNvPicPr>
      </xdr:nvPicPr>
      <xdr:blipFill>
        <a:blip xmlns:r="http://schemas.openxmlformats.org/officeDocument/2006/relationships" r:embed="rId2"/>
        <a:stretch>
          <a:fillRect/>
        </a:stretch>
      </xdr:blipFill>
      <xdr:spPr>
        <a:xfrm>
          <a:off x="8892825" y="271108"/>
          <a:ext cx="1731654" cy="556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2548630</xdr:colOff>
      <xdr:row>3</xdr:row>
      <xdr:rowOff>31750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882005" cy="79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152400</xdr:colOff>
      <xdr:row>0</xdr:row>
      <xdr:rowOff>171450</xdr:rowOff>
    </xdr:from>
    <xdr:to>
      <xdr:col>18</xdr:col>
      <xdr:colOff>83527</xdr:colOff>
      <xdr:row>3</xdr:row>
      <xdr:rowOff>222250</xdr:rowOff>
    </xdr:to>
    <xdr:pic>
      <xdr:nvPicPr>
        <xdr:cNvPr id="3" name="Picture 10">
          <a:extLst>
            <a:ext uri="{FF2B5EF4-FFF2-40B4-BE49-F238E27FC236}">
              <a16:creationId xmlns:a16="http://schemas.microsoft.com/office/drawing/2014/main" id="{0DC90CC5-552A-4B54-ADC1-63E0B33D6E66}"/>
            </a:ext>
          </a:extLst>
        </xdr:cNvPr>
        <xdr:cNvPicPr>
          <a:picLocks noChangeAspect="1"/>
        </xdr:cNvPicPr>
      </xdr:nvPicPr>
      <xdr:blipFill>
        <a:blip xmlns:r="http://schemas.openxmlformats.org/officeDocument/2006/relationships" r:embed="rId2"/>
        <a:stretch>
          <a:fillRect/>
        </a:stretch>
      </xdr:blipFill>
      <xdr:spPr>
        <a:xfrm>
          <a:off x="29775150" y="171450"/>
          <a:ext cx="2217127" cy="793750"/>
        </a:xfrm>
        <a:prstGeom prst="rect">
          <a:avLst/>
        </a:prstGeom>
      </xdr:spPr>
    </xdr:pic>
    <xdr:clientData/>
  </xdr:twoCellAnchor>
  <xdr:twoCellAnchor>
    <xdr:from>
      <xdr:col>15</xdr:col>
      <xdr:colOff>95250</xdr:colOff>
      <xdr:row>24</xdr:row>
      <xdr:rowOff>723900</xdr:rowOff>
    </xdr:from>
    <xdr:to>
      <xdr:col>23</xdr:col>
      <xdr:colOff>409575</xdr:colOff>
      <xdr:row>29</xdr:row>
      <xdr:rowOff>147639</xdr:rowOff>
    </xdr:to>
    <xdr:graphicFrame macro="">
      <xdr:nvGraphicFramePr>
        <xdr:cNvPr id="4" name="Gráfico 3">
          <a:extLst>
            <a:ext uri="{FF2B5EF4-FFF2-40B4-BE49-F238E27FC236}">
              <a16:creationId xmlns:a16="http://schemas.microsoft.com/office/drawing/2014/main" id="{1940FEC7-1E36-4343-933C-D7DC4D8A57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15</xdr:col>
      <xdr:colOff>171450</xdr:colOff>
      <xdr:row>29</xdr:row>
      <xdr:rowOff>247650</xdr:rowOff>
    </xdr:from>
    <xdr:to>
      <xdr:col>27</xdr:col>
      <xdr:colOff>306095</xdr:colOff>
      <xdr:row>30</xdr:row>
      <xdr:rowOff>486441</xdr:rowOff>
    </xdr:to>
    <xdr:pic>
      <xdr:nvPicPr>
        <xdr:cNvPr id="5" name="Imagen 4">
          <a:extLst>
            <a:ext uri="{FF2B5EF4-FFF2-40B4-BE49-F238E27FC236}">
              <a16:creationId xmlns:a16="http://schemas.microsoft.com/office/drawing/2014/main" id="{509F98F4-9096-0E8C-0E66-C220901DF9F2}"/>
            </a:ext>
          </a:extLst>
        </xdr:cNvPr>
        <xdr:cNvPicPr>
          <a:picLocks noChangeAspect="1"/>
        </xdr:cNvPicPr>
      </xdr:nvPicPr>
      <xdr:blipFill>
        <a:blip xmlns:r="http://schemas.openxmlformats.org/officeDocument/2006/relationships" r:embed="rId4"/>
        <a:stretch>
          <a:fillRect/>
        </a:stretch>
      </xdr:blipFill>
      <xdr:spPr>
        <a:xfrm>
          <a:off x="30803850" y="26346150"/>
          <a:ext cx="9278645" cy="4772691"/>
        </a:xfrm>
        <a:prstGeom prst="rect">
          <a:avLst/>
        </a:prstGeom>
      </xdr:spPr>
    </xdr:pic>
    <xdr:clientData/>
  </xdr:twoCellAnchor>
  <xdr:twoCellAnchor editAs="oneCell">
    <xdr:from>
      <xdr:col>15</xdr:col>
      <xdr:colOff>190500</xdr:colOff>
      <xdr:row>9</xdr:row>
      <xdr:rowOff>190500</xdr:rowOff>
    </xdr:from>
    <xdr:to>
      <xdr:col>22</xdr:col>
      <xdr:colOff>678886</xdr:colOff>
      <xdr:row>12</xdr:row>
      <xdr:rowOff>933450</xdr:rowOff>
    </xdr:to>
    <xdr:pic>
      <xdr:nvPicPr>
        <xdr:cNvPr id="6" name="Imagen 5">
          <a:extLst>
            <a:ext uri="{FF2B5EF4-FFF2-40B4-BE49-F238E27FC236}">
              <a16:creationId xmlns:a16="http://schemas.microsoft.com/office/drawing/2014/main" id="{F7B8CA17-BF4F-A87E-4D01-3B17EBEB7612}"/>
            </a:ext>
          </a:extLst>
        </xdr:cNvPr>
        <xdr:cNvPicPr>
          <a:picLocks noChangeAspect="1"/>
        </xdr:cNvPicPr>
      </xdr:nvPicPr>
      <xdr:blipFill>
        <a:blip xmlns:r="http://schemas.openxmlformats.org/officeDocument/2006/relationships" r:embed="rId5"/>
        <a:stretch>
          <a:fillRect/>
        </a:stretch>
      </xdr:blipFill>
      <xdr:spPr>
        <a:xfrm>
          <a:off x="30822900" y="4362450"/>
          <a:ext cx="5822386" cy="5219700"/>
        </a:xfrm>
        <a:prstGeom prst="rect">
          <a:avLst/>
        </a:prstGeom>
      </xdr:spPr>
    </xdr:pic>
    <xdr:clientData/>
  </xdr:twoCellAnchor>
  <xdr:twoCellAnchor editAs="oneCell">
    <xdr:from>
      <xdr:col>15</xdr:col>
      <xdr:colOff>266699</xdr:colOff>
      <xdr:row>14</xdr:row>
      <xdr:rowOff>133350</xdr:rowOff>
    </xdr:from>
    <xdr:to>
      <xdr:col>20</xdr:col>
      <xdr:colOff>495430</xdr:colOff>
      <xdr:row>17</xdr:row>
      <xdr:rowOff>95250</xdr:rowOff>
    </xdr:to>
    <xdr:pic>
      <xdr:nvPicPr>
        <xdr:cNvPr id="7" name="Imagen 6">
          <a:extLst>
            <a:ext uri="{FF2B5EF4-FFF2-40B4-BE49-F238E27FC236}">
              <a16:creationId xmlns:a16="http://schemas.microsoft.com/office/drawing/2014/main" id="{FA0058AE-1349-1604-4DEB-D35EC9C52E73}"/>
            </a:ext>
          </a:extLst>
        </xdr:cNvPr>
        <xdr:cNvPicPr>
          <a:picLocks noChangeAspect="1"/>
        </xdr:cNvPicPr>
      </xdr:nvPicPr>
      <xdr:blipFill>
        <a:blip xmlns:r="http://schemas.openxmlformats.org/officeDocument/2006/relationships" r:embed="rId6"/>
        <a:stretch>
          <a:fillRect/>
        </a:stretch>
      </xdr:blipFill>
      <xdr:spPr>
        <a:xfrm>
          <a:off x="30899099" y="9810750"/>
          <a:ext cx="4038731" cy="53911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35718</xdr:rowOff>
    </xdr:from>
    <xdr:to>
      <xdr:col>1</xdr:col>
      <xdr:colOff>1595437</xdr:colOff>
      <xdr:row>3</xdr:row>
      <xdr:rowOff>1736</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718"/>
          <a:ext cx="2059781" cy="60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209550</xdr:colOff>
      <xdr:row>1</xdr:row>
      <xdr:rowOff>0</xdr:rowOff>
    </xdr:from>
    <xdr:to>
      <xdr:col>25</xdr:col>
      <xdr:colOff>140677</xdr:colOff>
      <xdr:row>4</xdr:row>
      <xdr:rowOff>31750</xdr:rowOff>
    </xdr:to>
    <xdr:pic>
      <xdr:nvPicPr>
        <xdr:cNvPr id="3" name="Picture 10">
          <a:extLst>
            <a:ext uri="{FF2B5EF4-FFF2-40B4-BE49-F238E27FC236}">
              <a16:creationId xmlns:a16="http://schemas.microsoft.com/office/drawing/2014/main" id="{87F0F787-B800-458B-B1BA-F6D5FDFCDE82}"/>
            </a:ext>
          </a:extLst>
        </xdr:cNvPr>
        <xdr:cNvPicPr>
          <a:picLocks noChangeAspect="1"/>
        </xdr:cNvPicPr>
      </xdr:nvPicPr>
      <xdr:blipFill>
        <a:blip xmlns:r="http://schemas.openxmlformats.org/officeDocument/2006/relationships" r:embed="rId2"/>
        <a:stretch>
          <a:fillRect/>
        </a:stretch>
      </xdr:blipFill>
      <xdr:spPr>
        <a:xfrm>
          <a:off x="40957500" y="209550"/>
          <a:ext cx="2217127" cy="7937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35718</xdr:rowOff>
    </xdr:from>
    <xdr:to>
      <xdr:col>1</xdr:col>
      <xdr:colOff>1595437</xdr:colOff>
      <xdr:row>3</xdr:row>
      <xdr:rowOff>1736</xdr:rowOff>
    </xdr:to>
    <xdr:pic>
      <xdr:nvPicPr>
        <xdr:cNvPr id="2" name="Imagen 1">
          <a:extLst>
            <a:ext uri="{FF2B5EF4-FFF2-40B4-BE49-F238E27FC236}">
              <a16:creationId xmlns:a16="http://schemas.microsoft.com/office/drawing/2014/main" id="{45F7EBA0-F829-4515-A474-E118B45493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718"/>
          <a:ext cx="2062162" cy="594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160190</xdr:colOff>
      <xdr:row>2</xdr:row>
      <xdr:rowOff>204107</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14869" cy="639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136072</xdr:colOff>
      <xdr:row>0</xdr:row>
      <xdr:rowOff>122465</xdr:rowOff>
    </xdr:from>
    <xdr:to>
      <xdr:col>20</xdr:col>
      <xdr:colOff>67199</xdr:colOff>
      <xdr:row>3</xdr:row>
      <xdr:rowOff>263072</xdr:rowOff>
    </xdr:to>
    <xdr:pic>
      <xdr:nvPicPr>
        <xdr:cNvPr id="3" name="Picture 10">
          <a:extLst>
            <a:ext uri="{FF2B5EF4-FFF2-40B4-BE49-F238E27FC236}">
              <a16:creationId xmlns:a16="http://schemas.microsoft.com/office/drawing/2014/main" id="{4E96DD27-6093-4D3C-8C56-14FBD0DEE4B1}"/>
            </a:ext>
          </a:extLst>
        </xdr:cNvPr>
        <xdr:cNvPicPr>
          <a:picLocks noChangeAspect="1"/>
        </xdr:cNvPicPr>
      </xdr:nvPicPr>
      <xdr:blipFill>
        <a:blip xmlns:r="http://schemas.openxmlformats.org/officeDocument/2006/relationships" r:embed="rId2"/>
        <a:stretch>
          <a:fillRect/>
        </a:stretch>
      </xdr:blipFill>
      <xdr:spPr>
        <a:xfrm>
          <a:off x="18247179" y="122465"/>
          <a:ext cx="2217127" cy="793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34635</xdr:colOff>
      <xdr:row>0</xdr:row>
      <xdr:rowOff>86592</xdr:rowOff>
    </xdr:from>
    <xdr:to>
      <xdr:col>1</xdr:col>
      <xdr:colOff>1991589</xdr:colOff>
      <xdr:row>4</xdr:row>
      <xdr:rowOff>69273</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635" y="86592"/>
          <a:ext cx="3186545" cy="969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450274</xdr:colOff>
      <xdr:row>0</xdr:row>
      <xdr:rowOff>155863</xdr:rowOff>
    </xdr:from>
    <xdr:to>
      <xdr:col>12</xdr:col>
      <xdr:colOff>1494300</xdr:colOff>
      <xdr:row>4</xdr:row>
      <xdr:rowOff>10102</xdr:rowOff>
    </xdr:to>
    <xdr:pic>
      <xdr:nvPicPr>
        <xdr:cNvPr id="4" name="Picture 10">
          <a:extLst>
            <a:ext uri="{FF2B5EF4-FFF2-40B4-BE49-F238E27FC236}">
              <a16:creationId xmlns:a16="http://schemas.microsoft.com/office/drawing/2014/main" id="{D10636CA-11EC-4703-BAA4-E5442C6BA06C}"/>
            </a:ext>
          </a:extLst>
        </xdr:cNvPr>
        <xdr:cNvPicPr>
          <a:picLocks noChangeAspect="1"/>
        </xdr:cNvPicPr>
      </xdr:nvPicPr>
      <xdr:blipFill>
        <a:blip xmlns:r="http://schemas.openxmlformats.org/officeDocument/2006/relationships" r:embed="rId2"/>
        <a:stretch>
          <a:fillRect/>
        </a:stretch>
      </xdr:blipFill>
      <xdr:spPr>
        <a:xfrm>
          <a:off x="16971819" y="155863"/>
          <a:ext cx="2221663" cy="841375"/>
        </a:xfrm>
        <a:prstGeom prst="rect">
          <a:avLst/>
        </a:prstGeom>
      </xdr:spPr>
    </xdr:pic>
    <xdr:clientData/>
  </xdr:twoCellAnchor>
  <xdr:twoCellAnchor editAs="oneCell">
    <xdr:from>
      <xdr:col>13</xdr:col>
      <xdr:colOff>240393</xdr:colOff>
      <xdr:row>0</xdr:row>
      <xdr:rowOff>176894</xdr:rowOff>
    </xdr:from>
    <xdr:to>
      <xdr:col>16</xdr:col>
      <xdr:colOff>171520</xdr:colOff>
      <xdr:row>1</xdr:row>
      <xdr:rowOff>761094</xdr:rowOff>
    </xdr:to>
    <xdr:pic>
      <xdr:nvPicPr>
        <xdr:cNvPr id="5" name="Picture 10">
          <a:extLst>
            <a:ext uri="{FF2B5EF4-FFF2-40B4-BE49-F238E27FC236}">
              <a16:creationId xmlns:a16="http://schemas.microsoft.com/office/drawing/2014/main" id="{503CCBE1-146D-4D0E-AA0E-9166A68D1E67}"/>
            </a:ext>
          </a:extLst>
        </xdr:cNvPr>
        <xdr:cNvPicPr>
          <a:picLocks noChangeAspect="1"/>
        </xdr:cNvPicPr>
      </xdr:nvPicPr>
      <xdr:blipFill>
        <a:blip xmlns:r="http://schemas.openxmlformats.org/officeDocument/2006/relationships" r:embed="rId2"/>
        <a:stretch>
          <a:fillRect/>
        </a:stretch>
      </xdr:blipFill>
      <xdr:spPr>
        <a:xfrm>
          <a:off x="23433768" y="176894"/>
          <a:ext cx="2217127" cy="7937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17319</xdr:rowOff>
    </xdr:from>
    <xdr:to>
      <xdr:col>1</xdr:col>
      <xdr:colOff>2078182</xdr:colOff>
      <xdr:row>1</xdr:row>
      <xdr:rowOff>1281546</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137"/>
          <a:ext cx="3307773" cy="1264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744683</xdr:colOff>
      <xdr:row>1</xdr:row>
      <xdr:rowOff>277091</xdr:rowOff>
    </xdr:from>
    <xdr:to>
      <xdr:col>12</xdr:col>
      <xdr:colOff>1788710</xdr:colOff>
      <xdr:row>1</xdr:row>
      <xdr:rowOff>1118466</xdr:rowOff>
    </xdr:to>
    <xdr:pic>
      <xdr:nvPicPr>
        <xdr:cNvPr id="5" name="Picture 10">
          <a:extLst>
            <a:ext uri="{FF2B5EF4-FFF2-40B4-BE49-F238E27FC236}">
              <a16:creationId xmlns:a16="http://schemas.microsoft.com/office/drawing/2014/main" id="{1FBBF691-0F34-437B-8AB0-C2C1D753BB7E}"/>
            </a:ext>
          </a:extLst>
        </xdr:cNvPr>
        <xdr:cNvPicPr>
          <a:picLocks noChangeAspect="1"/>
        </xdr:cNvPicPr>
      </xdr:nvPicPr>
      <xdr:blipFill>
        <a:blip xmlns:r="http://schemas.openxmlformats.org/officeDocument/2006/relationships" r:embed="rId2"/>
        <a:stretch>
          <a:fillRect/>
        </a:stretch>
      </xdr:blipFill>
      <xdr:spPr>
        <a:xfrm>
          <a:off x="17266228" y="484909"/>
          <a:ext cx="2221663" cy="8413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Documents/ARCHIVOS%20COMPUTADOR%20SANDRA/CALIDAD/PLAN%20DE%20ACCI&#211;N%20Y%20RIESGOS%20PALOQUEMAO/Documentos%20finales/Formato%20Riesgos%20Despachos%20Judiciales%20Certificados%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dor/OneDrive/Documentos/Norma%20Icontec/Formato%20ARIESGOS%20EJEMPL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amalom/Documents/4.%20INFORMES%20GESTI&#211;N%202025/0%20REPARTO/1%20REPARTO_Gr&#225;ficas%202024-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on "/>
      <sheetName val="Análisis de Contexto "/>
      <sheetName val="Estrategias"/>
      <sheetName val="3. Identificación de Riesgos "/>
      <sheetName val="4. Valoración Controles"/>
      <sheetName val="5. Mapa de Riesgo"/>
      <sheetName val="Tabla de Valoración"/>
      <sheetName val="Valoración Probabilidad"/>
      <sheetName val="Valoración del Impacto"/>
      <sheetName val="Seguimiento 1 trimestre"/>
      <sheetName val="Seguimiento 2 trimestre"/>
      <sheetName val="Seguimiento 3 trimestre "/>
      <sheetName val="Seguimiento 4 trimestre"/>
      <sheetName val="Seguimiento 1 trimestre (2)"/>
      <sheetName val="8- Políticas de Administración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de Contexto "/>
      <sheetName val="ESTRATEGIAS "/>
      <sheetName val="Riesgos  "/>
      <sheetName val="Valoracion de la probabilidad "/>
      <sheetName val="Valoración del Impacto "/>
      <sheetName val="Hoja2"/>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evo Control"/>
      <sheetName val="Cronograma 2024"/>
      <sheetName val="Tablas"/>
      <sheetName val="JUZGADOS A DILIGENCIAR 2024"/>
      <sheetName val="CORRECCIONES-CONTROL"/>
      <sheetName val="Reporte 2024"/>
      <sheetName val="BITACORA DIARIA 2024"/>
      <sheetName val="CorreosJuzgados"/>
    </sheetNames>
    <sheetDataSet>
      <sheetData sheetId="0"/>
      <sheetData sheetId="1"/>
      <sheetData sheetId="2"/>
      <sheetData sheetId="3"/>
      <sheetData sheetId="4"/>
      <sheetData sheetId="5">
        <row r="32">
          <cell r="H32" t="str">
            <v>Año 2022</v>
          </cell>
          <cell r="I32">
            <v>9538</v>
          </cell>
        </row>
        <row r="33">
          <cell r="H33" t="str">
            <v>Año 2023</v>
          </cell>
          <cell r="I33">
            <v>22475</v>
          </cell>
        </row>
        <row r="34">
          <cell r="H34" t="str">
            <v>Año 2024</v>
          </cell>
          <cell r="I34">
            <v>54326</v>
          </cell>
        </row>
        <row r="35">
          <cell r="H35" t="str">
            <v>A 31 marzo 2025</v>
          </cell>
          <cell r="I35">
            <v>12938</v>
          </cell>
        </row>
      </sheetData>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pageSetUpPr fitToPage="1"/>
  </sheetPr>
  <dimension ref="A1:I23"/>
  <sheetViews>
    <sheetView showGridLines="0" zoomScale="90" zoomScaleNormal="90" workbookViewId="0">
      <selection activeCell="L13" sqref="L13"/>
    </sheetView>
  </sheetViews>
  <sheetFormatPr baseColWidth="10" defaultColWidth="11.42578125" defaultRowHeight="15"/>
  <cols>
    <col min="1" max="1" width="28.140625" customWidth="1"/>
    <col min="2" max="2" width="18" customWidth="1"/>
    <col min="3" max="3" width="28.42578125" style="6" customWidth="1"/>
    <col min="4" max="5" width="28.42578125" customWidth="1"/>
    <col min="6" max="8" width="12.42578125" customWidth="1"/>
  </cols>
  <sheetData>
    <row r="1" spans="1:9" ht="21">
      <c r="A1" s="417"/>
      <c r="B1" s="417"/>
      <c r="C1" s="417"/>
      <c r="D1" s="417"/>
      <c r="E1" s="417"/>
      <c r="F1" s="417"/>
    </row>
    <row r="5" spans="1:9">
      <c r="D5" s="13"/>
      <c r="E5" s="13"/>
      <c r="F5" s="13"/>
      <c r="G5" s="13"/>
      <c r="H5" s="13"/>
    </row>
    <row r="6" spans="1:9" ht="16.7" customHeight="1">
      <c r="D6" s="13"/>
      <c r="E6" s="13"/>
      <c r="F6" s="13"/>
      <c r="G6" s="13"/>
      <c r="H6" s="13"/>
    </row>
    <row r="7" spans="1:9" ht="33.75">
      <c r="A7" s="418" t="s">
        <v>0</v>
      </c>
      <c r="B7" s="418"/>
      <c r="C7" s="418"/>
      <c r="D7" s="418"/>
      <c r="E7" s="418"/>
      <c r="F7" s="418"/>
      <c r="G7" s="418"/>
      <c r="H7" s="418"/>
      <c r="I7" s="418"/>
    </row>
    <row r="9" spans="1:9" s="7" customFormat="1" ht="63.75">
      <c r="A9" s="8" t="s">
        <v>1</v>
      </c>
      <c r="B9" s="419" t="s">
        <v>2</v>
      </c>
      <c r="C9" s="419"/>
      <c r="D9" s="419"/>
      <c r="E9" s="419"/>
      <c r="F9" s="419"/>
      <c r="G9" s="419"/>
      <c r="H9" s="419"/>
      <c r="I9" s="419"/>
    </row>
    <row r="10" spans="1:9" s="7" customFormat="1" ht="21" customHeight="1">
      <c r="A10" s="11"/>
      <c r="B10" s="12"/>
      <c r="C10" s="12"/>
      <c r="D10" s="11"/>
      <c r="E10" s="10"/>
    </row>
    <row r="11" spans="1:9" s="7" customFormat="1" ht="35.25" customHeight="1">
      <c r="A11" s="8" t="s">
        <v>3</v>
      </c>
      <c r="B11" s="182" t="s">
        <v>4</v>
      </c>
      <c r="C11" s="420" t="s">
        <v>5</v>
      </c>
      <c r="D11" s="420"/>
      <c r="E11" s="420"/>
      <c r="F11" s="420"/>
      <c r="G11" s="420"/>
      <c r="H11" s="420"/>
      <c r="I11" s="420"/>
    </row>
    <row r="12" spans="1:9" ht="35.25" customHeight="1">
      <c r="A12" s="181" t="s">
        <v>3</v>
      </c>
      <c r="B12" s="182" t="s">
        <v>6</v>
      </c>
      <c r="C12" s="420" t="s">
        <v>7</v>
      </c>
      <c r="D12" s="420"/>
      <c r="E12" s="420"/>
      <c r="F12" s="420"/>
      <c r="G12" s="420"/>
      <c r="H12" s="420"/>
      <c r="I12" s="420"/>
    </row>
    <row r="13" spans="1:9" ht="39.75" customHeight="1">
      <c r="A13" s="9" t="s">
        <v>3</v>
      </c>
      <c r="B13" s="182" t="s">
        <v>8</v>
      </c>
      <c r="C13" s="420" t="s">
        <v>9</v>
      </c>
      <c r="D13" s="420"/>
      <c r="E13" s="420"/>
      <c r="F13" s="420"/>
      <c r="G13" s="420"/>
      <c r="H13" s="420"/>
      <c r="I13" s="420"/>
    </row>
    <row r="14" spans="1:9" s="7" customFormat="1" ht="35.25" customHeight="1">
      <c r="A14" s="9" t="s">
        <v>3</v>
      </c>
      <c r="B14" s="182" t="s">
        <v>10</v>
      </c>
      <c r="C14" s="420" t="s">
        <v>11</v>
      </c>
      <c r="D14" s="420"/>
      <c r="E14" s="420"/>
      <c r="F14" s="420"/>
      <c r="G14" s="420"/>
      <c r="H14" s="420"/>
      <c r="I14" s="420"/>
    </row>
    <row r="15" spans="1:9" s="7" customFormat="1" ht="35.25" customHeight="1">
      <c r="A15" s="9" t="s">
        <v>12</v>
      </c>
      <c r="B15" s="416" t="s">
        <v>2</v>
      </c>
      <c r="C15" s="416"/>
      <c r="D15" s="416"/>
      <c r="E15" s="416"/>
      <c r="F15" s="416"/>
      <c r="G15" s="416"/>
      <c r="H15" s="416"/>
      <c r="I15" s="416"/>
    </row>
    <row r="17" spans="1:9" s="7" customFormat="1" ht="24.75" customHeight="1">
      <c r="A17" s="8" t="s">
        <v>13</v>
      </c>
      <c r="B17" s="415">
        <v>45800</v>
      </c>
      <c r="C17" s="415"/>
      <c r="D17" s="415"/>
      <c r="E17" s="415"/>
      <c r="F17" s="415"/>
      <c r="G17" s="415"/>
      <c r="H17" s="415"/>
      <c r="I17" s="415"/>
    </row>
    <row r="19" spans="1:9" ht="15.75" thickBot="1"/>
    <row r="20" spans="1:9" ht="12.75" customHeight="1">
      <c r="B20" s="135" t="s">
        <v>14</v>
      </c>
      <c r="C20" s="136" t="s">
        <v>15</v>
      </c>
      <c r="D20" s="136" t="s">
        <v>16</v>
      </c>
      <c r="E20" s="136" t="s">
        <v>17</v>
      </c>
    </row>
    <row r="21" spans="1:9" ht="12.75" customHeight="1" thickBot="1">
      <c r="B21" s="137" t="s">
        <v>18</v>
      </c>
      <c r="C21" s="138" t="s">
        <v>19</v>
      </c>
      <c r="D21" s="138" t="s">
        <v>20</v>
      </c>
      <c r="E21" s="138" t="s">
        <v>21</v>
      </c>
    </row>
    <row r="22" spans="1:9" ht="12.75" customHeight="1">
      <c r="B22" s="139" t="s">
        <v>22</v>
      </c>
      <c r="C22" s="140" t="s">
        <v>13</v>
      </c>
      <c r="D22" s="140" t="s">
        <v>13</v>
      </c>
      <c r="E22" s="140" t="s">
        <v>13</v>
      </c>
    </row>
    <row r="23" spans="1:9" ht="12.75" customHeight="1" thickBot="1">
      <c r="B23" s="137">
        <v>1</v>
      </c>
      <c r="C23" s="141">
        <v>45243</v>
      </c>
      <c r="D23" s="141">
        <v>45272</v>
      </c>
      <c r="E23" s="141">
        <v>45273</v>
      </c>
    </row>
  </sheetData>
  <mergeCells count="9">
    <mergeCell ref="B17:I17"/>
    <mergeCell ref="B15:I15"/>
    <mergeCell ref="A1:F1"/>
    <mergeCell ref="A7:I7"/>
    <mergeCell ref="B9:I9"/>
    <mergeCell ref="C11:I11"/>
    <mergeCell ref="C12:I12"/>
    <mergeCell ref="C13:I13"/>
    <mergeCell ref="C14:I14"/>
  </mergeCells>
  <dataValidations count="2">
    <dataValidation allowBlank="1" showInputMessage="1" showErrorMessage="1" prompt="Proponer y escribir en una frase la estrategia para gestionar la debilidad, la oportunidad, la amenaza o la fortaleza.Usar verbo de acción en infinitivo._x000a_" sqref="G1" xr:uid="{00000000-0002-0000-0000-000000000000}"/>
    <dataValidation type="list" allowBlank="1" showInputMessage="1" showErrorMessage="1" sqref="B11:B14" xr:uid="{00000000-0002-0000-0000-000001000000}">
      <formula1>"Estrategicos, Misionales, Apoyo, Evaluacion y Mejora"</formula1>
    </dataValidation>
  </dataValidations>
  <printOptions horizontalCentered="1"/>
  <pageMargins left="0.70866141732283472" right="0.70866141732283472" top="0.74803149606299213" bottom="0.74803149606299213" header="0.31496062992125984" footer="0.31496062992125984"/>
  <pageSetup scale="85"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39997558519241921"/>
    <pageSetUpPr fitToPage="1"/>
  </sheetPr>
  <dimension ref="A1:FM79"/>
  <sheetViews>
    <sheetView showGridLines="0" zoomScale="55" zoomScaleNormal="55" workbookViewId="0">
      <selection activeCell="I10" sqref="I10:I19"/>
    </sheetView>
  </sheetViews>
  <sheetFormatPr baseColWidth="10" defaultColWidth="11.42578125" defaultRowHeight="15"/>
  <cols>
    <col min="1" max="1" width="18.42578125" style="5" customWidth="1"/>
    <col min="2" max="2" width="35.85546875" style="5" customWidth="1"/>
    <col min="3" max="3" width="40.28515625" customWidth="1"/>
    <col min="4" max="4" width="16.85546875" style="76" customWidth="1"/>
    <col min="5" max="5" width="18.5703125" style="23" customWidth="1"/>
    <col min="6" max="6" width="18.28515625" style="23" bestFit="1" customWidth="1"/>
    <col min="7" max="7" width="18.28515625" bestFit="1" customWidth="1"/>
    <col min="8" max="8" width="32.7109375" customWidth="1"/>
    <col min="9" max="9" width="16.5703125" customWidth="1"/>
    <col min="10" max="10" width="14.28515625" customWidth="1"/>
    <col min="11" max="11" width="17.7109375" customWidth="1"/>
    <col min="12" max="12" width="17.5703125" customWidth="1"/>
    <col min="13" max="13" width="48.28515625" customWidth="1"/>
    <col min="14" max="169" width="11.42578125" style="2"/>
  </cols>
  <sheetData>
    <row r="1" spans="1:169" s="186" customFormat="1" ht="15" customHeight="1">
      <c r="A1" s="380"/>
      <c r="B1" s="381"/>
      <c r="C1" s="567" t="s">
        <v>270</v>
      </c>
      <c r="D1" s="568"/>
      <c r="E1" s="568"/>
      <c r="F1" s="568"/>
      <c r="G1" s="568"/>
      <c r="H1" s="568"/>
      <c r="I1" s="568"/>
      <c r="J1" s="568"/>
      <c r="K1" s="568"/>
      <c r="L1" s="568"/>
      <c r="M1" s="568"/>
    </row>
    <row r="2" spans="1:169" s="186" customFormat="1" ht="15" customHeight="1">
      <c r="A2" s="382"/>
      <c r="B2" s="383"/>
      <c r="C2" s="569"/>
      <c r="D2" s="570"/>
      <c r="E2" s="570"/>
      <c r="F2" s="570"/>
      <c r="G2" s="570"/>
      <c r="H2" s="570"/>
      <c r="I2" s="570"/>
      <c r="J2" s="570"/>
      <c r="K2" s="570"/>
      <c r="L2" s="570"/>
      <c r="M2" s="570"/>
    </row>
    <row r="3" spans="1:169" s="186" customFormat="1" ht="15" customHeight="1">
      <c r="A3" s="1"/>
      <c r="B3" s="1"/>
      <c r="C3" s="571"/>
      <c r="D3" s="572"/>
      <c r="E3" s="572"/>
      <c r="F3" s="572"/>
      <c r="G3" s="572"/>
      <c r="H3" s="572"/>
      <c r="I3" s="572"/>
      <c r="J3" s="572"/>
      <c r="K3" s="572"/>
      <c r="L3" s="572"/>
      <c r="M3" s="572"/>
    </row>
    <row r="4" spans="1:169" s="186" customFormat="1" ht="33" customHeight="1">
      <c r="A4" s="761" t="s">
        <v>271</v>
      </c>
      <c r="B4" s="761"/>
      <c r="C4" s="607" t="s">
        <v>272</v>
      </c>
      <c r="D4" s="608"/>
      <c r="E4" s="608"/>
      <c r="F4" s="608"/>
      <c r="G4" s="608"/>
      <c r="H4" s="608"/>
      <c r="I4" s="608"/>
      <c r="J4" s="608"/>
      <c r="K4" s="608"/>
      <c r="L4" s="608"/>
      <c r="M4" s="609"/>
    </row>
    <row r="5" spans="1:169" s="186" customFormat="1" ht="33" customHeight="1">
      <c r="A5" s="761" t="s">
        <v>273</v>
      </c>
      <c r="B5" s="761"/>
      <c r="C5" s="577" t="s">
        <v>274</v>
      </c>
      <c r="D5" s="575"/>
      <c r="E5" s="575"/>
      <c r="F5" s="575"/>
      <c r="G5" s="575"/>
      <c r="H5" s="575"/>
      <c r="I5" s="575"/>
      <c r="J5" s="575"/>
      <c r="K5" s="575"/>
      <c r="L5" s="575"/>
      <c r="M5" s="576"/>
    </row>
    <row r="6" spans="1:169" s="186" customFormat="1" ht="33" customHeight="1" thickBot="1">
      <c r="A6" s="761" t="s">
        <v>275</v>
      </c>
      <c r="B6" s="761"/>
      <c r="C6" s="574" t="s">
        <v>276</v>
      </c>
      <c r="D6" s="575"/>
      <c r="E6" s="575"/>
      <c r="F6" s="575"/>
      <c r="G6" s="575"/>
      <c r="H6" s="575"/>
      <c r="I6" s="575"/>
      <c r="J6" s="575"/>
      <c r="K6" s="575"/>
      <c r="L6" s="575"/>
      <c r="M6" s="576"/>
    </row>
    <row r="7" spans="1:169" s="19" customFormat="1" ht="40.5" customHeight="1" thickTop="1" thickBot="1">
      <c r="A7" s="886" t="s">
        <v>446</v>
      </c>
      <c r="B7" s="887"/>
      <c r="C7" s="888"/>
      <c r="D7" s="834" t="s">
        <v>447</v>
      </c>
      <c r="E7" s="834"/>
      <c r="F7" s="834"/>
      <c r="G7" s="835" t="s">
        <v>448</v>
      </c>
      <c r="H7" s="889" t="s">
        <v>449</v>
      </c>
      <c r="I7" s="891" t="s">
        <v>450</v>
      </c>
      <c r="J7" s="892"/>
      <c r="K7" s="891" t="s">
        <v>451</v>
      </c>
      <c r="L7" s="892"/>
      <c r="M7" s="893" t="s">
        <v>474</v>
      </c>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row>
    <row r="8" spans="1:169" s="20" customFormat="1" ht="108" customHeight="1" thickTop="1" thickBot="1">
      <c r="A8" s="31" t="s">
        <v>43</v>
      </c>
      <c r="B8" s="31" t="s">
        <v>212</v>
      </c>
      <c r="C8" s="31" t="s">
        <v>214</v>
      </c>
      <c r="D8" s="24" t="s">
        <v>224</v>
      </c>
      <c r="E8" s="24" t="s">
        <v>453</v>
      </c>
      <c r="F8" s="24" t="s">
        <v>454</v>
      </c>
      <c r="G8" s="835"/>
      <c r="H8" s="890"/>
      <c r="I8" s="25" t="s">
        <v>455</v>
      </c>
      <c r="J8" s="25" t="s">
        <v>475</v>
      </c>
      <c r="K8" s="25" t="s">
        <v>457</v>
      </c>
      <c r="L8" s="25" t="s">
        <v>458</v>
      </c>
      <c r="M8" s="893"/>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row>
    <row r="9" spans="1:169" s="21" customFormat="1" ht="21.75" customHeight="1" thickTop="1" thickBot="1">
      <c r="A9" s="823"/>
      <c r="B9" s="824"/>
      <c r="C9" s="824"/>
      <c r="D9" s="824"/>
      <c r="E9" s="824"/>
      <c r="F9" s="824"/>
      <c r="G9" s="824"/>
      <c r="H9" s="26"/>
      <c r="I9" s="26"/>
      <c r="J9" s="26"/>
      <c r="K9" s="26"/>
      <c r="L9" s="26"/>
      <c r="M9" s="26"/>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row>
    <row r="10" spans="1:169" s="22" customFormat="1" ht="15" customHeight="1">
      <c r="A10" s="895">
        <f>'7- Mapa Final Resumen'!A10</f>
        <v>1</v>
      </c>
      <c r="B10" s="896" t="str">
        <f>'7- Mapa Final Resumen'!B10</f>
        <v>Vencimiento 
de Términos</v>
      </c>
      <c r="C10" s="896" t="str">
        <f>'7- Mapa Final Resumen'!C10</f>
        <v>Se realizan  actuaciones procesales o se da  respuesta a las solicitudes de los usuarios de la administración de justicia en materia civil, después del  término legal establecido para decidir sobre los conflictos presentados a los jueces.</v>
      </c>
      <c r="D10" s="897" t="str">
        <f>'7- Mapa Final Resumen'!J10</f>
        <v>Muy Baja - 1</v>
      </c>
      <c r="E10" s="898" t="str">
        <f>'7- Mapa Final Resumen'!K10</f>
        <v>Leve - 1</v>
      </c>
      <c r="F10" s="899" t="str">
        <f>'7- Mapa Final Resumen'!M10</f>
        <v>Bajo - 1</v>
      </c>
      <c r="G10" s="768"/>
      <c r="H10" s="900"/>
      <c r="I10" s="900"/>
      <c r="J10" s="900"/>
      <c r="K10" s="900"/>
      <c r="L10" s="900"/>
      <c r="M10" s="894"/>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row>
    <row r="11" spans="1:169" s="22" customFormat="1" ht="13.5" customHeight="1">
      <c r="A11" s="874"/>
      <c r="B11" s="875"/>
      <c r="C11" s="875"/>
      <c r="D11" s="877"/>
      <c r="E11" s="879"/>
      <c r="F11" s="880"/>
      <c r="G11" s="739"/>
      <c r="H11" s="872"/>
      <c r="I11" s="872"/>
      <c r="J11" s="872"/>
      <c r="K11" s="872"/>
      <c r="L11" s="872"/>
      <c r="M11" s="87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row>
    <row r="12" spans="1:169" s="22" customFormat="1" ht="13.5" customHeight="1">
      <c r="A12" s="874"/>
      <c r="B12" s="875"/>
      <c r="C12" s="875"/>
      <c r="D12" s="877"/>
      <c r="E12" s="879"/>
      <c r="F12" s="880"/>
      <c r="G12" s="739"/>
      <c r="H12" s="872"/>
      <c r="I12" s="872"/>
      <c r="J12" s="872"/>
      <c r="K12" s="872"/>
      <c r="L12" s="872"/>
      <c r="M12" s="87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row>
    <row r="13" spans="1:169" s="22" customFormat="1" ht="13.5" customHeight="1">
      <c r="A13" s="874"/>
      <c r="B13" s="875"/>
      <c r="C13" s="875"/>
      <c r="D13" s="877"/>
      <c r="E13" s="879"/>
      <c r="F13" s="880"/>
      <c r="G13" s="739"/>
      <c r="H13" s="872"/>
      <c r="I13" s="872"/>
      <c r="J13" s="872"/>
      <c r="K13" s="872"/>
      <c r="L13" s="872"/>
      <c r="M13" s="87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row>
    <row r="14" spans="1:169" s="22" customFormat="1" ht="13.5" customHeight="1">
      <c r="A14" s="874"/>
      <c r="B14" s="875"/>
      <c r="C14" s="875"/>
      <c r="D14" s="877"/>
      <c r="E14" s="879"/>
      <c r="F14" s="880"/>
      <c r="G14" s="739"/>
      <c r="H14" s="872"/>
      <c r="I14" s="872"/>
      <c r="J14" s="872"/>
      <c r="K14" s="872"/>
      <c r="L14" s="872"/>
      <c r="M14" s="87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row>
    <row r="15" spans="1:169" s="22" customFormat="1" ht="13.5" customHeight="1">
      <c r="A15" s="874"/>
      <c r="B15" s="875"/>
      <c r="C15" s="875"/>
      <c r="D15" s="877"/>
      <c r="E15" s="879"/>
      <c r="F15" s="880"/>
      <c r="G15" s="739"/>
      <c r="H15" s="872"/>
      <c r="I15" s="872"/>
      <c r="J15" s="872"/>
      <c r="K15" s="872"/>
      <c r="L15" s="872"/>
      <c r="M15" s="87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row>
    <row r="16" spans="1:169" s="22" customFormat="1" ht="13.5" customHeight="1">
      <c r="A16" s="874"/>
      <c r="B16" s="875"/>
      <c r="C16" s="875"/>
      <c r="D16" s="877"/>
      <c r="E16" s="879"/>
      <c r="F16" s="880"/>
      <c r="G16" s="739"/>
      <c r="H16" s="872"/>
      <c r="I16" s="872"/>
      <c r="J16" s="872"/>
      <c r="K16" s="872"/>
      <c r="L16" s="872"/>
      <c r="M16" s="87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row>
    <row r="17" spans="1:169" s="22" customFormat="1" ht="13.5" customHeight="1">
      <c r="A17" s="874"/>
      <c r="B17" s="875"/>
      <c r="C17" s="875"/>
      <c r="D17" s="877"/>
      <c r="E17" s="879"/>
      <c r="F17" s="880"/>
      <c r="G17" s="739"/>
      <c r="H17" s="872"/>
      <c r="I17" s="872"/>
      <c r="J17" s="872"/>
      <c r="K17" s="872"/>
      <c r="L17" s="872"/>
      <c r="M17" s="87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row>
    <row r="18" spans="1:169" s="22" customFormat="1" ht="13.5" customHeight="1">
      <c r="A18" s="874"/>
      <c r="B18" s="875"/>
      <c r="C18" s="875"/>
      <c r="D18" s="877"/>
      <c r="E18" s="879"/>
      <c r="F18" s="880"/>
      <c r="G18" s="739"/>
      <c r="H18" s="872"/>
      <c r="I18" s="872"/>
      <c r="J18" s="872"/>
      <c r="K18" s="872"/>
      <c r="L18" s="872"/>
      <c r="M18" s="87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row>
    <row r="19" spans="1:169" s="22" customFormat="1" ht="21.75" customHeight="1">
      <c r="A19" s="874"/>
      <c r="B19" s="875"/>
      <c r="C19" s="875"/>
      <c r="D19" s="877"/>
      <c r="E19" s="879"/>
      <c r="F19" s="880"/>
      <c r="G19" s="739"/>
      <c r="H19" s="872"/>
      <c r="I19" s="872"/>
      <c r="J19" s="872"/>
      <c r="K19" s="872"/>
      <c r="L19" s="872"/>
      <c r="M19" s="87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row>
    <row r="20" spans="1:169" s="22" customFormat="1" ht="12.75">
      <c r="A20" s="874">
        <f>'7- Mapa Final Resumen'!A20</f>
        <v>2</v>
      </c>
      <c r="B20" s="875" t="str">
        <f>'7- Mapa Final Resumen'!B20</f>
        <v xml:space="preserve">Incumplimientos en la realizacion de audiencias </v>
      </c>
      <c r="C20" s="875" t="str">
        <f>'7- Mapa Final Resumen'!C20</f>
        <v>No se atiende la  solicitud de la parte interesada para la realización de una audiencia preliminar o no se cumple  la programación de audiencias de remate</v>
      </c>
      <c r="D20" s="876" t="str">
        <f>'7- Mapa Final Resumen'!J20</f>
        <v>Muy Baja - 1</v>
      </c>
      <c r="E20" s="878" t="str">
        <f>'7- Mapa Final Resumen'!K20</f>
        <v>Leve - 1</v>
      </c>
      <c r="F20" s="880" t="str">
        <f>'7- Mapa Final Resumen'!M20</f>
        <v>Bajo - 1</v>
      </c>
      <c r="G20" s="739"/>
      <c r="H20" s="872"/>
      <c r="I20" s="872"/>
      <c r="J20" s="872"/>
      <c r="K20" s="872"/>
      <c r="L20" s="872"/>
      <c r="M20" s="87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row>
    <row r="21" spans="1:169" s="22" customFormat="1" ht="12.75" customHeight="1">
      <c r="A21" s="874"/>
      <c r="B21" s="875"/>
      <c r="C21" s="875"/>
      <c r="D21" s="877"/>
      <c r="E21" s="879"/>
      <c r="F21" s="880"/>
      <c r="G21" s="739"/>
      <c r="H21" s="872"/>
      <c r="I21" s="872"/>
      <c r="J21" s="872"/>
      <c r="K21" s="872"/>
      <c r="L21" s="872"/>
      <c r="M21" s="87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row>
    <row r="22" spans="1:169" s="22" customFormat="1" ht="12.75" customHeight="1">
      <c r="A22" s="874"/>
      <c r="B22" s="875"/>
      <c r="C22" s="875"/>
      <c r="D22" s="877"/>
      <c r="E22" s="879"/>
      <c r="F22" s="880"/>
      <c r="G22" s="739"/>
      <c r="H22" s="872"/>
      <c r="I22" s="872"/>
      <c r="J22" s="872"/>
      <c r="K22" s="872"/>
      <c r="L22" s="872"/>
      <c r="M22" s="87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row>
    <row r="23" spans="1:169" s="22" customFormat="1" ht="12.75" customHeight="1">
      <c r="A23" s="874"/>
      <c r="B23" s="875"/>
      <c r="C23" s="875"/>
      <c r="D23" s="877"/>
      <c r="E23" s="879"/>
      <c r="F23" s="880"/>
      <c r="G23" s="739"/>
      <c r="H23" s="872"/>
      <c r="I23" s="872"/>
      <c r="J23" s="872"/>
      <c r="K23" s="872"/>
      <c r="L23" s="872"/>
      <c r="M23" s="87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row>
    <row r="24" spans="1:169" s="22" customFormat="1" ht="13.5" customHeight="1">
      <c r="A24" s="874"/>
      <c r="B24" s="875"/>
      <c r="C24" s="875"/>
      <c r="D24" s="877"/>
      <c r="E24" s="879"/>
      <c r="F24" s="880"/>
      <c r="G24" s="739"/>
      <c r="H24" s="872"/>
      <c r="I24" s="872"/>
      <c r="J24" s="872"/>
      <c r="K24" s="872"/>
      <c r="L24" s="872"/>
      <c r="M24" s="87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row>
    <row r="25" spans="1:169">
      <c r="A25" s="874"/>
      <c r="B25" s="875"/>
      <c r="C25" s="875"/>
      <c r="D25" s="877"/>
      <c r="E25" s="879"/>
      <c r="F25" s="880"/>
      <c r="G25" s="739"/>
      <c r="H25" s="872"/>
      <c r="I25" s="872"/>
      <c r="J25" s="872"/>
      <c r="K25" s="872"/>
      <c r="L25" s="872"/>
      <c r="M25" s="870"/>
      <c r="N25" s="30"/>
      <c r="O25" s="30"/>
    </row>
    <row r="26" spans="1:169">
      <c r="A26" s="874"/>
      <c r="B26" s="875"/>
      <c r="C26" s="875"/>
      <c r="D26" s="877"/>
      <c r="E26" s="879"/>
      <c r="F26" s="880"/>
      <c r="G26" s="739"/>
      <c r="H26" s="872"/>
      <c r="I26" s="872"/>
      <c r="J26" s="872"/>
      <c r="K26" s="872"/>
      <c r="L26" s="872"/>
      <c r="M26" s="870"/>
      <c r="N26" s="30"/>
      <c r="O26" s="30"/>
    </row>
    <row r="27" spans="1:169">
      <c r="A27" s="874"/>
      <c r="B27" s="875"/>
      <c r="C27" s="875"/>
      <c r="D27" s="877"/>
      <c r="E27" s="879"/>
      <c r="F27" s="880"/>
      <c r="G27" s="739"/>
      <c r="H27" s="872"/>
      <c r="I27" s="872"/>
      <c r="J27" s="872"/>
      <c r="K27" s="872"/>
      <c r="L27" s="872"/>
      <c r="M27" s="870"/>
      <c r="N27" s="30"/>
      <c r="O27" s="30"/>
    </row>
    <row r="28" spans="1:169">
      <c r="A28" s="874"/>
      <c r="B28" s="875"/>
      <c r="C28" s="875"/>
      <c r="D28" s="877"/>
      <c r="E28" s="879"/>
      <c r="F28" s="880"/>
      <c r="G28" s="739"/>
      <c r="H28" s="872"/>
      <c r="I28" s="872"/>
      <c r="J28" s="872"/>
      <c r="K28" s="872"/>
      <c r="L28" s="872"/>
      <c r="M28" s="870"/>
      <c r="N28" s="30"/>
      <c r="O28" s="30"/>
    </row>
    <row r="29" spans="1:169">
      <c r="A29" s="874"/>
      <c r="B29" s="875"/>
      <c r="C29" s="875"/>
      <c r="D29" s="877"/>
      <c r="E29" s="879"/>
      <c r="F29" s="880"/>
      <c r="G29" s="739"/>
      <c r="H29" s="872"/>
      <c r="I29" s="872"/>
      <c r="J29" s="872"/>
      <c r="K29" s="872"/>
      <c r="L29" s="872"/>
      <c r="M29" s="870"/>
      <c r="N29" s="30"/>
      <c r="O29" s="30"/>
    </row>
    <row r="30" spans="1:169" s="22" customFormat="1" ht="12.75">
      <c r="A30" s="874">
        <f>'7- Mapa Final Resumen'!A30</f>
        <v>3</v>
      </c>
      <c r="B30" s="875" t="str">
        <f>'7- Mapa Final Resumen'!B30</f>
        <v xml:space="preserve"> Efectuar notificaciones que no cumplan con los requistos</v>
      </c>
      <c r="C30" s="875" t="str">
        <f>'7- Mapa Final Resumen'!C30</f>
        <v xml:space="preserve">No se realizan las  notificaciones , 
no se efectuan  oportunamente 
o no se aplica la normatividad </v>
      </c>
      <c r="D30" s="876" t="str">
        <f>'7- Mapa Final Resumen'!J30</f>
        <v>Muy Baja - 1</v>
      </c>
      <c r="E30" s="878" t="str">
        <f>'7- Mapa Final Resumen'!K30</f>
        <v>Leve - 1</v>
      </c>
      <c r="F30" s="880" t="str">
        <f>'7- Mapa Final Resumen'!M30</f>
        <v>Bajo - 1</v>
      </c>
      <c r="G30" s="739"/>
      <c r="H30" s="872"/>
      <c r="I30" s="872"/>
      <c r="J30" s="872"/>
      <c r="K30" s="872"/>
      <c r="L30" s="872"/>
      <c r="M30" s="87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row>
    <row r="31" spans="1:169" s="22" customFormat="1" ht="12.75" customHeight="1">
      <c r="A31" s="874"/>
      <c r="B31" s="875"/>
      <c r="C31" s="875"/>
      <c r="D31" s="877"/>
      <c r="E31" s="879"/>
      <c r="F31" s="880"/>
      <c r="G31" s="739"/>
      <c r="H31" s="872"/>
      <c r="I31" s="872"/>
      <c r="J31" s="872"/>
      <c r="K31" s="872"/>
      <c r="L31" s="872"/>
      <c r="M31" s="87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row>
    <row r="32" spans="1:169" s="22" customFormat="1" ht="12.75" customHeight="1">
      <c r="A32" s="874"/>
      <c r="B32" s="875"/>
      <c r="C32" s="875"/>
      <c r="D32" s="877"/>
      <c r="E32" s="879"/>
      <c r="F32" s="880"/>
      <c r="G32" s="739"/>
      <c r="H32" s="872"/>
      <c r="I32" s="872"/>
      <c r="J32" s="872"/>
      <c r="K32" s="872"/>
      <c r="L32" s="872"/>
      <c r="M32" s="87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row>
    <row r="33" spans="1:169" s="22" customFormat="1" ht="12.75" customHeight="1">
      <c r="A33" s="874"/>
      <c r="B33" s="875"/>
      <c r="C33" s="875"/>
      <c r="D33" s="877"/>
      <c r="E33" s="879"/>
      <c r="F33" s="880"/>
      <c r="G33" s="739"/>
      <c r="H33" s="872"/>
      <c r="I33" s="872"/>
      <c r="J33" s="872"/>
      <c r="K33" s="872"/>
      <c r="L33" s="872"/>
      <c r="M33" s="87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row>
    <row r="34" spans="1:169" s="22" customFormat="1" ht="13.5" customHeight="1">
      <c r="A34" s="874"/>
      <c r="B34" s="875"/>
      <c r="C34" s="875"/>
      <c r="D34" s="877"/>
      <c r="E34" s="879"/>
      <c r="F34" s="880"/>
      <c r="G34" s="739"/>
      <c r="H34" s="872"/>
      <c r="I34" s="872"/>
      <c r="J34" s="872"/>
      <c r="K34" s="872"/>
      <c r="L34" s="872"/>
      <c r="M34" s="87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row>
    <row r="35" spans="1:169">
      <c r="A35" s="874"/>
      <c r="B35" s="875"/>
      <c r="C35" s="875"/>
      <c r="D35" s="877"/>
      <c r="E35" s="879"/>
      <c r="F35" s="880"/>
      <c r="G35" s="739"/>
      <c r="H35" s="872"/>
      <c r="I35" s="872"/>
      <c r="J35" s="872"/>
      <c r="K35" s="872"/>
      <c r="L35" s="872"/>
      <c r="M35" s="870"/>
      <c r="N35" s="30"/>
      <c r="O35" s="30"/>
    </row>
    <row r="36" spans="1:169">
      <c r="A36" s="874"/>
      <c r="B36" s="875"/>
      <c r="C36" s="875"/>
      <c r="D36" s="877"/>
      <c r="E36" s="879"/>
      <c r="F36" s="880"/>
      <c r="G36" s="739"/>
      <c r="H36" s="872"/>
      <c r="I36" s="872"/>
      <c r="J36" s="872"/>
      <c r="K36" s="872"/>
      <c r="L36" s="872"/>
      <c r="M36" s="870"/>
      <c r="N36" s="30"/>
      <c r="O36" s="30"/>
    </row>
    <row r="37" spans="1:169">
      <c r="A37" s="874"/>
      <c r="B37" s="875"/>
      <c r="C37" s="875"/>
      <c r="D37" s="877"/>
      <c r="E37" s="879"/>
      <c r="F37" s="880"/>
      <c r="G37" s="739"/>
      <c r="H37" s="872"/>
      <c r="I37" s="872"/>
      <c r="J37" s="872"/>
      <c r="K37" s="872"/>
      <c r="L37" s="872"/>
      <c r="M37" s="870"/>
      <c r="N37" s="30"/>
      <c r="O37" s="30"/>
    </row>
    <row r="38" spans="1:169">
      <c r="A38" s="874"/>
      <c r="B38" s="875"/>
      <c r="C38" s="875"/>
      <c r="D38" s="877"/>
      <c r="E38" s="879"/>
      <c r="F38" s="880"/>
      <c r="G38" s="739"/>
      <c r="H38" s="872"/>
      <c r="I38" s="872"/>
      <c r="J38" s="872"/>
      <c r="K38" s="872"/>
      <c r="L38" s="872"/>
      <c r="M38" s="870"/>
      <c r="N38" s="30"/>
      <c r="O38" s="30"/>
    </row>
    <row r="39" spans="1:169">
      <c r="A39" s="874"/>
      <c r="B39" s="875"/>
      <c r="C39" s="875"/>
      <c r="D39" s="877"/>
      <c r="E39" s="879"/>
      <c r="F39" s="880"/>
      <c r="G39" s="739"/>
      <c r="H39" s="872"/>
      <c r="I39" s="872"/>
      <c r="J39" s="872"/>
      <c r="K39" s="872"/>
      <c r="L39" s="872"/>
      <c r="M39" s="870"/>
      <c r="N39" s="30"/>
      <c r="O39" s="30"/>
    </row>
    <row r="40" spans="1:169" s="22" customFormat="1" ht="12.75">
      <c r="A40" s="874">
        <f>'7- Mapa Final Resumen'!A40</f>
        <v>4</v>
      </c>
      <c r="B40" s="875" t="str">
        <f>'7- Mapa Final Resumen'!B40</f>
        <v>Efectuar el reparto judicial incumpliendo requisitos</v>
      </c>
      <c r="C40" s="875" t="str">
        <f>'7- Mapa Final Resumen'!C40</f>
        <v>Realizar el reparto incumpliendo los principios  y condiciones establecidas para su realización</v>
      </c>
      <c r="D40" s="876" t="str">
        <f>'7- Mapa Final Resumen'!J40</f>
        <v>Muy Baja - 1</v>
      </c>
      <c r="E40" s="878" t="str">
        <f>'7- Mapa Final Resumen'!K40</f>
        <v>Leve - 1</v>
      </c>
      <c r="F40" s="880" t="str">
        <f>'7- Mapa Final Resumen'!M40</f>
        <v>Bajo - 1</v>
      </c>
      <c r="G40" s="739"/>
      <c r="H40" s="872"/>
      <c r="I40" s="872"/>
      <c r="J40" s="872"/>
      <c r="K40" s="872"/>
      <c r="L40" s="872"/>
      <c r="M40" s="87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row>
    <row r="41" spans="1:169" s="22" customFormat="1" ht="12.75" customHeight="1">
      <c r="A41" s="874"/>
      <c r="B41" s="875"/>
      <c r="C41" s="875"/>
      <c r="D41" s="877"/>
      <c r="E41" s="879"/>
      <c r="F41" s="880"/>
      <c r="G41" s="739"/>
      <c r="H41" s="872"/>
      <c r="I41" s="872"/>
      <c r="J41" s="872"/>
      <c r="K41" s="872"/>
      <c r="L41" s="872"/>
      <c r="M41" s="87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row>
    <row r="42" spans="1:169" s="22" customFormat="1" ht="12.75" customHeight="1">
      <c r="A42" s="874"/>
      <c r="B42" s="875"/>
      <c r="C42" s="875"/>
      <c r="D42" s="877"/>
      <c r="E42" s="879"/>
      <c r="F42" s="880"/>
      <c r="G42" s="739"/>
      <c r="H42" s="872"/>
      <c r="I42" s="872"/>
      <c r="J42" s="872"/>
      <c r="K42" s="872"/>
      <c r="L42" s="872"/>
      <c r="M42" s="87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row>
    <row r="43" spans="1:169" s="22" customFormat="1" ht="12.75" customHeight="1">
      <c r="A43" s="874"/>
      <c r="B43" s="875"/>
      <c r="C43" s="875"/>
      <c r="D43" s="877"/>
      <c r="E43" s="879"/>
      <c r="F43" s="880"/>
      <c r="G43" s="739"/>
      <c r="H43" s="872"/>
      <c r="I43" s="872"/>
      <c r="J43" s="872"/>
      <c r="K43" s="872"/>
      <c r="L43" s="872"/>
      <c r="M43" s="87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row>
    <row r="44" spans="1:169" s="22" customFormat="1" ht="13.5" customHeight="1">
      <c r="A44" s="874"/>
      <c r="B44" s="875"/>
      <c r="C44" s="875"/>
      <c r="D44" s="877"/>
      <c r="E44" s="879"/>
      <c r="F44" s="880"/>
      <c r="G44" s="739"/>
      <c r="H44" s="872"/>
      <c r="I44" s="872"/>
      <c r="J44" s="872"/>
      <c r="K44" s="872"/>
      <c r="L44" s="872"/>
      <c r="M44" s="87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row>
    <row r="45" spans="1:169">
      <c r="A45" s="874"/>
      <c r="B45" s="875"/>
      <c r="C45" s="875"/>
      <c r="D45" s="877"/>
      <c r="E45" s="879"/>
      <c r="F45" s="880"/>
      <c r="G45" s="739"/>
      <c r="H45" s="872"/>
      <c r="I45" s="872"/>
      <c r="J45" s="872"/>
      <c r="K45" s="872"/>
      <c r="L45" s="872"/>
      <c r="M45" s="870"/>
      <c r="N45" s="30"/>
      <c r="O45" s="30"/>
    </row>
    <row r="46" spans="1:169">
      <c r="A46" s="874"/>
      <c r="B46" s="875"/>
      <c r="C46" s="875"/>
      <c r="D46" s="877"/>
      <c r="E46" s="879"/>
      <c r="F46" s="880"/>
      <c r="G46" s="739"/>
      <c r="H46" s="872"/>
      <c r="I46" s="872"/>
      <c r="J46" s="872"/>
      <c r="K46" s="872"/>
      <c r="L46" s="872"/>
      <c r="M46" s="870"/>
      <c r="N46" s="30"/>
      <c r="O46" s="30"/>
    </row>
    <row r="47" spans="1:169">
      <c r="A47" s="874"/>
      <c r="B47" s="875"/>
      <c r="C47" s="875"/>
      <c r="D47" s="877"/>
      <c r="E47" s="879"/>
      <c r="F47" s="880"/>
      <c r="G47" s="739"/>
      <c r="H47" s="872"/>
      <c r="I47" s="872"/>
      <c r="J47" s="872"/>
      <c r="K47" s="872"/>
      <c r="L47" s="872"/>
      <c r="M47" s="870"/>
      <c r="N47" s="30"/>
      <c r="O47" s="30"/>
    </row>
    <row r="48" spans="1:169">
      <c r="A48" s="874"/>
      <c r="B48" s="875"/>
      <c r="C48" s="875"/>
      <c r="D48" s="877"/>
      <c r="E48" s="879"/>
      <c r="F48" s="880"/>
      <c r="G48" s="739"/>
      <c r="H48" s="872"/>
      <c r="I48" s="872"/>
      <c r="J48" s="872"/>
      <c r="K48" s="872"/>
      <c r="L48" s="872"/>
      <c r="M48" s="870"/>
      <c r="N48" s="30"/>
      <c r="O48" s="30"/>
    </row>
    <row r="49" spans="1:169">
      <c r="A49" s="874"/>
      <c r="B49" s="875"/>
      <c r="C49" s="875"/>
      <c r="D49" s="877"/>
      <c r="E49" s="879"/>
      <c r="F49" s="880"/>
      <c r="G49" s="739"/>
      <c r="H49" s="872"/>
      <c r="I49" s="872"/>
      <c r="J49" s="872"/>
      <c r="K49" s="872"/>
      <c r="L49" s="872"/>
      <c r="M49" s="870"/>
      <c r="N49" s="30"/>
      <c r="O49" s="30"/>
    </row>
    <row r="50" spans="1:169" s="22" customFormat="1" ht="12.75">
      <c r="A50" s="874">
        <v>5</v>
      </c>
      <c r="B50" s="875" t="str">
        <f>'7- Mapa Final Resumen'!B50</f>
        <v>Pérdida de documentos</v>
      </c>
      <c r="C50" s="875" t="str">
        <f>'7- Mapa Final Resumen'!C50</f>
        <v>Extravío temporal o definitivo de los  documentos de los procesos judiciales</v>
      </c>
      <c r="D50" s="876" t="str">
        <f>'7- Mapa Final Resumen'!J50</f>
        <v>Muy Baja - 1</v>
      </c>
      <c r="E50" s="878" t="str">
        <f>'7- Mapa Final Resumen'!K50</f>
        <v>Leve - 1</v>
      </c>
      <c r="F50" s="880" t="str">
        <f>'7- Mapa Final Resumen'!M50</f>
        <v>Bajo - 1</v>
      </c>
      <c r="G50" s="739"/>
      <c r="H50" s="872"/>
      <c r="I50" s="872"/>
      <c r="J50" s="872"/>
      <c r="K50" s="872"/>
      <c r="L50" s="872"/>
      <c r="M50" s="87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row>
    <row r="51" spans="1:169" s="22" customFormat="1" ht="12.75" customHeight="1">
      <c r="A51" s="874"/>
      <c r="B51" s="875"/>
      <c r="C51" s="875"/>
      <c r="D51" s="877"/>
      <c r="E51" s="879"/>
      <c r="F51" s="880"/>
      <c r="G51" s="739"/>
      <c r="H51" s="872"/>
      <c r="I51" s="872"/>
      <c r="J51" s="872"/>
      <c r="K51" s="872"/>
      <c r="L51" s="872"/>
      <c r="M51" s="87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row>
    <row r="52" spans="1:169" s="22" customFormat="1" ht="12.75" customHeight="1">
      <c r="A52" s="874"/>
      <c r="B52" s="875"/>
      <c r="C52" s="875"/>
      <c r="D52" s="877"/>
      <c r="E52" s="879"/>
      <c r="F52" s="880"/>
      <c r="G52" s="739"/>
      <c r="H52" s="872"/>
      <c r="I52" s="872"/>
      <c r="J52" s="872"/>
      <c r="K52" s="872"/>
      <c r="L52" s="872"/>
      <c r="M52" s="87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row>
    <row r="53" spans="1:169" s="22" customFormat="1" ht="12.75" customHeight="1">
      <c r="A53" s="874"/>
      <c r="B53" s="875"/>
      <c r="C53" s="875"/>
      <c r="D53" s="877"/>
      <c r="E53" s="879"/>
      <c r="F53" s="880"/>
      <c r="G53" s="739"/>
      <c r="H53" s="872"/>
      <c r="I53" s="872"/>
      <c r="J53" s="872"/>
      <c r="K53" s="872"/>
      <c r="L53" s="872"/>
      <c r="M53" s="87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row>
    <row r="54" spans="1:169" s="22" customFormat="1" ht="13.5" customHeight="1">
      <c r="A54" s="874"/>
      <c r="B54" s="875"/>
      <c r="C54" s="875"/>
      <c r="D54" s="877"/>
      <c r="E54" s="879"/>
      <c r="F54" s="880"/>
      <c r="G54" s="739"/>
      <c r="H54" s="872"/>
      <c r="I54" s="872"/>
      <c r="J54" s="872"/>
      <c r="K54" s="872"/>
      <c r="L54" s="872"/>
      <c r="M54" s="87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row>
    <row r="55" spans="1:169">
      <c r="A55" s="874"/>
      <c r="B55" s="875"/>
      <c r="C55" s="875"/>
      <c r="D55" s="877"/>
      <c r="E55" s="879"/>
      <c r="F55" s="880"/>
      <c r="G55" s="739"/>
      <c r="H55" s="872"/>
      <c r="I55" s="872"/>
      <c r="J55" s="872"/>
      <c r="K55" s="872"/>
      <c r="L55" s="872"/>
      <c r="M55" s="870"/>
      <c r="N55" s="30"/>
      <c r="O55" s="30"/>
    </row>
    <row r="56" spans="1:169">
      <c r="A56" s="874"/>
      <c r="B56" s="875"/>
      <c r="C56" s="875"/>
      <c r="D56" s="877"/>
      <c r="E56" s="879"/>
      <c r="F56" s="880"/>
      <c r="G56" s="739"/>
      <c r="H56" s="872"/>
      <c r="I56" s="872"/>
      <c r="J56" s="872"/>
      <c r="K56" s="872"/>
      <c r="L56" s="872"/>
      <c r="M56" s="870"/>
      <c r="N56" s="30"/>
      <c r="O56" s="30"/>
    </row>
    <row r="57" spans="1:169">
      <c r="A57" s="874"/>
      <c r="B57" s="875"/>
      <c r="C57" s="875"/>
      <c r="D57" s="877"/>
      <c r="E57" s="879"/>
      <c r="F57" s="880"/>
      <c r="G57" s="739"/>
      <c r="H57" s="872"/>
      <c r="I57" s="872"/>
      <c r="J57" s="872"/>
      <c r="K57" s="872"/>
      <c r="L57" s="872"/>
      <c r="M57" s="870"/>
      <c r="N57" s="30"/>
      <c r="O57" s="30"/>
    </row>
    <row r="58" spans="1:169">
      <c r="A58" s="874"/>
      <c r="B58" s="875"/>
      <c r="C58" s="875"/>
      <c r="D58" s="877"/>
      <c r="E58" s="879"/>
      <c r="F58" s="880"/>
      <c r="G58" s="739"/>
      <c r="H58" s="872"/>
      <c r="I58" s="872"/>
      <c r="J58" s="872"/>
      <c r="K58" s="872"/>
      <c r="L58" s="872"/>
      <c r="M58" s="870"/>
      <c r="N58" s="30"/>
      <c r="O58" s="30"/>
    </row>
    <row r="59" spans="1:169" ht="15.75" thickBot="1">
      <c r="A59" s="881"/>
      <c r="B59" s="882"/>
      <c r="C59" s="882"/>
      <c r="D59" s="883"/>
      <c r="E59" s="884"/>
      <c r="F59" s="885"/>
      <c r="G59" s="747"/>
      <c r="H59" s="873"/>
      <c r="I59" s="873"/>
      <c r="J59" s="873"/>
      <c r="K59" s="873"/>
      <c r="L59" s="873"/>
      <c r="M59" s="871"/>
      <c r="N59" s="30"/>
      <c r="O59" s="30"/>
    </row>
    <row r="60" spans="1:169" s="22" customFormat="1" ht="15.75" customHeight="1">
      <c r="A60" s="874">
        <v>6</v>
      </c>
      <c r="B60" s="875" t="str">
        <f>'7- Mapa Final Resumen'!B60</f>
        <v xml:space="preserve">Recibir , ofrecer, prometer , entregar o aceptar dádivas o beneficios a nombre propio o de terceros para  expedir, alterar,retener , extraviar o entregar  documentos  sin el lleno de requisitos legales </v>
      </c>
      <c r="C60" s="875" t="str">
        <f>'7- Mapa Final Resumen'!C60</f>
        <v xml:space="preserve"> Realizar trámites sin el cumplimiento de los requisitos legales  o  con informacionfalsa</v>
      </c>
      <c r="D60" s="876" t="e">
        <f>'7- Mapa Final Resumen'!J60</f>
        <v>#VALUE!</v>
      </c>
      <c r="E60" s="878" t="str">
        <f>'7- Mapa Final Resumen'!K60</f>
        <v>Mayor - 4</v>
      </c>
      <c r="F60" s="880" t="e">
        <f>'7- Mapa Final Resumen'!M60</f>
        <v>#VALUE!</v>
      </c>
      <c r="G60" s="739"/>
      <c r="H60" s="872"/>
      <c r="I60" s="872"/>
      <c r="J60" s="872"/>
      <c r="K60" s="872"/>
      <c r="L60" s="872"/>
      <c r="M60" s="87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c r="DN60" s="30"/>
      <c r="DO60" s="30"/>
      <c r="DP60" s="30"/>
      <c r="DQ60" s="30"/>
      <c r="DR60" s="30"/>
      <c r="DS60" s="30"/>
      <c r="DT60" s="30"/>
      <c r="DU60" s="30"/>
      <c r="DV60" s="30"/>
      <c r="DW60" s="30"/>
      <c r="DX60" s="30"/>
      <c r="DY60" s="30"/>
      <c r="DZ60" s="30"/>
      <c r="EA60" s="30"/>
      <c r="EB60" s="30"/>
      <c r="EC60" s="30"/>
      <c r="ED60" s="30"/>
      <c r="EE60" s="30"/>
      <c r="EF60" s="30"/>
      <c r="EG60" s="30"/>
      <c r="EH60" s="30"/>
      <c r="EI60" s="30"/>
      <c r="EJ60" s="30"/>
      <c r="EK60" s="30"/>
      <c r="EL60" s="30"/>
      <c r="EM60" s="30"/>
      <c r="EN60" s="30"/>
      <c r="EO60" s="30"/>
      <c r="EP60" s="30"/>
      <c r="EQ60" s="30"/>
      <c r="ER60" s="30"/>
      <c r="ES60" s="30"/>
      <c r="ET60" s="30"/>
      <c r="EU60" s="30"/>
      <c r="EV60" s="30"/>
      <c r="EW60" s="30"/>
      <c r="EX60" s="30"/>
      <c r="EY60" s="30"/>
      <c r="EZ60" s="30"/>
      <c r="FA60" s="30"/>
      <c r="FB60" s="30"/>
      <c r="FC60" s="30"/>
      <c r="FD60" s="30"/>
      <c r="FE60" s="30"/>
      <c r="FF60" s="30"/>
      <c r="FG60" s="30"/>
      <c r="FH60" s="30"/>
      <c r="FI60" s="30"/>
      <c r="FJ60" s="30"/>
      <c r="FK60" s="30"/>
      <c r="FL60" s="30"/>
      <c r="FM60" s="30"/>
    </row>
    <row r="61" spans="1:169" s="22" customFormat="1" ht="12.75" customHeight="1">
      <c r="A61" s="874"/>
      <c r="B61" s="875"/>
      <c r="C61" s="875"/>
      <c r="D61" s="877"/>
      <c r="E61" s="879"/>
      <c r="F61" s="880"/>
      <c r="G61" s="739"/>
      <c r="H61" s="872"/>
      <c r="I61" s="872"/>
      <c r="J61" s="872"/>
      <c r="K61" s="872"/>
      <c r="L61" s="872"/>
      <c r="M61" s="87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30"/>
      <c r="EU61" s="30"/>
      <c r="EV61" s="30"/>
      <c r="EW61" s="30"/>
      <c r="EX61" s="30"/>
      <c r="EY61" s="30"/>
      <c r="EZ61" s="30"/>
      <c r="FA61" s="30"/>
      <c r="FB61" s="30"/>
      <c r="FC61" s="30"/>
      <c r="FD61" s="30"/>
      <c r="FE61" s="30"/>
      <c r="FF61" s="30"/>
      <c r="FG61" s="30"/>
      <c r="FH61" s="30"/>
      <c r="FI61" s="30"/>
      <c r="FJ61" s="30"/>
      <c r="FK61" s="30"/>
      <c r="FL61" s="30"/>
      <c r="FM61" s="30"/>
    </row>
    <row r="62" spans="1:169" s="22" customFormat="1" ht="12.75" customHeight="1">
      <c r="A62" s="874"/>
      <c r="B62" s="875"/>
      <c r="C62" s="875"/>
      <c r="D62" s="877"/>
      <c r="E62" s="879"/>
      <c r="F62" s="880"/>
      <c r="G62" s="739"/>
      <c r="H62" s="872"/>
      <c r="I62" s="872"/>
      <c r="J62" s="872"/>
      <c r="K62" s="872"/>
      <c r="L62" s="872"/>
      <c r="M62" s="87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row>
    <row r="63" spans="1:169" s="22" customFormat="1" ht="12.75" customHeight="1">
      <c r="A63" s="874"/>
      <c r="B63" s="875"/>
      <c r="C63" s="875"/>
      <c r="D63" s="877"/>
      <c r="E63" s="879"/>
      <c r="F63" s="880"/>
      <c r="G63" s="739"/>
      <c r="H63" s="872"/>
      <c r="I63" s="872"/>
      <c r="J63" s="872"/>
      <c r="K63" s="872"/>
      <c r="L63" s="872"/>
      <c r="M63" s="87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c r="EJ63" s="30"/>
      <c r="EK63" s="30"/>
      <c r="EL63" s="30"/>
      <c r="EM63" s="30"/>
      <c r="EN63" s="30"/>
      <c r="EO63" s="30"/>
      <c r="EP63" s="30"/>
      <c r="EQ63" s="30"/>
      <c r="ER63" s="30"/>
      <c r="ES63" s="30"/>
      <c r="ET63" s="30"/>
      <c r="EU63" s="30"/>
      <c r="EV63" s="30"/>
      <c r="EW63" s="30"/>
      <c r="EX63" s="30"/>
      <c r="EY63" s="30"/>
      <c r="EZ63" s="30"/>
      <c r="FA63" s="30"/>
      <c r="FB63" s="30"/>
      <c r="FC63" s="30"/>
      <c r="FD63" s="30"/>
      <c r="FE63" s="30"/>
      <c r="FF63" s="30"/>
      <c r="FG63" s="30"/>
      <c r="FH63" s="30"/>
      <c r="FI63" s="30"/>
      <c r="FJ63" s="30"/>
      <c r="FK63" s="30"/>
      <c r="FL63" s="30"/>
      <c r="FM63" s="30"/>
    </row>
    <row r="64" spans="1:169" s="22" customFormat="1" ht="13.5" customHeight="1">
      <c r="A64" s="874"/>
      <c r="B64" s="875"/>
      <c r="C64" s="875"/>
      <c r="D64" s="877"/>
      <c r="E64" s="879"/>
      <c r="F64" s="880"/>
      <c r="G64" s="739"/>
      <c r="H64" s="872"/>
      <c r="I64" s="872"/>
      <c r="J64" s="872"/>
      <c r="K64" s="872"/>
      <c r="L64" s="872"/>
      <c r="M64" s="87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c r="CP64" s="30"/>
      <c r="CQ64" s="30"/>
      <c r="CR64" s="30"/>
      <c r="CS64" s="30"/>
      <c r="CT64" s="30"/>
      <c r="CU64" s="30"/>
      <c r="CV64" s="30"/>
      <c r="CW64" s="30"/>
      <c r="CX64" s="30"/>
      <c r="CY64" s="30"/>
      <c r="CZ64" s="30"/>
      <c r="DA64" s="30"/>
      <c r="DB64" s="30"/>
      <c r="DC64" s="30"/>
      <c r="DD64" s="30"/>
      <c r="DE64" s="30"/>
      <c r="DF64" s="30"/>
      <c r="DG64" s="30"/>
      <c r="DH64" s="30"/>
      <c r="DI64" s="30"/>
      <c r="DJ64" s="30"/>
      <c r="DK64" s="30"/>
      <c r="DL64" s="30"/>
      <c r="DM64" s="30"/>
      <c r="DN64" s="30"/>
      <c r="DO64" s="30"/>
      <c r="DP64" s="30"/>
      <c r="DQ64" s="30"/>
      <c r="DR64" s="30"/>
      <c r="DS64" s="30"/>
      <c r="DT64" s="30"/>
      <c r="DU64" s="30"/>
      <c r="DV64" s="30"/>
      <c r="DW64" s="30"/>
      <c r="DX64" s="30"/>
      <c r="DY64" s="30"/>
      <c r="DZ64" s="30"/>
      <c r="EA64" s="30"/>
      <c r="EB64" s="30"/>
      <c r="EC64" s="30"/>
      <c r="ED64" s="30"/>
      <c r="EE64" s="30"/>
      <c r="EF64" s="30"/>
      <c r="EG64" s="30"/>
      <c r="EH64" s="30"/>
      <c r="EI64" s="30"/>
      <c r="EJ64" s="30"/>
      <c r="EK64" s="30"/>
      <c r="EL64" s="30"/>
      <c r="EM64" s="30"/>
      <c r="EN64" s="30"/>
      <c r="EO64" s="30"/>
      <c r="EP64" s="30"/>
      <c r="EQ64" s="30"/>
      <c r="ER64" s="30"/>
      <c r="ES64" s="30"/>
      <c r="ET64" s="30"/>
      <c r="EU64" s="30"/>
      <c r="EV64" s="30"/>
      <c r="EW64" s="30"/>
      <c r="EX64" s="30"/>
      <c r="EY64" s="30"/>
      <c r="EZ64" s="30"/>
      <c r="FA64" s="30"/>
      <c r="FB64" s="30"/>
      <c r="FC64" s="30"/>
      <c r="FD64" s="30"/>
      <c r="FE64" s="30"/>
      <c r="FF64" s="30"/>
      <c r="FG64" s="30"/>
      <c r="FH64" s="30"/>
      <c r="FI64" s="30"/>
      <c r="FJ64" s="30"/>
      <c r="FK64" s="30"/>
      <c r="FL64" s="30"/>
      <c r="FM64" s="30"/>
    </row>
    <row r="65" spans="1:169">
      <c r="A65" s="874"/>
      <c r="B65" s="875"/>
      <c r="C65" s="875"/>
      <c r="D65" s="877"/>
      <c r="E65" s="879"/>
      <c r="F65" s="880"/>
      <c r="G65" s="739"/>
      <c r="H65" s="872"/>
      <c r="I65" s="872"/>
      <c r="J65" s="872"/>
      <c r="K65" s="872"/>
      <c r="L65" s="872"/>
      <c r="M65" s="870"/>
      <c r="N65" s="30"/>
      <c r="O65" s="30"/>
    </row>
    <row r="66" spans="1:169">
      <c r="A66" s="874"/>
      <c r="B66" s="875"/>
      <c r="C66" s="875"/>
      <c r="D66" s="877"/>
      <c r="E66" s="879"/>
      <c r="F66" s="880"/>
      <c r="G66" s="739"/>
      <c r="H66" s="872"/>
      <c r="I66" s="872"/>
      <c r="J66" s="872"/>
      <c r="K66" s="872"/>
      <c r="L66" s="872"/>
      <c r="M66" s="870"/>
      <c r="N66" s="30"/>
      <c r="O66" s="30"/>
    </row>
    <row r="67" spans="1:169">
      <c r="A67" s="874"/>
      <c r="B67" s="875"/>
      <c r="C67" s="875"/>
      <c r="D67" s="877"/>
      <c r="E67" s="879"/>
      <c r="F67" s="880"/>
      <c r="G67" s="739"/>
      <c r="H67" s="872"/>
      <c r="I67" s="872"/>
      <c r="J67" s="872"/>
      <c r="K67" s="872"/>
      <c r="L67" s="872"/>
      <c r="M67" s="870"/>
      <c r="N67" s="30"/>
      <c r="O67" s="30"/>
    </row>
    <row r="68" spans="1:169">
      <c r="A68" s="874"/>
      <c r="B68" s="875"/>
      <c r="C68" s="875"/>
      <c r="D68" s="877"/>
      <c r="E68" s="879"/>
      <c r="F68" s="880"/>
      <c r="G68" s="739"/>
      <c r="H68" s="872"/>
      <c r="I68" s="872"/>
      <c r="J68" s="872"/>
      <c r="K68" s="872"/>
      <c r="L68" s="872"/>
      <c r="M68" s="870"/>
      <c r="N68" s="30"/>
      <c r="O68" s="30"/>
    </row>
    <row r="69" spans="1:169" ht="15.75" thickBot="1">
      <c r="A69" s="881"/>
      <c r="B69" s="882"/>
      <c r="C69" s="882"/>
      <c r="D69" s="883"/>
      <c r="E69" s="884"/>
      <c r="F69" s="885"/>
      <c r="G69" s="747"/>
      <c r="H69" s="873"/>
      <c r="I69" s="873"/>
      <c r="J69" s="873"/>
      <c r="K69" s="873"/>
      <c r="L69" s="873"/>
      <c r="M69" s="871"/>
      <c r="N69" s="30"/>
      <c r="O69" s="30"/>
    </row>
    <row r="70" spans="1:169" s="22" customFormat="1" ht="15.75" customHeight="1">
      <c r="A70" s="874">
        <v>7</v>
      </c>
      <c r="B70" s="875" t="str">
        <f>'7- Mapa Final Resumen'!B70</f>
        <v xml:space="preserve">Recibir, ofrecer, prometer, entregar o aceptar dadivas  o beneficios a nombre propio o de terceros para  demorar, retener, alterar o direccionar fallos judiciales </v>
      </c>
      <c r="C70" s="875" t="str">
        <f>'7- Mapa Final Resumen'!C70</f>
        <v xml:space="preserve">Proferir  sentencias judiciales incumplmiendo los principios de la administracion de justicia o sin la observancia de los Codigos  Procesales en la materia </v>
      </c>
      <c r="D70" s="876" t="e">
        <f>'7- Mapa Final Resumen'!J70</f>
        <v>#VALUE!</v>
      </c>
      <c r="E70" s="878" t="str">
        <f>'7- Mapa Final Resumen'!K70</f>
        <v>Mayor - 4</v>
      </c>
      <c r="F70" s="880" t="e">
        <f>'7- Mapa Final Resumen'!M70</f>
        <v>#VALUE!</v>
      </c>
      <c r="G70" s="739"/>
      <c r="H70" s="872"/>
      <c r="I70" s="872"/>
      <c r="J70" s="872"/>
      <c r="K70" s="872"/>
      <c r="L70" s="872"/>
      <c r="M70" s="87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c r="ER70" s="30"/>
      <c r="ES70" s="30"/>
      <c r="ET70" s="30"/>
      <c r="EU70" s="30"/>
      <c r="EV70" s="30"/>
      <c r="EW70" s="30"/>
      <c r="EX70" s="30"/>
      <c r="EY70" s="30"/>
      <c r="EZ70" s="30"/>
      <c r="FA70" s="30"/>
      <c r="FB70" s="30"/>
      <c r="FC70" s="30"/>
      <c r="FD70" s="30"/>
      <c r="FE70" s="30"/>
      <c r="FF70" s="30"/>
      <c r="FG70" s="30"/>
      <c r="FH70" s="30"/>
      <c r="FI70" s="30"/>
      <c r="FJ70" s="30"/>
      <c r="FK70" s="30"/>
      <c r="FL70" s="30"/>
      <c r="FM70" s="30"/>
    </row>
    <row r="71" spans="1:169" s="22" customFormat="1" ht="12.75" customHeight="1">
      <c r="A71" s="874"/>
      <c r="B71" s="875"/>
      <c r="C71" s="875"/>
      <c r="D71" s="877"/>
      <c r="E71" s="879"/>
      <c r="F71" s="880"/>
      <c r="G71" s="739"/>
      <c r="H71" s="872"/>
      <c r="I71" s="872"/>
      <c r="J71" s="872"/>
      <c r="K71" s="872"/>
      <c r="L71" s="872"/>
      <c r="M71" s="87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c r="EJ71" s="30"/>
      <c r="EK71" s="30"/>
      <c r="EL71" s="30"/>
      <c r="EM71" s="30"/>
      <c r="EN71" s="30"/>
      <c r="EO71" s="30"/>
      <c r="EP71" s="30"/>
      <c r="EQ71" s="30"/>
      <c r="ER71" s="30"/>
      <c r="ES71" s="30"/>
      <c r="ET71" s="30"/>
      <c r="EU71" s="30"/>
      <c r="EV71" s="30"/>
      <c r="EW71" s="30"/>
      <c r="EX71" s="30"/>
      <c r="EY71" s="30"/>
      <c r="EZ71" s="30"/>
      <c r="FA71" s="30"/>
      <c r="FB71" s="30"/>
      <c r="FC71" s="30"/>
      <c r="FD71" s="30"/>
      <c r="FE71" s="30"/>
      <c r="FF71" s="30"/>
      <c r="FG71" s="30"/>
      <c r="FH71" s="30"/>
      <c r="FI71" s="30"/>
      <c r="FJ71" s="30"/>
      <c r="FK71" s="30"/>
      <c r="FL71" s="30"/>
      <c r="FM71" s="30"/>
    </row>
    <row r="72" spans="1:169" s="22" customFormat="1" ht="12.75" customHeight="1">
      <c r="A72" s="874"/>
      <c r="B72" s="875"/>
      <c r="C72" s="875"/>
      <c r="D72" s="877"/>
      <c r="E72" s="879"/>
      <c r="F72" s="880"/>
      <c r="G72" s="739"/>
      <c r="H72" s="872"/>
      <c r="I72" s="872"/>
      <c r="J72" s="872"/>
      <c r="K72" s="872"/>
      <c r="L72" s="872"/>
      <c r="M72" s="87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c r="CW72" s="30"/>
      <c r="CX72" s="30"/>
      <c r="CY72" s="30"/>
      <c r="CZ72" s="30"/>
      <c r="DA72" s="30"/>
      <c r="DB72" s="30"/>
      <c r="DC72" s="30"/>
      <c r="DD72" s="30"/>
      <c r="DE72" s="30"/>
      <c r="DF72" s="30"/>
      <c r="DG72" s="30"/>
      <c r="DH72" s="30"/>
      <c r="DI72" s="30"/>
      <c r="DJ72" s="30"/>
      <c r="DK72" s="30"/>
      <c r="DL72" s="30"/>
      <c r="DM72" s="30"/>
      <c r="DN72" s="30"/>
      <c r="DO72" s="30"/>
      <c r="DP72" s="30"/>
      <c r="DQ72" s="30"/>
      <c r="DR72" s="30"/>
      <c r="DS72" s="30"/>
      <c r="DT72" s="30"/>
      <c r="DU72" s="30"/>
      <c r="DV72" s="30"/>
      <c r="DW72" s="30"/>
      <c r="DX72" s="30"/>
      <c r="DY72" s="30"/>
      <c r="DZ72" s="30"/>
      <c r="EA72" s="30"/>
      <c r="EB72" s="30"/>
      <c r="EC72" s="30"/>
      <c r="ED72" s="30"/>
      <c r="EE72" s="30"/>
      <c r="EF72" s="30"/>
      <c r="EG72" s="30"/>
      <c r="EH72" s="30"/>
      <c r="EI72" s="30"/>
      <c r="EJ72" s="30"/>
      <c r="EK72" s="30"/>
      <c r="EL72" s="30"/>
      <c r="EM72" s="30"/>
      <c r="EN72" s="30"/>
      <c r="EO72" s="30"/>
      <c r="EP72" s="30"/>
      <c r="EQ72" s="30"/>
      <c r="ER72" s="30"/>
      <c r="ES72" s="30"/>
      <c r="ET72" s="30"/>
      <c r="EU72" s="30"/>
      <c r="EV72" s="30"/>
      <c r="EW72" s="30"/>
      <c r="EX72" s="30"/>
      <c r="EY72" s="30"/>
      <c r="EZ72" s="30"/>
      <c r="FA72" s="30"/>
      <c r="FB72" s="30"/>
      <c r="FC72" s="30"/>
      <c r="FD72" s="30"/>
      <c r="FE72" s="30"/>
      <c r="FF72" s="30"/>
      <c r="FG72" s="30"/>
      <c r="FH72" s="30"/>
      <c r="FI72" s="30"/>
      <c r="FJ72" s="30"/>
      <c r="FK72" s="30"/>
      <c r="FL72" s="30"/>
      <c r="FM72" s="30"/>
    </row>
    <row r="73" spans="1:169" s="22" customFormat="1" ht="12.75" customHeight="1">
      <c r="A73" s="874"/>
      <c r="B73" s="875"/>
      <c r="C73" s="875"/>
      <c r="D73" s="877"/>
      <c r="E73" s="879"/>
      <c r="F73" s="880"/>
      <c r="G73" s="739"/>
      <c r="H73" s="872"/>
      <c r="I73" s="872"/>
      <c r="J73" s="872"/>
      <c r="K73" s="872"/>
      <c r="L73" s="872"/>
      <c r="M73" s="87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30"/>
      <c r="CP73" s="30"/>
      <c r="CQ73" s="30"/>
      <c r="CR73" s="30"/>
      <c r="CS73" s="30"/>
      <c r="CT73" s="30"/>
      <c r="CU73" s="30"/>
      <c r="CV73" s="30"/>
      <c r="CW73" s="30"/>
      <c r="CX73" s="30"/>
      <c r="CY73" s="30"/>
      <c r="CZ73" s="30"/>
      <c r="DA73" s="30"/>
      <c r="DB73" s="30"/>
      <c r="DC73" s="30"/>
      <c r="DD73" s="30"/>
      <c r="DE73" s="30"/>
      <c r="DF73" s="30"/>
      <c r="DG73" s="30"/>
      <c r="DH73" s="30"/>
      <c r="DI73" s="30"/>
      <c r="DJ73" s="30"/>
      <c r="DK73" s="30"/>
      <c r="DL73" s="30"/>
      <c r="DM73" s="30"/>
      <c r="DN73" s="30"/>
      <c r="DO73" s="30"/>
      <c r="DP73" s="30"/>
      <c r="DQ73" s="30"/>
      <c r="DR73" s="30"/>
      <c r="DS73" s="30"/>
      <c r="DT73" s="30"/>
      <c r="DU73" s="30"/>
      <c r="DV73" s="30"/>
      <c r="DW73" s="30"/>
      <c r="DX73" s="30"/>
      <c r="DY73" s="30"/>
      <c r="DZ73" s="30"/>
      <c r="EA73" s="30"/>
      <c r="EB73" s="30"/>
      <c r="EC73" s="30"/>
      <c r="ED73" s="30"/>
      <c r="EE73" s="30"/>
      <c r="EF73" s="30"/>
      <c r="EG73" s="30"/>
      <c r="EH73" s="30"/>
      <c r="EI73" s="30"/>
      <c r="EJ73" s="30"/>
      <c r="EK73" s="30"/>
      <c r="EL73" s="30"/>
      <c r="EM73" s="30"/>
      <c r="EN73" s="30"/>
      <c r="EO73" s="30"/>
      <c r="EP73" s="30"/>
      <c r="EQ73" s="30"/>
      <c r="ER73" s="30"/>
      <c r="ES73" s="30"/>
      <c r="ET73" s="30"/>
      <c r="EU73" s="30"/>
      <c r="EV73" s="30"/>
      <c r="EW73" s="30"/>
      <c r="EX73" s="30"/>
      <c r="EY73" s="30"/>
      <c r="EZ73" s="30"/>
      <c r="FA73" s="30"/>
      <c r="FB73" s="30"/>
      <c r="FC73" s="30"/>
      <c r="FD73" s="30"/>
      <c r="FE73" s="30"/>
      <c r="FF73" s="30"/>
      <c r="FG73" s="30"/>
      <c r="FH73" s="30"/>
      <c r="FI73" s="30"/>
      <c r="FJ73" s="30"/>
      <c r="FK73" s="30"/>
      <c r="FL73" s="30"/>
      <c r="FM73" s="30"/>
    </row>
    <row r="74" spans="1:169" s="22" customFormat="1" ht="13.5" customHeight="1">
      <c r="A74" s="874"/>
      <c r="B74" s="875"/>
      <c r="C74" s="875"/>
      <c r="D74" s="877"/>
      <c r="E74" s="879"/>
      <c r="F74" s="880"/>
      <c r="G74" s="739"/>
      <c r="H74" s="872"/>
      <c r="I74" s="872"/>
      <c r="J74" s="872"/>
      <c r="K74" s="872"/>
      <c r="L74" s="872"/>
      <c r="M74" s="87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c r="CW74" s="30"/>
      <c r="CX74" s="30"/>
      <c r="CY74" s="30"/>
      <c r="CZ74" s="30"/>
      <c r="DA74" s="30"/>
      <c r="DB74" s="30"/>
      <c r="DC74" s="30"/>
      <c r="DD74" s="30"/>
      <c r="DE74" s="30"/>
      <c r="DF74" s="30"/>
      <c r="DG74" s="30"/>
      <c r="DH74" s="30"/>
      <c r="DI74" s="30"/>
      <c r="DJ74" s="30"/>
      <c r="DK74" s="30"/>
      <c r="DL74" s="30"/>
      <c r="DM74" s="30"/>
      <c r="DN74" s="30"/>
      <c r="DO74" s="30"/>
      <c r="DP74" s="30"/>
      <c r="DQ74" s="30"/>
      <c r="DR74" s="30"/>
      <c r="DS74" s="30"/>
      <c r="DT74" s="30"/>
      <c r="DU74" s="30"/>
      <c r="DV74" s="30"/>
      <c r="DW74" s="30"/>
      <c r="DX74" s="30"/>
      <c r="DY74" s="30"/>
      <c r="DZ74" s="30"/>
      <c r="EA74" s="30"/>
      <c r="EB74" s="30"/>
      <c r="EC74" s="30"/>
      <c r="ED74" s="30"/>
      <c r="EE74" s="30"/>
      <c r="EF74" s="30"/>
      <c r="EG74" s="30"/>
      <c r="EH74" s="30"/>
      <c r="EI74" s="30"/>
      <c r="EJ74" s="30"/>
      <c r="EK74" s="30"/>
      <c r="EL74" s="30"/>
      <c r="EM74" s="30"/>
      <c r="EN74" s="30"/>
      <c r="EO74" s="30"/>
      <c r="EP74" s="30"/>
      <c r="EQ74" s="30"/>
      <c r="ER74" s="30"/>
      <c r="ES74" s="30"/>
      <c r="ET74" s="30"/>
      <c r="EU74" s="30"/>
      <c r="EV74" s="30"/>
      <c r="EW74" s="30"/>
      <c r="EX74" s="30"/>
      <c r="EY74" s="30"/>
      <c r="EZ74" s="30"/>
      <c r="FA74" s="30"/>
      <c r="FB74" s="30"/>
      <c r="FC74" s="30"/>
      <c r="FD74" s="30"/>
      <c r="FE74" s="30"/>
      <c r="FF74" s="30"/>
      <c r="FG74" s="30"/>
      <c r="FH74" s="30"/>
      <c r="FI74" s="30"/>
      <c r="FJ74" s="30"/>
      <c r="FK74" s="30"/>
      <c r="FL74" s="30"/>
      <c r="FM74" s="30"/>
    </row>
    <row r="75" spans="1:169">
      <c r="A75" s="874"/>
      <c r="B75" s="875"/>
      <c r="C75" s="875"/>
      <c r="D75" s="877"/>
      <c r="E75" s="879"/>
      <c r="F75" s="880"/>
      <c r="G75" s="739"/>
      <c r="H75" s="872"/>
      <c r="I75" s="872"/>
      <c r="J75" s="872"/>
      <c r="K75" s="872"/>
      <c r="L75" s="872"/>
      <c r="M75" s="870"/>
      <c r="N75" s="30"/>
      <c r="O75" s="30"/>
    </row>
    <row r="76" spans="1:169">
      <c r="A76" s="874"/>
      <c r="B76" s="875"/>
      <c r="C76" s="875"/>
      <c r="D76" s="877"/>
      <c r="E76" s="879"/>
      <c r="F76" s="880"/>
      <c r="G76" s="739"/>
      <c r="H76" s="872"/>
      <c r="I76" s="872"/>
      <c r="J76" s="872"/>
      <c r="K76" s="872"/>
      <c r="L76" s="872"/>
      <c r="M76" s="870"/>
      <c r="N76" s="30"/>
      <c r="O76" s="30"/>
    </row>
    <row r="77" spans="1:169">
      <c r="A77" s="874"/>
      <c r="B77" s="875"/>
      <c r="C77" s="875"/>
      <c r="D77" s="877"/>
      <c r="E77" s="879"/>
      <c r="F77" s="880"/>
      <c r="G77" s="739"/>
      <c r="H77" s="872"/>
      <c r="I77" s="872"/>
      <c r="J77" s="872"/>
      <c r="K77" s="872"/>
      <c r="L77" s="872"/>
      <c r="M77" s="870"/>
      <c r="N77" s="30"/>
      <c r="O77" s="30"/>
    </row>
    <row r="78" spans="1:169">
      <c r="A78" s="874"/>
      <c r="B78" s="875"/>
      <c r="C78" s="875"/>
      <c r="D78" s="877"/>
      <c r="E78" s="879"/>
      <c r="F78" s="880"/>
      <c r="G78" s="739"/>
      <c r="H78" s="872"/>
      <c r="I78" s="872"/>
      <c r="J78" s="872"/>
      <c r="K78" s="872"/>
      <c r="L78" s="872"/>
      <c r="M78" s="870"/>
      <c r="N78" s="30"/>
      <c r="O78" s="30"/>
    </row>
    <row r="79" spans="1:169" ht="27.75" customHeight="1" thickBot="1">
      <c r="A79" s="881"/>
      <c r="B79" s="882"/>
      <c r="C79" s="882"/>
      <c r="D79" s="883"/>
      <c r="E79" s="884"/>
      <c r="F79" s="885"/>
      <c r="G79" s="747"/>
      <c r="H79" s="873"/>
      <c r="I79" s="873"/>
      <c r="J79" s="873"/>
      <c r="K79" s="873"/>
      <c r="L79" s="873"/>
      <c r="M79" s="871"/>
      <c r="N79" s="30"/>
      <c r="O79" s="30"/>
    </row>
  </sheetData>
  <mergeCells count="106">
    <mergeCell ref="J70:J79"/>
    <mergeCell ref="K70:K79"/>
    <mergeCell ref="L70:L79"/>
    <mergeCell ref="M70:M79"/>
    <mergeCell ref="A70:A79"/>
    <mergeCell ref="B70:B79"/>
    <mergeCell ref="C70:C79"/>
    <mergeCell ref="D70:D79"/>
    <mergeCell ref="E70:E79"/>
    <mergeCell ref="F70:F79"/>
    <mergeCell ref="G70:G79"/>
    <mergeCell ref="H70:H79"/>
    <mergeCell ref="I70:I79"/>
    <mergeCell ref="A5:B5"/>
    <mergeCell ref="C5:M5"/>
    <mergeCell ref="A4:B4"/>
    <mergeCell ref="C4:M4"/>
    <mergeCell ref="A6:B6"/>
    <mergeCell ref="C6:M6"/>
    <mergeCell ref="C1:M3"/>
    <mergeCell ref="K60:K69"/>
    <mergeCell ref="L60:L69"/>
    <mergeCell ref="M60:M69"/>
    <mergeCell ref="F60:F69"/>
    <mergeCell ref="G60:G69"/>
    <mergeCell ref="H60:H69"/>
    <mergeCell ref="I60:I69"/>
    <mergeCell ref="J60:J69"/>
    <mergeCell ref="A60:A69"/>
    <mergeCell ref="B60:B69"/>
    <mergeCell ref="C60:C69"/>
    <mergeCell ref="D60:D69"/>
    <mergeCell ref="E60:E69"/>
    <mergeCell ref="A7:C7"/>
    <mergeCell ref="D7:F7"/>
    <mergeCell ref="G7:G8"/>
    <mergeCell ref="H7:H8"/>
    <mergeCell ref="I7:J7"/>
    <mergeCell ref="K7:L7"/>
    <mergeCell ref="M7:M8"/>
    <mergeCell ref="M10:M19"/>
    <mergeCell ref="A9:G9"/>
    <mergeCell ref="A10:A19"/>
    <mergeCell ref="B10:B19"/>
    <mergeCell ref="C10:C19"/>
    <mergeCell ref="D10:D19"/>
    <mergeCell ref="E10:E19"/>
    <mergeCell ref="F10:F19"/>
    <mergeCell ref="G10:G19"/>
    <mergeCell ref="H10:H19"/>
    <mergeCell ref="I10:I19"/>
    <mergeCell ref="J10:J19"/>
    <mergeCell ref="K10:K19"/>
    <mergeCell ref="L10:L19"/>
    <mergeCell ref="L20:L29"/>
    <mergeCell ref="I40:I49"/>
    <mergeCell ref="M20:M29"/>
    <mergeCell ref="A30:A39"/>
    <mergeCell ref="B30:B39"/>
    <mergeCell ref="C30:C39"/>
    <mergeCell ref="D30:D39"/>
    <mergeCell ref="E30:E39"/>
    <mergeCell ref="F30:F39"/>
    <mergeCell ref="G30:G39"/>
    <mergeCell ref="H30:H39"/>
    <mergeCell ref="I30:I39"/>
    <mergeCell ref="G20:G29"/>
    <mergeCell ref="H20:H29"/>
    <mergeCell ref="I20:I29"/>
    <mergeCell ref="J20:J29"/>
    <mergeCell ref="K20:K29"/>
    <mergeCell ref="J30:J39"/>
    <mergeCell ref="K30:K39"/>
    <mergeCell ref="D50:D59"/>
    <mergeCell ref="E50:E59"/>
    <mergeCell ref="F50:F59"/>
    <mergeCell ref="A20:A29"/>
    <mergeCell ref="B20:B29"/>
    <mergeCell ref="C20:C29"/>
    <mergeCell ref="D20:D29"/>
    <mergeCell ref="E20:E29"/>
    <mergeCell ref="F20:F29"/>
    <mergeCell ref="M50:M59"/>
    <mergeCell ref="J50:J59"/>
    <mergeCell ref="L30:L39"/>
    <mergeCell ref="M30:M39"/>
    <mergeCell ref="A40:A49"/>
    <mergeCell ref="B40:B49"/>
    <mergeCell ref="C40:C49"/>
    <mergeCell ref="D40:D49"/>
    <mergeCell ref="E40:E49"/>
    <mergeCell ref="F40:F49"/>
    <mergeCell ref="M40:M49"/>
    <mergeCell ref="J40:J49"/>
    <mergeCell ref="K40:K49"/>
    <mergeCell ref="L40:L49"/>
    <mergeCell ref="G40:G49"/>
    <mergeCell ref="H40:H49"/>
    <mergeCell ref="K50:K59"/>
    <mergeCell ref="L50:L59"/>
    <mergeCell ref="A50:A59"/>
    <mergeCell ref="G50:G59"/>
    <mergeCell ref="H50:H59"/>
    <mergeCell ref="I50:I59"/>
    <mergeCell ref="B50:B59"/>
    <mergeCell ref="C50:C59"/>
  </mergeCells>
  <conditionalFormatting sqref="A7:B7">
    <cfRule type="containsText" dxfId="247" priority="80" operator="containsText" text="1- Bajo">
      <formula>NOT(ISERROR(SEARCH("1- Bajo",A7)))</formula>
    </cfRule>
    <cfRule type="containsText" dxfId="246" priority="79" operator="containsText" text="4- Bajo">
      <formula>NOT(ISERROR(SEARCH("4- Bajo",A7)))</formula>
    </cfRule>
    <cfRule type="containsText" dxfId="245" priority="78" operator="containsText" text="3- Bajo">
      <formula>NOT(ISERROR(SEARCH("3- Bajo",A7)))</formula>
    </cfRule>
    <cfRule type="containsText" dxfId="244" priority="77" operator="containsText" text="4- Moderado">
      <formula>NOT(ISERROR(SEARCH("4- Moderado",A7)))</formula>
    </cfRule>
    <cfRule type="containsText" dxfId="243" priority="76" operator="containsText" text="6- Moderado">
      <formula>NOT(ISERROR(SEARCH("6- Moderado",A7)))</formula>
    </cfRule>
    <cfRule type="containsText" dxfId="242" priority="75" operator="containsText" text="3- Moderado">
      <formula>NOT(ISERROR(SEARCH("3- Moderado",A7)))</formula>
    </cfRule>
  </conditionalFormatting>
  <conditionalFormatting sqref="A10:E10 A20:E20">
    <cfRule type="containsText" dxfId="241" priority="71" operator="containsText" text="4- Moderado">
      <formula>NOT(ISERROR(SEARCH("4- Moderado",A10)))</formula>
    </cfRule>
    <cfRule type="containsText" dxfId="240" priority="70" operator="containsText" text="6- Moderado">
      <formula>NOT(ISERROR(SEARCH("6- Moderado",A10)))</formula>
    </cfRule>
    <cfRule type="containsText" dxfId="239" priority="69" operator="containsText" text="3- Moderado">
      <formula>NOT(ISERROR(SEARCH("3- Moderado",A10)))</formula>
    </cfRule>
    <cfRule type="containsText" dxfId="238" priority="74" operator="containsText" text="1- Bajo">
      <formula>NOT(ISERROR(SEARCH("1- Bajo",A10)))</formula>
    </cfRule>
    <cfRule type="containsText" dxfId="237" priority="73" operator="containsText" text="4- Bajo">
      <formula>NOT(ISERROR(SEARCH("4- Bajo",A10)))</formula>
    </cfRule>
    <cfRule type="containsText" dxfId="236" priority="72" operator="containsText" text="3- Bajo">
      <formula>NOT(ISERROR(SEARCH("3- Bajo",A10)))</formula>
    </cfRule>
  </conditionalFormatting>
  <conditionalFormatting sqref="A30:E30">
    <cfRule type="containsText" dxfId="235" priority="59" operator="containsText" text="3- Bajo">
      <formula>NOT(ISERROR(SEARCH("3- Bajo",A30)))</formula>
    </cfRule>
    <cfRule type="containsText" dxfId="234" priority="57" operator="containsText" text="6- Moderado">
      <formula>NOT(ISERROR(SEARCH("6- Moderado",A30)))</formula>
    </cfRule>
    <cfRule type="containsText" dxfId="233" priority="56" operator="containsText" text="3- Moderado">
      <formula>NOT(ISERROR(SEARCH("3- Moderado",A30)))</formula>
    </cfRule>
    <cfRule type="containsText" dxfId="232" priority="58" operator="containsText" text="4- Moderado">
      <formula>NOT(ISERROR(SEARCH("4- Moderado",A30)))</formula>
    </cfRule>
    <cfRule type="containsText" dxfId="231" priority="61" operator="containsText" text="1- Bajo">
      <formula>NOT(ISERROR(SEARCH("1- Bajo",A30)))</formula>
    </cfRule>
    <cfRule type="containsText" dxfId="230" priority="60" operator="containsText" text="4- Bajo">
      <formula>NOT(ISERROR(SEARCH("4- Bajo",A30)))</formula>
    </cfRule>
  </conditionalFormatting>
  <conditionalFormatting sqref="A40:E40">
    <cfRule type="containsText" dxfId="229" priority="54" operator="containsText" text="1- Bajo">
      <formula>NOT(ISERROR(SEARCH("1- Bajo",A40)))</formula>
    </cfRule>
    <cfRule type="containsText" dxfId="228" priority="53" operator="containsText" text="4- Bajo">
      <formula>NOT(ISERROR(SEARCH("4- Bajo",A40)))</formula>
    </cfRule>
    <cfRule type="containsText" dxfId="227" priority="52" operator="containsText" text="3- Bajo">
      <formula>NOT(ISERROR(SEARCH("3- Bajo",A40)))</formula>
    </cfRule>
    <cfRule type="containsText" dxfId="226" priority="51" operator="containsText" text="4- Moderado">
      <formula>NOT(ISERROR(SEARCH("4- Moderado",A40)))</formula>
    </cfRule>
    <cfRule type="containsText" dxfId="225" priority="50" operator="containsText" text="6- Moderado">
      <formula>NOT(ISERROR(SEARCH("6- Moderado",A40)))</formula>
    </cfRule>
    <cfRule type="containsText" dxfId="224" priority="49" operator="containsText" text="3- Moderado">
      <formula>NOT(ISERROR(SEARCH("3- Moderado",A40)))</formula>
    </cfRule>
  </conditionalFormatting>
  <conditionalFormatting sqref="A50:E50">
    <cfRule type="containsText" dxfId="223" priority="38" operator="containsText" text="3- Moderado">
      <formula>NOT(ISERROR(SEARCH("3- Moderado",A50)))</formula>
    </cfRule>
    <cfRule type="containsText" dxfId="222" priority="39" operator="containsText" text="6- Moderado">
      <formula>NOT(ISERROR(SEARCH("6- Moderado",A50)))</formula>
    </cfRule>
    <cfRule type="containsText" dxfId="221" priority="40" operator="containsText" text="4- Moderado">
      <formula>NOT(ISERROR(SEARCH("4- Moderado",A50)))</formula>
    </cfRule>
    <cfRule type="containsText" dxfId="220" priority="41" operator="containsText" text="3- Bajo">
      <formula>NOT(ISERROR(SEARCH("3- Bajo",A50)))</formula>
    </cfRule>
    <cfRule type="containsText" dxfId="219" priority="42" operator="containsText" text="4- Bajo">
      <formula>NOT(ISERROR(SEARCH("4- Bajo",A50)))</formula>
    </cfRule>
    <cfRule type="containsText" dxfId="218" priority="43" operator="containsText" text="1- Bajo">
      <formula>NOT(ISERROR(SEARCH("1- Bajo",A50)))</formula>
    </cfRule>
  </conditionalFormatting>
  <conditionalFormatting sqref="A60:E60">
    <cfRule type="containsText" dxfId="217" priority="20" operator="containsText" text="1- Bajo">
      <formula>NOT(ISERROR(SEARCH("1- Bajo",A60)))</formula>
    </cfRule>
    <cfRule type="containsText" dxfId="216" priority="19" operator="containsText" text="4- Bajo">
      <formula>NOT(ISERROR(SEARCH("4- Bajo",A60)))</formula>
    </cfRule>
    <cfRule type="containsText" dxfId="215" priority="18" operator="containsText" text="3- Bajo">
      <formula>NOT(ISERROR(SEARCH("3- Bajo",A60)))</formula>
    </cfRule>
    <cfRule type="containsText" dxfId="214" priority="16" operator="containsText" text="6- Moderado">
      <formula>NOT(ISERROR(SEARCH("6- Moderado",A60)))</formula>
    </cfRule>
    <cfRule type="containsText" dxfId="213" priority="15" operator="containsText" text="3- Moderado">
      <formula>NOT(ISERROR(SEARCH("3- Moderado",A60)))</formula>
    </cfRule>
    <cfRule type="containsText" dxfId="212" priority="17" operator="containsText" text="4- Moderado">
      <formula>NOT(ISERROR(SEARCH("4- Moderado",A60)))</formula>
    </cfRule>
  </conditionalFormatting>
  <conditionalFormatting sqref="A70:E70">
    <cfRule type="containsText" dxfId="211" priority="4" operator="containsText" text="3- Bajo">
      <formula>NOT(ISERROR(SEARCH("3- Bajo",A70)))</formula>
    </cfRule>
    <cfRule type="containsText" dxfId="210" priority="5" operator="containsText" text="4- Bajo">
      <formula>NOT(ISERROR(SEARCH("4- Bajo",A70)))</formula>
    </cfRule>
    <cfRule type="containsText" dxfId="209" priority="6" operator="containsText" text="1- Bajo">
      <formula>NOT(ISERROR(SEARCH("1- Bajo",A70)))</formula>
    </cfRule>
    <cfRule type="containsText" dxfId="208" priority="1" operator="containsText" text="3- Moderado">
      <formula>NOT(ISERROR(SEARCH("3- Moderado",A70)))</formula>
    </cfRule>
    <cfRule type="containsText" dxfId="207" priority="2" operator="containsText" text="6- Moderado">
      <formula>NOT(ISERROR(SEARCH("6- Moderado",A70)))</formula>
    </cfRule>
    <cfRule type="containsText" dxfId="206" priority="3" operator="containsText" text="4- Moderado">
      <formula>NOT(ISERROR(SEARCH("4- Moderado",A70)))</formula>
    </cfRule>
  </conditionalFormatting>
  <conditionalFormatting sqref="C8:F8">
    <cfRule type="containsText" dxfId="205" priority="63" operator="containsText" text="3- Moderado">
      <formula>NOT(ISERROR(SEARCH("3- Moderado",C8)))</formula>
    </cfRule>
    <cfRule type="containsText" dxfId="204" priority="64" operator="containsText" text="6- Moderado">
      <formula>NOT(ISERROR(SEARCH("6- Moderado",C8)))</formula>
    </cfRule>
    <cfRule type="containsText" dxfId="203" priority="65" operator="containsText" text="4- Moderado">
      <formula>NOT(ISERROR(SEARCH("4- Moderado",C8)))</formula>
    </cfRule>
    <cfRule type="containsText" dxfId="202" priority="67" operator="containsText" text="4- Bajo">
      <formula>NOT(ISERROR(SEARCH("4- Bajo",C8)))</formula>
    </cfRule>
    <cfRule type="containsText" dxfId="201" priority="68" operator="containsText" text="1- Bajo">
      <formula>NOT(ISERROR(SEARCH("1- Bajo",C8)))</formula>
    </cfRule>
    <cfRule type="containsText" dxfId="200" priority="66" operator="containsText" text="3- Bajo">
      <formula>NOT(ISERROR(SEARCH("3- Bajo",C8)))</formula>
    </cfRule>
  </conditionalFormatting>
  <conditionalFormatting sqref="D10:D79">
    <cfRule type="containsText" dxfId="199" priority="34" operator="containsText" text="Baja">
      <formula>NOT(ISERROR(SEARCH("Baja",D10)))</formula>
    </cfRule>
    <cfRule type="containsText" dxfId="198" priority="33" operator="containsText" text="Alta">
      <formula>NOT(ISERROR(SEARCH("Alta",D10)))</formula>
    </cfRule>
    <cfRule type="containsText" dxfId="197" priority="32" operator="containsText" text="Muy Alta">
      <formula>NOT(ISERROR(SEARCH("Muy Alta",D10)))</formula>
    </cfRule>
    <cfRule type="containsText" dxfId="196" priority="37" operator="containsText" text="Media">
      <formula>NOT(ISERROR(SEARCH("Media",D10)))</formula>
    </cfRule>
    <cfRule type="containsText" dxfId="195" priority="35" operator="containsText" text="Muy Baja">
      <formula>NOT(ISERROR(SEARCH("Muy Baja",D10)))</formula>
    </cfRule>
  </conditionalFormatting>
  <conditionalFormatting sqref="E10:E79">
    <cfRule type="containsText" dxfId="194" priority="31" operator="containsText" text="Leve">
      <formula>NOT(ISERROR(SEARCH("Leve",E10)))</formula>
    </cfRule>
    <cfRule type="containsText" dxfId="193" priority="30" operator="containsText" text="Menor">
      <formula>NOT(ISERROR(SEARCH("Menor",E10)))</formula>
    </cfRule>
    <cfRule type="containsText" dxfId="192" priority="29" operator="containsText" text="Mayor">
      <formula>NOT(ISERROR(SEARCH("Mayor",E10)))</formula>
    </cfRule>
    <cfRule type="containsText" dxfId="191" priority="28" operator="containsText" text="Catastrófico">
      <formula>NOT(ISERROR(SEARCH("Catastrófico",E10)))</formula>
    </cfRule>
  </conditionalFormatting>
  <conditionalFormatting sqref="E10:F79">
    <cfRule type="containsText" dxfId="190" priority="36" operator="containsText" text="Moderado">
      <formula>NOT(ISERROR(SEARCH("Moderado",E10)))</formula>
    </cfRule>
  </conditionalFormatting>
  <conditionalFormatting sqref="F10:F29">
    <cfRule type="colorScale" priority="81">
      <colorScale>
        <cfvo type="min"/>
        <cfvo type="max"/>
        <color rgb="FFFF7128"/>
        <color rgb="FFFFEF9C"/>
      </colorScale>
    </cfRule>
  </conditionalFormatting>
  <conditionalFormatting sqref="F10:F79">
    <cfRule type="containsText" dxfId="189" priority="47" operator="containsText" text="Extremo">
      <formula>NOT(ISERROR(SEARCH("Extremo",F10)))</formula>
    </cfRule>
    <cfRule type="containsText" dxfId="188" priority="46" operator="containsText" text="Alto">
      <formula>NOT(ISERROR(SEARCH("Alto",F10)))</formula>
    </cfRule>
    <cfRule type="containsText" dxfId="187" priority="45" operator="containsText" text="Moderado">
      <formula>NOT(ISERROR(SEARCH("Moderado",F10)))</formula>
    </cfRule>
    <cfRule type="containsText" dxfId="186" priority="44" operator="containsText" text="Bajo">
      <formula>NOT(ISERROR(SEARCH("Bajo",F10)))</formula>
    </cfRule>
  </conditionalFormatting>
  <conditionalFormatting sqref="F30:F39">
    <cfRule type="colorScale" priority="62">
      <colorScale>
        <cfvo type="min"/>
        <cfvo type="max"/>
        <color rgb="FFFF7128"/>
        <color rgb="FFFFEF9C"/>
      </colorScale>
    </cfRule>
  </conditionalFormatting>
  <conditionalFormatting sqref="F40:F49">
    <cfRule type="colorScale" priority="55">
      <colorScale>
        <cfvo type="min"/>
        <cfvo type="max"/>
        <color rgb="FFFF7128"/>
        <color rgb="FFFFEF9C"/>
      </colorScale>
    </cfRule>
  </conditionalFormatting>
  <conditionalFormatting sqref="F50:F79">
    <cfRule type="colorScale" priority="1424">
      <colorScale>
        <cfvo type="min"/>
        <cfvo type="max"/>
        <color rgb="FFFF7128"/>
        <color rgb="FFFFEF9C"/>
      </colorScale>
    </cfRule>
  </conditionalFormatting>
  <dataValidations count="4">
    <dataValidation allowBlank="1" showInputMessage="1" showErrorMessage="1" prompt="Registrar qué factor  que ocasina el riesgo: un facot identtficado el contexto._x000a_O  personas, recursos, estilo de direccion , factores externos, , codiciones ambientales" sqref="C8" xr:uid="{00000000-0002-0000-0A00-000000000000}"/>
    <dataValidation allowBlank="1" showInputMessage="1" showErrorMessage="1" prompt="Describir las actividades que se van a desarrollar para el proyecto" sqref="H7" xr:uid="{00000000-0002-0000-0A00-000001000000}"/>
    <dataValidation allowBlank="1" showInputMessage="1" showErrorMessage="1" prompt="Seleccionar si el responsable es el responsable de las acciones es el nivel central" sqref="I7:I8" xr:uid="{00000000-0002-0000-0A00-000002000000}"/>
    <dataValidation allowBlank="1" showInputMessage="1" showErrorMessage="1" prompt="seleccionar si el responsable de ejecutar las acciones es el nivel central" sqref="J8" xr:uid="{00000000-0002-0000-0A00-000003000000}"/>
  </dataValidations>
  <printOptions horizontalCentered="1"/>
  <pageMargins left="0.70866141732283472" right="0.70866141732283472" top="0.74803149606299213" bottom="0.74803149606299213" header="0.31496062992125984" footer="0.31496062992125984"/>
  <pageSetup scale="10" fitToHeight="0" orientation="landscape" horizontalDpi="4294967294" verticalDpi="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4000000}">
          <x14:formula1>
            <xm:f>'9- Matriz de Calor '!$S$8:$S$11</xm:f>
          </x14:formula1>
          <xm:sqref>G10:G79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39997558519241921"/>
    <pageSetUpPr fitToPage="1"/>
  </sheetPr>
  <dimension ref="A1:JK79"/>
  <sheetViews>
    <sheetView showGridLines="0" topLeftCell="A25" zoomScale="55" zoomScaleNormal="55" workbookViewId="0">
      <selection activeCell="I10" sqref="I10:I19"/>
    </sheetView>
  </sheetViews>
  <sheetFormatPr baseColWidth="10" defaultColWidth="11.42578125" defaultRowHeight="15"/>
  <cols>
    <col min="1" max="1" width="18.42578125" style="5" customWidth="1"/>
    <col min="2" max="2" width="35.85546875" style="5" customWidth="1"/>
    <col min="3" max="3" width="40.28515625" customWidth="1"/>
    <col min="4" max="4" width="16.85546875" style="76" customWidth="1"/>
    <col min="5" max="5" width="18.5703125" style="23" customWidth="1"/>
    <col min="6" max="6" width="18.28515625" style="23" bestFit="1" customWidth="1"/>
    <col min="7" max="7" width="18.28515625" bestFit="1" customWidth="1"/>
    <col min="8" max="8" width="32.7109375" customWidth="1"/>
    <col min="9" max="9" width="16.5703125" customWidth="1"/>
    <col min="10" max="10" width="21.85546875" customWidth="1"/>
    <col min="11" max="11" width="17.7109375" customWidth="1"/>
    <col min="12" max="12" width="17.5703125" customWidth="1"/>
    <col min="13" max="13" width="48.28515625" customWidth="1"/>
    <col min="14" max="169" width="11.42578125" style="2"/>
  </cols>
  <sheetData>
    <row r="1" spans="1:271" s="17" customFormat="1" ht="16.5" customHeight="1">
      <c r="A1" s="908"/>
      <c r="B1" s="909"/>
      <c r="C1" s="912"/>
      <c r="D1" s="912"/>
      <c r="E1" s="912"/>
      <c r="F1" s="912"/>
      <c r="G1" s="912"/>
      <c r="H1" s="912"/>
      <c r="I1" s="912"/>
      <c r="J1" s="913"/>
      <c r="K1" s="915"/>
      <c r="L1" s="915"/>
      <c r="M1" s="915"/>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row>
    <row r="2" spans="1:271" s="17" customFormat="1" ht="118.5" customHeight="1">
      <c r="A2" s="910"/>
      <c r="B2" s="911"/>
      <c r="C2" s="594"/>
      <c r="D2" s="594"/>
      <c r="E2" s="594"/>
      <c r="F2" s="594"/>
      <c r="G2" s="594"/>
      <c r="H2" s="594"/>
      <c r="I2" s="594"/>
      <c r="J2" s="914"/>
      <c r="K2" s="915"/>
      <c r="L2" s="915"/>
      <c r="M2" s="915"/>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row>
    <row r="3" spans="1:271" s="17" customFormat="1" ht="3" customHeight="1">
      <c r="A3" s="1"/>
      <c r="B3" s="1"/>
      <c r="C3" s="594"/>
      <c r="D3" s="594"/>
      <c r="E3" s="594"/>
      <c r="F3" s="594"/>
      <c r="G3" s="594"/>
      <c r="H3" s="594"/>
      <c r="I3" s="594"/>
      <c r="J3" s="914"/>
      <c r="K3" s="915"/>
      <c r="L3" s="915"/>
      <c r="M3" s="915"/>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row>
    <row r="4" spans="1:271" s="17" customFormat="1" ht="40.9" customHeight="1">
      <c r="A4" s="761" t="s">
        <v>271</v>
      </c>
      <c r="B4" s="761"/>
      <c r="C4" s="916"/>
      <c r="D4" s="916"/>
      <c r="E4" s="916"/>
      <c r="F4" s="916"/>
      <c r="G4" s="916"/>
      <c r="H4" s="916"/>
      <c r="I4" s="916"/>
      <c r="J4" s="916"/>
      <c r="K4" s="916"/>
      <c r="L4" s="916"/>
      <c r="M4" s="9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row>
    <row r="5" spans="1:271" s="17" customFormat="1" ht="62.45" customHeight="1">
      <c r="A5" s="761" t="s">
        <v>273</v>
      </c>
      <c r="B5" s="761"/>
      <c r="C5" s="907"/>
      <c r="D5" s="907"/>
      <c r="E5" s="907"/>
      <c r="F5" s="907"/>
      <c r="G5" s="907"/>
      <c r="H5" s="907"/>
      <c r="I5" s="907"/>
      <c r="J5" s="907"/>
      <c r="K5" s="907"/>
      <c r="L5" s="907"/>
      <c r="M5" s="907"/>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row>
    <row r="6" spans="1:271" s="17" customFormat="1" ht="40.9" customHeight="1" thickBot="1">
      <c r="A6" s="761" t="s">
        <v>275</v>
      </c>
      <c r="B6" s="761"/>
      <c r="C6" s="917"/>
      <c r="D6" s="918"/>
      <c r="E6" s="918"/>
      <c r="F6" s="918"/>
      <c r="G6" s="918"/>
      <c r="H6" s="918"/>
      <c r="I6" s="918"/>
      <c r="J6" s="918"/>
      <c r="K6" s="918"/>
      <c r="L6" s="918"/>
      <c r="M6" s="919"/>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row>
    <row r="7" spans="1:271" s="19" customFormat="1" ht="40.5" customHeight="1" thickTop="1" thickBot="1">
      <c r="A7" s="886" t="s">
        <v>446</v>
      </c>
      <c r="B7" s="887"/>
      <c r="C7" s="888"/>
      <c r="D7" s="834" t="s">
        <v>447</v>
      </c>
      <c r="E7" s="834"/>
      <c r="F7" s="834"/>
      <c r="G7" s="835" t="s">
        <v>448</v>
      </c>
      <c r="H7" s="889" t="s">
        <v>449</v>
      </c>
      <c r="I7" s="891" t="s">
        <v>450</v>
      </c>
      <c r="J7" s="892"/>
      <c r="K7" s="891" t="s">
        <v>451</v>
      </c>
      <c r="L7" s="892"/>
      <c r="M7" s="893" t="s">
        <v>476</v>
      </c>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row>
    <row r="8" spans="1:271" s="20" customFormat="1" ht="108" customHeight="1" thickTop="1" thickBot="1">
      <c r="A8" s="31" t="s">
        <v>43</v>
      </c>
      <c r="B8" s="31" t="s">
        <v>212</v>
      </c>
      <c r="C8" s="31" t="s">
        <v>214</v>
      </c>
      <c r="D8" s="24" t="s">
        <v>224</v>
      </c>
      <c r="E8" s="24" t="s">
        <v>453</v>
      </c>
      <c r="F8" s="24" t="s">
        <v>454</v>
      </c>
      <c r="G8" s="835"/>
      <c r="H8" s="890"/>
      <c r="I8" s="25" t="s">
        <v>455</v>
      </c>
      <c r="J8" s="25" t="s">
        <v>475</v>
      </c>
      <c r="K8" s="25" t="s">
        <v>457</v>
      </c>
      <c r="L8" s="25" t="s">
        <v>458</v>
      </c>
      <c r="M8" s="893"/>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row>
    <row r="9" spans="1:271" s="21" customFormat="1" ht="21.75" customHeight="1" thickTop="1" thickBot="1">
      <c r="A9" s="823"/>
      <c r="B9" s="824"/>
      <c r="C9" s="824"/>
      <c r="D9" s="824"/>
      <c r="E9" s="824"/>
      <c r="F9" s="824"/>
      <c r="G9" s="824"/>
      <c r="H9" s="26"/>
      <c r="I9" s="26"/>
      <c r="J9" s="26"/>
      <c r="K9" s="26"/>
      <c r="L9" s="26"/>
      <c r="M9" s="26"/>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row>
    <row r="10" spans="1:271" s="22" customFormat="1" ht="15" customHeight="1">
      <c r="A10" s="895">
        <f>'7- Mapa Final Resumen'!A10</f>
        <v>1</v>
      </c>
      <c r="B10" s="896" t="str">
        <f>'7- Mapa Final Resumen'!B10</f>
        <v>Vencimiento 
de Términos</v>
      </c>
      <c r="C10" s="896" t="str">
        <f>'7- Mapa Final Resumen'!C10</f>
        <v>Se realizan  actuaciones procesales o se da  respuesta a las solicitudes de los usuarios de la administración de justicia en materia civil, después del  término legal establecido para decidir sobre los conflictos presentados a los jueces.</v>
      </c>
      <c r="D10" s="897" t="str">
        <f>'7- Mapa Final Resumen'!J10</f>
        <v>Muy Baja - 1</v>
      </c>
      <c r="E10" s="898" t="str">
        <f>'7- Mapa Final Resumen'!K10</f>
        <v>Leve - 1</v>
      </c>
      <c r="F10" s="899" t="str">
        <f>'7- Mapa Final Resumen'!M10</f>
        <v>Bajo - 1</v>
      </c>
      <c r="G10" s="768"/>
      <c r="H10" s="900"/>
      <c r="I10" s="900"/>
      <c r="J10" s="900"/>
      <c r="K10" s="900"/>
      <c r="L10" s="900"/>
      <c r="M10" s="894"/>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row>
    <row r="11" spans="1:271" s="22" customFormat="1" ht="13.5" customHeight="1">
      <c r="A11" s="874"/>
      <c r="B11" s="875"/>
      <c r="C11" s="875"/>
      <c r="D11" s="877"/>
      <c r="E11" s="879"/>
      <c r="F11" s="880"/>
      <c r="G11" s="739"/>
      <c r="H11" s="872"/>
      <c r="I11" s="872"/>
      <c r="J11" s="872"/>
      <c r="K11" s="872"/>
      <c r="L11" s="872"/>
      <c r="M11" s="87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row>
    <row r="12" spans="1:271" s="22" customFormat="1" ht="13.5" customHeight="1">
      <c r="A12" s="874"/>
      <c r="B12" s="875"/>
      <c r="C12" s="875"/>
      <c r="D12" s="877"/>
      <c r="E12" s="879"/>
      <c r="F12" s="880"/>
      <c r="G12" s="739"/>
      <c r="H12" s="872"/>
      <c r="I12" s="872"/>
      <c r="J12" s="872"/>
      <c r="K12" s="872"/>
      <c r="L12" s="872"/>
      <c r="M12" s="87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row>
    <row r="13" spans="1:271" s="22" customFormat="1" ht="13.5" customHeight="1">
      <c r="A13" s="874"/>
      <c r="B13" s="875"/>
      <c r="C13" s="875"/>
      <c r="D13" s="877"/>
      <c r="E13" s="879"/>
      <c r="F13" s="880"/>
      <c r="G13" s="739"/>
      <c r="H13" s="872"/>
      <c r="I13" s="872"/>
      <c r="J13" s="872"/>
      <c r="K13" s="872"/>
      <c r="L13" s="872"/>
      <c r="M13" s="87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row>
    <row r="14" spans="1:271" s="22" customFormat="1" ht="13.5" customHeight="1">
      <c r="A14" s="874"/>
      <c r="B14" s="875"/>
      <c r="C14" s="875"/>
      <c r="D14" s="877"/>
      <c r="E14" s="879"/>
      <c r="F14" s="880"/>
      <c r="G14" s="739"/>
      <c r="H14" s="872"/>
      <c r="I14" s="872"/>
      <c r="J14" s="872"/>
      <c r="K14" s="872"/>
      <c r="L14" s="872"/>
      <c r="M14" s="87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row>
    <row r="15" spans="1:271" s="22" customFormat="1" ht="13.5" customHeight="1">
      <c r="A15" s="874"/>
      <c r="B15" s="875"/>
      <c r="C15" s="875"/>
      <c r="D15" s="877"/>
      <c r="E15" s="879"/>
      <c r="F15" s="880"/>
      <c r="G15" s="739"/>
      <c r="H15" s="872"/>
      <c r="I15" s="872"/>
      <c r="J15" s="872"/>
      <c r="K15" s="872"/>
      <c r="L15" s="872"/>
      <c r="M15" s="87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row>
    <row r="16" spans="1:271" s="22" customFormat="1" ht="13.5" customHeight="1">
      <c r="A16" s="874"/>
      <c r="B16" s="875"/>
      <c r="C16" s="875"/>
      <c r="D16" s="877"/>
      <c r="E16" s="879"/>
      <c r="F16" s="880"/>
      <c r="G16" s="739"/>
      <c r="H16" s="872"/>
      <c r="I16" s="872"/>
      <c r="J16" s="872"/>
      <c r="K16" s="872"/>
      <c r="L16" s="872"/>
      <c r="M16" s="87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row>
    <row r="17" spans="1:169" s="22" customFormat="1" ht="13.5" customHeight="1">
      <c r="A17" s="874"/>
      <c r="B17" s="875"/>
      <c r="C17" s="875"/>
      <c r="D17" s="877"/>
      <c r="E17" s="879"/>
      <c r="F17" s="880"/>
      <c r="G17" s="739"/>
      <c r="H17" s="872"/>
      <c r="I17" s="872"/>
      <c r="J17" s="872"/>
      <c r="K17" s="872"/>
      <c r="L17" s="872"/>
      <c r="M17" s="87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row>
    <row r="18" spans="1:169" s="22" customFormat="1" ht="13.5" customHeight="1">
      <c r="A18" s="874"/>
      <c r="B18" s="875"/>
      <c r="C18" s="875"/>
      <c r="D18" s="877"/>
      <c r="E18" s="879"/>
      <c r="F18" s="880"/>
      <c r="G18" s="739"/>
      <c r="H18" s="872"/>
      <c r="I18" s="872"/>
      <c r="J18" s="872"/>
      <c r="K18" s="872"/>
      <c r="L18" s="872"/>
      <c r="M18" s="87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row>
    <row r="19" spans="1:169" s="22" customFormat="1" ht="21.75" customHeight="1">
      <c r="A19" s="874"/>
      <c r="B19" s="875"/>
      <c r="C19" s="875"/>
      <c r="D19" s="877"/>
      <c r="E19" s="879"/>
      <c r="F19" s="880"/>
      <c r="G19" s="739"/>
      <c r="H19" s="872"/>
      <c r="I19" s="872"/>
      <c r="J19" s="872"/>
      <c r="K19" s="872"/>
      <c r="L19" s="872"/>
      <c r="M19" s="87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row>
    <row r="20" spans="1:169" s="22" customFormat="1" ht="12.75">
      <c r="A20" s="874">
        <f>'7- Mapa Final Resumen'!A20</f>
        <v>2</v>
      </c>
      <c r="B20" s="875" t="str">
        <f>'7- Mapa Final Resumen'!B20</f>
        <v xml:space="preserve">Incumplimientos en la realizacion de audiencias </v>
      </c>
      <c r="C20" s="875" t="str">
        <f>'7- Mapa Final Resumen'!C20</f>
        <v>No se atiende la  solicitud de la parte interesada para la realización de una audiencia preliminar o no se cumple  la programación de audiencias de remate</v>
      </c>
      <c r="D20" s="876" t="str">
        <f>'7- Mapa Final Resumen'!J20</f>
        <v>Muy Baja - 1</v>
      </c>
      <c r="E20" s="878" t="str">
        <f>'7- Mapa Final Resumen'!K20</f>
        <v>Leve - 1</v>
      </c>
      <c r="F20" s="880" t="str">
        <f>'7- Mapa Final Resumen'!M20</f>
        <v>Bajo - 1</v>
      </c>
      <c r="G20" s="739"/>
      <c r="H20" s="872"/>
      <c r="I20" s="872"/>
      <c r="J20" s="872"/>
      <c r="K20" s="872"/>
      <c r="L20" s="872"/>
      <c r="M20" s="87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row>
    <row r="21" spans="1:169" s="22" customFormat="1" ht="12.75" customHeight="1">
      <c r="A21" s="874"/>
      <c r="B21" s="875"/>
      <c r="C21" s="875"/>
      <c r="D21" s="877"/>
      <c r="E21" s="879"/>
      <c r="F21" s="880"/>
      <c r="G21" s="739"/>
      <c r="H21" s="872"/>
      <c r="I21" s="872"/>
      <c r="J21" s="872"/>
      <c r="K21" s="872"/>
      <c r="L21" s="872"/>
      <c r="M21" s="87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row>
    <row r="22" spans="1:169" s="22" customFormat="1" ht="12.75" customHeight="1">
      <c r="A22" s="874"/>
      <c r="B22" s="875"/>
      <c r="C22" s="875"/>
      <c r="D22" s="877"/>
      <c r="E22" s="879"/>
      <c r="F22" s="880"/>
      <c r="G22" s="739"/>
      <c r="H22" s="872"/>
      <c r="I22" s="872"/>
      <c r="J22" s="872"/>
      <c r="K22" s="872"/>
      <c r="L22" s="872"/>
      <c r="M22" s="87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row>
    <row r="23" spans="1:169" s="22" customFormat="1" ht="12.75" customHeight="1">
      <c r="A23" s="874"/>
      <c r="B23" s="875"/>
      <c r="C23" s="875"/>
      <c r="D23" s="877"/>
      <c r="E23" s="879"/>
      <c r="F23" s="880"/>
      <c r="G23" s="739"/>
      <c r="H23" s="872"/>
      <c r="I23" s="872"/>
      <c r="J23" s="872"/>
      <c r="K23" s="872"/>
      <c r="L23" s="872"/>
      <c r="M23" s="87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row>
    <row r="24" spans="1:169" s="22" customFormat="1" ht="13.5" customHeight="1">
      <c r="A24" s="874"/>
      <c r="B24" s="875"/>
      <c r="C24" s="875"/>
      <c r="D24" s="877"/>
      <c r="E24" s="879"/>
      <c r="F24" s="880"/>
      <c r="G24" s="739"/>
      <c r="H24" s="872"/>
      <c r="I24" s="872"/>
      <c r="J24" s="872"/>
      <c r="K24" s="872"/>
      <c r="L24" s="872"/>
      <c r="M24" s="87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row>
    <row r="25" spans="1:169">
      <c r="A25" s="874"/>
      <c r="B25" s="875"/>
      <c r="C25" s="875"/>
      <c r="D25" s="877"/>
      <c r="E25" s="879"/>
      <c r="F25" s="880"/>
      <c r="G25" s="739"/>
      <c r="H25" s="872"/>
      <c r="I25" s="872"/>
      <c r="J25" s="872"/>
      <c r="K25" s="872"/>
      <c r="L25" s="872"/>
      <c r="M25" s="870"/>
      <c r="N25" s="30"/>
      <c r="O25" s="30"/>
    </row>
    <row r="26" spans="1:169">
      <c r="A26" s="874"/>
      <c r="B26" s="875"/>
      <c r="C26" s="875"/>
      <c r="D26" s="877"/>
      <c r="E26" s="879"/>
      <c r="F26" s="880"/>
      <c r="G26" s="739"/>
      <c r="H26" s="872"/>
      <c r="I26" s="872"/>
      <c r="J26" s="872"/>
      <c r="K26" s="872"/>
      <c r="L26" s="872"/>
      <c r="M26" s="870"/>
      <c r="N26" s="30"/>
      <c r="O26" s="30"/>
    </row>
    <row r="27" spans="1:169">
      <c r="A27" s="874"/>
      <c r="B27" s="875"/>
      <c r="C27" s="875"/>
      <c r="D27" s="877"/>
      <c r="E27" s="879"/>
      <c r="F27" s="880"/>
      <c r="G27" s="739"/>
      <c r="H27" s="872"/>
      <c r="I27" s="872"/>
      <c r="J27" s="872"/>
      <c r="K27" s="872"/>
      <c r="L27" s="872"/>
      <c r="M27" s="870"/>
      <c r="N27" s="30"/>
      <c r="O27" s="30"/>
    </row>
    <row r="28" spans="1:169">
      <c r="A28" s="874"/>
      <c r="B28" s="875"/>
      <c r="C28" s="875"/>
      <c r="D28" s="877"/>
      <c r="E28" s="879"/>
      <c r="F28" s="880"/>
      <c r="G28" s="739"/>
      <c r="H28" s="872"/>
      <c r="I28" s="872"/>
      <c r="J28" s="872"/>
      <c r="K28" s="872"/>
      <c r="L28" s="872"/>
      <c r="M28" s="870"/>
      <c r="N28" s="30"/>
      <c r="O28" s="30"/>
    </row>
    <row r="29" spans="1:169">
      <c r="A29" s="874"/>
      <c r="B29" s="875"/>
      <c r="C29" s="875"/>
      <c r="D29" s="877"/>
      <c r="E29" s="879"/>
      <c r="F29" s="880"/>
      <c r="G29" s="739"/>
      <c r="H29" s="872"/>
      <c r="I29" s="872"/>
      <c r="J29" s="872"/>
      <c r="K29" s="872"/>
      <c r="L29" s="872"/>
      <c r="M29" s="870"/>
      <c r="N29" s="30"/>
      <c r="O29" s="30"/>
    </row>
    <row r="30" spans="1:169" s="22" customFormat="1" ht="12.75">
      <c r="A30" s="874">
        <f>'7- Mapa Final Resumen'!A30</f>
        <v>3</v>
      </c>
      <c r="B30" s="875" t="str">
        <f>'7- Mapa Final Resumen'!B30</f>
        <v xml:space="preserve"> Efectuar notificaciones que no cumplan con los requistos</v>
      </c>
      <c r="C30" s="875" t="str">
        <f>'7- Mapa Final Resumen'!C30</f>
        <v xml:space="preserve">No se realizan las  notificaciones , 
no se efectuan  oportunamente 
o no se aplica la normatividad </v>
      </c>
      <c r="D30" s="876" t="str">
        <f>'7- Mapa Final Resumen'!J30</f>
        <v>Muy Baja - 1</v>
      </c>
      <c r="E30" s="878" t="str">
        <f>'7- Mapa Final Resumen'!K30</f>
        <v>Leve - 1</v>
      </c>
      <c r="F30" s="880" t="str">
        <f>'7- Mapa Final Resumen'!M30</f>
        <v>Bajo - 1</v>
      </c>
      <c r="G30" s="739"/>
      <c r="H30" s="872"/>
      <c r="I30" s="872"/>
      <c r="J30" s="872"/>
      <c r="K30" s="872"/>
      <c r="L30" s="872"/>
      <c r="M30" s="87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row>
    <row r="31" spans="1:169" s="22" customFormat="1" ht="12.75" customHeight="1">
      <c r="A31" s="874"/>
      <c r="B31" s="875"/>
      <c r="C31" s="875"/>
      <c r="D31" s="877"/>
      <c r="E31" s="879"/>
      <c r="F31" s="880"/>
      <c r="G31" s="739"/>
      <c r="H31" s="872"/>
      <c r="I31" s="872"/>
      <c r="J31" s="872"/>
      <c r="K31" s="872"/>
      <c r="L31" s="872"/>
      <c r="M31" s="87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row>
    <row r="32" spans="1:169" s="22" customFormat="1" ht="12.75" customHeight="1">
      <c r="A32" s="874"/>
      <c r="B32" s="875"/>
      <c r="C32" s="875"/>
      <c r="D32" s="877"/>
      <c r="E32" s="879"/>
      <c r="F32" s="880"/>
      <c r="G32" s="739"/>
      <c r="H32" s="872"/>
      <c r="I32" s="872"/>
      <c r="J32" s="872"/>
      <c r="K32" s="872"/>
      <c r="L32" s="872"/>
      <c r="M32" s="87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row>
    <row r="33" spans="1:169" s="22" customFormat="1" ht="12.75" customHeight="1">
      <c r="A33" s="874"/>
      <c r="B33" s="875"/>
      <c r="C33" s="875"/>
      <c r="D33" s="877"/>
      <c r="E33" s="879"/>
      <c r="F33" s="880"/>
      <c r="G33" s="739"/>
      <c r="H33" s="872"/>
      <c r="I33" s="872"/>
      <c r="J33" s="872"/>
      <c r="K33" s="872"/>
      <c r="L33" s="872"/>
      <c r="M33" s="87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row>
    <row r="34" spans="1:169" s="22" customFormat="1" ht="13.5" customHeight="1">
      <c r="A34" s="874"/>
      <c r="B34" s="875"/>
      <c r="C34" s="875"/>
      <c r="D34" s="877"/>
      <c r="E34" s="879"/>
      <c r="F34" s="880"/>
      <c r="G34" s="739"/>
      <c r="H34" s="872"/>
      <c r="I34" s="872"/>
      <c r="J34" s="872"/>
      <c r="K34" s="872"/>
      <c r="L34" s="872"/>
      <c r="M34" s="87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row>
    <row r="35" spans="1:169">
      <c r="A35" s="874"/>
      <c r="B35" s="875"/>
      <c r="C35" s="875"/>
      <c r="D35" s="877"/>
      <c r="E35" s="879"/>
      <c r="F35" s="880"/>
      <c r="G35" s="739"/>
      <c r="H35" s="872"/>
      <c r="I35" s="872"/>
      <c r="J35" s="872"/>
      <c r="K35" s="872"/>
      <c r="L35" s="872"/>
      <c r="M35" s="870"/>
      <c r="N35" s="30"/>
      <c r="O35" s="30"/>
    </row>
    <row r="36" spans="1:169">
      <c r="A36" s="874"/>
      <c r="B36" s="875"/>
      <c r="C36" s="875"/>
      <c r="D36" s="877"/>
      <c r="E36" s="879"/>
      <c r="F36" s="880"/>
      <c r="G36" s="739"/>
      <c r="H36" s="872"/>
      <c r="I36" s="872"/>
      <c r="J36" s="872"/>
      <c r="K36" s="872"/>
      <c r="L36" s="872"/>
      <c r="M36" s="870"/>
      <c r="N36" s="30"/>
      <c r="O36" s="30"/>
    </row>
    <row r="37" spans="1:169">
      <c r="A37" s="874"/>
      <c r="B37" s="875"/>
      <c r="C37" s="875"/>
      <c r="D37" s="877"/>
      <c r="E37" s="879"/>
      <c r="F37" s="880"/>
      <c r="G37" s="739"/>
      <c r="H37" s="872"/>
      <c r="I37" s="872"/>
      <c r="J37" s="872"/>
      <c r="K37" s="872"/>
      <c r="L37" s="872"/>
      <c r="M37" s="870"/>
      <c r="N37" s="30"/>
      <c r="O37" s="30"/>
    </row>
    <row r="38" spans="1:169">
      <c r="A38" s="874"/>
      <c r="B38" s="875"/>
      <c r="C38" s="875"/>
      <c r="D38" s="877"/>
      <c r="E38" s="879"/>
      <c r="F38" s="880"/>
      <c r="G38" s="739"/>
      <c r="H38" s="872"/>
      <c r="I38" s="872"/>
      <c r="J38" s="872"/>
      <c r="K38" s="872"/>
      <c r="L38" s="872"/>
      <c r="M38" s="870"/>
      <c r="N38" s="30"/>
      <c r="O38" s="30"/>
    </row>
    <row r="39" spans="1:169">
      <c r="A39" s="874"/>
      <c r="B39" s="875"/>
      <c r="C39" s="875"/>
      <c r="D39" s="877"/>
      <c r="E39" s="879"/>
      <c r="F39" s="880"/>
      <c r="G39" s="739"/>
      <c r="H39" s="872"/>
      <c r="I39" s="872"/>
      <c r="J39" s="872"/>
      <c r="K39" s="872"/>
      <c r="L39" s="872"/>
      <c r="M39" s="870"/>
      <c r="N39" s="30"/>
      <c r="O39" s="30"/>
    </row>
    <row r="40" spans="1:169" s="22" customFormat="1" ht="12.75">
      <c r="A40" s="874">
        <f>'7- Mapa Final Resumen'!A40</f>
        <v>4</v>
      </c>
      <c r="B40" s="875" t="str">
        <f>'7- Mapa Final Resumen'!B40</f>
        <v>Efectuar el reparto judicial incumpliendo requisitos</v>
      </c>
      <c r="C40" s="875" t="str">
        <f>'7- Mapa Final Resumen'!C40</f>
        <v>Realizar el reparto incumpliendo los principios  y condiciones establecidas para su realización</v>
      </c>
      <c r="D40" s="876" t="str">
        <f>'7- Mapa Final Resumen'!J40</f>
        <v>Muy Baja - 1</v>
      </c>
      <c r="E40" s="878" t="str">
        <f>'7- Mapa Final Resumen'!K40</f>
        <v>Leve - 1</v>
      </c>
      <c r="F40" s="880" t="str">
        <f>'7- Mapa Final Resumen'!M40</f>
        <v>Bajo - 1</v>
      </c>
      <c r="G40" s="739"/>
      <c r="H40" s="872"/>
      <c r="I40" s="872"/>
      <c r="J40" s="872"/>
      <c r="K40" s="872"/>
      <c r="L40" s="872"/>
      <c r="M40" s="87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row>
    <row r="41" spans="1:169" s="22" customFormat="1" ht="12.75" customHeight="1">
      <c r="A41" s="874"/>
      <c r="B41" s="875"/>
      <c r="C41" s="875"/>
      <c r="D41" s="877"/>
      <c r="E41" s="879"/>
      <c r="F41" s="880"/>
      <c r="G41" s="739"/>
      <c r="H41" s="872"/>
      <c r="I41" s="872"/>
      <c r="J41" s="872"/>
      <c r="K41" s="872"/>
      <c r="L41" s="872"/>
      <c r="M41" s="87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row>
    <row r="42" spans="1:169" s="22" customFormat="1" ht="12.75" customHeight="1">
      <c r="A42" s="874"/>
      <c r="B42" s="875"/>
      <c r="C42" s="875"/>
      <c r="D42" s="877"/>
      <c r="E42" s="879"/>
      <c r="F42" s="880"/>
      <c r="G42" s="739"/>
      <c r="H42" s="872"/>
      <c r="I42" s="872"/>
      <c r="J42" s="872"/>
      <c r="K42" s="872"/>
      <c r="L42" s="872"/>
      <c r="M42" s="87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row>
    <row r="43" spans="1:169" s="22" customFormat="1" ht="12.75" customHeight="1">
      <c r="A43" s="874"/>
      <c r="B43" s="875"/>
      <c r="C43" s="875"/>
      <c r="D43" s="877"/>
      <c r="E43" s="879"/>
      <c r="F43" s="880"/>
      <c r="G43" s="739"/>
      <c r="H43" s="872"/>
      <c r="I43" s="872"/>
      <c r="J43" s="872"/>
      <c r="K43" s="872"/>
      <c r="L43" s="872"/>
      <c r="M43" s="87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row>
    <row r="44" spans="1:169" s="22" customFormat="1" ht="13.5" customHeight="1">
      <c r="A44" s="874"/>
      <c r="B44" s="875"/>
      <c r="C44" s="875"/>
      <c r="D44" s="877"/>
      <c r="E44" s="879"/>
      <c r="F44" s="880"/>
      <c r="G44" s="739"/>
      <c r="H44" s="872"/>
      <c r="I44" s="872"/>
      <c r="J44" s="872"/>
      <c r="K44" s="872"/>
      <c r="L44" s="872"/>
      <c r="M44" s="87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row>
    <row r="45" spans="1:169">
      <c r="A45" s="874"/>
      <c r="B45" s="875"/>
      <c r="C45" s="875"/>
      <c r="D45" s="877"/>
      <c r="E45" s="879"/>
      <c r="F45" s="880"/>
      <c r="G45" s="739"/>
      <c r="H45" s="872"/>
      <c r="I45" s="872"/>
      <c r="J45" s="872"/>
      <c r="K45" s="872"/>
      <c r="L45" s="872"/>
      <c r="M45" s="870"/>
      <c r="N45" s="30"/>
      <c r="O45" s="30"/>
    </row>
    <row r="46" spans="1:169">
      <c r="A46" s="874"/>
      <c r="B46" s="875"/>
      <c r="C46" s="875"/>
      <c r="D46" s="877"/>
      <c r="E46" s="879"/>
      <c r="F46" s="880"/>
      <c r="G46" s="739"/>
      <c r="H46" s="872"/>
      <c r="I46" s="872"/>
      <c r="J46" s="872"/>
      <c r="K46" s="872"/>
      <c r="L46" s="872"/>
      <c r="M46" s="870"/>
      <c r="N46" s="30"/>
      <c r="O46" s="30"/>
    </row>
    <row r="47" spans="1:169">
      <c r="A47" s="874"/>
      <c r="B47" s="875"/>
      <c r="C47" s="875"/>
      <c r="D47" s="877"/>
      <c r="E47" s="879"/>
      <c r="F47" s="880"/>
      <c r="G47" s="739"/>
      <c r="H47" s="872"/>
      <c r="I47" s="872"/>
      <c r="J47" s="872"/>
      <c r="K47" s="872"/>
      <c r="L47" s="872"/>
      <c r="M47" s="870"/>
      <c r="N47" s="30"/>
      <c r="O47" s="30"/>
    </row>
    <row r="48" spans="1:169">
      <c r="A48" s="874"/>
      <c r="B48" s="875"/>
      <c r="C48" s="875"/>
      <c r="D48" s="877"/>
      <c r="E48" s="879"/>
      <c r="F48" s="880"/>
      <c r="G48" s="739"/>
      <c r="H48" s="872"/>
      <c r="I48" s="872"/>
      <c r="J48" s="872"/>
      <c r="K48" s="872"/>
      <c r="L48" s="872"/>
      <c r="M48" s="870"/>
      <c r="N48" s="30"/>
      <c r="O48" s="30"/>
    </row>
    <row r="49" spans="1:169">
      <c r="A49" s="874"/>
      <c r="B49" s="875"/>
      <c r="C49" s="875"/>
      <c r="D49" s="877"/>
      <c r="E49" s="879"/>
      <c r="F49" s="880"/>
      <c r="G49" s="739"/>
      <c r="H49" s="872"/>
      <c r="I49" s="872"/>
      <c r="J49" s="872"/>
      <c r="K49" s="872"/>
      <c r="L49" s="872"/>
      <c r="M49" s="870"/>
      <c r="N49" s="30"/>
      <c r="O49" s="30"/>
    </row>
    <row r="50" spans="1:169" s="22" customFormat="1" ht="12.75">
      <c r="A50" s="874">
        <v>5</v>
      </c>
      <c r="B50" s="875" t="str">
        <f>'7- Mapa Final Resumen'!B50</f>
        <v>Pérdida de documentos</v>
      </c>
      <c r="C50" s="875" t="str">
        <f>'7- Mapa Final Resumen'!C50</f>
        <v>Extravío temporal o definitivo de los  documentos de los procesos judiciales</v>
      </c>
      <c r="D50" s="876" t="str">
        <f>'7- Mapa Final Resumen'!J50</f>
        <v>Muy Baja - 1</v>
      </c>
      <c r="E50" s="878" t="str">
        <f>'7- Mapa Final Resumen'!K50</f>
        <v>Leve - 1</v>
      </c>
      <c r="F50" s="880" t="str">
        <f>'7- Mapa Final Resumen'!M50</f>
        <v>Bajo - 1</v>
      </c>
      <c r="G50" s="739"/>
      <c r="H50" s="872"/>
      <c r="I50" s="872"/>
      <c r="J50" s="872"/>
      <c r="K50" s="872"/>
      <c r="L50" s="872"/>
      <c r="M50" s="87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row>
    <row r="51" spans="1:169" s="22" customFormat="1" ht="12.75" customHeight="1">
      <c r="A51" s="874"/>
      <c r="B51" s="875"/>
      <c r="C51" s="875"/>
      <c r="D51" s="877"/>
      <c r="E51" s="879"/>
      <c r="F51" s="880"/>
      <c r="G51" s="739"/>
      <c r="H51" s="872"/>
      <c r="I51" s="872"/>
      <c r="J51" s="872"/>
      <c r="K51" s="872"/>
      <c r="L51" s="872"/>
      <c r="M51" s="87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row>
    <row r="52" spans="1:169" s="22" customFormat="1" ht="12.75" customHeight="1">
      <c r="A52" s="874"/>
      <c r="B52" s="875"/>
      <c r="C52" s="875"/>
      <c r="D52" s="877"/>
      <c r="E52" s="879"/>
      <c r="F52" s="880"/>
      <c r="G52" s="739"/>
      <c r="H52" s="872"/>
      <c r="I52" s="872"/>
      <c r="J52" s="872"/>
      <c r="K52" s="872"/>
      <c r="L52" s="872"/>
      <c r="M52" s="87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row>
    <row r="53" spans="1:169" s="22" customFormat="1" ht="12.75" customHeight="1">
      <c r="A53" s="874"/>
      <c r="B53" s="875"/>
      <c r="C53" s="875"/>
      <c r="D53" s="877"/>
      <c r="E53" s="879"/>
      <c r="F53" s="880"/>
      <c r="G53" s="739"/>
      <c r="H53" s="872"/>
      <c r="I53" s="872"/>
      <c r="J53" s="872"/>
      <c r="K53" s="872"/>
      <c r="L53" s="872"/>
      <c r="M53" s="87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row>
    <row r="54" spans="1:169" s="22" customFormat="1" ht="13.5" customHeight="1">
      <c r="A54" s="874"/>
      <c r="B54" s="875"/>
      <c r="C54" s="875"/>
      <c r="D54" s="877"/>
      <c r="E54" s="879"/>
      <c r="F54" s="880"/>
      <c r="G54" s="739"/>
      <c r="H54" s="872"/>
      <c r="I54" s="872"/>
      <c r="J54" s="872"/>
      <c r="K54" s="872"/>
      <c r="L54" s="872"/>
      <c r="M54" s="87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row>
    <row r="55" spans="1:169">
      <c r="A55" s="874"/>
      <c r="B55" s="875"/>
      <c r="C55" s="875"/>
      <c r="D55" s="877"/>
      <c r="E55" s="879"/>
      <c r="F55" s="880"/>
      <c r="G55" s="739"/>
      <c r="H55" s="872"/>
      <c r="I55" s="872"/>
      <c r="J55" s="872"/>
      <c r="K55" s="872"/>
      <c r="L55" s="872"/>
      <c r="M55" s="870"/>
      <c r="N55" s="30"/>
      <c r="O55" s="30"/>
    </row>
    <row r="56" spans="1:169">
      <c r="A56" s="874"/>
      <c r="B56" s="875"/>
      <c r="C56" s="875"/>
      <c r="D56" s="877"/>
      <c r="E56" s="879"/>
      <c r="F56" s="880"/>
      <c r="G56" s="739"/>
      <c r="H56" s="872"/>
      <c r="I56" s="872"/>
      <c r="J56" s="872"/>
      <c r="K56" s="872"/>
      <c r="L56" s="872"/>
      <c r="M56" s="870"/>
      <c r="N56" s="30"/>
      <c r="O56" s="30"/>
    </row>
    <row r="57" spans="1:169">
      <c r="A57" s="874"/>
      <c r="B57" s="875"/>
      <c r="C57" s="875"/>
      <c r="D57" s="877"/>
      <c r="E57" s="879"/>
      <c r="F57" s="880"/>
      <c r="G57" s="739"/>
      <c r="H57" s="872"/>
      <c r="I57" s="872"/>
      <c r="J57" s="872"/>
      <c r="K57" s="872"/>
      <c r="L57" s="872"/>
      <c r="M57" s="870"/>
      <c r="N57" s="30"/>
      <c r="O57" s="30"/>
    </row>
    <row r="58" spans="1:169">
      <c r="A58" s="874"/>
      <c r="B58" s="875"/>
      <c r="C58" s="875"/>
      <c r="D58" s="877"/>
      <c r="E58" s="879"/>
      <c r="F58" s="880"/>
      <c r="G58" s="739"/>
      <c r="H58" s="872"/>
      <c r="I58" s="872"/>
      <c r="J58" s="872"/>
      <c r="K58" s="872"/>
      <c r="L58" s="872"/>
      <c r="M58" s="870"/>
      <c r="N58" s="30"/>
      <c r="O58" s="30"/>
    </row>
    <row r="59" spans="1:169" ht="15.75" thickBot="1">
      <c r="A59" s="881"/>
      <c r="B59" s="882"/>
      <c r="C59" s="882"/>
      <c r="D59" s="883"/>
      <c r="E59" s="884"/>
      <c r="F59" s="885"/>
      <c r="G59" s="747"/>
      <c r="H59" s="873"/>
      <c r="I59" s="873"/>
      <c r="J59" s="873"/>
      <c r="K59" s="873"/>
      <c r="L59" s="873"/>
      <c r="M59" s="871"/>
      <c r="N59" s="30"/>
      <c r="O59" s="30"/>
    </row>
    <row r="60" spans="1:169" s="22" customFormat="1" ht="12.75" customHeight="1">
      <c r="A60" s="926">
        <v>7</v>
      </c>
      <c r="B60" s="932" t="str">
        <f>'7- Mapa Final Resumen'!B60</f>
        <v xml:space="preserve">Recibir , ofrecer, prometer , entregar o aceptar dádivas o beneficios a nombre propio o de terceros para  expedir, alterar,retener , extraviar o entregar  documentos  sin el lleno de requisitos legales </v>
      </c>
      <c r="C60" s="932" t="str">
        <f>'7- Mapa Final Resumen'!C60</f>
        <v xml:space="preserve"> Realizar trámites sin el cumplimiento de los requisitos legales  o  con informacionfalsa</v>
      </c>
      <c r="D60" s="901" t="e">
        <f>'7- Mapa Final Resumen'!J60</f>
        <v>#VALUE!</v>
      </c>
      <c r="E60" s="904" t="str">
        <f>'7- Mapa Final Resumen'!K60</f>
        <v>Mayor - 4</v>
      </c>
      <c r="F60" s="929" t="e">
        <f>'7- Mapa Final Resumen'!M60</f>
        <v>#VALUE!</v>
      </c>
      <c r="G60" s="771"/>
      <c r="H60" s="920"/>
      <c r="I60" s="920"/>
      <c r="J60" s="920"/>
      <c r="K60" s="920"/>
      <c r="L60" s="920"/>
      <c r="M60" s="923"/>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c r="DN60" s="30"/>
      <c r="DO60" s="30"/>
      <c r="DP60" s="30"/>
      <c r="DQ60" s="30"/>
      <c r="DR60" s="30"/>
      <c r="DS60" s="30"/>
      <c r="DT60" s="30"/>
      <c r="DU60" s="30"/>
      <c r="DV60" s="30"/>
      <c r="DW60" s="30"/>
      <c r="DX60" s="30"/>
      <c r="DY60" s="30"/>
      <c r="DZ60" s="30"/>
      <c r="EA60" s="30"/>
      <c r="EB60" s="30"/>
      <c r="EC60" s="30"/>
      <c r="ED60" s="30"/>
      <c r="EE60" s="30"/>
      <c r="EF60" s="30"/>
      <c r="EG60" s="30"/>
      <c r="EH60" s="30"/>
      <c r="EI60" s="30"/>
      <c r="EJ60" s="30"/>
      <c r="EK60" s="30"/>
      <c r="EL60" s="30"/>
      <c r="EM60" s="30"/>
      <c r="EN60" s="30"/>
      <c r="EO60" s="30"/>
      <c r="EP60" s="30"/>
      <c r="EQ60" s="30"/>
      <c r="ER60" s="30"/>
      <c r="ES60" s="30"/>
      <c r="ET60" s="30"/>
      <c r="EU60" s="30"/>
      <c r="EV60" s="30"/>
      <c r="EW60" s="30"/>
      <c r="EX60" s="30"/>
      <c r="EY60" s="30"/>
      <c r="EZ60" s="30"/>
      <c r="FA60" s="30"/>
      <c r="FB60" s="30"/>
      <c r="FC60" s="30"/>
      <c r="FD60" s="30"/>
      <c r="FE60" s="30"/>
      <c r="FF60" s="30"/>
      <c r="FG60" s="30"/>
      <c r="FH60" s="30"/>
      <c r="FI60" s="30"/>
      <c r="FJ60" s="30"/>
      <c r="FK60" s="30"/>
      <c r="FL60" s="30"/>
      <c r="FM60" s="30"/>
    </row>
    <row r="61" spans="1:169" s="22" customFormat="1" ht="12.75" customHeight="1">
      <c r="A61" s="927"/>
      <c r="B61" s="933"/>
      <c r="C61" s="933"/>
      <c r="D61" s="902"/>
      <c r="E61" s="905"/>
      <c r="F61" s="930"/>
      <c r="G61" s="745"/>
      <c r="H61" s="921"/>
      <c r="I61" s="921"/>
      <c r="J61" s="921"/>
      <c r="K61" s="921"/>
      <c r="L61" s="921"/>
      <c r="M61" s="924"/>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30"/>
      <c r="EU61" s="30"/>
      <c r="EV61" s="30"/>
      <c r="EW61" s="30"/>
      <c r="EX61" s="30"/>
      <c r="EY61" s="30"/>
      <c r="EZ61" s="30"/>
      <c r="FA61" s="30"/>
      <c r="FB61" s="30"/>
      <c r="FC61" s="30"/>
      <c r="FD61" s="30"/>
      <c r="FE61" s="30"/>
      <c r="FF61" s="30"/>
      <c r="FG61" s="30"/>
      <c r="FH61" s="30"/>
      <c r="FI61" s="30"/>
      <c r="FJ61" s="30"/>
      <c r="FK61" s="30"/>
      <c r="FL61" s="30"/>
      <c r="FM61" s="30"/>
    </row>
    <row r="62" spans="1:169" s="22" customFormat="1" ht="12.75" customHeight="1">
      <c r="A62" s="927"/>
      <c r="B62" s="933"/>
      <c r="C62" s="933"/>
      <c r="D62" s="902"/>
      <c r="E62" s="905"/>
      <c r="F62" s="930"/>
      <c r="G62" s="745"/>
      <c r="H62" s="921"/>
      <c r="I62" s="921"/>
      <c r="J62" s="921"/>
      <c r="K62" s="921"/>
      <c r="L62" s="921"/>
      <c r="M62" s="924"/>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row>
    <row r="63" spans="1:169" s="22" customFormat="1" ht="12.75" customHeight="1">
      <c r="A63" s="927"/>
      <c r="B63" s="933"/>
      <c r="C63" s="933"/>
      <c r="D63" s="902"/>
      <c r="E63" s="905"/>
      <c r="F63" s="930"/>
      <c r="G63" s="745"/>
      <c r="H63" s="921"/>
      <c r="I63" s="921"/>
      <c r="J63" s="921"/>
      <c r="K63" s="921"/>
      <c r="L63" s="921"/>
      <c r="M63" s="924"/>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c r="EJ63" s="30"/>
      <c r="EK63" s="30"/>
      <c r="EL63" s="30"/>
      <c r="EM63" s="30"/>
      <c r="EN63" s="30"/>
      <c r="EO63" s="30"/>
      <c r="EP63" s="30"/>
      <c r="EQ63" s="30"/>
      <c r="ER63" s="30"/>
      <c r="ES63" s="30"/>
      <c r="ET63" s="30"/>
      <c r="EU63" s="30"/>
      <c r="EV63" s="30"/>
      <c r="EW63" s="30"/>
      <c r="EX63" s="30"/>
      <c r="EY63" s="30"/>
      <c r="EZ63" s="30"/>
      <c r="FA63" s="30"/>
      <c r="FB63" s="30"/>
      <c r="FC63" s="30"/>
      <c r="FD63" s="30"/>
      <c r="FE63" s="30"/>
      <c r="FF63" s="30"/>
      <c r="FG63" s="30"/>
      <c r="FH63" s="30"/>
      <c r="FI63" s="30"/>
      <c r="FJ63" s="30"/>
      <c r="FK63" s="30"/>
      <c r="FL63" s="30"/>
      <c r="FM63" s="30"/>
    </row>
    <row r="64" spans="1:169" s="22" customFormat="1" ht="13.5" customHeight="1">
      <c r="A64" s="927"/>
      <c r="B64" s="933"/>
      <c r="C64" s="933"/>
      <c r="D64" s="902"/>
      <c r="E64" s="905"/>
      <c r="F64" s="930"/>
      <c r="G64" s="745"/>
      <c r="H64" s="921"/>
      <c r="I64" s="921"/>
      <c r="J64" s="921"/>
      <c r="K64" s="921"/>
      <c r="L64" s="921"/>
      <c r="M64" s="924"/>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c r="CP64" s="30"/>
      <c r="CQ64" s="30"/>
      <c r="CR64" s="30"/>
      <c r="CS64" s="30"/>
      <c r="CT64" s="30"/>
      <c r="CU64" s="30"/>
      <c r="CV64" s="30"/>
      <c r="CW64" s="30"/>
      <c r="CX64" s="30"/>
      <c r="CY64" s="30"/>
      <c r="CZ64" s="30"/>
      <c r="DA64" s="30"/>
      <c r="DB64" s="30"/>
      <c r="DC64" s="30"/>
      <c r="DD64" s="30"/>
      <c r="DE64" s="30"/>
      <c r="DF64" s="30"/>
      <c r="DG64" s="30"/>
      <c r="DH64" s="30"/>
      <c r="DI64" s="30"/>
      <c r="DJ64" s="30"/>
      <c r="DK64" s="30"/>
      <c r="DL64" s="30"/>
      <c r="DM64" s="30"/>
      <c r="DN64" s="30"/>
      <c r="DO64" s="30"/>
      <c r="DP64" s="30"/>
      <c r="DQ64" s="30"/>
      <c r="DR64" s="30"/>
      <c r="DS64" s="30"/>
      <c r="DT64" s="30"/>
      <c r="DU64" s="30"/>
      <c r="DV64" s="30"/>
      <c r="DW64" s="30"/>
      <c r="DX64" s="30"/>
      <c r="DY64" s="30"/>
      <c r="DZ64" s="30"/>
      <c r="EA64" s="30"/>
      <c r="EB64" s="30"/>
      <c r="EC64" s="30"/>
      <c r="ED64" s="30"/>
      <c r="EE64" s="30"/>
      <c r="EF64" s="30"/>
      <c r="EG64" s="30"/>
      <c r="EH64" s="30"/>
      <c r="EI64" s="30"/>
      <c r="EJ64" s="30"/>
      <c r="EK64" s="30"/>
      <c r="EL64" s="30"/>
      <c r="EM64" s="30"/>
      <c r="EN64" s="30"/>
      <c r="EO64" s="30"/>
      <c r="EP64" s="30"/>
      <c r="EQ64" s="30"/>
      <c r="ER64" s="30"/>
      <c r="ES64" s="30"/>
      <c r="ET64" s="30"/>
      <c r="EU64" s="30"/>
      <c r="EV64" s="30"/>
      <c r="EW64" s="30"/>
      <c r="EX64" s="30"/>
      <c r="EY64" s="30"/>
      <c r="EZ64" s="30"/>
      <c r="FA64" s="30"/>
      <c r="FB64" s="30"/>
      <c r="FC64" s="30"/>
      <c r="FD64" s="30"/>
      <c r="FE64" s="30"/>
      <c r="FF64" s="30"/>
      <c r="FG64" s="30"/>
      <c r="FH64" s="30"/>
      <c r="FI64" s="30"/>
      <c r="FJ64" s="30"/>
      <c r="FK64" s="30"/>
      <c r="FL64" s="30"/>
      <c r="FM64" s="30"/>
    </row>
    <row r="65" spans="1:169">
      <c r="A65" s="927"/>
      <c r="B65" s="933"/>
      <c r="C65" s="933"/>
      <c r="D65" s="902"/>
      <c r="E65" s="905"/>
      <c r="F65" s="930"/>
      <c r="G65" s="745"/>
      <c r="H65" s="921"/>
      <c r="I65" s="921"/>
      <c r="J65" s="921"/>
      <c r="K65" s="921"/>
      <c r="L65" s="921"/>
      <c r="M65" s="924"/>
      <c r="N65" s="30"/>
      <c r="O65" s="30"/>
    </row>
    <row r="66" spans="1:169">
      <c r="A66" s="927"/>
      <c r="B66" s="933"/>
      <c r="C66" s="933"/>
      <c r="D66" s="902"/>
      <c r="E66" s="905"/>
      <c r="F66" s="930"/>
      <c r="G66" s="745"/>
      <c r="H66" s="921"/>
      <c r="I66" s="921"/>
      <c r="J66" s="921"/>
      <c r="K66" s="921"/>
      <c r="L66" s="921"/>
      <c r="M66" s="924"/>
      <c r="N66" s="30"/>
      <c r="O66" s="30"/>
    </row>
    <row r="67" spans="1:169">
      <c r="A67" s="927"/>
      <c r="B67" s="933"/>
      <c r="C67" s="933"/>
      <c r="D67" s="902"/>
      <c r="E67" s="905"/>
      <c r="F67" s="930"/>
      <c r="G67" s="745"/>
      <c r="H67" s="921"/>
      <c r="I67" s="921"/>
      <c r="J67" s="921"/>
      <c r="K67" s="921"/>
      <c r="L67" s="921"/>
      <c r="M67" s="924"/>
      <c r="N67" s="30"/>
      <c r="O67" s="30"/>
    </row>
    <row r="68" spans="1:169">
      <c r="A68" s="927"/>
      <c r="B68" s="933"/>
      <c r="C68" s="933"/>
      <c r="D68" s="902"/>
      <c r="E68" s="905"/>
      <c r="F68" s="930"/>
      <c r="G68" s="745"/>
      <c r="H68" s="921"/>
      <c r="I68" s="921"/>
      <c r="J68" s="921"/>
      <c r="K68" s="921"/>
      <c r="L68" s="921"/>
      <c r="M68" s="924"/>
      <c r="N68" s="30"/>
      <c r="O68" s="30"/>
    </row>
    <row r="69" spans="1:169" ht="15.75" thickBot="1">
      <c r="A69" s="928"/>
      <c r="B69" s="934"/>
      <c r="C69" s="934"/>
      <c r="D69" s="903"/>
      <c r="E69" s="906"/>
      <c r="F69" s="931"/>
      <c r="G69" s="746"/>
      <c r="H69" s="922"/>
      <c r="I69" s="922"/>
      <c r="J69" s="922"/>
      <c r="K69" s="922"/>
      <c r="L69" s="922"/>
      <c r="M69" s="925"/>
      <c r="N69" s="30"/>
      <c r="O69" s="30"/>
    </row>
    <row r="70" spans="1:169" s="22" customFormat="1" ht="12.75">
      <c r="A70" s="926">
        <v>8</v>
      </c>
      <c r="B70" s="875" t="str">
        <f>'7- Mapa Final Resumen'!B70</f>
        <v xml:space="preserve">Recibir, ofrecer, prometer, entregar o aceptar dadivas  o beneficios a nombre propio o de terceros para  demorar, retener, alterar o direccionar fallos judiciales </v>
      </c>
      <c r="C70" s="875" t="str">
        <f>'7- Mapa Final Resumen'!C70</f>
        <v xml:space="preserve">Proferir  sentencias judiciales incumplmiendo los principios de la administracion de justicia o sin la observancia de los Codigos  Procesales en la materia </v>
      </c>
      <c r="D70" s="876" t="e">
        <f>'7- Mapa Final Resumen'!J70</f>
        <v>#VALUE!</v>
      </c>
      <c r="E70" s="878" t="str">
        <f>'7- Mapa Final Resumen'!K70</f>
        <v>Mayor - 4</v>
      </c>
      <c r="F70" s="880" t="e">
        <f>'7- Mapa Final Resumen'!M70</f>
        <v>#VALUE!</v>
      </c>
      <c r="G70" s="739"/>
      <c r="H70" s="872"/>
      <c r="I70" s="872"/>
      <c r="J70" s="872"/>
      <c r="K70" s="872"/>
      <c r="L70" s="872"/>
      <c r="M70" s="87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c r="ER70" s="30"/>
      <c r="ES70" s="30"/>
      <c r="ET70" s="30"/>
      <c r="EU70" s="30"/>
      <c r="EV70" s="30"/>
      <c r="EW70" s="30"/>
      <c r="EX70" s="30"/>
      <c r="EY70" s="30"/>
      <c r="EZ70" s="30"/>
      <c r="FA70" s="30"/>
      <c r="FB70" s="30"/>
      <c r="FC70" s="30"/>
      <c r="FD70" s="30"/>
      <c r="FE70" s="30"/>
      <c r="FF70" s="30"/>
      <c r="FG70" s="30"/>
      <c r="FH70" s="30"/>
      <c r="FI70" s="30"/>
      <c r="FJ70" s="30"/>
      <c r="FK70" s="30"/>
      <c r="FL70" s="30"/>
      <c r="FM70" s="30"/>
    </row>
    <row r="71" spans="1:169" s="22" customFormat="1" ht="12.75" customHeight="1">
      <c r="A71" s="927"/>
      <c r="B71" s="875"/>
      <c r="C71" s="875"/>
      <c r="D71" s="877"/>
      <c r="E71" s="879"/>
      <c r="F71" s="880"/>
      <c r="G71" s="739"/>
      <c r="H71" s="872"/>
      <c r="I71" s="872"/>
      <c r="J71" s="872"/>
      <c r="K71" s="872"/>
      <c r="L71" s="872"/>
      <c r="M71" s="87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c r="EJ71" s="30"/>
      <c r="EK71" s="30"/>
      <c r="EL71" s="30"/>
      <c r="EM71" s="30"/>
      <c r="EN71" s="30"/>
      <c r="EO71" s="30"/>
      <c r="EP71" s="30"/>
      <c r="EQ71" s="30"/>
      <c r="ER71" s="30"/>
      <c r="ES71" s="30"/>
      <c r="ET71" s="30"/>
      <c r="EU71" s="30"/>
      <c r="EV71" s="30"/>
      <c r="EW71" s="30"/>
      <c r="EX71" s="30"/>
      <c r="EY71" s="30"/>
      <c r="EZ71" s="30"/>
      <c r="FA71" s="30"/>
      <c r="FB71" s="30"/>
      <c r="FC71" s="30"/>
      <c r="FD71" s="30"/>
      <c r="FE71" s="30"/>
      <c r="FF71" s="30"/>
      <c r="FG71" s="30"/>
      <c r="FH71" s="30"/>
      <c r="FI71" s="30"/>
      <c r="FJ71" s="30"/>
      <c r="FK71" s="30"/>
      <c r="FL71" s="30"/>
      <c r="FM71" s="30"/>
    </row>
    <row r="72" spans="1:169" s="22" customFormat="1" ht="12.75" customHeight="1">
      <c r="A72" s="927"/>
      <c r="B72" s="875"/>
      <c r="C72" s="875"/>
      <c r="D72" s="877"/>
      <c r="E72" s="879"/>
      <c r="F72" s="880"/>
      <c r="G72" s="739"/>
      <c r="H72" s="872"/>
      <c r="I72" s="872"/>
      <c r="J72" s="872"/>
      <c r="K72" s="872"/>
      <c r="L72" s="872"/>
      <c r="M72" s="87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c r="CW72" s="30"/>
      <c r="CX72" s="30"/>
      <c r="CY72" s="30"/>
      <c r="CZ72" s="30"/>
      <c r="DA72" s="30"/>
      <c r="DB72" s="30"/>
      <c r="DC72" s="30"/>
      <c r="DD72" s="30"/>
      <c r="DE72" s="30"/>
      <c r="DF72" s="30"/>
      <c r="DG72" s="30"/>
      <c r="DH72" s="30"/>
      <c r="DI72" s="30"/>
      <c r="DJ72" s="30"/>
      <c r="DK72" s="30"/>
      <c r="DL72" s="30"/>
      <c r="DM72" s="30"/>
      <c r="DN72" s="30"/>
      <c r="DO72" s="30"/>
      <c r="DP72" s="30"/>
      <c r="DQ72" s="30"/>
      <c r="DR72" s="30"/>
      <c r="DS72" s="30"/>
      <c r="DT72" s="30"/>
      <c r="DU72" s="30"/>
      <c r="DV72" s="30"/>
      <c r="DW72" s="30"/>
      <c r="DX72" s="30"/>
      <c r="DY72" s="30"/>
      <c r="DZ72" s="30"/>
      <c r="EA72" s="30"/>
      <c r="EB72" s="30"/>
      <c r="EC72" s="30"/>
      <c r="ED72" s="30"/>
      <c r="EE72" s="30"/>
      <c r="EF72" s="30"/>
      <c r="EG72" s="30"/>
      <c r="EH72" s="30"/>
      <c r="EI72" s="30"/>
      <c r="EJ72" s="30"/>
      <c r="EK72" s="30"/>
      <c r="EL72" s="30"/>
      <c r="EM72" s="30"/>
      <c r="EN72" s="30"/>
      <c r="EO72" s="30"/>
      <c r="EP72" s="30"/>
      <c r="EQ72" s="30"/>
      <c r="ER72" s="30"/>
      <c r="ES72" s="30"/>
      <c r="ET72" s="30"/>
      <c r="EU72" s="30"/>
      <c r="EV72" s="30"/>
      <c r="EW72" s="30"/>
      <c r="EX72" s="30"/>
      <c r="EY72" s="30"/>
      <c r="EZ72" s="30"/>
      <c r="FA72" s="30"/>
      <c r="FB72" s="30"/>
      <c r="FC72" s="30"/>
      <c r="FD72" s="30"/>
      <c r="FE72" s="30"/>
      <c r="FF72" s="30"/>
      <c r="FG72" s="30"/>
      <c r="FH72" s="30"/>
      <c r="FI72" s="30"/>
      <c r="FJ72" s="30"/>
      <c r="FK72" s="30"/>
      <c r="FL72" s="30"/>
      <c r="FM72" s="30"/>
    </row>
    <row r="73" spans="1:169" s="22" customFormat="1" ht="12.75" customHeight="1">
      <c r="A73" s="927"/>
      <c r="B73" s="875"/>
      <c r="C73" s="875"/>
      <c r="D73" s="877"/>
      <c r="E73" s="879"/>
      <c r="F73" s="880"/>
      <c r="G73" s="739"/>
      <c r="H73" s="872"/>
      <c r="I73" s="872"/>
      <c r="J73" s="872"/>
      <c r="K73" s="872"/>
      <c r="L73" s="872"/>
      <c r="M73" s="87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30"/>
      <c r="CP73" s="30"/>
      <c r="CQ73" s="30"/>
      <c r="CR73" s="30"/>
      <c r="CS73" s="30"/>
      <c r="CT73" s="30"/>
      <c r="CU73" s="30"/>
      <c r="CV73" s="30"/>
      <c r="CW73" s="30"/>
      <c r="CX73" s="30"/>
      <c r="CY73" s="30"/>
      <c r="CZ73" s="30"/>
      <c r="DA73" s="30"/>
      <c r="DB73" s="30"/>
      <c r="DC73" s="30"/>
      <c r="DD73" s="30"/>
      <c r="DE73" s="30"/>
      <c r="DF73" s="30"/>
      <c r="DG73" s="30"/>
      <c r="DH73" s="30"/>
      <c r="DI73" s="30"/>
      <c r="DJ73" s="30"/>
      <c r="DK73" s="30"/>
      <c r="DL73" s="30"/>
      <c r="DM73" s="30"/>
      <c r="DN73" s="30"/>
      <c r="DO73" s="30"/>
      <c r="DP73" s="30"/>
      <c r="DQ73" s="30"/>
      <c r="DR73" s="30"/>
      <c r="DS73" s="30"/>
      <c r="DT73" s="30"/>
      <c r="DU73" s="30"/>
      <c r="DV73" s="30"/>
      <c r="DW73" s="30"/>
      <c r="DX73" s="30"/>
      <c r="DY73" s="30"/>
      <c r="DZ73" s="30"/>
      <c r="EA73" s="30"/>
      <c r="EB73" s="30"/>
      <c r="EC73" s="30"/>
      <c r="ED73" s="30"/>
      <c r="EE73" s="30"/>
      <c r="EF73" s="30"/>
      <c r="EG73" s="30"/>
      <c r="EH73" s="30"/>
      <c r="EI73" s="30"/>
      <c r="EJ73" s="30"/>
      <c r="EK73" s="30"/>
      <c r="EL73" s="30"/>
      <c r="EM73" s="30"/>
      <c r="EN73" s="30"/>
      <c r="EO73" s="30"/>
      <c r="EP73" s="30"/>
      <c r="EQ73" s="30"/>
      <c r="ER73" s="30"/>
      <c r="ES73" s="30"/>
      <c r="ET73" s="30"/>
      <c r="EU73" s="30"/>
      <c r="EV73" s="30"/>
      <c r="EW73" s="30"/>
      <c r="EX73" s="30"/>
      <c r="EY73" s="30"/>
      <c r="EZ73" s="30"/>
      <c r="FA73" s="30"/>
      <c r="FB73" s="30"/>
      <c r="FC73" s="30"/>
      <c r="FD73" s="30"/>
      <c r="FE73" s="30"/>
      <c r="FF73" s="30"/>
      <c r="FG73" s="30"/>
      <c r="FH73" s="30"/>
      <c r="FI73" s="30"/>
      <c r="FJ73" s="30"/>
      <c r="FK73" s="30"/>
      <c r="FL73" s="30"/>
      <c r="FM73" s="30"/>
    </row>
    <row r="74" spans="1:169" s="22" customFormat="1" ht="13.5" customHeight="1">
      <c r="A74" s="927"/>
      <c r="B74" s="875"/>
      <c r="C74" s="875"/>
      <c r="D74" s="877"/>
      <c r="E74" s="879"/>
      <c r="F74" s="880"/>
      <c r="G74" s="739"/>
      <c r="H74" s="872"/>
      <c r="I74" s="872"/>
      <c r="J74" s="872"/>
      <c r="K74" s="872"/>
      <c r="L74" s="872"/>
      <c r="M74" s="87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c r="CW74" s="30"/>
      <c r="CX74" s="30"/>
      <c r="CY74" s="30"/>
      <c r="CZ74" s="30"/>
      <c r="DA74" s="30"/>
      <c r="DB74" s="30"/>
      <c r="DC74" s="30"/>
      <c r="DD74" s="30"/>
      <c r="DE74" s="30"/>
      <c r="DF74" s="30"/>
      <c r="DG74" s="30"/>
      <c r="DH74" s="30"/>
      <c r="DI74" s="30"/>
      <c r="DJ74" s="30"/>
      <c r="DK74" s="30"/>
      <c r="DL74" s="30"/>
      <c r="DM74" s="30"/>
      <c r="DN74" s="30"/>
      <c r="DO74" s="30"/>
      <c r="DP74" s="30"/>
      <c r="DQ74" s="30"/>
      <c r="DR74" s="30"/>
      <c r="DS74" s="30"/>
      <c r="DT74" s="30"/>
      <c r="DU74" s="30"/>
      <c r="DV74" s="30"/>
      <c r="DW74" s="30"/>
      <c r="DX74" s="30"/>
      <c r="DY74" s="30"/>
      <c r="DZ74" s="30"/>
      <c r="EA74" s="30"/>
      <c r="EB74" s="30"/>
      <c r="EC74" s="30"/>
      <c r="ED74" s="30"/>
      <c r="EE74" s="30"/>
      <c r="EF74" s="30"/>
      <c r="EG74" s="30"/>
      <c r="EH74" s="30"/>
      <c r="EI74" s="30"/>
      <c r="EJ74" s="30"/>
      <c r="EK74" s="30"/>
      <c r="EL74" s="30"/>
      <c r="EM74" s="30"/>
      <c r="EN74" s="30"/>
      <c r="EO74" s="30"/>
      <c r="EP74" s="30"/>
      <c r="EQ74" s="30"/>
      <c r="ER74" s="30"/>
      <c r="ES74" s="30"/>
      <c r="ET74" s="30"/>
      <c r="EU74" s="30"/>
      <c r="EV74" s="30"/>
      <c r="EW74" s="30"/>
      <c r="EX74" s="30"/>
      <c r="EY74" s="30"/>
      <c r="EZ74" s="30"/>
      <c r="FA74" s="30"/>
      <c r="FB74" s="30"/>
      <c r="FC74" s="30"/>
      <c r="FD74" s="30"/>
      <c r="FE74" s="30"/>
      <c r="FF74" s="30"/>
      <c r="FG74" s="30"/>
      <c r="FH74" s="30"/>
      <c r="FI74" s="30"/>
      <c r="FJ74" s="30"/>
      <c r="FK74" s="30"/>
      <c r="FL74" s="30"/>
      <c r="FM74" s="30"/>
    </row>
    <row r="75" spans="1:169">
      <c r="A75" s="927"/>
      <c r="B75" s="875"/>
      <c r="C75" s="875"/>
      <c r="D75" s="877"/>
      <c r="E75" s="879"/>
      <c r="F75" s="880"/>
      <c r="G75" s="739"/>
      <c r="H75" s="872"/>
      <c r="I75" s="872"/>
      <c r="J75" s="872"/>
      <c r="K75" s="872"/>
      <c r="L75" s="872"/>
      <c r="M75" s="870"/>
      <c r="N75" s="30"/>
      <c r="O75" s="30"/>
    </row>
    <row r="76" spans="1:169">
      <c r="A76" s="927"/>
      <c r="B76" s="875"/>
      <c r="C76" s="875"/>
      <c r="D76" s="877"/>
      <c r="E76" s="879"/>
      <c r="F76" s="880"/>
      <c r="G76" s="739"/>
      <c r="H76" s="872"/>
      <c r="I76" s="872"/>
      <c r="J76" s="872"/>
      <c r="K76" s="872"/>
      <c r="L76" s="872"/>
      <c r="M76" s="870"/>
      <c r="N76" s="30"/>
      <c r="O76" s="30"/>
    </row>
    <row r="77" spans="1:169">
      <c r="A77" s="927"/>
      <c r="B77" s="875"/>
      <c r="C77" s="875"/>
      <c r="D77" s="877"/>
      <c r="E77" s="879"/>
      <c r="F77" s="880"/>
      <c r="G77" s="739"/>
      <c r="H77" s="872"/>
      <c r="I77" s="872"/>
      <c r="J77" s="872"/>
      <c r="K77" s="872"/>
      <c r="L77" s="872"/>
      <c r="M77" s="870"/>
      <c r="N77" s="30"/>
      <c r="O77" s="30"/>
    </row>
    <row r="78" spans="1:169">
      <c r="A78" s="927"/>
      <c r="B78" s="875"/>
      <c r="C78" s="875"/>
      <c r="D78" s="877"/>
      <c r="E78" s="879"/>
      <c r="F78" s="880"/>
      <c r="G78" s="739"/>
      <c r="H78" s="872"/>
      <c r="I78" s="872"/>
      <c r="J78" s="872"/>
      <c r="K78" s="872"/>
      <c r="L78" s="872"/>
      <c r="M78" s="870"/>
      <c r="N78" s="30"/>
      <c r="O78" s="30"/>
    </row>
    <row r="79" spans="1:169" ht="15.75" thickBot="1">
      <c r="A79" s="928"/>
      <c r="B79" s="882"/>
      <c r="C79" s="882"/>
      <c r="D79" s="883"/>
      <c r="E79" s="884"/>
      <c r="F79" s="885"/>
      <c r="G79" s="747"/>
      <c r="H79" s="873"/>
      <c r="I79" s="873"/>
      <c r="J79" s="873"/>
      <c r="K79" s="873"/>
      <c r="L79" s="873"/>
      <c r="M79" s="871"/>
      <c r="N79" s="30"/>
      <c r="O79" s="30"/>
    </row>
  </sheetData>
  <mergeCells count="108">
    <mergeCell ref="K60:K69"/>
    <mergeCell ref="L60:L69"/>
    <mergeCell ref="M60:M69"/>
    <mergeCell ref="A70:A79"/>
    <mergeCell ref="B70:B79"/>
    <mergeCell ref="C70:C79"/>
    <mergeCell ref="D70:D79"/>
    <mergeCell ref="E70:E79"/>
    <mergeCell ref="F70:F79"/>
    <mergeCell ref="G70:G79"/>
    <mergeCell ref="H70:H79"/>
    <mergeCell ref="I70:I79"/>
    <mergeCell ref="J70:J79"/>
    <mergeCell ref="K70:K79"/>
    <mergeCell ref="L70:L79"/>
    <mergeCell ref="M70:M79"/>
    <mergeCell ref="F60:F69"/>
    <mergeCell ref="G60:G69"/>
    <mergeCell ref="H60:H69"/>
    <mergeCell ref="I60:I69"/>
    <mergeCell ref="J60:J69"/>
    <mergeCell ref="A60:A69"/>
    <mergeCell ref="B60:B69"/>
    <mergeCell ref="C60:C69"/>
    <mergeCell ref="D60:D69"/>
    <mergeCell ref="E60:E69"/>
    <mergeCell ref="A5:B5"/>
    <mergeCell ref="C5:M5"/>
    <mergeCell ref="A1:B2"/>
    <mergeCell ref="C1:J3"/>
    <mergeCell ref="K1:M3"/>
    <mergeCell ref="A4:B4"/>
    <mergeCell ref="C4:M4"/>
    <mergeCell ref="A6:B6"/>
    <mergeCell ref="C6:M6"/>
    <mergeCell ref="A7:C7"/>
    <mergeCell ref="D7:F7"/>
    <mergeCell ref="G7:G8"/>
    <mergeCell ref="H7:H8"/>
    <mergeCell ref="I7:J7"/>
    <mergeCell ref="K7:L7"/>
    <mergeCell ref="M7:M8"/>
    <mergeCell ref="M10:M19"/>
    <mergeCell ref="A9:G9"/>
    <mergeCell ref="A10:A19"/>
    <mergeCell ref="B10:B19"/>
    <mergeCell ref="C10:C19"/>
    <mergeCell ref="D10:D19"/>
    <mergeCell ref="E10:E19"/>
    <mergeCell ref="F10:F19"/>
    <mergeCell ref="G10:G19"/>
    <mergeCell ref="H10:H19"/>
    <mergeCell ref="I10:I19"/>
    <mergeCell ref="J10:J19"/>
    <mergeCell ref="K10:K19"/>
    <mergeCell ref="L10:L19"/>
    <mergeCell ref="L20:L29"/>
    <mergeCell ref="I40:I49"/>
    <mergeCell ref="M20:M29"/>
    <mergeCell ref="A30:A39"/>
    <mergeCell ref="B30:B39"/>
    <mergeCell ref="C30:C39"/>
    <mergeCell ref="D30:D39"/>
    <mergeCell ref="E30:E39"/>
    <mergeCell ref="F30:F39"/>
    <mergeCell ref="G30:G39"/>
    <mergeCell ref="H30:H39"/>
    <mergeCell ref="I30:I39"/>
    <mergeCell ref="G20:G29"/>
    <mergeCell ref="H20:H29"/>
    <mergeCell ref="I20:I29"/>
    <mergeCell ref="J20:J29"/>
    <mergeCell ref="K20:K29"/>
    <mergeCell ref="J30:J39"/>
    <mergeCell ref="K30:K39"/>
    <mergeCell ref="D50:D59"/>
    <mergeCell ref="E50:E59"/>
    <mergeCell ref="F50:F59"/>
    <mergeCell ref="A20:A29"/>
    <mergeCell ref="B20:B29"/>
    <mergeCell ref="C20:C29"/>
    <mergeCell ref="D20:D29"/>
    <mergeCell ref="E20:E29"/>
    <mergeCell ref="F20:F29"/>
    <mergeCell ref="M50:M59"/>
    <mergeCell ref="J50:J59"/>
    <mergeCell ref="L30:L39"/>
    <mergeCell ref="M30:M39"/>
    <mergeCell ref="A40:A49"/>
    <mergeCell ref="B40:B49"/>
    <mergeCell ref="C40:C49"/>
    <mergeCell ref="D40:D49"/>
    <mergeCell ref="E40:E49"/>
    <mergeCell ref="F40:F49"/>
    <mergeCell ref="M40:M49"/>
    <mergeCell ref="J40:J49"/>
    <mergeCell ref="K40:K49"/>
    <mergeCell ref="L40:L49"/>
    <mergeCell ref="G40:G49"/>
    <mergeCell ref="H40:H49"/>
    <mergeCell ref="K50:K59"/>
    <mergeCell ref="L50:L59"/>
    <mergeCell ref="A50:A59"/>
    <mergeCell ref="G50:G59"/>
    <mergeCell ref="H50:H59"/>
    <mergeCell ref="I50:I59"/>
    <mergeCell ref="B50:B59"/>
    <mergeCell ref="C50:C59"/>
  </mergeCells>
  <conditionalFormatting sqref="A7:B7">
    <cfRule type="containsText" dxfId="185" priority="87" operator="containsText" text="1- Bajo">
      <formula>NOT(ISERROR(SEARCH("1- Bajo",A7)))</formula>
    </cfRule>
    <cfRule type="containsText" dxfId="184" priority="86" operator="containsText" text="4- Bajo">
      <formula>NOT(ISERROR(SEARCH("4- Bajo",A7)))</formula>
    </cfRule>
    <cfRule type="containsText" dxfId="183" priority="85" operator="containsText" text="3- Bajo">
      <formula>NOT(ISERROR(SEARCH("3- Bajo",A7)))</formula>
    </cfRule>
    <cfRule type="containsText" dxfId="182" priority="84" operator="containsText" text="4- Moderado">
      <formula>NOT(ISERROR(SEARCH("4- Moderado",A7)))</formula>
    </cfRule>
    <cfRule type="containsText" dxfId="181" priority="83" operator="containsText" text="6- Moderado">
      <formula>NOT(ISERROR(SEARCH("6- Moderado",A7)))</formula>
    </cfRule>
    <cfRule type="containsText" dxfId="180" priority="82" operator="containsText" text="3- Moderado">
      <formula>NOT(ISERROR(SEARCH("3- Moderado",A7)))</formula>
    </cfRule>
  </conditionalFormatting>
  <conditionalFormatting sqref="A10:E10 A20:E20">
    <cfRule type="containsText" dxfId="179" priority="78" operator="containsText" text="4- Moderado">
      <formula>NOT(ISERROR(SEARCH("4- Moderado",A10)))</formula>
    </cfRule>
    <cfRule type="containsText" dxfId="178" priority="77" operator="containsText" text="6- Moderado">
      <formula>NOT(ISERROR(SEARCH("6- Moderado",A10)))</formula>
    </cfRule>
    <cfRule type="containsText" dxfId="177" priority="76" operator="containsText" text="3- Moderado">
      <formula>NOT(ISERROR(SEARCH("3- Moderado",A10)))</formula>
    </cfRule>
    <cfRule type="containsText" dxfId="176" priority="81" operator="containsText" text="1- Bajo">
      <formula>NOT(ISERROR(SEARCH("1- Bajo",A10)))</formula>
    </cfRule>
    <cfRule type="containsText" dxfId="175" priority="80" operator="containsText" text="4- Bajo">
      <formula>NOT(ISERROR(SEARCH("4- Bajo",A10)))</formula>
    </cfRule>
    <cfRule type="containsText" dxfId="174" priority="79" operator="containsText" text="3- Bajo">
      <formula>NOT(ISERROR(SEARCH("3- Bajo",A10)))</formula>
    </cfRule>
  </conditionalFormatting>
  <conditionalFormatting sqref="A30:E30">
    <cfRule type="containsText" dxfId="173" priority="66" operator="containsText" text="3- Bajo">
      <formula>NOT(ISERROR(SEARCH("3- Bajo",A30)))</formula>
    </cfRule>
    <cfRule type="containsText" dxfId="172" priority="64" operator="containsText" text="6- Moderado">
      <formula>NOT(ISERROR(SEARCH("6- Moderado",A30)))</formula>
    </cfRule>
    <cfRule type="containsText" dxfId="171" priority="63" operator="containsText" text="3- Moderado">
      <formula>NOT(ISERROR(SEARCH("3- Moderado",A30)))</formula>
    </cfRule>
    <cfRule type="containsText" dxfId="170" priority="65" operator="containsText" text="4- Moderado">
      <formula>NOT(ISERROR(SEARCH("4- Moderado",A30)))</formula>
    </cfRule>
    <cfRule type="containsText" dxfId="169" priority="68" operator="containsText" text="1- Bajo">
      <formula>NOT(ISERROR(SEARCH("1- Bajo",A30)))</formula>
    </cfRule>
    <cfRule type="containsText" dxfId="168" priority="67" operator="containsText" text="4- Bajo">
      <formula>NOT(ISERROR(SEARCH("4- Bajo",A30)))</formula>
    </cfRule>
  </conditionalFormatting>
  <conditionalFormatting sqref="A40:E40">
    <cfRule type="containsText" dxfId="167" priority="61" operator="containsText" text="1- Bajo">
      <formula>NOT(ISERROR(SEARCH("1- Bajo",A40)))</formula>
    </cfRule>
    <cfRule type="containsText" dxfId="166" priority="60" operator="containsText" text="4- Bajo">
      <formula>NOT(ISERROR(SEARCH("4- Bajo",A40)))</formula>
    </cfRule>
    <cfRule type="containsText" dxfId="165" priority="59" operator="containsText" text="3- Bajo">
      <formula>NOT(ISERROR(SEARCH("3- Bajo",A40)))</formula>
    </cfRule>
    <cfRule type="containsText" dxfId="164" priority="58" operator="containsText" text="4- Moderado">
      <formula>NOT(ISERROR(SEARCH("4- Moderado",A40)))</formula>
    </cfRule>
    <cfRule type="containsText" dxfId="163" priority="57" operator="containsText" text="6- Moderado">
      <formula>NOT(ISERROR(SEARCH("6- Moderado",A40)))</formula>
    </cfRule>
    <cfRule type="containsText" dxfId="162" priority="56" operator="containsText" text="3- Moderado">
      <formula>NOT(ISERROR(SEARCH("3- Moderado",A40)))</formula>
    </cfRule>
  </conditionalFormatting>
  <conditionalFormatting sqref="A50:E50">
    <cfRule type="containsText" dxfId="161" priority="45" operator="containsText" text="3- Moderado">
      <formula>NOT(ISERROR(SEARCH("3- Moderado",A50)))</formula>
    </cfRule>
    <cfRule type="containsText" dxfId="160" priority="46" operator="containsText" text="6- Moderado">
      <formula>NOT(ISERROR(SEARCH("6- Moderado",A50)))</formula>
    </cfRule>
    <cfRule type="containsText" dxfId="159" priority="47" operator="containsText" text="4- Moderado">
      <formula>NOT(ISERROR(SEARCH("4- Moderado",A50)))</formula>
    </cfRule>
    <cfRule type="containsText" dxfId="158" priority="48" operator="containsText" text="3- Bajo">
      <formula>NOT(ISERROR(SEARCH("3- Bajo",A50)))</formula>
    </cfRule>
    <cfRule type="containsText" dxfId="157" priority="49" operator="containsText" text="4- Bajo">
      <formula>NOT(ISERROR(SEARCH("4- Bajo",A50)))</formula>
    </cfRule>
    <cfRule type="containsText" dxfId="156" priority="50" operator="containsText" text="1- Bajo">
      <formula>NOT(ISERROR(SEARCH("1- Bajo",A50)))</formula>
    </cfRule>
  </conditionalFormatting>
  <conditionalFormatting sqref="A60:E60">
    <cfRule type="containsText" dxfId="155" priority="27" operator="containsText" text="1- Bajo">
      <formula>NOT(ISERROR(SEARCH("1- Bajo",A60)))</formula>
    </cfRule>
    <cfRule type="containsText" dxfId="154" priority="26" operator="containsText" text="4- Bajo">
      <formula>NOT(ISERROR(SEARCH("4- Bajo",A60)))</formula>
    </cfRule>
    <cfRule type="containsText" dxfId="153" priority="25" operator="containsText" text="3- Bajo">
      <formula>NOT(ISERROR(SEARCH("3- Bajo",A60)))</formula>
    </cfRule>
    <cfRule type="containsText" dxfId="152" priority="23" operator="containsText" text="6- Moderado">
      <formula>NOT(ISERROR(SEARCH("6- Moderado",A60)))</formula>
    </cfRule>
    <cfRule type="containsText" dxfId="151" priority="22" operator="containsText" text="3- Moderado">
      <formula>NOT(ISERROR(SEARCH("3- Moderado",A60)))</formula>
    </cfRule>
    <cfRule type="containsText" dxfId="150" priority="24" operator="containsText" text="4- Moderado">
      <formula>NOT(ISERROR(SEARCH("4- Moderado",A60)))</formula>
    </cfRule>
  </conditionalFormatting>
  <conditionalFormatting sqref="A70:E70">
    <cfRule type="containsText" dxfId="149" priority="18" operator="containsText" text="3- Bajo">
      <formula>NOT(ISERROR(SEARCH("3- Bajo",A70)))</formula>
    </cfRule>
    <cfRule type="containsText" dxfId="148" priority="19" operator="containsText" text="4- Bajo">
      <formula>NOT(ISERROR(SEARCH("4- Bajo",A70)))</formula>
    </cfRule>
    <cfRule type="containsText" dxfId="147" priority="20" operator="containsText" text="1- Bajo">
      <formula>NOT(ISERROR(SEARCH("1- Bajo",A70)))</formula>
    </cfRule>
    <cfRule type="containsText" dxfId="146" priority="15" operator="containsText" text="3- Moderado">
      <formula>NOT(ISERROR(SEARCH("3- Moderado",A70)))</formula>
    </cfRule>
    <cfRule type="containsText" dxfId="145" priority="16" operator="containsText" text="6- Moderado">
      <formula>NOT(ISERROR(SEARCH("6- Moderado",A70)))</formula>
    </cfRule>
    <cfRule type="containsText" dxfId="144" priority="17" operator="containsText" text="4- Moderado">
      <formula>NOT(ISERROR(SEARCH("4- Moderado",A70)))</formula>
    </cfRule>
  </conditionalFormatting>
  <conditionalFormatting sqref="C8:F8">
    <cfRule type="containsText" dxfId="143" priority="70" operator="containsText" text="3- Moderado">
      <formula>NOT(ISERROR(SEARCH("3- Moderado",C8)))</formula>
    </cfRule>
    <cfRule type="containsText" dxfId="142" priority="71" operator="containsText" text="6- Moderado">
      <formula>NOT(ISERROR(SEARCH("6- Moderado",C8)))</formula>
    </cfRule>
    <cfRule type="containsText" dxfId="141" priority="72" operator="containsText" text="4- Moderado">
      <formula>NOT(ISERROR(SEARCH("4- Moderado",C8)))</formula>
    </cfRule>
    <cfRule type="containsText" dxfId="140" priority="74" operator="containsText" text="4- Bajo">
      <formula>NOT(ISERROR(SEARCH("4- Bajo",C8)))</formula>
    </cfRule>
    <cfRule type="containsText" dxfId="139" priority="75" operator="containsText" text="1- Bajo">
      <formula>NOT(ISERROR(SEARCH("1- Bajo",C8)))</formula>
    </cfRule>
    <cfRule type="containsText" dxfId="138" priority="73" operator="containsText" text="3- Bajo">
      <formula>NOT(ISERROR(SEARCH("3- Bajo",C8)))</formula>
    </cfRule>
  </conditionalFormatting>
  <conditionalFormatting sqref="D10:D79">
    <cfRule type="containsText" dxfId="137" priority="41" operator="containsText" text="Baja">
      <formula>NOT(ISERROR(SEARCH("Baja",D10)))</formula>
    </cfRule>
    <cfRule type="containsText" dxfId="136" priority="40" operator="containsText" text="Alta">
      <formula>NOT(ISERROR(SEARCH("Alta",D10)))</formula>
    </cfRule>
    <cfRule type="containsText" dxfId="135" priority="39" operator="containsText" text="Muy Alta">
      <formula>NOT(ISERROR(SEARCH("Muy Alta",D10)))</formula>
    </cfRule>
    <cfRule type="containsText" dxfId="134" priority="44" operator="containsText" text="Media">
      <formula>NOT(ISERROR(SEARCH("Media",D10)))</formula>
    </cfRule>
    <cfRule type="containsText" dxfId="133" priority="42" operator="containsText" text="Muy Baja">
      <formula>NOT(ISERROR(SEARCH("Muy Baja",D10)))</formula>
    </cfRule>
  </conditionalFormatting>
  <conditionalFormatting sqref="E10:E79">
    <cfRule type="containsText" dxfId="132" priority="38" operator="containsText" text="Leve">
      <formula>NOT(ISERROR(SEARCH("Leve",E10)))</formula>
    </cfRule>
    <cfRule type="containsText" dxfId="131" priority="37" operator="containsText" text="Menor">
      <formula>NOT(ISERROR(SEARCH("Menor",E10)))</formula>
    </cfRule>
    <cfRule type="containsText" dxfId="130" priority="36" operator="containsText" text="Mayor">
      <formula>NOT(ISERROR(SEARCH("Mayor",E10)))</formula>
    </cfRule>
    <cfRule type="containsText" dxfId="129" priority="35" operator="containsText" text="Catastrófico">
      <formula>NOT(ISERROR(SEARCH("Catastrófico",E10)))</formula>
    </cfRule>
  </conditionalFormatting>
  <conditionalFormatting sqref="E10:F79">
    <cfRule type="containsText" dxfId="128" priority="43" operator="containsText" text="Moderado">
      <formula>NOT(ISERROR(SEARCH("Moderado",E10)))</formula>
    </cfRule>
  </conditionalFormatting>
  <conditionalFormatting sqref="F10:F29">
    <cfRule type="colorScale" priority="88">
      <colorScale>
        <cfvo type="min"/>
        <cfvo type="max"/>
        <color rgb="FFFF7128"/>
        <color rgb="FFFFEF9C"/>
      </colorScale>
    </cfRule>
  </conditionalFormatting>
  <conditionalFormatting sqref="F10:F79">
    <cfRule type="containsText" dxfId="127" priority="54" operator="containsText" text="Extremo">
      <formula>NOT(ISERROR(SEARCH("Extremo",F10)))</formula>
    </cfRule>
    <cfRule type="containsText" dxfId="126" priority="53" operator="containsText" text="Alto">
      <formula>NOT(ISERROR(SEARCH("Alto",F10)))</formula>
    </cfRule>
    <cfRule type="containsText" dxfId="125" priority="52" operator="containsText" text="Moderado">
      <formula>NOT(ISERROR(SEARCH("Moderado",F10)))</formula>
    </cfRule>
    <cfRule type="containsText" dxfId="124" priority="51" operator="containsText" text="Bajo">
      <formula>NOT(ISERROR(SEARCH("Bajo",F10)))</formula>
    </cfRule>
  </conditionalFormatting>
  <conditionalFormatting sqref="F30:F39">
    <cfRule type="colorScale" priority="69">
      <colorScale>
        <cfvo type="min"/>
        <cfvo type="max"/>
        <color rgb="FFFF7128"/>
        <color rgb="FFFFEF9C"/>
      </colorScale>
    </cfRule>
  </conditionalFormatting>
  <conditionalFormatting sqref="F40:F49">
    <cfRule type="colorScale" priority="62">
      <colorScale>
        <cfvo type="min"/>
        <cfvo type="max"/>
        <color rgb="FFFF7128"/>
        <color rgb="FFFFEF9C"/>
      </colorScale>
    </cfRule>
  </conditionalFormatting>
  <conditionalFormatting sqref="F50:F79">
    <cfRule type="colorScale" priority="1425">
      <colorScale>
        <cfvo type="min"/>
        <cfvo type="max"/>
        <color rgb="FFFF7128"/>
        <color rgb="FFFFEF9C"/>
      </colorScale>
    </cfRule>
  </conditionalFormatting>
  <dataValidations count="4">
    <dataValidation allowBlank="1" showInputMessage="1" showErrorMessage="1" prompt="seleccionar si el responsable de ejecutar las acciones es el nivel central" sqref="J8" xr:uid="{00000000-0002-0000-0B00-000000000000}"/>
    <dataValidation allowBlank="1" showInputMessage="1" showErrorMessage="1" prompt="Seleccionar si el responsable es el responsable de las acciones es el nivel central" sqref="I7:I8" xr:uid="{00000000-0002-0000-0B00-000001000000}"/>
    <dataValidation allowBlank="1" showInputMessage="1" showErrorMessage="1" prompt="Describir las actividades que se van a desarrollar para el proyecto" sqref="H7" xr:uid="{00000000-0002-0000-0B00-000002000000}"/>
    <dataValidation allowBlank="1" showInputMessage="1" showErrorMessage="1" prompt="Registrar qué factor  que ocasina el riesgo: un facot identtficado el contexto._x000a_O  personas, recursos, estilo de direccion , factores externos, , codiciones ambientales" sqref="C8" xr:uid="{00000000-0002-0000-0B00-000003000000}"/>
  </dataValidations>
  <printOptions horizontalCentered="1"/>
  <pageMargins left="0.70866141732283472" right="0.70866141732283472" top="0.74803149606299213" bottom="0.74803149606299213" header="0.31496062992125984" footer="0.31496062992125984"/>
  <pageSetup scale="10" fitToHeight="0" orientation="landscape" horizontalDpi="4294967294"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4000000}">
          <x14:formula1>
            <xm:f>'9- Matriz de Calor '!$S$8:$S$11</xm:f>
          </x14:formula1>
          <xm:sqref>G10:G79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39997558519241921"/>
    <pageSetUpPr fitToPage="1"/>
  </sheetPr>
  <dimension ref="A1:JK79"/>
  <sheetViews>
    <sheetView showGridLines="0" zoomScale="55" zoomScaleNormal="55" workbookViewId="0">
      <selection activeCell="I10" sqref="I10:I19"/>
    </sheetView>
  </sheetViews>
  <sheetFormatPr baseColWidth="10" defaultColWidth="11.42578125" defaultRowHeight="15"/>
  <cols>
    <col min="1" max="1" width="18.42578125" style="5" customWidth="1"/>
    <col min="2" max="2" width="35.85546875" style="5" customWidth="1"/>
    <col min="3" max="3" width="40.28515625" customWidth="1"/>
    <col min="4" max="4" width="16.85546875" style="76" customWidth="1"/>
    <col min="5" max="5" width="18.5703125" style="23" customWidth="1"/>
    <col min="6" max="6" width="18.28515625" style="23" bestFit="1" customWidth="1"/>
    <col min="7" max="7" width="18.28515625" bestFit="1" customWidth="1"/>
    <col min="8" max="8" width="32.7109375" customWidth="1"/>
    <col min="9" max="9" width="16.5703125" customWidth="1"/>
    <col min="10" max="10" width="14.28515625" customWidth="1"/>
    <col min="11" max="11" width="17.7109375" customWidth="1"/>
    <col min="12" max="12" width="17.5703125" customWidth="1"/>
    <col min="13" max="13" width="48.28515625" customWidth="1"/>
    <col min="14" max="169" width="11.42578125" style="2"/>
  </cols>
  <sheetData>
    <row r="1" spans="1:271" s="17" customFormat="1" ht="16.5" customHeight="1">
      <c r="A1" s="908"/>
      <c r="B1" s="909"/>
      <c r="C1" s="912"/>
      <c r="D1" s="912"/>
      <c r="E1" s="912"/>
      <c r="F1" s="912"/>
      <c r="G1" s="912"/>
      <c r="H1" s="912"/>
      <c r="I1" s="912"/>
      <c r="J1" s="913"/>
      <c r="K1" s="915"/>
      <c r="L1" s="915"/>
      <c r="M1" s="915"/>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row>
    <row r="2" spans="1:271" s="17" customFormat="1" ht="101.25" customHeight="1">
      <c r="A2" s="910"/>
      <c r="B2" s="911"/>
      <c r="C2" s="594"/>
      <c r="D2" s="594"/>
      <c r="E2" s="594"/>
      <c r="F2" s="594"/>
      <c r="G2" s="594"/>
      <c r="H2" s="594"/>
      <c r="I2" s="594"/>
      <c r="J2" s="914"/>
      <c r="K2" s="915"/>
      <c r="L2" s="915"/>
      <c r="M2" s="915"/>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row>
    <row r="3" spans="1:271" s="17" customFormat="1" ht="3" customHeight="1">
      <c r="A3" s="1"/>
      <c r="B3" s="1"/>
      <c r="C3" s="594"/>
      <c r="D3" s="594"/>
      <c r="E3" s="594"/>
      <c r="F3" s="594"/>
      <c r="G3" s="594"/>
      <c r="H3" s="594"/>
      <c r="I3" s="594"/>
      <c r="J3" s="914"/>
      <c r="K3" s="915"/>
      <c r="L3" s="915"/>
      <c r="M3" s="915"/>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row>
    <row r="4" spans="1:271" s="17" customFormat="1" ht="40.9" customHeight="1">
      <c r="A4" s="761" t="s">
        <v>271</v>
      </c>
      <c r="B4" s="761"/>
      <c r="C4" s="916"/>
      <c r="D4" s="916"/>
      <c r="E4" s="916"/>
      <c r="F4" s="916"/>
      <c r="G4" s="916"/>
      <c r="H4" s="916"/>
      <c r="I4" s="916"/>
      <c r="J4" s="916"/>
      <c r="K4" s="916"/>
      <c r="L4" s="916"/>
      <c r="M4" s="9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row>
    <row r="5" spans="1:271" s="17" customFormat="1" ht="62.45" customHeight="1">
      <c r="A5" s="761" t="s">
        <v>273</v>
      </c>
      <c r="B5" s="761"/>
      <c r="C5" s="907"/>
      <c r="D5" s="907"/>
      <c r="E5" s="907"/>
      <c r="F5" s="907"/>
      <c r="G5" s="907"/>
      <c r="H5" s="907"/>
      <c r="I5" s="907"/>
      <c r="J5" s="907"/>
      <c r="K5" s="907"/>
      <c r="L5" s="907"/>
      <c r="M5" s="907"/>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row>
    <row r="6" spans="1:271" s="17" customFormat="1" ht="40.9" customHeight="1" thickBot="1">
      <c r="A6" s="761" t="s">
        <v>275</v>
      </c>
      <c r="B6" s="761"/>
      <c r="C6" s="917"/>
      <c r="D6" s="918"/>
      <c r="E6" s="918"/>
      <c r="F6" s="918"/>
      <c r="G6" s="918"/>
      <c r="H6" s="918"/>
      <c r="I6" s="918"/>
      <c r="J6" s="918"/>
      <c r="K6" s="918"/>
      <c r="L6" s="918"/>
      <c r="M6" s="919"/>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row>
    <row r="7" spans="1:271" s="19" customFormat="1" ht="40.5" customHeight="1" thickTop="1" thickBot="1">
      <c r="A7" s="886" t="s">
        <v>446</v>
      </c>
      <c r="B7" s="887"/>
      <c r="C7" s="888"/>
      <c r="D7" s="834" t="s">
        <v>447</v>
      </c>
      <c r="E7" s="834"/>
      <c r="F7" s="834"/>
      <c r="G7" s="835" t="s">
        <v>448</v>
      </c>
      <c r="H7" s="889" t="s">
        <v>449</v>
      </c>
      <c r="I7" s="891" t="s">
        <v>450</v>
      </c>
      <c r="J7" s="892"/>
      <c r="K7" s="891" t="s">
        <v>451</v>
      </c>
      <c r="L7" s="892"/>
      <c r="M7" s="893" t="s">
        <v>477</v>
      </c>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row>
    <row r="8" spans="1:271" s="20" customFormat="1" ht="108" customHeight="1" thickTop="1" thickBot="1">
      <c r="A8" s="31" t="s">
        <v>43</v>
      </c>
      <c r="B8" s="31" t="s">
        <v>212</v>
      </c>
      <c r="C8" s="31" t="s">
        <v>214</v>
      </c>
      <c r="D8" s="24" t="s">
        <v>224</v>
      </c>
      <c r="E8" s="24" t="s">
        <v>453</v>
      </c>
      <c r="F8" s="24" t="s">
        <v>454</v>
      </c>
      <c r="G8" s="835"/>
      <c r="H8" s="890"/>
      <c r="I8" s="25" t="s">
        <v>455</v>
      </c>
      <c r="J8" s="25" t="s">
        <v>475</v>
      </c>
      <c r="K8" s="25" t="s">
        <v>457</v>
      </c>
      <c r="L8" s="25" t="s">
        <v>458</v>
      </c>
      <c r="M8" s="893"/>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row>
    <row r="9" spans="1:271" s="21" customFormat="1" ht="21.75" customHeight="1" thickTop="1" thickBot="1">
      <c r="A9" s="823"/>
      <c r="B9" s="824"/>
      <c r="C9" s="824"/>
      <c r="D9" s="824"/>
      <c r="E9" s="824"/>
      <c r="F9" s="824"/>
      <c r="G9" s="824"/>
      <c r="H9" s="26"/>
      <c r="I9" s="26"/>
      <c r="J9" s="26"/>
      <c r="K9" s="26"/>
      <c r="L9" s="26"/>
      <c r="M9" s="26"/>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row>
    <row r="10" spans="1:271" s="22" customFormat="1" ht="15" customHeight="1">
      <c r="A10" s="895">
        <f>'7- Mapa Final Resumen'!A10</f>
        <v>1</v>
      </c>
      <c r="B10" s="896" t="str">
        <f>'7- Mapa Final Resumen'!B10</f>
        <v>Vencimiento 
de Términos</v>
      </c>
      <c r="C10" s="896" t="str">
        <f>'7- Mapa Final Resumen'!C10</f>
        <v>Se realizan  actuaciones procesales o se da  respuesta a las solicitudes de los usuarios de la administración de justicia en materia civil, después del  término legal establecido para decidir sobre los conflictos presentados a los jueces.</v>
      </c>
      <c r="D10" s="897" t="str">
        <f>'7- Mapa Final Resumen'!J10</f>
        <v>Muy Baja - 1</v>
      </c>
      <c r="E10" s="898" t="str">
        <f>'7- Mapa Final Resumen'!K10</f>
        <v>Leve - 1</v>
      </c>
      <c r="F10" s="899" t="str">
        <f>'7- Mapa Final Resumen'!M10</f>
        <v>Bajo - 1</v>
      </c>
      <c r="G10" s="768"/>
      <c r="H10" s="900"/>
      <c r="I10" s="900"/>
      <c r="J10" s="900"/>
      <c r="K10" s="900"/>
      <c r="L10" s="900"/>
      <c r="M10" s="894"/>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row>
    <row r="11" spans="1:271" s="22" customFormat="1" ht="13.5" customHeight="1">
      <c r="A11" s="874"/>
      <c r="B11" s="875"/>
      <c r="C11" s="875"/>
      <c r="D11" s="877"/>
      <c r="E11" s="879"/>
      <c r="F11" s="880"/>
      <c r="G11" s="739"/>
      <c r="H11" s="872"/>
      <c r="I11" s="872"/>
      <c r="J11" s="872"/>
      <c r="K11" s="872"/>
      <c r="L11" s="872"/>
      <c r="M11" s="87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row>
    <row r="12" spans="1:271" s="22" customFormat="1" ht="13.5" customHeight="1">
      <c r="A12" s="874"/>
      <c r="B12" s="875"/>
      <c r="C12" s="875"/>
      <c r="D12" s="877"/>
      <c r="E12" s="879"/>
      <c r="F12" s="880"/>
      <c r="G12" s="739"/>
      <c r="H12" s="872"/>
      <c r="I12" s="872"/>
      <c r="J12" s="872"/>
      <c r="K12" s="872"/>
      <c r="L12" s="872"/>
      <c r="M12" s="87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row>
    <row r="13" spans="1:271" s="22" customFormat="1" ht="13.5" customHeight="1">
      <c r="A13" s="874"/>
      <c r="B13" s="875"/>
      <c r="C13" s="875"/>
      <c r="D13" s="877"/>
      <c r="E13" s="879"/>
      <c r="F13" s="880"/>
      <c r="G13" s="739"/>
      <c r="H13" s="872"/>
      <c r="I13" s="872"/>
      <c r="J13" s="872"/>
      <c r="K13" s="872"/>
      <c r="L13" s="872"/>
      <c r="M13" s="87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row>
    <row r="14" spans="1:271" s="22" customFormat="1" ht="13.5" customHeight="1">
      <c r="A14" s="874"/>
      <c r="B14" s="875"/>
      <c r="C14" s="875"/>
      <c r="D14" s="877"/>
      <c r="E14" s="879"/>
      <c r="F14" s="880"/>
      <c r="G14" s="739"/>
      <c r="H14" s="872"/>
      <c r="I14" s="872"/>
      <c r="J14" s="872"/>
      <c r="K14" s="872"/>
      <c r="L14" s="872"/>
      <c r="M14" s="87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row>
    <row r="15" spans="1:271" s="22" customFormat="1" ht="13.5" customHeight="1">
      <c r="A15" s="874"/>
      <c r="B15" s="875"/>
      <c r="C15" s="875"/>
      <c r="D15" s="877"/>
      <c r="E15" s="879"/>
      <c r="F15" s="880"/>
      <c r="G15" s="739"/>
      <c r="H15" s="872"/>
      <c r="I15" s="872"/>
      <c r="J15" s="872"/>
      <c r="K15" s="872"/>
      <c r="L15" s="872"/>
      <c r="M15" s="87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row>
    <row r="16" spans="1:271" s="22" customFormat="1" ht="13.5" customHeight="1">
      <c r="A16" s="874"/>
      <c r="B16" s="875"/>
      <c r="C16" s="875"/>
      <c r="D16" s="877"/>
      <c r="E16" s="879"/>
      <c r="F16" s="880"/>
      <c r="G16" s="739"/>
      <c r="H16" s="872"/>
      <c r="I16" s="872"/>
      <c r="J16" s="872"/>
      <c r="K16" s="872"/>
      <c r="L16" s="872"/>
      <c r="M16" s="87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row>
    <row r="17" spans="1:169" s="22" customFormat="1" ht="13.5" customHeight="1">
      <c r="A17" s="874"/>
      <c r="B17" s="875"/>
      <c r="C17" s="875"/>
      <c r="D17" s="877"/>
      <c r="E17" s="879"/>
      <c r="F17" s="880"/>
      <c r="G17" s="739"/>
      <c r="H17" s="872"/>
      <c r="I17" s="872"/>
      <c r="J17" s="872"/>
      <c r="K17" s="872"/>
      <c r="L17" s="872"/>
      <c r="M17" s="87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row>
    <row r="18" spans="1:169" s="22" customFormat="1" ht="13.5" customHeight="1">
      <c r="A18" s="874"/>
      <c r="B18" s="875"/>
      <c r="C18" s="875"/>
      <c r="D18" s="877"/>
      <c r="E18" s="879"/>
      <c r="F18" s="880"/>
      <c r="G18" s="739"/>
      <c r="H18" s="872"/>
      <c r="I18" s="872"/>
      <c r="J18" s="872"/>
      <c r="K18" s="872"/>
      <c r="L18" s="872"/>
      <c r="M18" s="87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row>
    <row r="19" spans="1:169" s="22" customFormat="1" ht="21.75" customHeight="1">
      <c r="A19" s="874"/>
      <c r="B19" s="875"/>
      <c r="C19" s="875"/>
      <c r="D19" s="877"/>
      <c r="E19" s="879"/>
      <c r="F19" s="880"/>
      <c r="G19" s="739"/>
      <c r="H19" s="872"/>
      <c r="I19" s="872"/>
      <c r="J19" s="872"/>
      <c r="K19" s="872"/>
      <c r="L19" s="872"/>
      <c r="M19" s="87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row>
    <row r="20" spans="1:169" s="22" customFormat="1" ht="12.75">
      <c r="A20" s="874">
        <f>'7- Mapa Final Resumen'!A20</f>
        <v>2</v>
      </c>
      <c r="B20" s="875" t="str">
        <f>'7- Mapa Final Resumen'!B20</f>
        <v xml:space="preserve">Incumplimientos en la realizacion de audiencias </v>
      </c>
      <c r="C20" s="875" t="str">
        <f>'7- Mapa Final Resumen'!C20</f>
        <v>No se atiende la  solicitud de la parte interesada para la realización de una audiencia preliminar o no se cumple  la programación de audiencias de remate</v>
      </c>
      <c r="D20" s="876" t="str">
        <f>'7- Mapa Final Resumen'!J20</f>
        <v>Muy Baja - 1</v>
      </c>
      <c r="E20" s="878" t="str">
        <f>'7- Mapa Final Resumen'!K20</f>
        <v>Leve - 1</v>
      </c>
      <c r="F20" s="880" t="str">
        <f>'7- Mapa Final Resumen'!M20</f>
        <v>Bajo - 1</v>
      </c>
      <c r="G20" s="739"/>
      <c r="H20" s="872"/>
      <c r="I20" s="872"/>
      <c r="J20" s="872"/>
      <c r="K20" s="872"/>
      <c r="L20" s="872"/>
      <c r="M20" s="87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row>
    <row r="21" spans="1:169" s="22" customFormat="1" ht="12.75" customHeight="1">
      <c r="A21" s="874"/>
      <c r="B21" s="875"/>
      <c r="C21" s="875"/>
      <c r="D21" s="877"/>
      <c r="E21" s="879"/>
      <c r="F21" s="880"/>
      <c r="G21" s="739"/>
      <c r="H21" s="872"/>
      <c r="I21" s="872"/>
      <c r="J21" s="872"/>
      <c r="K21" s="872"/>
      <c r="L21" s="872"/>
      <c r="M21" s="87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row>
    <row r="22" spans="1:169" s="22" customFormat="1" ht="12.75" customHeight="1">
      <c r="A22" s="874"/>
      <c r="B22" s="875"/>
      <c r="C22" s="875"/>
      <c r="D22" s="877"/>
      <c r="E22" s="879"/>
      <c r="F22" s="880"/>
      <c r="G22" s="739"/>
      <c r="H22" s="872"/>
      <c r="I22" s="872"/>
      <c r="J22" s="872"/>
      <c r="K22" s="872"/>
      <c r="L22" s="872"/>
      <c r="M22" s="87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row>
    <row r="23" spans="1:169" s="22" customFormat="1" ht="12.75" customHeight="1">
      <c r="A23" s="874"/>
      <c r="B23" s="875"/>
      <c r="C23" s="875"/>
      <c r="D23" s="877"/>
      <c r="E23" s="879"/>
      <c r="F23" s="880"/>
      <c r="G23" s="739"/>
      <c r="H23" s="872"/>
      <c r="I23" s="872"/>
      <c r="J23" s="872"/>
      <c r="K23" s="872"/>
      <c r="L23" s="872"/>
      <c r="M23" s="87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row>
    <row r="24" spans="1:169" s="22" customFormat="1" ht="13.5" customHeight="1">
      <c r="A24" s="874"/>
      <c r="B24" s="875"/>
      <c r="C24" s="875"/>
      <c r="D24" s="877"/>
      <c r="E24" s="879"/>
      <c r="F24" s="880"/>
      <c r="G24" s="739"/>
      <c r="H24" s="872"/>
      <c r="I24" s="872"/>
      <c r="J24" s="872"/>
      <c r="K24" s="872"/>
      <c r="L24" s="872"/>
      <c r="M24" s="87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row>
    <row r="25" spans="1:169">
      <c r="A25" s="874"/>
      <c r="B25" s="875"/>
      <c r="C25" s="875"/>
      <c r="D25" s="877"/>
      <c r="E25" s="879"/>
      <c r="F25" s="880"/>
      <c r="G25" s="739"/>
      <c r="H25" s="872"/>
      <c r="I25" s="872"/>
      <c r="J25" s="872"/>
      <c r="K25" s="872"/>
      <c r="L25" s="872"/>
      <c r="M25" s="870"/>
      <c r="N25" s="30"/>
      <c r="O25" s="30"/>
    </row>
    <row r="26" spans="1:169">
      <c r="A26" s="874"/>
      <c r="B26" s="875"/>
      <c r="C26" s="875"/>
      <c r="D26" s="877"/>
      <c r="E26" s="879"/>
      <c r="F26" s="880"/>
      <c r="G26" s="739"/>
      <c r="H26" s="872"/>
      <c r="I26" s="872"/>
      <c r="J26" s="872"/>
      <c r="K26" s="872"/>
      <c r="L26" s="872"/>
      <c r="M26" s="870"/>
      <c r="N26" s="30"/>
      <c r="O26" s="30"/>
    </row>
    <row r="27" spans="1:169">
      <c r="A27" s="874"/>
      <c r="B27" s="875"/>
      <c r="C27" s="875"/>
      <c r="D27" s="877"/>
      <c r="E27" s="879"/>
      <c r="F27" s="880"/>
      <c r="G27" s="739"/>
      <c r="H27" s="872"/>
      <c r="I27" s="872"/>
      <c r="J27" s="872"/>
      <c r="K27" s="872"/>
      <c r="L27" s="872"/>
      <c r="M27" s="870"/>
      <c r="N27" s="30"/>
      <c r="O27" s="30"/>
    </row>
    <row r="28" spans="1:169">
      <c r="A28" s="874"/>
      <c r="B28" s="875"/>
      <c r="C28" s="875"/>
      <c r="D28" s="877"/>
      <c r="E28" s="879"/>
      <c r="F28" s="880"/>
      <c r="G28" s="739"/>
      <c r="H28" s="872"/>
      <c r="I28" s="872"/>
      <c r="J28" s="872"/>
      <c r="K28" s="872"/>
      <c r="L28" s="872"/>
      <c r="M28" s="870"/>
      <c r="N28" s="30"/>
      <c r="O28" s="30"/>
    </row>
    <row r="29" spans="1:169">
      <c r="A29" s="874"/>
      <c r="B29" s="875"/>
      <c r="C29" s="875"/>
      <c r="D29" s="877"/>
      <c r="E29" s="879"/>
      <c r="F29" s="880"/>
      <c r="G29" s="739"/>
      <c r="H29" s="872"/>
      <c r="I29" s="872"/>
      <c r="J29" s="872"/>
      <c r="K29" s="872"/>
      <c r="L29" s="872"/>
      <c r="M29" s="870"/>
      <c r="N29" s="30"/>
      <c r="O29" s="30"/>
    </row>
    <row r="30" spans="1:169" s="22" customFormat="1" ht="12.75">
      <c r="A30" s="874">
        <f>'7- Mapa Final Resumen'!A30</f>
        <v>3</v>
      </c>
      <c r="B30" s="875" t="str">
        <f>'7- Mapa Final Resumen'!B30</f>
        <v xml:space="preserve"> Efectuar notificaciones que no cumplan con los requistos</v>
      </c>
      <c r="C30" s="875" t="str">
        <f>'7- Mapa Final Resumen'!C30</f>
        <v xml:space="preserve">No se realizan las  notificaciones , 
no se efectuan  oportunamente 
o no se aplica la normatividad </v>
      </c>
      <c r="D30" s="876" t="str">
        <f>'7- Mapa Final Resumen'!J30</f>
        <v>Muy Baja - 1</v>
      </c>
      <c r="E30" s="878" t="str">
        <f>'7- Mapa Final Resumen'!K30</f>
        <v>Leve - 1</v>
      </c>
      <c r="F30" s="880" t="str">
        <f>'7- Mapa Final Resumen'!M30</f>
        <v>Bajo - 1</v>
      </c>
      <c r="G30" s="739"/>
      <c r="H30" s="872"/>
      <c r="I30" s="872"/>
      <c r="J30" s="872"/>
      <c r="K30" s="872"/>
      <c r="L30" s="872"/>
      <c r="M30" s="87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row>
    <row r="31" spans="1:169" s="22" customFormat="1" ht="12.75" customHeight="1">
      <c r="A31" s="874"/>
      <c r="B31" s="875"/>
      <c r="C31" s="875"/>
      <c r="D31" s="877"/>
      <c r="E31" s="879"/>
      <c r="F31" s="880"/>
      <c r="G31" s="739"/>
      <c r="H31" s="872"/>
      <c r="I31" s="872"/>
      <c r="J31" s="872"/>
      <c r="K31" s="872"/>
      <c r="L31" s="872"/>
      <c r="M31" s="87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row>
    <row r="32" spans="1:169" s="22" customFormat="1" ht="12.75" customHeight="1">
      <c r="A32" s="874"/>
      <c r="B32" s="875"/>
      <c r="C32" s="875"/>
      <c r="D32" s="877"/>
      <c r="E32" s="879"/>
      <c r="F32" s="880"/>
      <c r="G32" s="739"/>
      <c r="H32" s="872"/>
      <c r="I32" s="872"/>
      <c r="J32" s="872"/>
      <c r="K32" s="872"/>
      <c r="L32" s="872"/>
      <c r="M32" s="87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row>
    <row r="33" spans="1:169" s="22" customFormat="1" ht="12.75" customHeight="1">
      <c r="A33" s="874"/>
      <c r="B33" s="875"/>
      <c r="C33" s="875"/>
      <c r="D33" s="877"/>
      <c r="E33" s="879"/>
      <c r="F33" s="880"/>
      <c r="G33" s="739"/>
      <c r="H33" s="872"/>
      <c r="I33" s="872"/>
      <c r="J33" s="872"/>
      <c r="K33" s="872"/>
      <c r="L33" s="872"/>
      <c r="M33" s="87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row>
    <row r="34" spans="1:169" s="22" customFormat="1" ht="13.5" customHeight="1">
      <c r="A34" s="874"/>
      <c r="B34" s="875"/>
      <c r="C34" s="875"/>
      <c r="D34" s="877"/>
      <c r="E34" s="879"/>
      <c r="F34" s="880"/>
      <c r="G34" s="739"/>
      <c r="H34" s="872"/>
      <c r="I34" s="872"/>
      <c r="J34" s="872"/>
      <c r="K34" s="872"/>
      <c r="L34" s="872"/>
      <c r="M34" s="87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row>
    <row r="35" spans="1:169">
      <c r="A35" s="874"/>
      <c r="B35" s="875"/>
      <c r="C35" s="875"/>
      <c r="D35" s="877"/>
      <c r="E35" s="879"/>
      <c r="F35" s="880"/>
      <c r="G35" s="739"/>
      <c r="H35" s="872"/>
      <c r="I35" s="872"/>
      <c r="J35" s="872"/>
      <c r="K35" s="872"/>
      <c r="L35" s="872"/>
      <c r="M35" s="870"/>
      <c r="N35" s="30"/>
      <c r="O35" s="30"/>
    </row>
    <row r="36" spans="1:169">
      <c r="A36" s="874"/>
      <c r="B36" s="875"/>
      <c r="C36" s="875"/>
      <c r="D36" s="877"/>
      <c r="E36" s="879"/>
      <c r="F36" s="880"/>
      <c r="G36" s="739"/>
      <c r="H36" s="872"/>
      <c r="I36" s="872"/>
      <c r="J36" s="872"/>
      <c r="K36" s="872"/>
      <c r="L36" s="872"/>
      <c r="M36" s="870"/>
      <c r="N36" s="30"/>
      <c r="O36" s="30"/>
    </row>
    <row r="37" spans="1:169">
      <c r="A37" s="874"/>
      <c r="B37" s="875"/>
      <c r="C37" s="875"/>
      <c r="D37" s="877"/>
      <c r="E37" s="879"/>
      <c r="F37" s="880"/>
      <c r="G37" s="739"/>
      <c r="H37" s="872"/>
      <c r="I37" s="872"/>
      <c r="J37" s="872"/>
      <c r="K37" s="872"/>
      <c r="L37" s="872"/>
      <c r="M37" s="870"/>
      <c r="N37" s="30"/>
      <c r="O37" s="30"/>
    </row>
    <row r="38" spans="1:169">
      <c r="A38" s="874"/>
      <c r="B38" s="875"/>
      <c r="C38" s="875"/>
      <c r="D38" s="877"/>
      <c r="E38" s="879"/>
      <c r="F38" s="880"/>
      <c r="G38" s="739"/>
      <c r="H38" s="872"/>
      <c r="I38" s="872"/>
      <c r="J38" s="872"/>
      <c r="K38" s="872"/>
      <c r="L38" s="872"/>
      <c r="M38" s="870"/>
      <c r="N38" s="30"/>
      <c r="O38" s="30"/>
    </row>
    <row r="39" spans="1:169">
      <c r="A39" s="874"/>
      <c r="B39" s="875"/>
      <c r="C39" s="875"/>
      <c r="D39" s="877"/>
      <c r="E39" s="879"/>
      <c r="F39" s="880"/>
      <c r="G39" s="739"/>
      <c r="H39" s="872"/>
      <c r="I39" s="872"/>
      <c r="J39" s="872"/>
      <c r="K39" s="872"/>
      <c r="L39" s="872"/>
      <c r="M39" s="870"/>
      <c r="N39" s="30"/>
      <c r="O39" s="30"/>
    </row>
    <row r="40" spans="1:169" s="22" customFormat="1" ht="12.75">
      <c r="A40" s="874">
        <f>'7- Mapa Final Resumen'!A40</f>
        <v>4</v>
      </c>
      <c r="B40" s="875" t="str">
        <f>'7- Mapa Final Resumen'!B40</f>
        <v>Efectuar el reparto judicial incumpliendo requisitos</v>
      </c>
      <c r="C40" s="875" t="str">
        <f>'7- Mapa Final Resumen'!C40</f>
        <v>Realizar el reparto incumpliendo los principios  y condiciones establecidas para su realización</v>
      </c>
      <c r="D40" s="876" t="str">
        <f>'7- Mapa Final Resumen'!J40</f>
        <v>Muy Baja - 1</v>
      </c>
      <c r="E40" s="878" t="str">
        <f>'7- Mapa Final Resumen'!K40</f>
        <v>Leve - 1</v>
      </c>
      <c r="F40" s="880" t="str">
        <f>'7- Mapa Final Resumen'!M40</f>
        <v>Bajo - 1</v>
      </c>
      <c r="G40" s="739"/>
      <c r="H40" s="872"/>
      <c r="I40" s="872"/>
      <c r="J40" s="872"/>
      <c r="K40" s="872"/>
      <c r="L40" s="872"/>
      <c r="M40" s="87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row>
    <row r="41" spans="1:169" s="22" customFormat="1" ht="12.75" customHeight="1">
      <c r="A41" s="874"/>
      <c r="B41" s="875"/>
      <c r="C41" s="875"/>
      <c r="D41" s="877"/>
      <c r="E41" s="879"/>
      <c r="F41" s="880"/>
      <c r="G41" s="739"/>
      <c r="H41" s="872"/>
      <c r="I41" s="872"/>
      <c r="J41" s="872"/>
      <c r="K41" s="872"/>
      <c r="L41" s="872"/>
      <c r="M41" s="87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row>
    <row r="42" spans="1:169" s="22" customFormat="1" ht="12.75" customHeight="1">
      <c r="A42" s="874"/>
      <c r="B42" s="875"/>
      <c r="C42" s="875"/>
      <c r="D42" s="877"/>
      <c r="E42" s="879"/>
      <c r="F42" s="880"/>
      <c r="G42" s="739"/>
      <c r="H42" s="872"/>
      <c r="I42" s="872"/>
      <c r="J42" s="872"/>
      <c r="K42" s="872"/>
      <c r="L42" s="872"/>
      <c r="M42" s="87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row>
    <row r="43" spans="1:169" s="22" customFormat="1" ht="12.75" customHeight="1">
      <c r="A43" s="874"/>
      <c r="B43" s="875"/>
      <c r="C43" s="875"/>
      <c r="D43" s="877"/>
      <c r="E43" s="879"/>
      <c r="F43" s="880"/>
      <c r="G43" s="739"/>
      <c r="H43" s="872"/>
      <c r="I43" s="872"/>
      <c r="J43" s="872"/>
      <c r="K43" s="872"/>
      <c r="L43" s="872"/>
      <c r="M43" s="87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row>
    <row r="44" spans="1:169" s="22" customFormat="1" ht="13.5" customHeight="1">
      <c r="A44" s="874"/>
      <c r="B44" s="875"/>
      <c r="C44" s="875"/>
      <c r="D44" s="877"/>
      <c r="E44" s="879"/>
      <c r="F44" s="880"/>
      <c r="G44" s="739"/>
      <c r="H44" s="872"/>
      <c r="I44" s="872"/>
      <c r="J44" s="872"/>
      <c r="K44" s="872"/>
      <c r="L44" s="872"/>
      <c r="M44" s="87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row>
    <row r="45" spans="1:169">
      <c r="A45" s="874"/>
      <c r="B45" s="875"/>
      <c r="C45" s="875"/>
      <c r="D45" s="877"/>
      <c r="E45" s="879"/>
      <c r="F45" s="880"/>
      <c r="G45" s="739"/>
      <c r="H45" s="872"/>
      <c r="I45" s="872"/>
      <c r="J45" s="872"/>
      <c r="K45" s="872"/>
      <c r="L45" s="872"/>
      <c r="M45" s="870"/>
      <c r="N45" s="30"/>
      <c r="O45" s="30"/>
    </row>
    <row r="46" spans="1:169">
      <c r="A46" s="874"/>
      <c r="B46" s="875"/>
      <c r="C46" s="875"/>
      <c r="D46" s="877"/>
      <c r="E46" s="879"/>
      <c r="F46" s="880"/>
      <c r="G46" s="739"/>
      <c r="H46" s="872"/>
      <c r="I46" s="872"/>
      <c r="J46" s="872"/>
      <c r="K46" s="872"/>
      <c r="L46" s="872"/>
      <c r="M46" s="870"/>
      <c r="N46" s="30"/>
      <c r="O46" s="30"/>
    </row>
    <row r="47" spans="1:169">
      <c r="A47" s="874"/>
      <c r="B47" s="875"/>
      <c r="C47" s="875"/>
      <c r="D47" s="877"/>
      <c r="E47" s="879"/>
      <c r="F47" s="880"/>
      <c r="G47" s="739"/>
      <c r="H47" s="872"/>
      <c r="I47" s="872"/>
      <c r="J47" s="872"/>
      <c r="K47" s="872"/>
      <c r="L47" s="872"/>
      <c r="M47" s="870"/>
      <c r="N47" s="30"/>
      <c r="O47" s="30"/>
    </row>
    <row r="48" spans="1:169">
      <c r="A48" s="874"/>
      <c r="B48" s="875"/>
      <c r="C48" s="875"/>
      <c r="D48" s="877"/>
      <c r="E48" s="879"/>
      <c r="F48" s="880"/>
      <c r="G48" s="739"/>
      <c r="H48" s="872"/>
      <c r="I48" s="872"/>
      <c r="J48" s="872"/>
      <c r="K48" s="872"/>
      <c r="L48" s="872"/>
      <c r="M48" s="870"/>
      <c r="N48" s="30"/>
      <c r="O48" s="30"/>
    </row>
    <row r="49" spans="1:169">
      <c r="A49" s="874"/>
      <c r="B49" s="875"/>
      <c r="C49" s="875"/>
      <c r="D49" s="877"/>
      <c r="E49" s="879"/>
      <c r="F49" s="880"/>
      <c r="G49" s="739"/>
      <c r="H49" s="872"/>
      <c r="I49" s="872"/>
      <c r="J49" s="872"/>
      <c r="K49" s="872"/>
      <c r="L49" s="872"/>
      <c r="M49" s="870"/>
      <c r="N49" s="30"/>
      <c r="O49" s="30"/>
    </row>
    <row r="50" spans="1:169" s="22" customFormat="1" ht="12.75">
      <c r="A50" s="874">
        <v>5</v>
      </c>
      <c r="B50" s="875" t="str">
        <f>'7- Mapa Final Resumen'!B50</f>
        <v>Pérdida de documentos</v>
      </c>
      <c r="C50" s="875" t="str">
        <f>'7- Mapa Final Resumen'!C50</f>
        <v>Extravío temporal o definitivo de los  documentos de los procesos judiciales</v>
      </c>
      <c r="D50" s="876" t="str">
        <f>'7- Mapa Final Resumen'!J50</f>
        <v>Muy Baja - 1</v>
      </c>
      <c r="E50" s="878" t="str">
        <f>'7- Mapa Final Resumen'!K50</f>
        <v>Leve - 1</v>
      </c>
      <c r="F50" s="880" t="str">
        <f>'7- Mapa Final Resumen'!M50</f>
        <v>Bajo - 1</v>
      </c>
      <c r="G50" s="739"/>
      <c r="H50" s="872"/>
      <c r="I50" s="872"/>
      <c r="J50" s="872"/>
      <c r="K50" s="872"/>
      <c r="L50" s="872"/>
      <c r="M50" s="87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row>
    <row r="51" spans="1:169" s="22" customFormat="1" ht="12.75" customHeight="1">
      <c r="A51" s="874"/>
      <c r="B51" s="875"/>
      <c r="C51" s="875"/>
      <c r="D51" s="877"/>
      <c r="E51" s="879"/>
      <c r="F51" s="880"/>
      <c r="G51" s="739"/>
      <c r="H51" s="872"/>
      <c r="I51" s="872"/>
      <c r="J51" s="872"/>
      <c r="K51" s="872"/>
      <c r="L51" s="872"/>
      <c r="M51" s="87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row>
    <row r="52" spans="1:169" s="22" customFormat="1" ht="12.75" customHeight="1">
      <c r="A52" s="874"/>
      <c r="B52" s="875"/>
      <c r="C52" s="875"/>
      <c r="D52" s="877"/>
      <c r="E52" s="879"/>
      <c r="F52" s="880"/>
      <c r="G52" s="739"/>
      <c r="H52" s="872"/>
      <c r="I52" s="872"/>
      <c r="J52" s="872"/>
      <c r="K52" s="872"/>
      <c r="L52" s="872"/>
      <c r="M52" s="87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row>
    <row r="53" spans="1:169" s="22" customFormat="1" ht="12.75" customHeight="1">
      <c r="A53" s="874"/>
      <c r="B53" s="875"/>
      <c r="C53" s="875"/>
      <c r="D53" s="877"/>
      <c r="E53" s="879"/>
      <c r="F53" s="880"/>
      <c r="G53" s="739"/>
      <c r="H53" s="872"/>
      <c r="I53" s="872"/>
      <c r="J53" s="872"/>
      <c r="K53" s="872"/>
      <c r="L53" s="872"/>
      <c r="M53" s="87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row>
    <row r="54" spans="1:169" s="22" customFormat="1" ht="13.5" customHeight="1">
      <c r="A54" s="874"/>
      <c r="B54" s="875"/>
      <c r="C54" s="875"/>
      <c r="D54" s="877"/>
      <c r="E54" s="879"/>
      <c r="F54" s="880"/>
      <c r="G54" s="739"/>
      <c r="H54" s="872"/>
      <c r="I54" s="872"/>
      <c r="J54" s="872"/>
      <c r="K54" s="872"/>
      <c r="L54" s="872"/>
      <c r="M54" s="87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row>
    <row r="55" spans="1:169">
      <c r="A55" s="874"/>
      <c r="B55" s="875"/>
      <c r="C55" s="875"/>
      <c r="D55" s="877"/>
      <c r="E55" s="879"/>
      <c r="F55" s="880"/>
      <c r="G55" s="739"/>
      <c r="H55" s="872"/>
      <c r="I55" s="872"/>
      <c r="J55" s="872"/>
      <c r="K55" s="872"/>
      <c r="L55" s="872"/>
      <c r="M55" s="870"/>
      <c r="N55" s="30"/>
      <c r="O55" s="30"/>
    </row>
    <row r="56" spans="1:169">
      <c r="A56" s="874"/>
      <c r="B56" s="875"/>
      <c r="C56" s="875"/>
      <c r="D56" s="877"/>
      <c r="E56" s="879"/>
      <c r="F56" s="880"/>
      <c r="G56" s="739"/>
      <c r="H56" s="872"/>
      <c r="I56" s="872"/>
      <c r="J56" s="872"/>
      <c r="K56" s="872"/>
      <c r="L56" s="872"/>
      <c r="M56" s="870"/>
      <c r="N56" s="30"/>
      <c r="O56" s="30"/>
    </row>
    <row r="57" spans="1:169">
      <c r="A57" s="874"/>
      <c r="B57" s="875"/>
      <c r="C57" s="875"/>
      <c r="D57" s="877"/>
      <c r="E57" s="879"/>
      <c r="F57" s="880"/>
      <c r="G57" s="739"/>
      <c r="H57" s="872"/>
      <c r="I57" s="872"/>
      <c r="J57" s="872"/>
      <c r="K57" s="872"/>
      <c r="L57" s="872"/>
      <c r="M57" s="870"/>
      <c r="N57" s="30"/>
      <c r="O57" s="30"/>
    </row>
    <row r="58" spans="1:169">
      <c r="A58" s="874"/>
      <c r="B58" s="875"/>
      <c r="C58" s="875"/>
      <c r="D58" s="877"/>
      <c r="E58" s="879"/>
      <c r="F58" s="880"/>
      <c r="G58" s="739"/>
      <c r="H58" s="872"/>
      <c r="I58" s="872"/>
      <c r="J58" s="872"/>
      <c r="K58" s="872"/>
      <c r="L58" s="872"/>
      <c r="M58" s="870"/>
      <c r="N58" s="30"/>
      <c r="O58" s="30"/>
    </row>
    <row r="59" spans="1:169" ht="15.75" thickBot="1">
      <c r="A59" s="881"/>
      <c r="B59" s="882"/>
      <c r="C59" s="882"/>
      <c r="D59" s="883"/>
      <c r="E59" s="884"/>
      <c r="F59" s="885"/>
      <c r="G59" s="747"/>
      <c r="H59" s="873"/>
      <c r="I59" s="873"/>
      <c r="J59" s="873"/>
      <c r="K59" s="873"/>
      <c r="L59" s="873"/>
      <c r="M59" s="871"/>
      <c r="N59" s="30"/>
      <c r="O59" s="30"/>
    </row>
    <row r="60" spans="1:169" s="22" customFormat="1" ht="12.75">
      <c r="A60" s="874">
        <v>6</v>
      </c>
      <c r="B60" s="875" t="str">
        <f>'7- Mapa Final Resumen'!B60</f>
        <v xml:space="preserve">Recibir , ofrecer, prometer , entregar o aceptar dádivas o beneficios a nombre propio o de terceros para  expedir, alterar,retener , extraviar o entregar  documentos  sin el lleno de requisitos legales </v>
      </c>
      <c r="C60" s="875" t="str">
        <f>'7- Mapa Final Resumen'!C60</f>
        <v xml:space="preserve"> Realizar trámites sin el cumplimiento de los requisitos legales  o  con informacionfalsa</v>
      </c>
      <c r="D60" s="876" t="e">
        <f>'7- Mapa Final Resumen'!J60</f>
        <v>#VALUE!</v>
      </c>
      <c r="E60" s="878" t="str">
        <f>'7- Mapa Final Resumen'!K60</f>
        <v>Mayor - 4</v>
      </c>
      <c r="F60" s="880" t="e">
        <f>'7- Mapa Final Resumen'!M60</f>
        <v>#VALUE!</v>
      </c>
      <c r="G60" s="739"/>
      <c r="H60" s="872"/>
      <c r="I60" s="872"/>
      <c r="J60" s="872"/>
      <c r="K60" s="872"/>
      <c r="L60" s="872"/>
      <c r="M60" s="87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c r="DN60" s="30"/>
      <c r="DO60" s="30"/>
      <c r="DP60" s="30"/>
      <c r="DQ60" s="30"/>
      <c r="DR60" s="30"/>
      <c r="DS60" s="30"/>
      <c r="DT60" s="30"/>
      <c r="DU60" s="30"/>
      <c r="DV60" s="30"/>
      <c r="DW60" s="30"/>
      <c r="DX60" s="30"/>
      <c r="DY60" s="30"/>
      <c r="DZ60" s="30"/>
      <c r="EA60" s="30"/>
      <c r="EB60" s="30"/>
      <c r="EC60" s="30"/>
      <c r="ED60" s="30"/>
      <c r="EE60" s="30"/>
      <c r="EF60" s="30"/>
      <c r="EG60" s="30"/>
      <c r="EH60" s="30"/>
      <c r="EI60" s="30"/>
      <c r="EJ60" s="30"/>
      <c r="EK60" s="30"/>
      <c r="EL60" s="30"/>
      <c r="EM60" s="30"/>
      <c r="EN60" s="30"/>
      <c r="EO60" s="30"/>
      <c r="EP60" s="30"/>
      <c r="EQ60" s="30"/>
      <c r="ER60" s="30"/>
      <c r="ES60" s="30"/>
      <c r="ET60" s="30"/>
      <c r="EU60" s="30"/>
      <c r="EV60" s="30"/>
      <c r="EW60" s="30"/>
      <c r="EX60" s="30"/>
      <c r="EY60" s="30"/>
      <c r="EZ60" s="30"/>
      <c r="FA60" s="30"/>
      <c r="FB60" s="30"/>
      <c r="FC60" s="30"/>
      <c r="FD60" s="30"/>
      <c r="FE60" s="30"/>
      <c r="FF60" s="30"/>
      <c r="FG60" s="30"/>
      <c r="FH60" s="30"/>
      <c r="FI60" s="30"/>
      <c r="FJ60" s="30"/>
      <c r="FK60" s="30"/>
      <c r="FL60" s="30"/>
      <c r="FM60" s="30"/>
    </row>
    <row r="61" spans="1:169" s="22" customFormat="1" ht="12.75" customHeight="1">
      <c r="A61" s="874"/>
      <c r="B61" s="875"/>
      <c r="C61" s="875"/>
      <c r="D61" s="877"/>
      <c r="E61" s="879"/>
      <c r="F61" s="880"/>
      <c r="G61" s="739"/>
      <c r="H61" s="872"/>
      <c r="I61" s="872"/>
      <c r="J61" s="872"/>
      <c r="K61" s="872"/>
      <c r="L61" s="872"/>
      <c r="M61" s="87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30"/>
      <c r="EU61" s="30"/>
      <c r="EV61" s="30"/>
      <c r="EW61" s="30"/>
      <c r="EX61" s="30"/>
      <c r="EY61" s="30"/>
      <c r="EZ61" s="30"/>
      <c r="FA61" s="30"/>
      <c r="FB61" s="30"/>
      <c r="FC61" s="30"/>
      <c r="FD61" s="30"/>
      <c r="FE61" s="30"/>
      <c r="FF61" s="30"/>
      <c r="FG61" s="30"/>
      <c r="FH61" s="30"/>
      <c r="FI61" s="30"/>
      <c r="FJ61" s="30"/>
      <c r="FK61" s="30"/>
      <c r="FL61" s="30"/>
      <c r="FM61" s="30"/>
    </row>
    <row r="62" spans="1:169" s="22" customFormat="1" ht="12.75" customHeight="1">
      <c r="A62" s="874"/>
      <c r="B62" s="875"/>
      <c r="C62" s="875"/>
      <c r="D62" s="877"/>
      <c r="E62" s="879"/>
      <c r="F62" s="880"/>
      <c r="G62" s="739"/>
      <c r="H62" s="872"/>
      <c r="I62" s="872"/>
      <c r="J62" s="872"/>
      <c r="K62" s="872"/>
      <c r="L62" s="872"/>
      <c r="M62" s="87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row>
    <row r="63" spans="1:169" s="22" customFormat="1" ht="12.75" customHeight="1">
      <c r="A63" s="874"/>
      <c r="B63" s="875"/>
      <c r="C63" s="875"/>
      <c r="D63" s="877"/>
      <c r="E63" s="879"/>
      <c r="F63" s="880"/>
      <c r="G63" s="739"/>
      <c r="H63" s="872"/>
      <c r="I63" s="872"/>
      <c r="J63" s="872"/>
      <c r="K63" s="872"/>
      <c r="L63" s="872"/>
      <c r="M63" s="87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c r="EJ63" s="30"/>
      <c r="EK63" s="30"/>
      <c r="EL63" s="30"/>
      <c r="EM63" s="30"/>
      <c r="EN63" s="30"/>
      <c r="EO63" s="30"/>
      <c r="EP63" s="30"/>
      <c r="EQ63" s="30"/>
      <c r="ER63" s="30"/>
      <c r="ES63" s="30"/>
      <c r="ET63" s="30"/>
      <c r="EU63" s="30"/>
      <c r="EV63" s="30"/>
      <c r="EW63" s="30"/>
      <c r="EX63" s="30"/>
      <c r="EY63" s="30"/>
      <c r="EZ63" s="30"/>
      <c r="FA63" s="30"/>
      <c r="FB63" s="30"/>
      <c r="FC63" s="30"/>
      <c r="FD63" s="30"/>
      <c r="FE63" s="30"/>
      <c r="FF63" s="30"/>
      <c r="FG63" s="30"/>
      <c r="FH63" s="30"/>
      <c r="FI63" s="30"/>
      <c r="FJ63" s="30"/>
      <c r="FK63" s="30"/>
      <c r="FL63" s="30"/>
      <c r="FM63" s="30"/>
    </row>
    <row r="64" spans="1:169" s="22" customFormat="1" ht="13.5" customHeight="1">
      <c r="A64" s="874"/>
      <c r="B64" s="875"/>
      <c r="C64" s="875"/>
      <c r="D64" s="877"/>
      <c r="E64" s="879"/>
      <c r="F64" s="880"/>
      <c r="G64" s="739"/>
      <c r="H64" s="872"/>
      <c r="I64" s="872"/>
      <c r="J64" s="872"/>
      <c r="K64" s="872"/>
      <c r="L64" s="872"/>
      <c r="M64" s="87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c r="CP64" s="30"/>
      <c r="CQ64" s="30"/>
      <c r="CR64" s="30"/>
      <c r="CS64" s="30"/>
      <c r="CT64" s="30"/>
      <c r="CU64" s="30"/>
      <c r="CV64" s="30"/>
      <c r="CW64" s="30"/>
      <c r="CX64" s="30"/>
      <c r="CY64" s="30"/>
      <c r="CZ64" s="30"/>
      <c r="DA64" s="30"/>
      <c r="DB64" s="30"/>
      <c r="DC64" s="30"/>
      <c r="DD64" s="30"/>
      <c r="DE64" s="30"/>
      <c r="DF64" s="30"/>
      <c r="DG64" s="30"/>
      <c r="DH64" s="30"/>
      <c r="DI64" s="30"/>
      <c r="DJ64" s="30"/>
      <c r="DK64" s="30"/>
      <c r="DL64" s="30"/>
      <c r="DM64" s="30"/>
      <c r="DN64" s="30"/>
      <c r="DO64" s="30"/>
      <c r="DP64" s="30"/>
      <c r="DQ64" s="30"/>
      <c r="DR64" s="30"/>
      <c r="DS64" s="30"/>
      <c r="DT64" s="30"/>
      <c r="DU64" s="30"/>
      <c r="DV64" s="30"/>
      <c r="DW64" s="30"/>
      <c r="DX64" s="30"/>
      <c r="DY64" s="30"/>
      <c r="DZ64" s="30"/>
      <c r="EA64" s="30"/>
      <c r="EB64" s="30"/>
      <c r="EC64" s="30"/>
      <c r="ED64" s="30"/>
      <c r="EE64" s="30"/>
      <c r="EF64" s="30"/>
      <c r="EG64" s="30"/>
      <c r="EH64" s="30"/>
      <c r="EI64" s="30"/>
      <c r="EJ64" s="30"/>
      <c r="EK64" s="30"/>
      <c r="EL64" s="30"/>
      <c r="EM64" s="30"/>
      <c r="EN64" s="30"/>
      <c r="EO64" s="30"/>
      <c r="EP64" s="30"/>
      <c r="EQ64" s="30"/>
      <c r="ER64" s="30"/>
      <c r="ES64" s="30"/>
      <c r="ET64" s="30"/>
      <c r="EU64" s="30"/>
      <c r="EV64" s="30"/>
      <c r="EW64" s="30"/>
      <c r="EX64" s="30"/>
      <c r="EY64" s="30"/>
      <c r="EZ64" s="30"/>
      <c r="FA64" s="30"/>
      <c r="FB64" s="30"/>
      <c r="FC64" s="30"/>
      <c r="FD64" s="30"/>
      <c r="FE64" s="30"/>
      <c r="FF64" s="30"/>
      <c r="FG64" s="30"/>
      <c r="FH64" s="30"/>
      <c r="FI64" s="30"/>
      <c r="FJ64" s="30"/>
      <c r="FK64" s="30"/>
      <c r="FL64" s="30"/>
      <c r="FM64" s="30"/>
    </row>
    <row r="65" spans="1:169">
      <c r="A65" s="874"/>
      <c r="B65" s="875"/>
      <c r="C65" s="875"/>
      <c r="D65" s="877"/>
      <c r="E65" s="879"/>
      <c r="F65" s="880"/>
      <c r="G65" s="739"/>
      <c r="H65" s="872"/>
      <c r="I65" s="872"/>
      <c r="J65" s="872"/>
      <c r="K65" s="872"/>
      <c r="L65" s="872"/>
      <c r="M65" s="870"/>
      <c r="N65" s="30"/>
      <c r="O65" s="30"/>
    </row>
    <row r="66" spans="1:169">
      <c r="A66" s="874"/>
      <c r="B66" s="875"/>
      <c r="C66" s="875"/>
      <c r="D66" s="877"/>
      <c r="E66" s="879"/>
      <c r="F66" s="880"/>
      <c r="G66" s="739"/>
      <c r="H66" s="872"/>
      <c r="I66" s="872"/>
      <c r="J66" s="872"/>
      <c r="K66" s="872"/>
      <c r="L66" s="872"/>
      <c r="M66" s="870"/>
      <c r="N66" s="30"/>
      <c r="O66" s="30"/>
    </row>
    <row r="67" spans="1:169">
      <c r="A67" s="874"/>
      <c r="B67" s="875"/>
      <c r="C67" s="875"/>
      <c r="D67" s="877"/>
      <c r="E67" s="879"/>
      <c r="F67" s="880"/>
      <c r="G67" s="739"/>
      <c r="H67" s="872"/>
      <c r="I67" s="872"/>
      <c r="J67" s="872"/>
      <c r="K67" s="872"/>
      <c r="L67" s="872"/>
      <c r="M67" s="870"/>
      <c r="N67" s="30"/>
      <c r="O67" s="30"/>
    </row>
    <row r="68" spans="1:169">
      <c r="A68" s="874"/>
      <c r="B68" s="875"/>
      <c r="C68" s="875"/>
      <c r="D68" s="877"/>
      <c r="E68" s="879"/>
      <c r="F68" s="880"/>
      <c r="G68" s="739"/>
      <c r="H68" s="872"/>
      <c r="I68" s="872"/>
      <c r="J68" s="872"/>
      <c r="K68" s="872"/>
      <c r="L68" s="872"/>
      <c r="M68" s="870"/>
      <c r="N68" s="30"/>
      <c r="O68" s="30"/>
    </row>
    <row r="69" spans="1:169" ht="15.75" thickBot="1">
      <c r="A69" s="881"/>
      <c r="B69" s="882"/>
      <c r="C69" s="882"/>
      <c r="D69" s="883"/>
      <c r="E69" s="884"/>
      <c r="F69" s="885"/>
      <c r="G69" s="747"/>
      <c r="H69" s="873"/>
      <c r="I69" s="873"/>
      <c r="J69" s="873"/>
      <c r="K69" s="873"/>
      <c r="L69" s="873"/>
      <c r="M69" s="871"/>
      <c r="N69" s="30"/>
      <c r="O69" s="30"/>
    </row>
    <row r="70" spans="1:169" s="22" customFormat="1" ht="12.75">
      <c r="A70" s="874">
        <v>7</v>
      </c>
      <c r="B70" s="875" t="str">
        <f>'7- Mapa Final Resumen'!B70</f>
        <v xml:space="preserve">Recibir, ofrecer, prometer, entregar o aceptar dadivas  o beneficios a nombre propio o de terceros para  demorar, retener, alterar o direccionar fallos judiciales </v>
      </c>
      <c r="C70" s="875" t="str">
        <f>'7- Mapa Final Resumen'!C70</f>
        <v xml:space="preserve">Proferir  sentencias judiciales incumplmiendo los principios de la administracion de justicia o sin la observancia de los Codigos  Procesales en la materia </v>
      </c>
      <c r="D70" s="876" t="e">
        <f>'7- Mapa Final Resumen'!J70</f>
        <v>#VALUE!</v>
      </c>
      <c r="E70" s="878" t="str">
        <f>'7- Mapa Final Resumen'!K70</f>
        <v>Mayor - 4</v>
      </c>
      <c r="F70" s="880" t="e">
        <f>'7- Mapa Final Resumen'!M70</f>
        <v>#VALUE!</v>
      </c>
      <c r="G70" s="739"/>
      <c r="H70" s="872"/>
      <c r="I70" s="872"/>
      <c r="J70" s="872"/>
      <c r="K70" s="872"/>
      <c r="L70" s="872"/>
      <c r="M70" s="87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c r="ER70" s="30"/>
      <c r="ES70" s="30"/>
      <c r="ET70" s="30"/>
      <c r="EU70" s="30"/>
      <c r="EV70" s="30"/>
      <c r="EW70" s="30"/>
      <c r="EX70" s="30"/>
      <c r="EY70" s="30"/>
      <c r="EZ70" s="30"/>
      <c r="FA70" s="30"/>
      <c r="FB70" s="30"/>
      <c r="FC70" s="30"/>
      <c r="FD70" s="30"/>
      <c r="FE70" s="30"/>
      <c r="FF70" s="30"/>
      <c r="FG70" s="30"/>
      <c r="FH70" s="30"/>
      <c r="FI70" s="30"/>
      <c r="FJ70" s="30"/>
      <c r="FK70" s="30"/>
      <c r="FL70" s="30"/>
      <c r="FM70" s="30"/>
    </row>
    <row r="71" spans="1:169" s="22" customFormat="1" ht="12.75" customHeight="1">
      <c r="A71" s="874"/>
      <c r="B71" s="875"/>
      <c r="C71" s="875"/>
      <c r="D71" s="877"/>
      <c r="E71" s="879"/>
      <c r="F71" s="880"/>
      <c r="G71" s="739"/>
      <c r="H71" s="872"/>
      <c r="I71" s="872"/>
      <c r="J71" s="872"/>
      <c r="K71" s="872"/>
      <c r="L71" s="872"/>
      <c r="M71" s="87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c r="EJ71" s="30"/>
      <c r="EK71" s="30"/>
      <c r="EL71" s="30"/>
      <c r="EM71" s="30"/>
      <c r="EN71" s="30"/>
      <c r="EO71" s="30"/>
      <c r="EP71" s="30"/>
      <c r="EQ71" s="30"/>
      <c r="ER71" s="30"/>
      <c r="ES71" s="30"/>
      <c r="ET71" s="30"/>
      <c r="EU71" s="30"/>
      <c r="EV71" s="30"/>
      <c r="EW71" s="30"/>
      <c r="EX71" s="30"/>
      <c r="EY71" s="30"/>
      <c r="EZ71" s="30"/>
      <c r="FA71" s="30"/>
      <c r="FB71" s="30"/>
      <c r="FC71" s="30"/>
      <c r="FD71" s="30"/>
      <c r="FE71" s="30"/>
      <c r="FF71" s="30"/>
      <c r="FG71" s="30"/>
      <c r="FH71" s="30"/>
      <c r="FI71" s="30"/>
      <c r="FJ71" s="30"/>
      <c r="FK71" s="30"/>
      <c r="FL71" s="30"/>
      <c r="FM71" s="30"/>
    </row>
    <row r="72" spans="1:169" s="22" customFormat="1" ht="12.75" customHeight="1">
      <c r="A72" s="874"/>
      <c r="B72" s="875"/>
      <c r="C72" s="875"/>
      <c r="D72" s="877"/>
      <c r="E72" s="879"/>
      <c r="F72" s="880"/>
      <c r="G72" s="739"/>
      <c r="H72" s="872"/>
      <c r="I72" s="872"/>
      <c r="J72" s="872"/>
      <c r="K72" s="872"/>
      <c r="L72" s="872"/>
      <c r="M72" s="87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c r="CW72" s="30"/>
      <c r="CX72" s="30"/>
      <c r="CY72" s="30"/>
      <c r="CZ72" s="30"/>
      <c r="DA72" s="30"/>
      <c r="DB72" s="30"/>
      <c r="DC72" s="30"/>
      <c r="DD72" s="30"/>
      <c r="DE72" s="30"/>
      <c r="DF72" s="30"/>
      <c r="DG72" s="30"/>
      <c r="DH72" s="30"/>
      <c r="DI72" s="30"/>
      <c r="DJ72" s="30"/>
      <c r="DK72" s="30"/>
      <c r="DL72" s="30"/>
      <c r="DM72" s="30"/>
      <c r="DN72" s="30"/>
      <c r="DO72" s="30"/>
      <c r="DP72" s="30"/>
      <c r="DQ72" s="30"/>
      <c r="DR72" s="30"/>
      <c r="DS72" s="30"/>
      <c r="DT72" s="30"/>
      <c r="DU72" s="30"/>
      <c r="DV72" s="30"/>
      <c r="DW72" s="30"/>
      <c r="DX72" s="30"/>
      <c r="DY72" s="30"/>
      <c r="DZ72" s="30"/>
      <c r="EA72" s="30"/>
      <c r="EB72" s="30"/>
      <c r="EC72" s="30"/>
      <c r="ED72" s="30"/>
      <c r="EE72" s="30"/>
      <c r="EF72" s="30"/>
      <c r="EG72" s="30"/>
      <c r="EH72" s="30"/>
      <c r="EI72" s="30"/>
      <c r="EJ72" s="30"/>
      <c r="EK72" s="30"/>
      <c r="EL72" s="30"/>
      <c r="EM72" s="30"/>
      <c r="EN72" s="30"/>
      <c r="EO72" s="30"/>
      <c r="EP72" s="30"/>
      <c r="EQ72" s="30"/>
      <c r="ER72" s="30"/>
      <c r="ES72" s="30"/>
      <c r="ET72" s="30"/>
      <c r="EU72" s="30"/>
      <c r="EV72" s="30"/>
      <c r="EW72" s="30"/>
      <c r="EX72" s="30"/>
      <c r="EY72" s="30"/>
      <c r="EZ72" s="30"/>
      <c r="FA72" s="30"/>
      <c r="FB72" s="30"/>
      <c r="FC72" s="30"/>
      <c r="FD72" s="30"/>
      <c r="FE72" s="30"/>
      <c r="FF72" s="30"/>
      <c r="FG72" s="30"/>
      <c r="FH72" s="30"/>
      <c r="FI72" s="30"/>
      <c r="FJ72" s="30"/>
      <c r="FK72" s="30"/>
      <c r="FL72" s="30"/>
      <c r="FM72" s="30"/>
    </row>
    <row r="73" spans="1:169" s="22" customFormat="1" ht="12.75" customHeight="1">
      <c r="A73" s="874"/>
      <c r="B73" s="875"/>
      <c r="C73" s="875"/>
      <c r="D73" s="877"/>
      <c r="E73" s="879"/>
      <c r="F73" s="880"/>
      <c r="G73" s="739"/>
      <c r="H73" s="872"/>
      <c r="I73" s="872"/>
      <c r="J73" s="872"/>
      <c r="K73" s="872"/>
      <c r="L73" s="872"/>
      <c r="M73" s="87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30"/>
      <c r="CP73" s="30"/>
      <c r="CQ73" s="30"/>
      <c r="CR73" s="30"/>
      <c r="CS73" s="30"/>
      <c r="CT73" s="30"/>
      <c r="CU73" s="30"/>
      <c r="CV73" s="30"/>
      <c r="CW73" s="30"/>
      <c r="CX73" s="30"/>
      <c r="CY73" s="30"/>
      <c r="CZ73" s="30"/>
      <c r="DA73" s="30"/>
      <c r="DB73" s="30"/>
      <c r="DC73" s="30"/>
      <c r="DD73" s="30"/>
      <c r="DE73" s="30"/>
      <c r="DF73" s="30"/>
      <c r="DG73" s="30"/>
      <c r="DH73" s="30"/>
      <c r="DI73" s="30"/>
      <c r="DJ73" s="30"/>
      <c r="DK73" s="30"/>
      <c r="DL73" s="30"/>
      <c r="DM73" s="30"/>
      <c r="DN73" s="30"/>
      <c r="DO73" s="30"/>
      <c r="DP73" s="30"/>
      <c r="DQ73" s="30"/>
      <c r="DR73" s="30"/>
      <c r="DS73" s="30"/>
      <c r="DT73" s="30"/>
      <c r="DU73" s="30"/>
      <c r="DV73" s="30"/>
      <c r="DW73" s="30"/>
      <c r="DX73" s="30"/>
      <c r="DY73" s="30"/>
      <c r="DZ73" s="30"/>
      <c r="EA73" s="30"/>
      <c r="EB73" s="30"/>
      <c r="EC73" s="30"/>
      <c r="ED73" s="30"/>
      <c r="EE73" s="30"/>
      <c r="EF73" s="30"/>
      <c r="EG73" s="30"/>
      <c r="EH73" s="30"/>
      <c r="EI73" s="30"/>
      <c r="EJ73" s="30"/>
      <c r="EK73" s="30"/>
      <c r="EL73" s="30"/>
      <c r="EM73" s="30"/>
      <c r="EN73" s="30"/>
      <c r="EO73" s="30"/>
      <c r="EP73" s="30"/>
      <c r="EQ73" s="30"/>
      <c r="ER73" s="30"/>
      <c r="ES73" s="30"/>
      <c r="ET73" s="30"/>
      <c r="EU73" s="30"/>
      <c r="EV73" s="30"/>
      <c r="EW73" s="30"/>
      <c r="EX73" s="30"/>
      <c r="EY73" s="30"/>
      <c r="EZ73" s="30"/>
      <c r="FA73" s="30"/>
      <c r="FB73" s="30"/>
      <c r="FC73" s="30"/>
      <c r="FD73" s="30"/>
      <c r="FE73" s="30"/>
      <c r="FF73" s="30"/>
      <c r="FG73" s="30"/>
      <c r="FH73" s="30"/>
      <c r="FI73" s="30"/>
      <c r="FJ73" s="30"/>
      <c r="FK73" s="30"/>
      <c r="FL73" s="30"/>
      <c r="FM73" s="30"/>
    </row>
    <row r="74" spans="1:169" s="22" customFormat="1" ht="13.5" customHeight="1">
      <c r="A74" s="874"/>
      <c r="B74" s="875"/>
      <c r="C74" s="875"/>
      <c r="D74" s="877"/>
      <c r="E74" s="879"/>
      <c r="F74" s="880"/>
      <c r="G74" s="739"/>
      <c r="H74" s="872"/>
      <c r="I74" s="872"/>
      <c r="J74" s="872"/>
      <c r="K74" s="872"/>
      <c r="L74" s="872"/>
      <c r="M74" s="87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c r="CW74" s="30"/>
      <c r="CX74" s="30"/>
      <c r="CY74" s="30"/>
      <c r="CZ74" s="30"/>
      <c r="DA74" s="30"/>
      <c r="DB74" s="30"/>
      <c r="DC74" s="30"/>
      <c r="DD74" s="30"/>
      <c r="DE74" s="30"/>
      <c r="DF74" s="30"/>
      <c r="DG74" s="30"/>
      <c r="DH74" s="30"/>
      <c r="DI74" s="30"/>
      <c r="DJ74" s="30"/>
      <c r="DK74" s="30"/>
      <c r="DL74" s="30"/>
      <c r="DM74" s="30"/>
      <c r="DN74" s="30"/>
      <c r="DO74" s="30"/>
      <c r="DP74" s="30"/>
      <c r="DQ74" s="30"/>
      <c r="DR74" s="30"/>
      <c r="DS74" s="30"/>
      <c r="DT74" s="30"/>
      <c r="DU74" s="30"/>
      <c r="DV74" s="30"/>
      <c r="DW74" s="30"/>
      <c r="DX74" s="30"/>
      <c r="DY74" s="30"/>
      <c r="DZ74" s="30"/>
      <c r="EA74" s="30"/>
      <c r="EB74" s="30"/>
      <c r="EC74" s="30"/>
      <c r="ED74" s="30"/>
      <c r="EE74" s="30"/>
      <c r="EF74" s="30"/>
      <c r="EG74" s="30"/>
      <c r="EH74" s="30"/>
      <c r="EI74" s="30"/>
      <c r="EJ74" s="30"/>
      <c r="EK74" s="30"/>
      <c r="EL74" s="30"/>
      <c r="EM74" s="30"/>
      <c r="EN74" s="30"/>
      <c r="EO74" s="30"/>
      <c r="EP74" s="30"/>
      <c r="EQ74" s="30"/>
      <c r="ER74" s="30"/>
      <c r="ES74" s="30"/>
      <c r="ET74" s="30"/>
      <c r="EU74" s="30"/>
      <c r="EV74" s="30"/>
      <c r="EW74" s="30"/>
      <c r="EX74" s="30"/>
      <c r="EY74" s="30"/>
      <c r="EZ74" s="30"/>
      <c r="FA74" s="30"/>
      <c r="FB74" s="30"/>
      <c r="FC74" s="30"/>
      <c r="FD74" s="30"/>
      <c r="FE74" s="30"/>
      <c r="FF74" s="30"/>
      <c r="FG74" s="30"/>
      <c r="FH74" s="30"/>
      <c r="FI74" s="30"/>
      <c r="FJ74" s="30"/>
      <c r="FK74" s="30"/>
      <c r="FL74" s="30"/>
      <c r="FM74" s="30"/>
    </row>
    <row r="75" spans="1:169">
      <c r="A75" s="874"/>
      <c r="B75" s="875"/>
      <c r="C75" s="875"/>
      <c r="D75" s="877"/>
      <c r="E75" s="879"/>
      <c r="F75" s="880"/>
      <c r="G75" s="739"/>
      <c r="H75" s="872"/>
      <c r="I75" s="872"/>
      <c r="J75" s="872"/>
      <c r="K75" s="872"/>
      <c r="L75" s="872"/>
      <c r="M75" s="870"/>
      <c r="N75" s="30"/>
      <c r="O75" s="30"/>
    </row>
    <row r="76" spans="1:169">
      <c r="A76" s="874"/>
      <c r="B76" s="875"/>
      <c r="C76" s="875"/>
      <c r="D76" s="877"/>
      <c r="E76" s="879"/>
      <c r="F76" s="880"/>
      <c r="G76" s="739"/>
      <c r="H76" s="872"/>
      <c r="I76" s="872"/>
      <c r="J76" s="872"/>
      <c r="K76" s="872"/>
      <c r="L76" s="872"/>
      <c r="M76" s="870"/>
      <c r="N76" s="30"/>
      <c r="O76" s="30"/>
    </row>
    <row r="77" spans="1:169">
      <c r="A77" s="874"/>
      <c r="B77" s="875"/>
      <c r="C77" s="875"/>
      <c r="D77" s="877"/>
      <c r="E77" s="879"/>
      <c r="F77" s="880"/>
      <c r="G77" s="739"/>
      <c r="H77" s="872"/>
      <c r="I77" s="872"/>
      <c r="J77" s="872"/>
      <c r="K77" s="872"/>
      <c r="L77" s="872"/>
      <c r="M77" s="870"/>
      <c r="N77" s="30"/>
      <c r="O77" s="30"/>
    </row>
    <row r="78" spans="1:169">
      <c r="A78" s="874"/>
      <c r="B78" s="875"/>
      <c r="C78" s="875"/>
      <c r="D78" s="877"/>
      <c r="E78" s="879"/>
      <c r="F78" s="880"/>
      <c r="G78" s="739"/>
      <c r="H78" s="872"/>
      <c r="I78" s="872"/>
      <c r="J78" s="872"/>
      <c r="K78" s="872"/>
      <c r="L78" s="872"/>
      <c r="M78" s="870"/>
      <c r="N78" s="30"/>
      <c r="O78" s="30"/>
    </row>
    <row r="79" spans="1:169" ht="15.75" thickBot="1">
      <c r="A79" s="881"/>
      <c r="B79" s="882"/>
      <c r="C79" s="882"/>
      <c r="D79" s="883"/>
      <c r="E79" s="884"/>
      <c r="F79" s="885"/>
      <c r="G79" s="747"/>
      <c r="H79" s="873"/>
      <c r="I79" s="873"/>
      <c r="J79" s="873"/>
      <c r="K79" s="873"/>
      <c r="L79" s="873"/>
      <c r="M79" s="871"/>
      <c r="N79" s="30"/>
      <c r="O79" s="30"/>
    </row>
  </sheetData>
  <mergeCells count="108">
    <mergeCell ref="K60:K69"/>
    <mergeCell ref="L60:L69"/>
    <mergeCell ref="M60:M69"/>
    <mergeCell ref="A70:A79"/>
    <mergeCell ref="B70:B79"/>
    <mergeCell ref="C70:C79"/>
    <mergeCell ref="D70:D79"/>
    <mergeCell ref="E70:E79"/>
    <mergeCell ref="F70:F79"/>
    <mergeCell ref="G70:G79"/>
    <mergeCell ref="H70:H79"/>
    <mergeCell ref="I70:I79"/>
    <mergeCell ref="J70:J79"/>
    <mergeCell ref="K70:K79"/>
    <mergeCell ref="L70:L79"/>
    <mergeCell ref="M70:M79"/>
    <mergeCell ref="F60:F69"/>
    <mergeCell ref="G60:G69"/>
    <mergeCell ref="H60:H69"/>
    <mergeCell ref="I60:I69"/>
    <mergeCell ref="J60:J69"/>
    <mergeCell ref="A60:A69"/>
    <mergeCell ref="B60:B69"/>
    <mergeCell ref="C60:C69"/>
    <mergeCell ref="D60:D69"/>
    <mergeCell ref="E60:E69"/>
    <mergeCell ref="A5:B5"/>
    <mergeCell ref="C5:M5"/>
    <mergeCell ref="A1:B2"/>
    <mergeCell ref="C1:J3"/>
    <mergeCell ref="K1:M3"/>
    <mergeCell ref="A4:B4"/>
    <mergeCell ref="C4:M4"/>
    <mergeCell ref="A6:B6"/>
    <mergeCell ref="C6:M6"/>
    <mergeCell ref="A7:C7"/>
    <mergeCell ref="D7:F7"/>
    <mergeCell ref="G7:G8"/>
    <mergeCell ref="H7:H8"/>
    <mergeCell ref="I7:J7"/>
    <mergeCell ref="K7:L7"/>
    <mergeCell ref="M7:M8"/>
    <mergeCell ref="M10:M19"/>
    <mergeCell ref="A9:G9"/>
    <mergeCell ref="A10:A19"/>
    <mergeCell ref="B10:B19"/>
    <mergeCell ref="C10:C19"/>
    <mergeCell ref="D10:D19"/>
    <mergeCell ref="E10:E19"/>
    <mergeCell ref="F10:F19"/>
    <mergeCell ref="G10:G19"/>
    <mergeCell ref="H10:H19"/>
    <mergeCell ref="I10:I19"/>
    <mergeCell ref="J10:J19"/>
    <mergeCell ref="K10:K19"/>
    <mergeCell ref="L10:L19"/>
    <mergeCell ref="L20:L29"/>
    <mergeCell ref="I40:I49"/>
    <mergeCell ref="M20:M29"/>
    <mergeCell ref="A30:A39"/>
    <mergeCell ref="B30:B39"/>
    <mergeCell ref="C30:C39"/>
    <mergeCell ref="D30:D39"/>
    <mergeCell ref="E30:E39"/>
    <mergeCell ref="F30:F39"/>
    <mergeCell ref="G30:G39"/>
    <mergeCell ref="H30:H39"/>
    <mergeCell ref="I30:I39"/>
    <mergeCell ref="G20:G29"/>
    <mergeCell ref="H20:H29"/>
    <mergeCell ref="I20:I29"/>
    <mergeCell ref="J20:J29"/>
    <mergeCell ref="K20:K29"/>
    <mergeCell ref="J30:J39"/>
    <mergeCell ref="K30:K39"/>
    <mergeCell ref="D50:D59"/>
    <mergeCell ref="E50:E59"/>
    <mergeCell ref="F50:F59"/>
    <mergeCell ref="A20:A29"/>
    <mergeCell ref="B20:B29"/>
    <mergeCell ref="C20:C29"/>
    <mergeCell ref="D20:D29"/>
    <mergeCell ref="E20:E29"/>
    <mergeCell ref="F20:F29"/>
    <mergeCell ref="M50:M59"/>
    <mergeCell ref="J50:J59"/>
    <mergeCell ref="L30:L39"/>
    <mergeCell ref="M30:M39"/>
    <mergeCell ref="A40:A49"/>
    <mergeCell ref="B40:B49"/>
    <mergeCell ref="C40:C49"/>
    <mergeCell ref="D40:D49"/>
    <mergeCell ref="E40:E49"/>
    <mergeCell ref="F40:F49"/>
    <mergeCell ref="M40:M49"/>
    <mergeCell ref="J40:J49"/>
    <mergeCell ref="K40:K49"/>
    <mergeCell ref="L40:L49"/>
    <mergeCell ref="G40:G49"/>
    <mergeCell ref="H40:H49"/>
    <mergeCell ref="K50:K59"/>
    <mergeCell ref="L50:L59"/>
    <mergeCell ref="A50:A59"/>
    <mergeCell ref="G50:G59"/>
    <mergeCell ref="H50:H59"/>
    <mergeCell ref="I50:I59"/>
    <mergeCell ref="B50:B59"/>
    <mergeCell ref="C50:C59"/>
  </mergeCells>
  <conditionalFormatting sqref="A7:B7">
    <cfRule type="containsText" dxfId="123" priority="81" operator="containsText" text="1- Bajo">
      <formula>NOT(ISERROR(SEARCH("1- Bajo",A7)))</formula>
    </cfRule>
    <cfRule type="containsText" dxfId="122" priority="80" operator="containsText" text="4- Bajo">
      <formula>NOT(ISERROR(SEARCH("4- Bajo",A7)))</formula>
    </cfRule>
    <cfRule type="containsText" dxfId="121" priority="79" operator="containsText" text="3- Bajo">
      <formula>NOT(ISERROR(SEARCH("3- Bajo",A7)))</formula>
    </cfRule>
    <cfRule type="containsText" dxfId="120" priority="78" operator="containsText" text="4- Moderado">
      <formula>NOT(ISERROR(SEARCH("4- Moderado",A7)))</formula>
    </cfRule>
    <cfRule type="containsText" dxfId="119" priority="77" operator="containsText" text="6- Moderado">
      <formula>NOT(ISERROR(SEARCH("6- Moderado",A7)))</formula>
    </cfRule>
    <cfRule type="containsText" dxfId="118" priority="76" operator="containsText" text="3- Moderado">
      <formula>NOT(ISERROR(SEARCH("3- Moderado",A7)))</formula>
    </cfRule>
  </conditionalFormatting>
  <conditionalFormatting sqref="A10:E10 A20:E20">
    <cfRule type="containsText" dxfId="117" priority="72" operator="containsText" text="4- Moderado">
      <formula>NOT(ISERROR(SEARCH("4- Moderado",A10)))</formula>
    </cfRule>
    <cfRule type="containsText" dxfId="116" priority="71" operator="containsText" text="6- Moderado">
      <formula>NOT(ISERROR(SEARCH("6- Moderado",A10)))</formula>
    </cfRule>
    <cfRule type="containsText" dxfId="115" priority="70" operator="containsText" text="3- Moderado">
      <formula>NOT(ISERROR(SEARCH("3- Moderado",A10)))</formula>
    </cfRule>
    <cfRule type="containsText" dxfId="114" priority="75" operator="containsText" text="1- Bajo">
      <formula>NOT(ISERROR(SEARCH("1- Bajo",A10)))</formula>
    </cfRule>
    <cfRule type="containsText" dxfId="113" priority="74" operator="containsText" text="4- Bajo">
      <formula>NOT(ISERROR(SEARCH("4- Bajo",A10)))</formula>
    </cfRule>
    <cfRule type="containsText" dxfId="112" priority="73" operator="containsText" text="3- Bajo">
      <formula>NOT(ISERROR(SEARCH("3- Bajo",A10)))</formula>
    </cfRule>
  </conditionalFormatting>
  <conditionalFormatting sqref="A30:E30">
    <cfRule type="containsText" dxfId="111" priority="60" operator="containsText" text="3- Bajo">
      <formula>NOT(ISERROR(SEARCH("3- Bajo",A30)))</formula>
    </cfRule>
    <cfRule type="containsText" dxfId="110" priority="58" operator="containsText" text="6- Moderado">
      <formula>NOT(ISERROR(SEARCH("6- Moderado",A30)))</formula>
    </cfRule>
    <cfRule type="containsText" dxfId="109" priority="57" operator="containsText" text="3- Moderado">
      <formula>NOT(ISERROR(SEARCH("3- Moderado",A30)))</formula>
    </cfRule>
    <cfRule type="containsText" dxfId="108" priority="59" operator="containsText" text="4- Moderado">
      <formula>NOT(ISERROR(SEARCH("4- Moderado",A30)))</formula>
    </cfRule>
    <cfRule type="containsText" dxfId="107" priority="62" operator="containsText" text="1- Bajo">
      <formula>NOT(ISERROR(SEARCH("1- Bajo",A30)))</formula>
    </cfRule>
    <cfRule type="containsText" dxfId="106" priority="61" operator="containsText" text="4- Bajo">
      <formula>NOT(ISERROR(SEARCH("4- Bajo",A30)))</formula>
    </cfRule>
  </conditionalFormatting>
  <conditionalFormatting sqref="A40:E40">
    <cfRule type="containsText" dxfId="105" priority="55" operator="containsText" text="1- Bajo">
      <formula>NOT(ISERROR(SEARCH("1- Bajo",A40)))</formula>
    </cfRule>
    <cfRule type="containsText" dxfId="104" priority="54" operator="containsText" text="4- Bajo">
      <formula>NOT(ISERROR(SEARCH("4- Bajo",A40)))</formula>
    </cfRule>
    <cfRule type="containsText" dxfId="103" priority="53" operator="containsText" text="3- Bajo">
      <formula>NOT(ISERROR(SEARCH("3- Bajo",A40)))</formula>
    </cfRule>
    <cfRule type="containsText" dxfId="102" priority="52" operator="containsText" text="4- Moderado">
      <formula>NOT(ISERROR(SEARCH("4- Moderado",A40)))</formula>
    </cfRule>
    <cfRule type="containsText" dxfId="101" priority="51" operator="containsText" text="6- Moderado">
      <formula>NOT(ISERROR(SEARCH("6- Moderado",A40)))</formula>
    </cfRule>
    <cfRule type="containsText" dxfId="100" priority="50" operator="containsText" text="3- Moderado">
      <formula>NOT(ISERROR(SEARCH("3- Moderado",A40)))</formula>
    </cfRule>
  </conditionalFormatting>
  <conditionalFormatting sqref="A50:E50">
    <cfRule type="containsText" dxfId="99" priority="39" operator="containsText" text="3- Moderado">
      <formula>NOT(ISERROR(SEARCH("3- Moderado",A50)))</formula>
    </cfRule>
    <cfRule type="containsText" dxfId="98" priority="40" operator="containsText" text="6- Moderado">
      <formula>NOT(ISERROR(SEARCH("6- Moderado",A50)))</formula>
    </cfRule>
    <cfRule type="containsText" dxfId="97" priority="41" operator="containsText" text="4- Moderado">
      <formula>NOT(ISERROR(SEARCH("4- Moderado",A50)))</formula>
    </cfRule>
    <cfRule type="containsText" dxfId="96" priority="42" operator="containsText" text="3- Bajo">
      <formula>NOT(ISERROR(SEARCH("3- Bajo",A50)))</formula>
    </cfRule>
    <cfRule type="containsText" dxfId="95" priority="43" operator="containsText" text="4- Bajo">
      <formula>NOT(ISERROR(SEARCH("4- Bajo",A50)))</formula>
    </cfRule>
    <cfRule type="containsText" dxfId="94" priority="44" operator="containsText" text="1- Bajo">
      <formula>NOT(ISERROR(SEARCH("1- Bajo",A50)))</formula>
    </cfRule>
  </conditionalFormatting>
  <conditionalFormatting sqref="A60:E60">
    <cfRule type="containsText" dxfId="93" priority="21" operator="containsText" text="1- Bajo">
      <formula>NOT(ISERROR(SEARCH("1- Bajo",A60)))</formula>
    </cfRule>
    <cfRule type="containsText" dxfId="92" priority="20" operator="containsText" text="4- Bajo">
      <formula>NOT(ISERROR(SEARCH("4- Bajo",A60)))</formula>
    </cfRule>
    <cfRule type="containsText" dxfId="91" priority="19" operator="containsText" text="3- Bajo">
      <formula>NOT(ISERROR(SEARCH("3- Bajo",A60)))</formula>
    </cfRule>
    <cfRule type="containsText" dxfId="90" priority="17" operator="containsText" text="6- Moderado">
      <formula>NOT(ISERROR(SEARCH("6- Moderado",A60)))</formula>
    </cfRule>
    <cfRule type="containsText" dxfId="89" priority="16" operator="containsText" text="3- Moderado">
      <formula>NOT(ISERROR(SEARCH("3- Moderado",A60)))</formula>
    </cfRule>
    <cfRule type="containsText" dxfId="88" priority="18" operator="containsText" text="4- Moderado">
      <formula>NOT(ISERROR(SEARCH("4- Moderado",A60)))</formula>
    </cfRule>
  </conditionalFormatting>
  <conditionalFormatting sqref="A70:E70">
    <cfRule type="containsText" dxfId="87" priority="12" operator="containsText" text="3- Bajo">
      <formula>NOT(ISERROR(SEARCH("3- Bajo",A70)))</formula>
    </cfRule>
    <cfRule type="containsText" dxfId="86" priority="13" operator="containsText" text="4- Bajo">
      <formula>NOT(ISERROR(SEARCH("4- Bajo",A70)))</formula>
    </cfRule>
    <cfRule type="containsText" dxfId="85" priority="14" operator="containsText" text="1- Bajo">
      <formula>NOT(ISERROR(SEARCH("1- Bajo",A70)))</formula>
    </cfRule>
    <cfRule type="containsText" dxfId="84" priority="9" operator="containsText" text="3- Moderado">
      <formula>NOT(ISERROR(SEARCH("3- Moderado",A70)))</formula>
    </cfRule>
    <cfRule type="containsText" dxfId="83" priority="10" operator="containsText" text="6- Moderado">
      <formula>NOT(ISERROR(SEARCH("6- Moderado",A70)))</formula>
    </cfRule>
    <cfRule type="containsText" dxfId="82" priority="11" operator="containsText" text="4- Moderado">
      <formula>NOT(ISERROR(SEARCH("4- Moderado",A70)))</formula>
    </cfRule>
  </conditionalFormatting>
  <conditionalFormatting sqref="C8:F8">
    <cfRule type="containsText" dxfId="81" priority="64" operator="containsText" text="3- Moderado">
      <formula>NOT(ISERROR(SEARCH("3- Moderado",C8)))</formula>
    </cfRule>
    <cfRule type="containsText" dxfId="80" priority="65" operator="containsText" text="6- Moderado">
      <formula>NOT(ISERROR(SEARCH("6- Moderado",C8)))</formula>
    </cfRule>
    <cfRule type="containsText" dxfId="79" priority="66" operator="containsText" text="4- Moderado">
      <formula>NOT(ISERROR(SEARCH("4- Moderado",C8)))</formula>
    </cfRule>
    <cfRule type="containsText" dxfId="78" priority="68" operator="containsText" text="4- Bajo">
      <formula>NOT(ISERROR(SEARCH("4- Bajo",C8)))</formula>
    </cfRule>
    <cfRule type="containsText" dxfId="77" priority="69" operator="containsText" text="1- Bajo">
      <formula>NOT(ISERROR(SEARCH("1- Bajo",C8)))</formula>
    </cfRule>
    <cfRule type="containsText" dxfId="76" priority="67" operator="containsText" text="3- Bajo">
      <formula>NOT(ISERROR(SEARCH("3- Bajo",C8)))</formula>
    </cfRule>
  </conditionalFormatting>
  <conditionalFormatting sqref="D10:D79">
    <cfRule type="containsText" dxfId="75" priority="35" operator="containsText" text="Baja">
      <formula>NOT(ISERROR(SEARCH("Baja",D10)))</formula>
    </cfRule>
    <cfRule type="containsText" dxfId="74" priority="34" operator="containsText" text="Alta">
      <formula>NOT(ISERROR(SEARCH("Alta",D10)))</formula>
    </cfRule>
    <cfRule type="containsText" dxfId="73" priority="33" operator="containsText" text="Muy Alta">
      <formula>NOT(ISERROR(SEARCH("Muy Alta",D10)))</formula>
    </cfRule>
    <cfRule type="containsText" dxfId="72" priority="38" operator="containsText" text="Media">
      <formula>NOT(ISERROR(SEARCH("Media",D10)))</formula>
    </cfRule>
    <cfRule type="containsText" dxfId="71" priority="36" operator="containsText" text="Muy Baja">
      <formula>NOT(ISERROR(SEARCH("Muy Baja",D10)))</formula>
    </cfRule>
  </conditionalFormatting>
  <conditionalFormatting sqref="E10:E79">
    <cfRule type="containsText" dxfId="70" priority="32" operator="containsText" text="Leve">
      <formula>NOT(ISERROR(SEARCH("Leve",E10)))</formula>
    </cfRule>
    <cfRule type="containsText" dxfId="69" priority="31" operator="containsText" text="Menor">
      <formula>NOT(ISERROR(SEARCH("Menor",E10)))</formula>
    </cfRule>
    <cfRule type="containsText" dxfId="68" priority="30" operator="containsText" text="Mayor">
      <formula>NOT(ISERROR(SEARCH("Mayor",E10)))</formula>
    </cfRule>
    <cfRule type="containsText" dxfId="67" priority="29" operator="containsText" text="Catastrófico">
      <formula>NOT(ISERROR(SEARCH("Catastrófico",E10)))</formula>
    </cfRule>
  </conditionalFormatting>
  <conditionalFormatting sqref="E10:F79">
    <cfRule type="containsText" dxfId="66" priority="37" operator="containsText" text="Moderado">
      <formula>NOT(ISERROR(SEARCH("Moderado",E10)))</formula>
    </cfRule>
  </conditionalFormatting>
  <conditionalFormatting sqref="F10:F29">
    <cfRule type="colorScale" priority="82">
      <colorScale>
        <cfvo type="min"/>
        <cfvo type="max"/>
        <color rgb="FFFF7128"/>
        <color rgb="FFFFEF9C"/>
      </colorScale>
    </cfRule>
  </conditionalFormatting>
  <conditionalFormatting sqref="F10:F79">
    <cfRule type="containsText" dxfId="65" priority="48" operator="containsText" text="Extremo">
      <formula>NOT(ISERROR(SEARCH("Extremo",F10)))</formula>
    </cfRule>
    <cfRule type="containsText" dxfId="64" priority="47" operator="containsText" text="Alto">
      <formula>NOT(ISERROR(SEARCH("Alto",F10)))</formula>
    </cfRule>
    <cfRule type="containsText" dxfId="63" priority="46" operator="containsText" text="Moderado">
      <formula>NOT(ISERROR(SEARCH("Moderado",F10)))</formula>
    </cfRule>
    <cfRule type="containsText" dxfId="62" priority="45" operator="containsText" text="Bajo">
      <formula>NOT(ISERROR(SEARCH("Bajo",F10)))</formula>
    </cfRule>
  </conditionalFormatting>
  <conditionalFormatting sqref="F30:F39">
    <cfRule type="colorScale" priority="63">
      <colorScale>
        <cfvo type="min"/>
        <cfvo type="max"/>
        <color rgb="FFFF7128"/>
        <color rgb="FFFFEF9C"/>
      </colorScale>
    </cfRule>
  </conditionalFormatting>
  <conditionalFormatting sqref="F40:F49">
    <cfRule type="colorScale" priority="56">
      <colorScale>
        <cfvo type="min"/>
        <cfvo type="max"/>
        <color rgb="FFFF7128"/>
        <color rgb="FFFFEF9C"/>
      </colorScale>
    </cfRule>
  </conditionalFormatting>
  <conditionalFormatting sqref="F50:F79">
    <cfRule type="colorScale" priority="1426">
      <colorScale>
        <cfvo type="min"/>
        <cfvo type="max"/>
        <color rgb="FFFF7128"/>
        <color rgb="FFFFEF9C"/>
      </colorScale>
    </cfRule>
  </conditionalFormatting>
  <dataValidations count="4">
    <dataValidation allowBlank="1" showInputMessage="1" showErrorMessage="1" prompt="Registrar qué factor  que ocasina el riesgo: un facot identtficado el contexto._x000a_O  personas, recursos, estilo de direccion , factores externos, , codiciones ambientales" sqref="C8" xr:uid="{00000000-0002-0000-0C00-000000000000}"/>
    <dataValidation allowBlank="1" showInputMessage="1" showErrorMessage="1" prompt="Describir las actividades que se van a desarrollar para el proyecto" sqref="H7" xr:uid="{00000000-0002-0000-0C00-000001000000}"/>
    <dataValidation allowBlank="1" showInputMessage="1" showErrorMessage="1" prompt="Seleccionar si el responsable es el responsable de las acciones es el nivel central" sqref="I7:I8" xr:uid="{00000000-0002-0000-0C00-000002000000}"/>
    <dataValidation allowBlank="1" showInputMessage="1" showErrorMessage="1" prompt="seleccionar si el responsable de ejecutar las acciones es el nivel central" sqref="J8" xr:uid="{00000000-0002-0000-0C00-000003000000}"/>
  </dataValidations>
  <printOptions horizontalCentered="1"/>
  <pageMargins left="0.70866141732283472" right="0.70866141732283472" top="0.74803149606299213" bottom="0.74803149606299213" header="0.31496062992125984" footer="0.31496062992125984"/>
  <pageSetup scale="10" fitToHeight="0" orientation="landscape" horizontalDpi="4294967294"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4000000}">
          <x14:formula1>
            <xm:f>'9- Matriz de Calor '!$S$8:$S$11</xm:f>
          </x14:formula1>
          <xm:sqref>G10:G79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pageSetUpPr fitToPage="1"/>
  </sheetPr>
  <dimension ref="A1:EH718"/>
  <sheetViews>
    <sheetView showGridLines="0" zoomScale="70" zoomScaleNormal="70" workbookViewId="0">
      <selection activeCell="A6" sqref="A6"/>
    </sheetView>
  </sheetViews>
  <sheetFormatPr baseColWidth="10" defaultColWidth="11.42578125" defaultRowHeight="15"/>
  <cols>
    <col min="2" max="2" width="24.28515625" customWidth="1"/>
    <col min="3" max="3" width="62.85546875" customWidth="1"/>
    <col min="4" max="4" width="10.28515625" bestFit="1" customWidth="1"/>
    <col min="5" max="5" width="84.28515625" style="38" customWidth="1"/>
    <col min="6" max="6" width="24.7109375" customWidth="1"/>
    <col min="7" max="7" width="11.5703125" customWidth="1"/>
    <col min="8" max="8" width="13.7109375" customWidth="1"/>
    <col min="9" max="9" width="38.140625" hidden="1" customWidth="1"/>
    <col min="10" max="13" width="11.5703125" customWidth="1"/>
    <col min="14" max="14" width="11.5703125" style="109"/>
    <col min="15" max="15" width="102.7109375" style="134" customWidth="1"/>
    <col min="16" max="32" width="11.5703125" style="78"/>
    <col min="33" max="36" width="11.42578125" style="3"/>
    <col min="37" max="138" width="11.42578125" style="2"/>
  </cols>
  <sheetData>
    <row r="1" spans="1:138" s="2" customFormat="1">
      <c r="E1" s="35"/>
      <c r="N1" s="106"/>
      <c r="O1" s="129"/>
      <c r="P1" s="3"/>
      <c r="Q1" s="3"/>
      <c r="R1" s="3"/>
      <c r="S1" s="3"/>
      <c r="T1" s="3"/>
      <c r="U1" s="3"/>
      <c r="V1" s="3"/>
      <c r="W1" s="3"/>
      <c r="X1" s="3"/>
      <c r="Y1" s="3"/>
      <c r="Z1" s="3"/>
      <c r="AA1" s="3"/>
      <c r="AB1" s="3"/>
      <c r="AC1" s="3"/>
      <c r="AD1" s="3"/>
      <c r="AE1" s="3"/>
      <c r="AF1" s="3"/>
      <c r="AG1" s="3"/>
      <c r="AH1" s="3"/>
      <c r="AI1" s="3"/>
      <c r="AJ1" s="3"/>
    </row>
    <row r="2" spans="1:138" ht="24" thickBot="1">
      <c r="A2" s="2"/>
      <c r="B2" s="944" t="s">
        <v>478</v>
      </c>
      <c r="C2" s="944"/>
      <c r="D2" s="944"/>
      <c r="E2" s="944"/>
      <c r="F2" s="70"/>
      <c r="G2" s="2"/>
      <c r="H2" s="2"/>
      <c r="I2" s="2"/>
      <c r="J2" s="2"/>
      <c r="K2" s="2"/>
      <c r="L2" s="2"/>
      <c r="M2" s="2"/>
      <c r="N2" s="106"/>
      <c r="O2" s="129"/>
      <c r="P2" s="3"/>
      <c r="Q2" s="3"/>
      <c r="R2" s="3"/>
      <c r="S2" s="3"/>
      <c r="T2" s="3"/>
      <c r="U2" s="3"/>
      <c r="V2" s="3"/>
      <c r="W2" s="3"/>
      <c r="X2" s="3"/>
      <c r="Y2" s="3"/>
      <c r="Z2" s="3"/>
      <c r="AA2" s="3"/>
      <c r="AB2" s="3"/>
      <c r="AC2" s="3"/>
      <c r="AD2" s="3"/>
      <c r="AE2" s="3"/>
      <c r="AF2" s="3"/>
    </row>
    <row r="3" spans="1:138" ht="15.75" thickTop="1">
      <c r="A3" s="2"/>
      <c r="B3" s="14"/>
      <c r="C3" s="14"/>
      <c r="D3" s="14"/>
      <c r="E3" s="36"/>
      <c r="F3" s="2"/>
      <c r="G3" s="2"/>
      <c r="H3" s="2"/>
      <c r="I3" s="2"/>
      <c r="J3" s="2"/>
      <c r="K3" s="2"/>
      <c r="L3" s="2"/>
      <c r="M3" s="2"/>
      <c r="N3" s="106"/>
      <c r="O3" s="129"/>
      <c r="P3" s="3"/>
      <c r="Q3" s="3"/>
      <c r="R3" s="3"/>
      <c r="S3" s="3"/>
      <c r="T3" s="3"/>
      <c r="U3" s="3"/>
      <c r="V3" s="3"/>
      <c r="W3" s="3"/>
      <c r="X3" s="3"/>
      <c r="Y3" s="3"/>
      <c r="Z3" s="3"/>
      <c r="AA3" s="3"/>
      <c r="AB3" s="3"/>
      <c r="AC3" s="3"/>
      <c r="AD3" s="3"/>
      <c r="AE3" s="3"/>
      <c r="AF3" s="3"/>
    </row>
    <row r="4" spans="1:138" ht="21">
      <c r="A4" s="2"/>
      <c r="B4" s="45"/>
      <c r="C4" s="46" t="s">
        <v>479</v>
      </c>
      <c r="D4" s="46"/>
      <c r="E4" s="46" t="s">
        <v>480</v>
      </c>
      <c r="F4" s="47"/>
      <c r="G4" s="2"/>
      <c r="H4" s="2"/>
      <c r="I4" s="2"/>
      <c r="J4" s="2"/>
      <c r="K4" s="2"/>
      <c r="L4" s="2"/>
      <c r="M4" s="2"/>
      <c r="N4" s="106"/>
      <c r="O4" s="129"/>
      <c r="P4" s="3"/>
      <c r="Q4" s="3"/>
      <c r="R4" s="3"/>
      <c r="S4" s="3"/>
      <c r="T4" s="3"/>
      <c r="U4" s="3"/>
      <c r="V4" s="3"/>
      <c r="W4" s="3"/>
      <c r="X4" s="3"/>
      <c r="Y4" s="3"/>
      <c r="Z4" s="3"/>
      <c r="AA4" s="3"/>
      <c r="AB4" s="3"/>
      <c r="AC4" s="3"/>
      <c r="AD4" s="3"/>
      <c r="AE4" s="3"/>
      <c r="AF4" s="3"/>
    </row>
    <row r="5" spans="1:138" ht="40.5">
      <c r="A5" s="2"/>
      <c r="B5" s="45"/>
      <c r="C5" s="46" t="s">
        <v>481</v>
      </c>
      <c r="D5" s="46"/>
      <c r="E5" s="48" t="s">
        <v>482</v>
      </c>
      <c r="F5" s="46" t="s">
        <v>480</v>
      </c>
      <c r="G5" s="2"/>
      <c r="H5" s="2"/>
      <c r="I5" s="2"/>
      <c r="J5" s="2"/>
      <c r="K5" s="2"/>
      <c r="L5" s="2"/>
      <c r="M5" s="2"/>
      <c r="N5" s="106"/>
      <c r="O5" s="129"/>
      <c r="P5" s="3"/>
      <c r="Q5" s="3"/>
      <c r="R5" s="3"/>
      <c r="S5" s="3"/>
      <c r="T5" s="3"/>
      <c r="U5" s="3"/>
      <c r="V5" s="3"/>
      <c r="W5" s="3"/>
      <c r="X5" s="3"/>
      <c r="Y5" s="3"/>
      <c r="Z5" s="3"/>
      <c r="AA5" s="3"/>
      <c r="AB5" s="3"/>
      <c r="AC5" s="3"/>
      <c r="AD5" s="3"/>
      <c r="AE5" s="3"/>
      <c r="AF5" s="3"/>
    </row>
    <row r="6" spans="1:138" ht="20.25">
      <c r="A6" s="2"/>
      <c r="B6" s="49" t="s">
        <v>483</v>
      </c>
      <c r="C6" s="92" t="s">
        <v>484</v>
      </c>
      <c r="D6" s="50">
        <v>0.04</v>
      </c>
      <c r="E6" s="51" t="s">
        <v>485</v>
      </c>
      <c r="F6" s="52">
        <v>1</v>
      </c>
      <c r="G6" s="2"/>
      <c r="H6" s="39"/>
      <c r="I6" s="2"/>
      <c r="J6" s="2"/>
      <c r="K6" s="2"/>
      <c r="L6" s="2"/>
      <c r="M6" s="2"/>
      <c r="N6" s="106"/>
      <c r="O6" s="130"/>
      <c r="P6" s="3"/>
      <c r="Q6" s="3"/>
      <c r="R6" s="3"/>
      <c r="S6" s="3"/>
      <c r="T6" s="3"/>
      <c r="U6" s="3"/>
      <c r="V6" s="3"/>
      <c r="W6" s="3"/>
      <c r="X6" s="3"/>
      <c r="Y6" s="3"/>
      <c r="Z6" s="3"/>
      <c r="AA6" s="3"/>
      <c r="AB6" s="3"/>
      <c r="AC6" s="3"/>
      <c r="AD6" s="3"/>
      <c r="AE6" s="3"/>
      <c r="AF6" s="3"/>
    </row>
    <row r="7" spans="1:138" ht="20.25">
      <c r="A7" s="2"/>
      <c r="B7" s="53" t="s">
        <v>486</v>
      </c>
      <c r="C7" s="92" t="s">
        <v>487</v>
      </c>
      <c r="D7" s="50">
        <v>0.09</v>
      </c>
      <c r="E7" s="51" t="s">
        <v>488</v>
      </c>
      <c r="F7" s="52">
        <v>2</v>
      </c>
      <c r="G7" s="2"/>
      <c r="H7" s="2"/>
      <c r="I7" s="2"/>
      <c r="J7" s="2"/>
      <c r="K7" s="2"/>
      <c r="L7" s="2"/>
      <c r="M7" s="2"/>
      <c r="N7" s="106"/>
      <c r="O7" s="130"/>
      <c r="P7" s="3"/>
      <c r="Q7" s="3"/>
      <c r="R7" s="3"/>
      <c r="S7" s="3"/>
      <c r="T7" s="3"/>
      <c r="U7" s="3"/>
      <c r="V7" s="3"/>
      <c r="W7" s="3"/>
      <c r="X7" s="3"/>
      <c r="Y7" s="3"/>
      <c r="Z7" s="3"/>
      <c r="AA7" s="3"/>
      <c r="AB7" s="3"/>
      <c r="AC7" s="3"/>
      <c r="AD7" s="3"/>
      <c r="AE7" s="3"/>
      <c r="AF7" s="3"/>
    </row>
    <row r="8" spans="1:138" ht="20.25">
      <c r="A8" s="2"/>
      <c r="B8" s="54" t="s">
        <v>489</v>
      </c>
      <c r="C8" s="92" t="s">
        <v>490</v>
      </c>
      <c r="D8" s="50">
        <v>0.28999999999999998</v>
      </c>
      <c r="E8" s="51" t="s">
        <v>491</v>
      </c>
      <c r="F8" s="52">
        <v>3</v>
      </c>
      <c r="G8" s="2"/>
      <c r="H8" s="2"/>
      <c r="I8" s="2"/>
      <c r="J8" s="2"/>
      <c r="K8" s="2"/>
      <c r="L8" s="2"/>
      <c r="M8" s="2"/>
      <c r="N8" s="106"/>
      <c r="O8" s="130"/>
      <c r="P8" s="3"/>
      <c r="Q8" s="3"/>
      <c r="R8" s="3"/>
      <c r="S8" s="3"/>
      <c r="T8" s="3"/>
      <c r="U8" s="3"/>
      <c r="V8" s="3"/>
      <c r="W8" s="3"/>
      <c r="X8" s="3"/>
      <c r="Y8" s="3"/>
      <c r="Z8" s="3"/>
      <c r="AA8" s="3"/>
      <c r="AB8" s="3"/>
      <c r="AC8" s="3"/>
      <c r="AD8" s="3"/>
      <c r="AE8" s="3"/>
      <c r="AF8" s="3"/>
    </row>
    <row r="9" spans="1:138" ht="20.25">
      <c r="A9" s="2"/>
      <c r="B9" s="55" t="s">
        <v>492</v>
      </c>
      <c r="C9" s="92" t="s">
        <v>493</v>
      </c>
      <c r="D9" s="50">
        <v>0.49</v>
      </c>
      <c r="E9" s="51" t="s">
        <v>494</v>
      </c>
      <c r="F9" s="52">
        <v>4</v>
      </c>
      <c r="G9" s="2"/>
      <c r="H9" s="2"/>
      <c r="I9" s="2"/>
      <c r="J9" s="2"/>
      <c r="K9" s="2"/>
      <c r="L9" s="2"/>
      <c r="M9" s="2"/>
      <c r="N9" s="106"/>
      <c r="O9" s="130"/>
      <c r="P9" s="3"/>
      <c r="Q9" s="3"/>
      <c r="R9" s="3"/>
      <c r="S9" s="3"/>
      <c r="T9" s="3"/>
      <c r="U9" s="3"/>
      <c r="V9" s="3"/>
      <c r="W9" s="3"/>
      <c r="X9" s="3"/>
      <c r="Y9" s="3"/>
      <c r="Z9" s="3"/>
      <c r="AA9" s="3"/>
      <c r="AB9" s="3"/>
      <c r="AC9" s="3"/>
      <c r="AD9" s="3"/>
      <c r="AE9" s="3"/>
      <c r="AF9" s="3"/>
    </row>
    <row r="10" spans="1:138" ht="20.25">
      <c r="A10" s="2"/>
      <c r="B10" s="56" t="s">
        <v>495</v>
      </c>
      <c r="C10" s="92" t="s">
        <v>496</v>
      </c>
      <c r="D10" s="50">
        <v>1</v>
      </c>
      <c r="E10" s="51" t="s">
        <v>497</v>
      </c>
      <c r="F10" s="52">
        <v>5</v>
      </c>
      <c r="G10" s="2"/>
      <c r="H10" s="2"/>
      <c r="I10" s="74" t="s">
        <v>498</v>
      </c>
      <c r="J10" s="2"/>
      <c r="K10" s="2"/>
      <c r="L10" s="2"/>
      <c r="M10" s="2"/>
      <c r="N10" s="106"/>
      <c r="O10" s="130"/>
      <c r="P10" s="3"/>
      <c r="Q10" s="3"/>
      <c r="R10" s="3"/>
      <c r="S10" s="3"/>
      <c r="T10" s="3"/>
      <c r="U10" s="3"/>
      <c r="V10" s="3"/>
      <c r="W10" s="3"/>
      <c r="X10" s="3"/>
      <c r="Y10" s="3"/>
      <c r="Z10" s="3"/>
      <c r="AA10" s="3"/>
      <c r="AB10" s="3"/>
      <c r="AC10" s="3"/>
      <c r="AD10" s="3"/>
      <c r="AE10" s="3"/>
      <c r="AF10" s="3"/>
    </row>
    <row r="11" spans="1:138" ht="16.5">
      <c r="A11" s="2"/>
      <c r="B11" s="4"/>
      <c r="C11" s="3"/>
      <c r="D11" s="3"/>
      <c r="E11" s="37"/>
      <c r="F11" s="2"/>
      <c r="G11" s="2"/>
      <c r="H11" s="2"/>
      <c r="I11" s="2"/>
      <c r="J11" s="2"/>
      <c r="K11" s="2"/>
      <c r="L11" s="2"/>
      <c r="M11" s="2"/>
      <c r="N11" s="106"/>
      <c r="O11" s="129"/>
      <c r="P11" s="3"/>
      <c r="Q11" s="3"/>
      <c r="R11" s="3"/>
      <c r="S11" s="3"/>
      <c r="T11" s="3"/>
      <c r="U11" s="3"/>
      <c r="V11" s="3"/>
      <c r="W11" s="3"/>
      <c r="X11" s="3"/>
      <c r="Y11" s="3"/>
      <c r="Z11" s="3"/>
      <c r="AA11" s="3"/>
      <c r="AB11" s="3"/>
      <c r="AC11" s="3"/>
      <c r="AD11" s="3"/>
      <c r="AE11" s="3"/>
      <c r="AF11" s="3"/>
    </row>
    <row r="12" spans="1:138">
      <c r="A12" s="2"/>
      <c r="B12" s="2"/>
      <c r="C12" s="2"/>
      <c r="D12" s="2"/>
      <c r="E12" s="35"/>
      <c r="F12" s="2"/>
      <c r="G12" s="2"/>
      <c r="H12" s="2"/>
      <c r="I12" s="2"/>
      <c r="J12" s="2"/>
      <c r="K12" s="2"/>
      <c r="L12" s="2"/>
      <c r="M12" s="2"/>
      <c r="N12" s="106"/>
      <c r="O12" s="129"/>
      <c r="P12" s="3"/>
      <c r="Q12" s="3"/>
      <c r="R12" s="3"/>
      <c r="S12" s="3"/>
      <c r="T12" s="3"/>
      <c r="U12" s="3"/>
      <c r="V12" s="3"/>
      <c r="W12" s="3"/>
      <c r="X12" s="3"/>
      <c r="Y12" s="3"/>
      <c r="Z12" s="3"/>
      <c r="AA12" s="3"/>
      <c r="AB12" s="3"/>
      <c r="AC12" s="3"/>
      <c r="AD12" s="3"/>
      <c r="AE12" s="3"/>
      <c r="AF12" s="3"/>
    </row>
    <row r="13" spans="1:138">
      <c r="A13" s="2"/>
      <c r="B13" s="2"/>
      <c r="C13" s="2"/>
      <c r="D13" s="2"/>
      <c r="E13" s="35"/>
      <c r="F13" s="2"/>
      <c r="G13" s="2"/>
      <c r="H13" s="2"/>
      <c r="I13" s="2"/>
      <c r="J13" s="2"/>
      <c r="K13" s="2"/>
      <c r="L13" s="2"/>
      <c r="M13" s="2"/>
      <c r="N13" s="106"/>
      <c r="O13" s="129"/>
      <c r="P13" s="3"/>
      <c r="Q13" s="3"/>
      <c r="R13" s="3"/>
      <c r="S13" s="3"/>
      <c r="T13" s="3"/>
      <c r="U13" s="3"/>
      <c r="V13" s="3"/>
      <c r="W13" s="3"/>
      <c r="X13" s="3"/>
      <c r="Y13" s="3"/>
      <c r="Z13" s="3"/>
      <c r="AA13" s="3"/>
      <c r="AB13" s="3"/>
      <c r="AC13" s="3"/>
      <c r="AD13" s="3"/>
      <c r="AE13" s="3"/>
      <c r="AF13" s="3"/>
    </row>
    <row r="14" spans="1:138" ht="23.25">
      <c r="A14" s="2"/>
      <c r="B14" s="945" t="s">
        <v>499</v>
      </c>
      <c r="C14" s="945"/>
      <c r="D14" s="945"/>
      <c r="E14" s="945"/>
      <c r="F14" s="80"/>
      <c r="G14" s="44"/>
      <c r="H14" s="2"/>
      <c r="I14" s="2"/>
      <c r="J14" s="2"/>
      <c r="K14" s="2"/>
      <c r="L14" s="2"/>
      <c r="M14" s="2"/>
      <c r="N14" s="106"/>
      <c r="O14" s="129"/>
      <c r="P14" s="3"/>
      <c r="Q14" s="3"/>
      <c r="R14" s="3"/>
      <c r="S14" s="3"/>
      <c r="T14" s="3"/>
      <c r="U14" s="3"/>
      <c r="V14" s="3"/>
      <c r="W14" s="3"/>
      <c r="X14" s="3"/>
      <c r="Y14" s="3"/>
      <c r="Z14" s="3"/>
      <c r="AA14" s="3"/>
      <c r="AB14" s="3"/>
      <c r="AC14" s="3"/>
      <c r="AD14" s="3"/>
      <c r="AE14" s="3"/>
      <c r="AF14" s="3"/>
    </row>
    <row r="15" spans="1:138">
      <c r="A15" s="2"/>
      <c r="B15" s="79"/>
      <c r="C15" s="79"/>
      <c r="D15" s="79"/>
      <c r="E15" s="79"/>
      <c r="F15" s="81"/>
      <c r="G15" s="2"/>
      <c r="H15" s="2"/>
      <c r="I15" s="2"/>
      <c r="J15" s="2"/>
      <c r="K15" s="2"/>
      <c r="L15" s="2"/>
      <c r="M15" s="2"/>
      <c r="N15" s="106"/>
      <c r="O15" s="129"/>
      <c r="P15" s="3"/>
      <c r="Q15" s="3"/>
      <c r="R15" s="3"/>
      <c r="S15" s="3"/>
      <c r="T15" s="3"/>
      <c r="U15" s="3"/>
      <c r="V15" s="3"/>
      <c r="W15" s="3"/>
      <c r="X15" s="3"/>
      <c r="Y15" s="3"/>
      <c r="Z15" s="3"/>
      <c r="AA15" s="3"/>
      <c r="AB15" s="3"/>
      <c r="AC15" s="3"/>
      <c r="AD15" s="3"/>
      <c r="AE15" s="3"/>
      <c r="AF15" s="3"/>
    </row>
    <row r="16" spans="1:138" s="60" customFormat="1" ht="20.25">
      <c r="A16" s="58"/>
      <c r="B16" s="82"/>
      <c r="C16" s="943" t="s">
        <v>300</v>
      </c>
      <c r="D16" s="943"/>
      <c r="E16" s="943"/>
      <c r="F16" s="83"/>
      <c r="G16" s="58"/>
      <c r="H16" s="58"/>
      <c r="I16" s="75" t="s">
        <v>294</v>
      </c>
      <c r="J16" s="58"/>
      <c r="K16" s="58"/>
      <c r="L16" s="58"/>
      <c r="M16" s="58"/>
      <c r="N16" s="107"/>
      <c r="O16" s="131"/>
      <c r="P16" s="85"/>
      <c r="Q16" s="85"/>
      <c r="R16" s="85"/>
      <c r="S16" s="85"/>
      <c r="T16" s="85"/>
      <c r="U16" s="85"/>
      <c r="V16" s="85"/>
      <c r="W16" s="85"/>
      <c r="X16" s="85"/>
      <c r="Y16" s="85"/>
      <c r="Z16" s="85"/>
      <c r="AA16" s="85"/>
      <c r="AB16" s="85"/>
      <c r="AC16" s="85"/>
      <c r="AD16" s="85"/>
      <c r="AE16" s="85"/>
      <c r="AF16" s="85"/>
      <c r="AG16" s="85"/>
      <c r="AH16" s="85"/>
      <c r="AI16" s="85"/>
      <c r="AJ16" s="85"/>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row>
    <row r="17" spans="1:138" s="60" customFormat="1" ht="40.5" customHeight="1">
      <c r="A17" s="58"/>
      <c r="B17" s="49" t="s">
        <v>500</v>
      </c>
      <c r="C17" s="941" t="s">
        <v>301</v>
      </c>
      <c r="D17" s="941"/>
      <c r="E17" s="941"/>
      <c r="F17" s="84">
        <v>1</v>
      </c>
      <c r="G17" s="58"/>
      <c r="H17" s="58"/>
      <c r="I17" s="74" t="s">
        <v>300</v>
      </c>
      <c r="J17" s="58"/>
      <c r="K17" s="58"/>
      <c r="L17" s="58"/>
      <c r="M17" s="58"/>
      <c r="N17" s="107"/>
      <c r="O17" s="132"/>
      <c r="P17" s="85"/>
      <c r="Q17" s="85"/>
      <c r="R17" s="85"/>
      <c r="S17" s="85"/>
      <c r="T17" s="85"/>
      <c r="U17" s="85"/>
      <c r="V17" s="85"/>
      <c r="W17" s="85"/>
      <c r="X17" s="85"/>
      <c r="Y17" s="85"/>
      <c r="Z17" s="85"/>
      <c r="AA17" s="85"/>
      <c r="AB17" s="85"/>
      <c r="AC17" s="85"/>
      <c r="AD17" s="85"/>
      <c r="AE17" s="85"/>
      <c r="AF17" s="85"/>
      <c r="AG17" s="85"/>
      <c r="AH17" s="85"/>
      <c r="AI17" s="85"/>
      <c r="AJ17" s="85"/>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row>
    <row r="18" spans="1:138" s="60" customFormat="1" ht="33.75">
      <c r="A18" s="58"/>
      <c r="B18" s="53" t="s">
        <v>501</v>
      </c>
      <c r="C18" s="941" t="s">
        <v>502</v>
      </c>
      <c r="D18" s="941"/>
      <c r="E18" s="941"/>
      <c r="F18" s="84">
        <v>2</v>
      </c>
      <c r="G18" s="58"/>
      <c r="H18" s="58"/>
      <c r="I18" s="74" t="s">
        <v>336</v>
      </c>
      <c r="J18" s="58"/>
      <c r="K18" s="58"/>
      <c r="L18" s="58"/>
      <c r="M18" s="58"/>
      <c r="N18" s="107"/>
      <c r="O18" s="132"/>
      <c r="P18" s="85"/>
      <c r="Q18" s="85"/>
      <c r="R18" s="85"/>
      <c r="S18" s="85"/>
      <c r="T18" s="85"/>
      <c r="U18" s="85"/>
      <c r="V18" s="85"/>
      <c r="W18" s="85"/>
      <c r="X18" s="85"/>
      <c r="Y18" s="85"/>
      <c r="Z18" s="85"/>
      <c r="AA18" s="85"/>
      <c r="AB18" s="85"/>
      <c r="AC18" s="85"/>
      <c r="AD18" s="85"/>
      <c r="AE18" s="85"/>
      <c r="AF18" s="85"/>
      <c r="AG18" s="85"/>
      <c r="AH18" s="85"/>
      <c r="AI18" s="85"/>
      <c r="AJ18" s="85"/>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row>
    <row r="19" spans="1:138" s="60" customFormat="1" ht="33.75">
      <c r="A19" s="58"/>
      <c r="B19" s="54" t="s">
        <v>503</v>
      </c>
      <c r="C19" s="941" t="s">
        <v>504</v>
      </c>
      <c r="D19" s="941"/>
      <c r="E19" s="941"/>
      <c r="F19" s="84">
        <v>3</v>
      </c>
      <c r="G19" s="58"/>
      <c r="H19" s="58"/>
      <c r="I19" s="74" t="s">
        <v>442</v>
      </c>
      <c r="J19" s="58"/>
      <c r="K19" s="58"/>
      <c r="L19" s="58"/>
      <c r="M19" s="58"/>
      <c r="N19" s="107"/>
      <c r="O19" s="132"/>
      <c r="P19" s="85"/>
      <c r="Q19" s="85"/>
      <c r="R19" s="85"/>
      <c r="S19" s="85"/>
      <c r="T19" s="85"/>
      <c r="U19" s="85"/>
      <c r="V19" s="85"/>
      <c r="W19" s="85"/>
      <c r="X19" s="85"/>
      <c r="Y19" s="85"/>
      <c r="Z19" s="85"/>
      <c r="AA19" s="85"/>
      <c r="AB19" s="85"/>
      <c r="AC19" s="85"/>
      <c r="AD19" s="85"/>
      <c r="AE19" s="85"/>
      <c r="AF19" s="85"/>
      <c r="AG19" s="85"/>
      <c r="AH19" s="85"/>
      <c r="AI19" s="85"/>
      <c r="AJ19" s="85"/>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row>
    <row r="20" spans="1:138" s="60" customFormat="1" ht="33.75">
      <c r="A20" s="58"/>
      <c r="B20" s="55" t="s">
        <v>505</v>
      </c>
      <c r="C20" s="941" t="s">
        <v>506</v>
      </c>
      <c r="D20" s="941"/>
      <c r="E20" s="941"/>
      <c r="F20" s="84">
        <v>4</v>
      </c>
      <c r="G20" s="58"/>
      <c r="H20" s="58"/>
      <c r="I20" s="74" t="s">
        <v>507</v>
      </c>
      <c r="J20" s="58"/>
      <c r="K20" s="58"/>
      <c r="L20" s="58"/>
      <c r="M20" s="58"/>
      <c r="N20" s="107"/>
      <c r="O20" s="132"/>
      <c r="P20" s="85"/>
      <c r="Q20" s="85"/>
      <c r="R20" s="85"/>
      <c r="S20" s="85"/>
      <c r="T20" s="85"/>
      <c r="U20" s="85"/>
      <c r="V20" s="85"/>
      <c r="W20" s="85"/>
      <c r="X20" s="85"/>
      <c r="Y20" s="85"/>
      <c r="Z20" s="85"/>
      <c r="AA20" s="85"/>
      <c r="AB20" s="85"/>
      <c r="AC20" s="85"/>
      <c r="AD20" s="85"/>
      <c r="AE20" s="85"/>
      <c r="AF20" s="85"/>
      <c r="AG20" s="85"/>
      <c r="AH20" s="85"/>
      <c r="AI20" s="85"/>
      <c r="AJ20" s="85"/>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row>
    <row r="21" spans="1:138" s="60" customFormat="1" ht="60.6" customHeight="1">
      <c r="A21" s="58"/>
      <c r="B21" s="56" t="s">
        <v>508</v>
      </c>
      <c r="C21" s="941" t="s">
        <v>334</v>
      </c>
      <c r="D21" s="941"/>
      <c r="E21" s="941"/>
      <c r="F21" s="84">
        <v>5</v>
      </c>
      <c r="G21" s="58"/>
      <c r="H21" s="58"/>
      <c r="I21" s="74" t="str">
        <f>C48</f>
        <v>Interrupción o afectación en la prestación del servicio administrativo</v>
      </c>
      <c r="J21" s="58"/>
      <c r="K21" s="58"/>
      <c r="L21" s="58"/>
      <c r="M21" s="58"/>
      <c r="N21" s="107"/>
      <c r="O21" s="132"/>
      <c r="P21" s="85"/>
      <c r="Q21" s="85"/>
      <c r="R21" s="85"/>
      <c r="S21" s="85"/>
      <c r="T21" s="85"/>
      <c r="U21" s="85"/>
      <c r="V21" s="85"/>
      <c r="W21" s="85"/>
      <c r="X21" s="85"/>
      <c r="Y21" s="85"/>
      <c r="Z21" s="85"/>
      <c r="AA21" s="85"/>
      <c r="AB21" s="85"/>
      <c r="AC21" s="85"/>
      <c r="AD21" s="85"/>
      <c r="AE21" s="85"/>
      <c r="AF21" s="85"/>
      <c r="AG21" s="85"/>
      <c r="AH21" s="85"/>
      <c r="AI21" s="85"/>
      <c r="AJ21" s="85"/>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row>
    <row r="22" spans="1:138" s="60" customFormat="1" ht="20.25">
      <c r="A22" s="58"/>
      <c r="B22" s="66"/>
      <c r="C22" s="57"/>
      <c r="D22" s="57"/>
      <c r="E22" s="57"/>
      <c r="F22" s="67"/>
      <c r="G22" s="58"/>
      <c r="H22" s="58"/>
      <c r="I22" s="74" t="str">
        <f>C56</f>
        <v>Afectación Ambiental</v>
      </c>
      <c r="J22" s="58"/>
      <c r="K22" s="58"/>
      <c r="L22" s="58"/>
      <c r="M22" s="58"/>
      <c r="N22" s="107"/>
      <c r="O22" s="131"/>
      <c r="P22" s="85"/>
      <c r="Q22" s="85"/>
      <c r="R22" s="85"/>
      <c r="S22" s="85"/>
      <c r="T22" s="85"/>
      <c r="U22" s="85"/>
      <c r="V22" s="85"/>
      <c r="W22" s="85"/>
      <c r="X22" s="85"/>
      <c r="Y22" s="85"/>
      <c r="Z22" s="85"/>
      <c r="AA22" s="85"/>
      <c r="AB22" s="85"/>
      <c r="AC22" s="85"/>
      <c r="AD22" s="85"/>
      <c r="AE22" s="85"/>
      <c r="AF22" s="85"/>
      <c r="AG22" s="85"/>
      <c r="AH22" s="85"/>
      <c r="AI22" s="85"/>
      <c r="AJ22" s="85"/>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row>
    <row r="23" spans="1:138" s="60" customFormat="1" ht="20.25">
      <c r="A23" s="58"/>
      <c r="B23" s="66"/>
      <c r="C23" s="57"/>
      <c r="D23" s="57"/>
      <c r="E23" s="57"/>
      <c r="F23" s="67"/>
      <c r="G23" s="58"/>
      <c r="H23" s="58"/>
      <c r="I23" s="58"/>
      <c r="J23" s="58"/>
      <c r="K23" s="58"/>
      <c r="L23" s="58"/>
      <c r="M23" s="58"/>
      <c r="N23" s="107"/>
      <c r="O23" s="131"/>
      <c r="P23" s="85"/>
      <c r="Q23" s="85"/>
      <c r="R23" s="85"/>
      <c r="S23" s="85"/>
      <c r="T23" s="85"/>
      <c r="U23" s="85"/>
      <c r="V23" s="85"/>
      <c r="W23" s="85"/>
      <c r="X23" s="85"/>
      <c r="Y23" s="85"/>
      <c r="Z23" s="85"/>
      <c r="AA23" s="85"/>
      <c r="AB23" s="85"/>
      <c r="AC23" s="85"/>
      <c r="AD23" s="85"/>
      <c r="AE23" s="85"/>
      <c r="AF23" s="85"/>
      <c r="AG23" s="85"/>
      <c r="AH23" s="85"/>
      <c r="AI23" s="85"/>
      <c r="AJ23" s="85"/>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row>
    <row r="24" spans="1:138" s="60" customFormat="1" ht="20.25">
      <c r="A24" s="58"/>
      <c r="B24" s="59"/>
      <c r="C24" s="942" t="s">
        <v>336</v>
      </c>
      <c r="D24" s="942"/>
      <c r="E24" s="942"/>
      <c r="F24" s="67"/>
      <c r="G24" s="58"/>
      <c r="H24" s="58"/>
      <c r="I24" s="58"/>
      <c r="J24" s="58"/>
      <c r="K24" s="58"/>
      <c r="L24" s="58"/>
      <c r="M24" s="58"/>
      <c r="N24" s="107"/>
      <c r="O24" s="131"/>
      <c r="P24" s="85"/>
      <c r="Q24" s="85"/>
      <c r="R24" s="85"/>
      <c r="S24" s="85"/>
      <c r="T24" s="85"/>
      <c r="U24" s="85"/>
      <c r="V24" s="85"/>
      <c r="W24" s="85"/>
      <c r="X24" s="85"/>
      <c r="Y24" s="85"/>
      <c r="Z24" s="85"/>
      <c r="AA24" s="85"/>
      <c r="AB24" s="85"/>
      <c r="AC24" s="85"/>
      <c r="AD24" s="85"/>
      <c r="AE24" s="85"/>
      <c r="AF24" s="85"/>
      <c r="AG24" s="85"/>
      <c r="AH24" s="85"/>
      <c r="AI24" s="85"/>
      <c r="AJ24" s="85"/>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row>
    <row r="25" spans="1:138" s="60" customFormat="1" ht="33.75">
      <c r="A25" s="58"/>
      <c r="B25" s="61" t="s">
        <v>500</v>
      </c>
      <c r="C25" s="941" t="s">
        <v>509</v>
      </c>
      <c r="D25" s="941"/>
      <c r="E25" s="941"/>
      <c r="F25" s="84">
        <v>1</v>
      </c>
      <c r="G25" s="58"/>
      <c r="H25" s="58"/>
      <c r="I25" s="58"/>
      <c r="J25" s="58"/>
      <c r="K25" s="58"/>
      <c r="L25" s="58"/>
      <c r="M25" s="58"/>
      <c r="N25" s="107"/>
      <c r="O25" s="133"/>
      <c r="P25" s="85"/>
      <c r="Q25" s="85"/>
      <c r="R25" s="85"/>
      <c r="S25" s="85"/>
      <c r="T25" s="85"/>
      <c r="U25" s="85"/>
      <c r="V25" s="85"/>
      <c r="W25" s="85"/>
      <c r="X25" s="85"/>
      <c r="Y25" s="85"/>
      <c r="Z25" s="85"/>
      <c r="AA25" s="85"/>
      <c r="AB25" s="85"/>
      <c r="AC25" s="85"/>
      <c r="AD25" s="85"/>
      <c r="AE25" s="85"/>
      <c r="AF25" s="85"/>
      <c r="AG25" s="85"/>
      <c r="AH25" s="85"/>
      <c r="AI25" s="85"/>
      <c r="AJ25" s="85"/>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row>
    <row r="26" spans="1:138" s="60" customFormat="1" ht="33.75">
      <c r="A26" s="58"/>
      <c r="B26" s="62" t="s">
        <v>501</v>
      </c>
      <c r="C26" s="941" t="s">
        <v>510</v>
      </c>
      <c r="D26" s="941"/>
      <c r="E26" s="941"/>
      <c r="F26" s="84">
        <v>2</v>
      </c>
      <c r="G26" s="58"/>
      <c r="H26" s="58"/>
      <c r="I26" s="66"/>
      <c r="J26" s="66"/>
      <c r="K26" s="66"/>
      <c r="L26" s="66"/>
      <c r="M26" s="66"/>
      <c r="N26" s="108"/>
      <c r="O26" s="133"/>
      <c r="P26" s="85"/>
      <c r="Q26" s="85"/>
      <c r="R26" s="85"/>
      <c r="S26" s="85"/>
      <c r="T26" s="85"/>
      <c r="U26" s="85"/>
      <c r="V26" s="85"/>
      <c r="W26" s="85"/>
      <c r="X26" s="85"/>
      <c r="Y26" s="85"/>
      <c r="Z26" s="85"/>
      <c r="AA26" s="85"/>
      <c r="AB26" s="85"/>
      <c r="AC26" s="85"/>
      <c r="AD26" s="85"/>
      <c r="AE26" s="85"/>
      <c r="AF26" s="85"/>
      <c r="AG26" s="85"/>
      <c r="AH26" s="85"/>
      <c r="AI26" s="85"/>
      <c r="AJ26" s="85"/>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row>
    <row r="27" spans="1:138" s="60" customFormat="1" ht="33.75">
      <c r="A27" s="58"/>
      <c r="B27" s="63" t="s">
        <v>503</v>
      </c>
      <c r="C27" s="941" t="s">
        <v>337</v>
      </c>
      <c r="D27" s="941"/>
      <c r="E27" s="941"/>
      <c r="F27" s="84">
        <v>3</v>
      </c>
      <c r="G27" s="58"/>
      <c r="H27" s="58"/>
      <c r="I27" s="66" t="str" cm="1">
        <f t="array" ref="I27:I31">_xlfn.IFS(I10='8- Políticas de Administración '!$C$16,'8- Políticas de Administración '!$C$17:$C$21,I10='8- Políticas de Administración '!$C$24,'8- Políticas de Administración '!$C$25:$C$29,I10='8- Políticas de Administración '!$C$32,'8- Políticas de Administración '!$C$33:$C$37,I10='8- Políticas de Administración '!$C$40,'8- Políticas de Administración '!$C$41:$C$45,I10='8- Políticas de Administración '!$C$48,'8- Políticas de Administración '!$C$49:$C$53,I10='8- Políticas de Administración '!$C$56,'8- Políticas de Administración '!$C$57:$C$61)</f>
        <v xml:space="preserve">Si el hecho llegara a presentarse, tendría consecuencias o efectos mínimos sobre la entidad.
</v>
      </c>
      <c r="J27" s="66"/>
      <c r="K27" s="66"/>
      <c r="L27" s="66"/>
      <c r="M27" s="66"/>
      <c r="N27" s="108"/>
      <c r="O27" s="133"/>
      <c r="P27" s="85"/>
      <c r="Q27" s="85"/>
      <c r="R27" s="85"/>
      <c r="S27" s="85"/>
      <c r="T27" s="85"/>
      <c r="U27" s="85"/>
      <c r="V27" s="85"/>
      <c r="W27" s="85"/>
      <c r="X27" s="85"/>
      <c r="Y27" s="85"/>
      <c r="Z27" s="85"/>
      <c r="AA27" s="85"/>
      <c r="AB27" s="85"/>
      <c r="AC27" s="85"/>
      <c r="AD27" s="85"/>
      <c r="AE27" s="85"/>
      <c r="AF27" s="85"/>
      <c r="AG27" s="85"/>
      <c r="AH27" s="85"/>
      <c r="AI27" s="85"/>
      <c r="AJ27" s="85"/>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row>
    <row r="28" spans="1:138" s="60" customFormat="1" ht="33.75">
      <c r="A28" s="58"/>
      <c r="B28" s="64" t="s">
        <v>505</v>
      </c>
      <c r="C28" s="941" t="s">
        <v>511</v>
      </c>
      <c r="D28" s="941"/>
      <c r="E28" s="941"/>
      <c r="F28" s="84">
        <v>4</v>
      </c>
      <c r="G28" s="58"/>
      <c r="H28" s="58"/>
      <c r="I28" s="66" t="str">
        <v xml:space="preserve">Si el hecho llegara a presentarse, tendría bajo impacto o efecto sobre la entidad.
</v>
      </c>
      <c r="J28" s="66"/>
      <c r="K28" s="66"/>
      <c r="L28" s="66"/>
      <c r="M28" s="66"/>
      <c r="N28" s="108"/>
      <c r="O28" s="133"/>
      <c r="P28" s="85"/>
      <c r="Q28" s="85"/>
      <c r="R28" s="85"/>
      <c r="S28" s="85"/>
      <c r="T28" s="85"/>
      <c r="U28" s="85"/>
      <c r="V28" s="85"/>
      <c r="W28" s="85"/>
      <c r="X28" s="85"/>
      <c r="Y28" s="85"/>
      <c r="Z28" s="85"/>
      <c r="AA28" s="85"/>
      <c r="AB28" s="85"/>
      <c r="AC28" s="85"/>
      <c r="AD28" s="85"/>
      <c r="AE28" s="85"/>
      <c r="AF28" s="85"/>
      <c r="AG28" s="85"/>
      <c r="AH28" s="85"/>
      <c r="AI28" s="85"/>
      <c r="AJ28" s="85"/>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row>
    <row r="29" spans="1:138" s="60" customFormat="1" ht="33.75">
      <c r="A29" s="58"/>
      <c r="B29" s="65" t="s">
        <v>508</v>
      </c>
      <c r="C29" s="941" t="s">
        <v>512</v>
      </c>
      <c r="D29" s="941"/>
      <c r="E29" s="941"/>
      <c r="F29" s="84">
        <v>5</v>
      </c>
      <c r="G29" s="58"/>
      <c r="H29" s="58"/>
      <c r="I29" s="66" t="str">
        <v xml:space="preserve">Si el hecho llegara a presentarse, tendría medianas consecuencias o efectos sobre la entidad.
</v>
      </c>
      <c r="J29" s="66"/>
      <c r="K29" s="66"/>
      <c r="L29" s="66"/>
      <c r="M29" s="66"/>
      <c r="N29" s="108"/>
      <c r="O29" s="133"/>
      <c r="P29" s="85"/>
      <c r="Q29" s="85"/>
      <c r="R29" s="85"/>
      <c r="S29" s="85"/>
      <c r="T29" s="85"/>
      <c r="U29" s="85"/>
      <c r="V29" s="85"/>
      <c r="W29" s="85"/>
      <c r="X29" s="85"/>
      <c r="Y29" s="85"/>
      <c r="Z29" s="85"/>
      <c r="AA29" s="85"/>
      <c r="AB29" s="85"/>
      <c r="AC29" s="85"/>
      <c r="AD29" s="85"/>
      <c r="AE29" s="85"/>
      <c r="AF29" s="85"/>
      <c r="AG29" s="85"/>
      <c r="AH29" s="85"/>
      <c r="AI29" s="85"/>
      <c r="AJ29" s="85"/>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row>
    <row r="30" spans="1:138" s="60" customFormat="1" ht="20.25">
      <c r="A30" s="58"/>
      <c r="B30" s="66"/>
      <c r="C30" s="57"/>
      <c r="D30" s="57"/>
      <c r="E30" s="57"/>
      <c r="F30" s="67"/>
      <c r="G30" s="58"/>
      <c r="H30" s="58"/>
      <c r="I30" s="66" t="str">
        <v xml:space="preserve">Si el hecho llegara a presentarse, tendría altas consecuencias o efectos sobre la entidad
</v>
      </c>
      <c r="J30" s="66"/>
      <c r="K30" s="66"/>
      <c r="L30" s="66"/>
      <c r="M30" s="66"/>
      <c r="N30" s="108"/>
      <c r="O30" s="131"/>
      <c r="P30" s="85"/>
      <c r="Q30" s="85"/>
      <c r="R30" s="85"/>
      <c r="S30" s="85"/>
      <c r="T30" s="85"/>
      <c r="U30" s="85"/>
      <c r="V30" s="85"/>
      <c r="W30" s="85"/>
      <c r="X30" s="85"/>
      <c r="Y30" s="85"/>
      <c r="Z30" s="85"/>
      <c r="AA30" s="85"/>
      <c r="AB30" s="85"/>
      <c r="AC30" s="85"/>
      <c r="AD30" s="85"/>
      <c r="AE30" s="85"/>
      <c r="AF30" s="85"/>
      <c r="AG30" s="85"/>
      <c r="AH30" s="85"/>
      <c r="AI30" s="85"/>
      <c r="AJ30" s="85"/>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row>
    <row r="31" spans="1:138" s="58" customFormat="1" ht="20.25">
      <c r="B31" s="68"/>
      <c r="C31" s="68"/>
      <c r="D31" s="68"/>
      <c r="E31" s="68"/>
      <c r="F31" s="67"/>
      <c r="I31" s="66" t="str">
        <v xml:space="preserve">Si el hecho llegara a presentarse, tendría desastrosas consecuencias o efectos sobre la entidad.
</v>
      </c>
      <c r="J31" s="66"/>
      <c r="K31" s="66"/>
      <c r="L31" s="66"/>
      <c r="M31" s="66"/>
      <c r="N31" s="108"/>
      <c r="O31" s="131"/>
      <c r="P31" s="85"/>
      <c r="Q31" s="85"/>
      <c r="R31" s="85"/>
      <c r="S31" s="85"/>
      <c r="T31" s="85"/>
      <c r="U31" s="85"/>
      <c r="V31" s="85"/>
      <c r="W31" s="85"/>
      <c r="X31" s="85"/>
      <c r="Y31" s="85"/>
      <c r="Z31" s="85"/>
      <c r="AA31" s="85"/>
      <c r="AB31" s="85"/>
      <c r="AC31" s="85"/>
      <c r="AD31" s="85"/>
      <c r="AE31" s="85"/>
      <c r="AF31" s="85"/>
      <c r="AG31" s="85"/>
      <c r="AH31" s="85"/>
      <c r="AI31" s="85"/>
      <c r="AJ31" s="85"/>
    </row>
    <row r="32" spans="1:138" s="58" customFormat="1" ht="20.25">
      <c r="B32" s="82"/>
      <c r="C32" s="943" t="s">
        <v>442</v>
      </c>
      <c r="D32" s="943"/>
      <c r="E32" s="943"/>
      <c r="F32" s="67"/>
      <c r="I32" s="66"/>
      <c r="J32" s="66"/>
      <c r="K32" s="66"/>
      <c r="L32" s="66"/>
      <c r="M32" s="66"/>
      <c r="N32" s="108"/>
      <c r="O32" s="131"/>
      <c r="P32" s="85"/>
      <c r="Q32" s="85"/>
      <c r="R32" s="85"/>
      <c r="S32" s="85"/>
      <c r="T32" s="85"/>
      <c r="U32" s="85"/>
      <c r="V32" s="85"/>
      <c r="W32" s="85"/>
      <c r="X32" s="85"/>
      <c r="Y32" s="85"/>
      <c r="Z32" s="85"/>
      <c r="AA32" s="85"/>
      <c r="AB32" s="85"/>
      <c r="AC32" s="85"/>
      <c r="AD32" s="85"/>
      <c r="AE32" s="85"/>
      <c r="AF32" s="85"/>
      <c r="AG32" s="85"/>
      <c r="AH32" s="85"/>
      <c r="AI32" s="85"/>
      <c r="AJ32" s="85"/>
    </row>
    <row r="33" spans="2:36" s="58" customFormat="1" ht="20.25">
      <c r="B33" s="49" t="s">
        <v>500</v>
      </c>
      <c r="C33" s="941" t="s">
        <v>513</v>
      </c>
      <c r="D33" s="941"/>
      <c r="E33" s="941"/>
      <c r="F33" s="86">
        <v>1</v>
      </c>
      <c r="I33" s="66" t="str" cm="1">
        <f t="array" ref="I33:I37">IF(I10='8- Políticas de Administración '!$C$16,'8- Políticas de Administración '!$C$17:$C$21,IF(I10='8- Políticas de Administración '!$C$24,'8- Políticas de Administración '!$C$25:$C$29,IF(I10='8- Políticas de Administración '!$C$32,'8- Políticas de Administración '!$C$33:$C$37,IF(I10='8- Políticas de Administración '!$C$40,'8- Políticas de Administración '!$C$41:$C$45,IF(I10='8- Políticas de Administración '!$C$48,'8- Políticas de Administración '!$C$49:$C$53,IF(I10='8- Políticas de Administración '!$C$56,'8- Políticas de Administración '!$C$57:$C$61))))))</f>
        <v xml:space="preserve">Si el hecho llegara a presentarse, tendría consecuencias o efectos mínimos sobre la entidad.
</v>
      </c>
      <c r="J33" s="66"/>
      <c r="K33" s="66"/>
      <c r="L33" s="66"/>
      <c r="M33" s="66"/>
      <c r="N33" s="108"/>
      <c r="O33" s="131"/>
      <c r="P33" s="85"/>
      <c r="Q33" s="85"/>
      <c r="R33" s="85"/>
      <c r="S33" s="85"/>
      <c r="T33" s="85"/>
      <c r="U33" s="85"/>
      <c r="V33" s="85"/>
      <c r="W33" s="85"/>
      <c r="X33" s="85"/>
      <c r="Y33" s="85"/>
      <c r="Z33" s="85"/>
      <c r="AA33" s="85"/>
      <c r="AB33" s="85"/>
      <c r="AC33" s="85"/>
      <c r="AD33" s="85"/>
      <c r="AE33" s="85"/>
      <c r="AF33" s="85"/>
      <c r="AG33" s="85"/>
      <c r="AH33" s="85"/>
      <c r="AI33" s="85"/>
      <c r="AJ33" s="85"/>
    </row>
    <row r="34" spans="2:36" s="58" customFormat="1" ht="20.25">
      <c r="B34" s="53" t="s">
        <v>501</v>
      </c>
      <c r="C34" s="941" t="s">
        <v>514</v>
      </c>
      <c r="D34" s="941"/>
      <c r="E34" s="941"/>
      <c r="F34" s="86">
        <v>2</v>
      </c>
      <c r="I34" s="66" t="str">
        <v xml:space="preserve">Si el hecho llegara a presentarse, tendría bajo impacto o efecto sobre la entidad.
</v>
      </c>
      <c r="J34" s="66"/>
      <c r="K34" s="66"/>
      <c r="L34" s="66"/>
      <c r="M34" s="66"/>
      <c r="N34" s="108"/>
      <c r="O34" s="131"/>
      <c r="P34" s="85"/>
      <c r="Q34" s="85"/>
      <c r="R34" s="85"/>
      <c r="S34" s="85"/>
      <c r="T34" s="85"/>
      <c r="U34" s="85"/>
      <c r="V34" s="85"/>
      <c r="W34" s="85"/>
      <c r="X34" s="85"/>
      <c r="Y34" s="85"/>
      <c r="Z34" s="85"/>
      <c r="AA34" s="85"/>
      <c r="AB34" s="85"/>
      <c r="AC34" s="85"/>
      <c r="AD34" s="85"/>
      <c r="AE34" s="85"/>
      <c r="AF34" s="85"/>
      <c r="AG34" s="85"/>
      <c r="AH34" s="85"/>
      <c r="AI34" s="85"/>
      <c r="AJ34" s="85"/>
    </row>
    <row r="35" spans="2:36" s="58" customFormat="1" ht="20.25">
      <c r="B35" s="54" t="s">
        <v>503</v>
      </c>
      <c r="C35" s="941" t="s">
        <v>515</v>
      </c>
      <c r="D35" s="941"/>
      <c r="E35" s="941"/>
      <c r="F35" s="86">
        <v>3</v>
      </c>
      <c r="I35" s="66" t="str">
        <v xml:space="preserve">Si el hecho llegara a presentarse, tendría medianas consecuencias o efectos sobre la entidad.
</v>
      </c>
      <c r="J35" s="66"/>
      <c r="K35" s="66"/>
      <c r="L35" s="66"/>
      <c r="M35" s="66"/>
      <c r="N35" s="108"/>
      <c r="O35" s="131"/>
      <c r="P35" s="85"/>
      <c r="Q35" s="85"/>
      <c r="R35" s="85"/>
      <c r="S35" s="85"/>
      <c r="T35" s="85"/>
      <c r="U35" s="85"/>
      <c r="V35" s="85"/>
      <c r="W35" s="85"/>
      <c r="X35" s="85"/>
      <c r="Y35" s="85"/>
      <c r="Z35" s="85"/>
      <c r="AA35" s="85"/>
      <c r="AB35" s="85"/>
      <c r="AC35" s="85"/>
      <c r="AD35" s="85"/>
      <c r="AE35" s="85"/>
      <c r="AF35" s="85"/>
      <c r="AG35" s="85"/>
      <c r="AH35" s="85"/>
      <c r="AI35" s="85"/>
      <c r="AJ35" s="85"/>
    </row>
    <row r="36" spans="2:36" s="58" customFormat="1" ht="20.25">
      <c r="B36" s="55" t="s">
        <v>505</v>
      </c>
      <c r="C36" s="941" t="s">
        <v>516</v>
      </c>
      <c r="D36" s="941"/>
      <c r="E36" s="941"/>
      <c r="F36" s="86">
        <v>4</v>
      </c>
      <c r="I36" s="66" t="str">
        <v xml:space="preserve">Si el hecho llegara a presentarse, tendría altas consecuencias o efectos sobre la entidad
</v>
      </c>
      <c r="J36" s="66"/>
      <c r="K36" s="66"/>
      <c r="L36" s="66"/>
      <c r="M36" s="66"/>
      <c r="N36" s="108"/>
      <c r="O36" s="131"/>
      <c r="P36" s="85"/>
      <c r="Q36" s="85"/>
      <c r="R36" s="85"/>
      <c r="S36" s="85"/>
      <c r="T36" s="85"/>
      <c r="U36" s="85"/>
      <c r="V36" s="85"/>
      <c r="W36" s="85"/>
      <c r="X36" s="85"/>
      <c r="Y36" s="85"/>
      <c r="Z36" s="85"/>
      <c r="AA36" s="85"/>
      <c r="AB36" s="85"/>
      <c r="AC36" s="85"/>
      <c r="AD36" s="85"/>
      <c r="AE36" s="85"/>
      <c r="AF36" s="85"/>
      <c r="AG36" s="85"/>
      <c r="AH36" s="85"/>
      <c r="AI36" s="85"/>
      <c r="AJ36" s="85"/>
    </row>
    <row r="37" spans="2:36" s="58" customFormat="1" ht="20.25">
      <c r="B37" s="56" t="s">
        <v>508</v>
      </c>
      <c r="C37" s="941" t="s">
        <v>517</v>
      </c>
      <c r="D37" s="941"/>
      <c r="E37" s="941"/>
      <c r="F37" s="86">
        <v>5</v>
      </c>
      <c r="I37" s="66" t="str">
        <v xml:space="preserve">Si el hecho llegara a presentarse, tendría desastrosas consecuencias o efectos sobre la entidad.
</v>
      </c>
      <c r="J37" s="66"/>
      <c r="K37" s="66"/>
      <c r="L37" s="66"/>
      <c r="M37" s="66"/>
      <c r="N37" s="108"/>
      <c r="O37" s="131"/>
      <c r="P37" s="85"/>
      <c r="Q37" s="85"/>
      <c r="R37" s="85"/>
      <c r="S37" s="85"/>
      <c r="T37" s="85"/>
      <c r="U37" s="85"/>
      <c r="V37" s="85"/>
      <c r="W37" s="85"/>
      <c r="X37" s="85"/>
      <c r="Y37" s="85"/>
      <c r="Z37" s="85"/>
      <c r="AA37" s="85"/>
      <c r="AB37" s="85"/>
      <c r="AC37" s="85"/>
      <c r="AD37" s="85"/>
      <c r="AE37" s="85"/>
      <c r="AF37" s="85"/>
      <c r="AG37" s="85"/>
      <c r="AH37" s="85"/>
      <c r="AI37" s="85"/>
      <c r="AJ37" s="85"/>
    </row>
    <row r="38" spans="2:36" s="58" customFormat="1" ht="20.25">
      <c r="B38" s="68"/>
      <c r="C38" s="68"/>
      <c r="D38" s="68"/>
      <c r="E38" s="68"/>
      <c r="F38" s="67"/>
      <c r="I38" s="66"/>
      <c r="J38" s="66"/>
      <c r="K38" s="66"/>
      <c r="L38" s="66"/>
      <c r="M38" s="66"/>
      <c r="N38" s="108"/>
      <c r="O38" s="131"/>
      <c r="P38" s="85"/>
      <c r="Q38" s="85"/>
      <c r="R38" s="85"/>
      <c r="S38" s="85"/>
      <c r="T38" s="85"/>
      <c r="U38" s="85"/>
      <c r="V38" s="85"/>
      <c r="W38" s="85"/>
      <c r="X38" s="85"/>
      <c r="Y38" s="85"/>
      <c r="Z38" s="85"/>
      <c r="AA38" s="85"/>
      <c r="AB38" s="85"/>
      <c r="AC38" s="85"/>
      <c r="AD38" s="85"/>
      <c r="AE38" s="85"/>
      <c r="AF38" s="85"/>
      <c r="AG38" s="85"/>
      <c r="AH38" s="85"/>
      <c r="AI38" s="85"/>
      <c r="AJ38" s="85"/>
    </row>
    <row r="39" spans="2:36" s="58" customFormat="1" ht="20.25">
      <c r="B39" s="68"/>
      <c r="C39" s="68"/>
      <c r="D39" s="68"/>
      <c r="E39" s="68"/>
      <c r="F39" s="67"/>
      <c r="N39" s="107"/>
      <c r="O39" s="131"/>
      <c r="P39" s="85"/>
      <c r="Q39" s="85"/>
      <c r="R39" s="85"/>
      <c r="S39" s="85"/>
      <c r="T39" s="85"/>
      <c r="U39" s="85"/>
      <c r="V39" s="85"/>
      <c r="W39" s="85"/>
      <c r="X39" s="85"/>
      <c r="Y39" s="85"/>
      <c r="Z39" s="85"/>
      <c r="AA39" s="85"/>
      <c r="AB39" s="85"/>
      <c r="AC39" s="85"/>
      <c r="AD39" s="85"/>
      <c r="AE39" s="85"/>
      <c r="AF39" s="85"/>
      <c r="AG39" s="85"/>
      <c r="AH39" s="85"/>
      <c r="AI39" s="85"/>
      <c r="AJ39" s="85"/>
    </row>
    <row r="40" spans="2:36" s="58" customFormat="1" ht="20.25">
      <c r="B40" s="59"/>
      <c r="C40" s="943" t="s">
        <v>507</v>
      </c>
      <c r="D40" s="943"/>
      <c r="E40" s="943"/>
      <c r="F40" s="67"/>
      <c r="N40" s="107"/>
      <c r="O40" s="131"/>
      <c r="P40" s="85"/>
      <c r="Q40" s="85"/>
      <c r="R40" s="85"/>
      <c r="S40" s="85"/>
      <c r="T40" s="85"/>
      <c r="U40" s="85"/>
      <c r="V40" s="85"/>
      <c r="W40" s="85"/>
      <c r="X40" s="85"/>
      <c r="Y40" s="85"/>
      <c r="Z40" s="85"/>
      <c r="AA40" s="85"/>
      <c r="AB40" s="85"/>
      <c r="AC40" s="85"/>
      <c r="AD40" s="85"/>
      <c r="AE40" s="85"/>
      <c r="AF40" s="85"/>
      <c r="AG40" s="85"/>
      <c r="AH40" s="85"/>
      <c r="AI40" s="85"/>
      <c r="AJ40" s="85"/>
    </row>
    <row r="41" spans="2:36" s="58" customFormat="1" ht="20.25">
      <c r="B41" s="87" t="s">
        <v>500</v>
      </c>
      <c r="C41" s="941" t="s">
        <v>518</v>
      </c>
      <c r="D41" s="941"/>
      <c r="E41" s="941"/>
      <c r="F41" s="86">
        <v>1</v>
      </c>
      <c r="N41" s="107"/>
      <c r="O41" s="131"/>
      <c r="P41" s="85"/>
      <c r="Q41" s="85"/>
      <c r="R41" s="85"/>
      <c r="S41" s="85"/>
      <c r="T41" s="85"/>
      <c r="U41" s="85"/>
      <c r="V41" s="85"/>
      <c r="W41" s="85"/>
      <c r="X41" s="85"/>
      <c r="Y41" s="85"/>
      <c r="Z41" s="85"/>
      <c r="AA41" s="85"/>
      <c r="AB41" s="85"/>
      <c r="AC41" s="85"/>
      <c r="AD41" s="85"/>
      <c r="AE41" s="85"/>
      <c r="AF41" s="85"/>
      <c r="AG41" s="85"/>
      <c r="AH41" s="85"/>
      <c r="AI41" s="85"/>
      <c r="AJ41" s="85"/>
    </row>
    <row r="42" spans="2:36" s="58" customFormat="1" ht="20.25">
      <c r="B42" s="88" t="s">
        <v>501</v>
      </c>
      <c r="C42" s="941" t="s">
        <v>519</v>
      </c>
      <c r="D42" s="941"/>
      <c r="E42" s="941"/>
      <c r="F42" s="86">
        <v>2</v>
      </c>
      <c r="N42" s="107"/>
      <c r="O42" s="131"/>
      <c r="P42" s="85"/>
      <c r="Q42" s="85"/>
      <c r="R42" s="85"/>
      <c r="S42" s="85"/>
      <c r="T42" s="85"/>
      <c r="U42" s="85"/>
      <c r="V42" s="85"/>
      <c r="W42" s="85"/>
      <c r="X42" s="85"/>
      <c r="Y42" s="85"/>
      <c r="Z42" s="85"/>
      <c r="AA42" s="85"/>
      <c r="AB42" s="85"/>
      <c r="AC42" s="85"/>
      <c r="AD42" s="85"/>
      <c r="AE42" s="85"/>
      <c r="AF42" s="85"/>
      <c r="AG42" s="85"/>
      <c r="AH42" s="85"/>
      <c r="AI42" s="85"/>
      <c r="AJ42" s="85"/>
    </row>
    <row r="43" spans="2:36" s="58" customFormat="1" ht="20.25">
      <c r="B43" s="89" t="s">
        <v>503</v>
      </c>
      <c r="C43" s="941" t="s">
        <v>520</v>
      </c>
      <c r="D43" s="941"/>
      <c r="E43" s="941"/>
      <c r="F43" s="86">
        <v>3</v>
      </c>
      <c r="N43" s="107"/>
      <c r="O43" s="131"/>
      <c r="P43" s="85"/>
      <c r="Q43" s="85"/>
      <c r="R43" s="85"/>
      <c r="S43" s="85"/>
      <c r="T43" s="85"/>
      <c r="U43" s="85"/>
      <c r="V43" s="85"/>
      <c r="W43" s="85"/>
      <c r="X43" s="85"/>
      <c r="Y43" s="85"/>
      <c r="Z43" s="85"/>
      <c r="AA43" s="85"/>
      <c r="AB43" s="85"/>
      <c r="AC43" s="85"/>
      <c r="AD43" s="85"/>
      <c r="AE43" s="85"/>
      <c r="AF43" s="85"/>
      <c r="AG43" s="85"/>
      <c r="AH43" s="85"/>
      <c r="AI43" s="85"/>
      <c r="AJ43" s="85"/>
    </row>
    <row r="44" spans="2:36" s="58" customFormat="1" ht="20.25">
      <c r="B44" s="90" t="s">
        <v>505</v>
      </c>
      <c r="C44" s="941" t="s">
        <v>521</v>
      </c>
      <c r="D44" s="941"/>
      <c r="E44" s="941"/>
      <c r="F44" s="86">
        <v>4</v>
      </c>
      <c r="N44" s="107"/>
      <c r="O44" s="131"/>
      <c r="P44" s="85"/>
      <c r="Q44" s="85"/>
      <c r="R44" s="85"/>
      <c r="S44" s="85"/>
      <c r="T44" s="85"/>
      <c r="U44" s="85"/>
      <c r="V44" s="85"/>
      <c r="W44" s="85"/>
      <c r="X44" s="85"/>
      <c r="Y44" s="85"/>
      <c r="Z44" s="85"/>
      <c r="AA44" s="85"/>
      <c r="AB44" s="85"/>
      <c r="AC44" s="85"/>
      <c r="AD44" s="85"/>
      <c r="AE44" s="85"/>
      <c r="AF44" s="85"/>
      <c r="AG44" s="85"/>
      <c r="AH44" s="85"/>
      <c r="AI44" s="85"/>
      <c r="AJ44" s="85"/>
    </row>
    <row r="45" spans="2:36" s="58" customFormat="1" ht="20.25">
      <c r="B45" s="91" t="s">
        <v>508</v>
      </c>
      <c r="C45" s="941" t="s">
        <v>522</v>
      </c>
      <c r="D45" s="941"/>
      <c r="E45" s="941"/>
      <c r="F45" s="86">
        <v>5</v>
      </c>
      <c r="N45" s="107"/>
      <c r="O45" s="131"/>
      <c r="P45" s="85"/>
      <c r="Q45" s="85"/>
      <c r="R45" s="85"/>
      <c r="S45" s="85"/>
      <c r="T45" s="85"/>
      <c r="U45" s="85"/>
      <c r="V45" s="85"/>
      <c r="W45" s="85"/>
      <c r="X45" s="85"/>
      <c r="Y45" s="85"/>
      <c r="Z45" s="85"/>
      <c r="AA45" s="85"/>
      <c r="AB45" s="85"/>
      <c r="AC45" s="85"/>
      <c r="AD45" s="85"/>
      <c r="AE45" s="85"/>
      <c r="AF45" s="85"/>
      <c r="AG45" s="85"/>
      <c r="AH45" s="85"/>
      <c r="AI45" s="85"/>
      <c r="AJ45" s="85"/>
    </row>
    <row r="46" spans="2:36" s="58" customFormat="1" ht="20.25">
      <c r="B46" s="66"/>
      <c r="C46" s="66" t="s">
        <v>523</v>
      </c>
      <c r="D46" s="66"/>
      <c r="F46" s="67"/>
      <c r="N46" s="107"/>
      <c r="O46" s="131"/>
      <c r="P46" s="85"/>
      <c r="Q46" s="85"/>
      <c r="R46" s="85"/>
      <c r="S46" s="85"/>
      <c r="T46" s="85"/>
      <c r="U46" s="85"/>
      <c r="V46" s="85"/>
      <c r="W46" s="85"/>
      <c r="X46" s="85"/>
      <c r="Y46" s="85"/>
      <c r="Z46" s="85"/>
      <c r="AA46" s="85"/>
      <c r="AB46" s="85"/>
      <c r="AC46" s="85"/>
      <c r="AD46" s="85"/>
      <c r="AE46" s="85"/>
      <c r="AF46" s="85"/>
      <c r="AG46" s="85"/>
      <c r="AH46" s="85"/>
      <c r="AI46" s="85"/>
      <c r="AJ46" s="85"/>
    </row>
    <row r="47" spans="2:36" s="58" customFormat="1" ht="20.25">
      <c r="B47" s="66"/>
      <c r="C47" s="66"/>
      <c r="D47" s="66"/>
      <c r="F47" s="67"/>
      <c r="N47" s="107"/>
      <c r="O47" s="131"/>
      <c r="P47" s="85"/>
      <c r="Q47" s="85"/>
      <c r="R47" s="85"/>
      <c r="S47" s="85"/>
      <c r="T47" s="85"/>
      <c r="U47" s="85"/>
      <c r="V47" s="85"/>
      <c r="W47" s="85"/>
      <c r="X47" s="85"/>
      <c r="Y47" s="85"/>
      <c r="Z47" s="85"/>
      <c r="AA47" s="85"/>
      <c r="AB47" s="85"/>
      <c r="AC47" s="85"/>
      <c r="AD47" s="85"/>
      <c r="AE47" s="85"/>
      <c r="AF47" s="85"/>
      <c r="AG47" s="85"/>
      <c r="AH47" s="85"/>
      <c r="AI47" s="85"/>
      <c r="AJ47" s="85"/>
    </row>
    <row r="48" spans="2:36" s="58" customFormat="1" ht="20.25">
      <c r="B48" s="59"/>
      <c r="C48" s="942" t="s">
        <v>524</v>
      </c>
      <c r="D48" s="942"/>
      <c r="E48" s="942"/>
      <c r="F48" s="67"/>
      <c r="N48" s="107"/>
      <c r="O48" s="131"/>
      <c r="P48" s="85"/>
      <c r="Q48" s="85"/>
      <c r="R48" s="85"/>
      <c r="S48" s="85"/>
      <c r="T48" s="85"/>
      <c r="U48" s="85"/>
      <c r="V48" s="85"/>
      <c r="W48" s="85"/>
      <c r="X48" s="85"/>
      <c r="Y48" s="85"/>
      <c r="Z48" s="85"/>
      <c r="AA48" s="85"/>
      <c r="AB48" s="85"/>
      <c r="AC48" s="85"/>
      <c r="AD48" s="85"/>
      <c r="AE48" s="85"/>
      <c r="AF48" s="85"/>
      <c r="AG48" s="85"/>
      <c r="AH48" s="85"/>
      <c r="AI48" s="85"/>
      <c r="AJ48" s="85"/>
    </row>
    <row r="49" spans="2:36" s="58" customFormat="1" ht="20.25" customHeight="1">
      <c r="B49" s="61" t="s">
        <v>500</v>
      </c>
      <c r="C49" s="938" t="s">
        <v>525</v>
      </c>
      <c r="D49" s="939"/>
      <c r="E49" s="940"/>
      <c r="F49" s="52">
        <v>1</v>
      </c>
      <c r="N49" s="107"/>
      <c r="O49" s="131"/>
      <c r="P49" s="85"/>
      <c r="Q49" s="85"/>
      <c r="R49" s="85"/>
      <c r="S49" s="85"/>
      <c r="T49" s="85"/>
      <c r="U49" s="85"/>
      <c r="V49" s="85"/>
      <c r="W49" s="85"/>
      <c r="X49" s="85"/>
      <c r="Y49" s="85"/>
      <c r="Z49" s="85"/>
      <c r="AA49" s="85"/>
      <c r="AB49" s="85"/>
      <c r="AC49" s="85"/>
      <c r="AD49" s="85"/>
      <c r="AE49" s="85"/>
      <c r="AF49" s="85"/>
      <c r="AG49" s="85"/>
      <c r="AH49" s="85"/>
      <c r="AI49" s="85"/>
      <c r="AJ49" s="85"/>
    </row>
    <row r="50" spans="2:36" s="58" customFormat="1" ht="20.25" customHeight="1">
      <c r="B50" s="62" t="s">
        <v>501</v>
      </c>
      <c r="C50" s="938" t="s">
        <v>526</v>
      </c>
      <c r="D50" s="939"/>
      <c r="E50" s="940"/>
      <c r="F50" s="52">
        <v>2</v>
      </c>
      <c r="N50" s="107"/>
      <c r="O50" s="131"/>
      <c r="P50" s="85"/>
      <c r="Q50" s="85"/>
      <c r="R50" s="85"/>
      <c r="S50" s="85"/>
      <c r="T50" s="85"/>
      <c r="U50" s="85"/>
      <c r="V50" s="85"/>
      <c r="W50" s="85"/>
      <c r="X50" s="85"/>
      <c r="Y50" s="85"/>
      <c r="Z50" s="85"/>
      <c r="AA50" s="85"/>
      <c r="AB50" s="85"/>
      <c r="AC50" s="85"/>
      <c r="AD50" s="85"/>
      <c r="AE50" s="85"/>
      <c r="AF50" s="85"/>
      <c r="AG50" s="85"/>
      <c r="AH50" s="85"/>
      <c r="AI50" s="85"/>
      <c r="AJ50" s="85"/>
    </row>
    <row r="51" spans="2:36" s="58" customFormat="1" ht="20.25" customHeight="1">
      <c r="B51" s="63" t="s">
        <v>503</v>
      </c>
      <c r="C51" s="938" t="s">
        <v>527</v>
      </c>
      <c r="D51" s="939"/>
      <c r="E51" s="940"/>
      <c r="F51" s="52">
        <v>3</v>
      </c>
      <c r="N51" s="107"/>
      <c r="O51" s="131"/>
      <c r="P51" s="85"/>
      <c r="Q51" s="85"/>
      <c r="R51" s="85"/>
      <c r="S51" s="85"/>
      <c r="T51" s="85"/>
      <c r="U51" s="85"/>
      <c r="V51" s="85"/>
      <c r="W51" s="85"/>
      <c r="X51" s="85"/>
      <c r="Y51" s="85"/>
      <c r="Z51" s="85"/>
      <c r="AA51" s="85"/>
      <c r="AB51" s="85"/>
      <c r="AC51" s="85"/>
      <c r="AD51" s="85"/>
      <c r="AE51" s="85"/>
      <c r="AF51" s="85"/>
      <c r="AG51" s="85"/>
      <c r="AH51" s="85"/>
      <c r="AI51" s="85"/>
      <c r="AJ51" s="85"/>
    </row>
    <row r="52" spans="2:36" s="58" customFormat="1" ht="20.25" customHeight="1">
      <c r="B52" s="64" t="s">
        <v>505</v>
      </c>
      <c r="C52" s="938" t="s">
        <v>528</v>
      </c>
      <c r="D52" s="939"/>
      <c r="E52" s="940"/>
      <c r="F52" s="52">
        <v>4</v>
      </c>
      <c r="N52" s="107"/>
      <c r="O52" s="131"/>
      <c r="P52" s="85"/>
      <c r="Q52" s="85"/>
      <c r="R52" s="85"/>
      <c r="S52" s="85"/>
      <c r="T52" s="85"/>
      <c r="U52" s="85"/>
      <c r="V52" s="85"/>
      <c r="W52" s="85"/>
      <c r="X52" s="85"/>
      <c r="Y52" s="85"/>
      <c r="Z52" s="85"/>
      <c r="AA52" s="85"/>
      <c r="AB52" s="85"/>
      <c r="AC52" s="85"/>
      <c r="AD52" s="85"/>
      <c r="AE52" s="85"/>
      <c r="AF52" s="85"/>
      <c r="AG52" s="85"/>
      <c r="AH52" s="85"/>
      <c r="AI52" s="85"/>
      <c r="AJ52" s="85"/>
    </row>
    <row r="53" spans="2:36" s="58" customFormat="1" ht="20.25" customHeight="1">
      <c r="B53" s="65" t="s">
        <v>508</v>
      </c>
      <c r="C53" s="938" t="s">
        <v>529</v>
      </c>
      <c r="D53" s="939"/>
      <c r="E53" s="940"/>
      <c r="F53" s="52">
        <v>5</v>
      </c>
      <c r="N53" s="107"/>
      <c r="O53" s="131"/>
      <c r="P53" s="85"/>
      <c r="Q53" s="85"/>
      <c r="R53" s="85"/>
      <c r="S53" s="85"/>
      <c r="T53" s="85"/>
      <c r="U53" s="85"/>
      <c r="V53" s="85"/>
      <c r="W53" s="85"/>
      <c r="X53" s="85"/>
      <c r="Y53" s="85"/>
      <c r="Z53" s="85"/>
      <c r="AA53" s="85"/>
      <c r="AB53" s="85"/>
      <c r="AC53" s="85"/>
      <c r="AD53" s="85"/>
      <c r="AE53" s="85"/>
      <c r="AF53" s="85"/>
      <c r="AG53" s="85"/>
      <c r="AH53" s="85"/>
      <c r="AI53" s="85"/>
      <c r="AJ53" s="85"/>
    </row>
    <row r="54" spans="2:36" s="58" customFormat="1" ht="20.25">
      <c r="B54" s="66"/>
      <c r="C54" s="66"/>
      <c r="D54" s="66"/>
      <c r="E54" s="66"/>
      <c r="F54" s="67"/>
      <c r="N54" s="107"/>
      <c r="O54" s="131"/>
      <c r="P54" s="85"/>
      <c r="Q54" s="85"/>
      <c r="R54" s="85"/>
      <c r="S54" s="85"/>
      <c r="T54" s="85"/>
      <c r="U54" s="85"/>
      <c r="V54" s="85"/>
      <c r="W54" s="85"/>
      <c r="X54" s="85"/>
      <c r="Y54" s="85"/>
      <c r="Z54" s="85"/>
      <c r="AA54" s="85"/>
      <c r="AB54" s="85"/>
      <c r="AC54" s="85"/>
      <c r="AD54" s="85"/>
      <c r="AE54" s="85"/>
      <c r="AF54" s="85"/>
      <c r="AG54" s="85"/>
      <c r="AH54" s="85"/>
      <c r="AI54" s="85"/>
      <c r="AJ54" s="85"/>
    </row>
    <row r="55" spans="2:36" s="58" customFormat="1" ht="20.25">
      <c r="N55" s="107"/>
      <c r="O55" s="131"/>
      <c r="P55" s="85"/>
      <c r="Q55" s="85"/>
      <c r="R55" s="85"/>
      <c r="S55" s="85"/>
      <c r="T55" s="85"/>
      <c r="U55" s="85"/>
      <c r="V55" s="85"/>
      <c r="W55" s="85"/>
      <c r="X55" s="85"/>
      <c r="Y55" s="85"/>
      <c r="Z55" s="85"/>
      <c r="AA55" s="85"/>
      <c r="AB55" s="85"/>
      <c r="AC55" s="85"/>
      <c r="AD55" s="85"/>
      <c r="AE55" s="85"/>
      <c r="AF55" s="85"/>
      <c r="AG55" s="85"/>
      <c r="AH55" s="85"/>
      <c r="AI55" s="85"/>
      <c r="AJ55" s="85"/>
    </row>
    <row r="56" spans="2:36" s="58" customFormat="1" ht="20.25" customHeight="1">
      <c r="B56" s="59"/>
      <c r="C56" s="77" t="s">
        <v>498</v>
      </c>
      <c r="D56" s="77"/>
      <c r="E56" s="77"/>
      <c r="F56" s="67"/>
      <c r="N56" s="107"/>
      <c r="O56" s="131"/>
      <c r="P56" s="85"/>
      <c r="Q56" s="85"/>
      <c r="R56" s="85"/>
      <c r="S56" s="85"/>
      <c r="T56" s="85"/>
      <c r="U56" s="85"/>
      <c r="V56" s="85"/>
      <c r="W56" s="85"/>
      <c r="X56" s="85"/>
      <c r="Y56" s="85"/>
      <c r="Z56" s="85"/>
      <c r="AA56" s="85"/>
      <c r="AB56" s="85"/>
      <c r="AC56" s="85"/>
      <c r="AD56" s="85"/>
      <c r="AE56" s="85"/>
      <c r="AF56" s="85"/>
      <c r="AG56" s="85"/>
      <c r="AH56" s="85"/>
      <c r="AI56" s="85"/>
      <c r="AJ56" s="85"/>
    </row>
    <row r="57" spans="2:36" s="58" customFormat="1" ht="20.25" customHeight="1">
      <c r="B57" s="61" t="s">
        <v>500</v>
      </c>
      <c r="C57" s="935" t="s">
        <v>530</v>
      </c>
      <c r="D57" s="936"/>
      <c r="E57" s="937"/>
      <c r="F57" s="52">
        <v>1</v>
      </c>
      <c r="N57" s="107"/>
      <c r="O57" s="131"/>
      <c r="P57" s="85"/>
      <c r="Q57" s="85"/>
      <c r="R57" s="85"/>
      <c r="S57" s="85"/>
      <c r="T57" s="85"/>
      <c r="U57" s="85"/>
      <c r="V57" s="85"/>
      <c r="W57" s="85"/>
      <c r="X57" s="85"/>
      <c r="Y57" s="85"/>
      <c r="Z57" s="85"/>
      <c r="AA57" s="85"/>
      <c r="AB57" s="85"/>
      <c r="AC57" s="85"/>
      <c r="AD57" s="85"/>
      <c r="AE57" s="85"/>
      <c r="AF57" s="85"/>
      <c r="AG57" s="85"/>
      <c r="AH57" s="85"/>
      <c r="AI57" s="85"/>
      <c r="AJ57" s="85"/>
    </row>
    <row r="58" spans="2:36" s="58" customFormat="1" ht="20.25" customHeight="1">
      <c r="B58" s="62" t="s">
        <v>501</v>
      </c>
      <c r="C58" s="935" t="s">
        <v>531</v>
      </c>
      <c r="D58" s="936"/>
      <c r="E58" s="937"/>
      <c r="F58" s="52">
        <v>2</v>
      </c>
      <c r="N58" s="107"/>
      <c r="O58" s="131"/>
      <c r="P58" s="85"/>
      <c r="Q58" s="85"/>
      <c r="R58" s="85"/>
      <c r="S58" s="85"/>
      <c r="T58" s="85"/>
      <c r="U58" s="85"/>
      <c r="V58" s="85"/>
      <c r="W58" s="85"/>
      <c r="X58" s="85"/>
      <c r="Y58" s="85"/>
      <c r="Z58" s="85"/>
      <c r="AA58" s="85"/>
      <c r="AB58" s="85"/>
      <c r="AC58" s="85"/>
      <c r="AD58" s="85"/>
      <c r="AE58" s="85"/>
      <c r="AF58" s="85"/>
      <c r="AG58" s="85"/>
      <c r="AH58" s="85"/>
      <c r="AI58" s="85"/>
      <c r="AJ58" s="85"/>
    </row>
    <row r="59" spans="2:36" s="58" customFormat="1" ht="20.25" customHeight="1">
      <c r="B59" s="63" t="s">
        <v>503</v>
      </c>
      <c r="C59" s="935" t="s">
        <v>532</v>
      </c>
      <c r="D59" s="936"/>
      <c r="E59" s="937"/>
      <c r="F59" s="52">
        <v>3</v>
      </c>
      <c r="N59" s="107"/>
      <c r="O59" s="131"/>
      <c r="P59" s="85"/>
      <c r="Q59" s="85"/>
      <c r="R59" s="85"/>
      <c r="S59" s="85"/>
      <c r="T59" s="85"/>
      <c r="U59" s="85"/>
      <c r="V59" s="85"/>
      <c r="W59" s="85"/>
      <c r="X59" s="85"/>
      <c r="Y59" s="85"/>
      <c r="Z59" s="85"/>
      <c r="AA59" s="85"/>
      <c r="AB59" s="85"/>
      <c r="AC59" s="85"/>
      <c r="AD59" s="85"/>
      <c r="AE59" s="85"/>
      <c r="AF59" s="85"/>
      <c r="AG59" s="85"/>
      <c r="AH59" s="85"/>
      <c r="AI59" s="85"/>
      <c r="AJ59" s="85"/>
    </row>
    <row r="60" spans="2:36" s="58" customFormat="1" ht="20.25" customHeight="1">
      <c r="B60" s="64" t="s">
        <v>505</v>
      </c>
      <c r="C60" s="935" t="s">
        <v>533</v>
      </c>
      <c r="D60" s="936"/>
      <c r="E60" s="937"/>
      <c r="F60" s="52">
        <v>4</v>
      </c>
      <c r="N60" s="107"/>
      <c r="O60" s="131"/>
      <c r="P60" s="85"/>
      <c r="Q60" s="85"/>
      <c r="R60" s="85"/>
      <c r="S60" s="85"/>
      <c r="T60" s="85"/>
      <c r="U60" s="85"/>
      <c r="V60" s="85"/>
      <c r="W60" s="85"/>
      <c r="X60" s="85"/>
      <c r="Y60" s="85"/>
      <c r="Z60" s="85"/>
      <c r="AA60" s="85"/>
      <c r="AB60" s="85"/>
      <c r="AC60" s="85"/>
      <c r="AD60" s="85"/>
      <c r="AE60" s="85"/>
      <c r="AF60" s="85"/>
      <c r="AG60" s="85"/>
      <c r="AH60" s="85"/>
      <c r="AI60" s="85"/>
      <c r="AJ60" s="85"/>
    </row>
    <row r="61" spans="2:36" s="58" customFormat="1" ht="20.25" customHeight="1">
      <c r="B61" s="65" t="s">
        <v>508</v>
      </c>
      <c r="C61" s="935" t="s">
        <v>534</v>
      </c>
      <c r="D61" s="936"/>
      <c r="E61" s="937"/>
      <c r="F61" s="52">
        <v>5</v>
      </c>
      <c r="N61" s="107"/>
      <c r="O61" s="131"/>
      <c r="P61" s="85"/>
      <c r="Q61" s="85"/>
      <c r="R61" s="85"/>
      <c r="S61" s="85"/>
      <c r="T61" s="85"/>
      <c r="U61" s="85"/>
      <c r="V61" s="85"/>
      <c r="W61" s="85"/>
      <c r="X61" s="85"/>
      <c r="Y61" s="85"/>
      <c r="Z61" s="85"/>
      <c r="AA61" s="85"/>
      <c r="AB61" s="85"/>
      <c r="AC61" s="85"/>
      <c r="AD61" s="85"/>
      <c r="AE61" s="85"/>
      <c r="AF61" s="85"/>
      <c r="AG61" s="85"/>
      <c r="AH61" s="85"/>
      <c r="AI61" s="85"/>
      <c r="AJ61" s="85"/>
    </row>
    <row r="62" spans="2:36" s="58" customFormat="1" ht="20.25">
      <c r="E62" s="69"/>
      <c r="N62" s="107"/>
      <c r="O62" s="131"/>
      <c r="P62" s="85"/>
      <c r="Q62" s="85"/>
      <c r="R62" s="85"/>
      <c r="S62" s="85"/>
      <c r="T62" s="85"/>
      <c r="U62" s="85"/>
      <c r="V62" s="85"/>
      <c r="W62" s="85"/>
      <c r="X62" s="85"/>
      <c r="Y62" s="85"/>
      <c r="Z62" s="85"/>
      <c r="AA62" s="85"/>
      <c r="AB62" s="85"/>
      <c r="AC62" s="85"/>
      <c r="AD62" s="85"/>
      <c r="AE62" s="85"/>
      <c r="AF62" s="85"/>
      <c r="AG62" s="85"/>
      <c r="AH62" s="85"/>
      <c r="AI62" s="85"/>
      <c r="AJ62" s="85"/>
    </row>
    <row r="63" spans="2:36" s="58" customFormat="1" ht="20.25">
      <c r="E63" s="69"/>
      <c r="N63" s="107"/>
      <c r="O63" s="131"/>
      <c r="P63" s="85"/>
      <c r="Q63" s="85"/>
      <c r="R63" s="85"/>
      <c r="S63" s="85"/>
      <c r="T63" s="85"/>
      <c r="U63" s="85"/>
      <c r="V63" s="85"/>
      <c r="W63" s="85"/>
      <c r="X63" s="85"/>
      <c r="Y63" s="85"/>
      <c r="Z63" s="85"/>
      <c r="AA63" s="85"/>
      <c r="AB63" s="85"/>
      <c r="AC63" s="85"/>
      <c r="AD63" s="85"/>
      <c r="AE63" s="85"/>
      <c r="AF63" s="85"/>
      <c r="AG63" s="85"/>
      <c r="AH63" s="85"/>
      <c r="AI63" s="85"/>
      <c r="AJ63" s="85"/>
    </row>
    <row r="64" spans="2:36" s="58" customFormat="1" ht="20.25">
      <c r="E64" s="69"/>
      <c r="N64" s="107"/>
      <c r="O64" s="131"/>
      <c r="P64" s="85"/>
      <c r="Q64" s="85"/>
      <c r="R64" s="85"/>
      <c r="S64" s="85"/>
      <c r="T64" s="85"/>
      <c r="U64" s="85"/>
      <c r="V64" s="85"/>
      <c r="W64" s="85"/>
      <c r="X64" s="85"/>
      <c r="Y64" s="85"/>
      <c r="Z64" s="85"/>
      <c r="AA64" s="85"/>
      <c r="AB64" s="85"/>
      <c r="AC64" s="85"/>
      <c r="AD64" s="85"/>
      <c r="AE64" s="85"/>
      <c r="AF64" s="85"/>
      <c r="AG64" s="85"/>
      <c r="AH64" s="85"/>
      <c r="AI64" s="85"/>
      <c r="AJ64" s="85"/>
    </row>
    <row r="65" spans="5:36" s="58" customFormat="1" ht="20.25">
      <c r="E65" s="69"/>
      <c r="N65" s="107"/>
      <c r="O65" s="131"/>
      <c r="P65" s="85"/>
      <c r="Q65" s="85"/>
      <c r="R65" s="85"/>
      <c r="S65" s="85"/>
      <c r="T65" s="85"/>
      <c r="U65" s="85"/>
      <c r="V65" s="85"/>
      <c r="W65" s="85"/>
      <c r="X65" s="85"/>
      <c r="Y65" s="85"/>
      <c r="Z65" s="85"/>
      <c r="AA65" s="85"/>
      <c r="AB65" s="85"/>
      <c r="AC65" s="85"/>
      <c r="AD65" s="85"/>
      <c r="AE65" s="85"/>
      <c r="AF65" s="85"/>
      <c r="AG65" s="85"/>
      <c r="AH65" s="85"/>
      <c r="AI65" s="85"/>
      <c r="AJ65" s="85"/>
    </row>
    <row r="66" spans="5:36" s="58" customFormat="1" ht="20.25">
      <c r="E66" s="69"/>
      <c r="N66" s="107"/>
      <c r="O66" s="131"/>
      <c r="P66" s="85"/>
      <c r="Q66" s="85"/>
      <c r="R66" s="85"/>
      <c r="S66" s="85"/>
      <c r="T66" s="85"/>
      <c r="U66" s="85"/>
      <c r="V66" s="85"/>
      <c r="W66" s="85"/>
      <c r="X66" s="85"/>
      <c r="Y66" s="85"/>
      <c r="Z66" s="85"/>
      <c r="AA66" s="85"/>
      <c r="AB66" s="85"/>
      <c r="AC66" s="85"/>
      <c r="AD66" s="85"/>
      <c r="AE66" s="85"/>
      <c r="AF66" s="85"/>
      <c r="AG66" s="85"/>
      <c r="AH66" s="85"/>
      <c r="AI66" s="85"/>
      <c r="AJ66" s="85"/>
    </row>
    <row r="67" spans="5:36" s="58" customFormat="1" ht="20.25">
      <c r="E67" s="69"/>
      <c r="N67" s="107"/>
      <c r="O67" s="131"/>
      <c r="P67" s="85"/>
      <c r="Q67" s="85"/>
      <c r="R67" s="85"/>
      <c r="S67" s="85"/>
      <c r="T67" s="85"/>
      <c r="U67" s="85"/>
      <c r="V67" s="85"/>
      <c r="W67" s="85"/>
      <c r="X67" s="85"/>
      <c r="Y67" s="85"/>
      <c r="Z67" s="85"/>
      <c r="AA67" s="85"/>
      <c r="AB67" s="85"/>
      <c r="AC67" s="85"/>
      <c r="AD67" s="85"/>
      <c r="AE67" s="85"/>
      <c r="AF67" s="85"/>
      <c r="AG67" s="85"/>
      <c r="AH67" s="85"/>
      <c r="AI67" s="85"/>
      <c r="AJ67" s="85"/>
    </row>
    <row r="68" spans="5:36" s="58" customFormat="1" ht="20.25">
      <c r="E68" s="69"/>
      <c r="N68" s="107"/>
      <c r="O68" s="131"/>
      <c r="P68" s="85"/>
      <c r="Q68" s="85"/>
      <c r="R68" s="85"/>
      <c r="S68" s="85"/>
      <c r="T68" s="85"/>
      <c r="U68" s="85"/>
      <c r="V68" s="85"/>
      <c r="W68" s="85"/>
      <c r="X68" s="85"/>
      <c r="Y68" s="85"/>
      <c r="Z68" s="85"/>
      <c r="AA68" s="85"/>
      <c r="AB68" s="85"/>
      <c r="AC68" s="85"/>
      <c r="AD68" s="85"/>
      <c r="AE68" s="85"/>
      <c r="AF68" s="85"/>
      <c r="AG68" s="85"/>
      <c r="AH68" s="85"/>
      <c r="AI68" s="85"/>
      <c r="AJ68" s="85"/>
    </row>
    <row r="69" spans="5:36" s="58" customFormat="1" ht="20.25">
      <c r="E69" s="69"/>
      <c r="N69" s="107"/>
      <c r="O69" s="131"/>
      <c r="P69" s="85"/>
      <c r="Q69" s="85"/>
      <c r="R69" s="85"/>
      <c r="S69" s="85"/>
      <c r="T69" s="85"/>
      <c r="U69" s="85"/>
      <c r="V69" s="85"/>
      <c r="W69" s="85"/>
      <c r="X69" s="85"/>
      <c r="Y69" s="85"/>
      <c r="Z69" s="85"/>
      <c r="AA69" s="85"/>
      <c r="AB69" s="85"/>
      <c r="AC69" s="85"/>
      <c r="AD69" s="85"/>
      <c r="AE69" s="85"/>
      <c r="AF69" s="85"/>
      <c r="AG69" s="85"/>
      <c r="AH69" s="85"/>
      <c r="AI69" s="85"/>
      <c r="AJ69" s="85"/>
    </row>
    <row r="70" spans="5:36" s="58" customFormat="1" ht="20.25">
      <c r="E70" s="69"/>
      <c r="N70" s="107"/>
      <c r="O70" s="131"/>
      <c r="P70" s="85"/>
      <c r="Q70" s="85"/>
      <c r="R70" s="85"/>
      <c r="S70" s="85"/>
      <c r="T70" s="85"/>
      <c r="U70" s="85"/>
      <c r="V70" s="85"/>
      <c r="W70" s="85"/>
      <c r="X70" s="85"/>
      <c r="Y70" s="85"/>
      <c r="Z70" s="85"/>
      <c r="AA70" s="85"/>
      <c r="AB70" s="85"/>
      <c r="AC70" s="85"/>
      <c r="AD70" s="85"/>
      <c r="AE70" s="85"/>
      <c r="AF70" s="85"/>
      <c r="AG70" s="85"/>
      <c r="AH70" s="85"/>
      <c r="AI70" s="85"/>
      <c r="AJ70" s="85"/>
    </row>
    <row r="71" spans="5:36" s="58" customFormat="1" ht="20.25">
      <c r="E71" s="69"/>
      <c r="N71" s="107"/>
      <c r="O71" s="131"/>
      <c r="P71" s="85"/>
      <c r="Q71" s="85"/>
      <c r="R71" s="85"/>
      <c r="S71" s="85"/>
      <c r="T71" s="85"/>
      <c r="U71" s="85"/>
      <c r="V71" s="85"/>
      <c r="W71" s="85"/>
      <c r="X71" s="85"/>
      <c r="Y71" s="85"/>
      <c r="Z71" s="85"/>
      <c r="AA71" s="85"/>
      <c r="AB71" s="85"/>
      <c r="AC71" s="85"/>
      <c r="AD71" s="85"/>
      <c r="AE71" s="85"/>
      <c r="AF71" s="85"/>
      <c r="AG71" s="85"/>
      <c r="AH71" s="85"/>
      <c r="AI71" s="85"/>
      <c r="AJ71" s="85"/>
    </row>
    <row r="72" spans="5:36" s="58" customFormat="1" ht="20.25">
      <c r="E72" s="69"/>
      <c r="N72" s="107"/>
      <c r="O72" s="131"/>
      <c r="P72" s="85"/>
      <c r="Q72" s="85"/>
      <c r="R72" s="85"/>
      <c r="S72" s="85"/>
      <c r="T72" s="85"/>
      <c r="U72" s="85"/>
      <c r="V72" s="85"/>
      <c r="W72" s="85"/>
      <c r="X72" s="85"/>
      <c r="Y72" s="85"/>
      <c r="Z72" s="85"/>
      <c r="AA72" s="85"/>
      <c r="AB72" s="85"/>
      <c r="AC72" s="85"/>
      <c r="AD72" s="85"/>
      <c r="AE72" s="85"/>
      <c r="AF72" s="85"/>
      <c r="AG72" s="85"/>
      <c r="AH72" s="85"/>
      <c r="AI72" s="85"/>
      <c r="AJ72" s="85"/>
    </row>
    <row r="73" spans="5:36" s="58" customFormat="1" ht="20.25">
      <c r="E73" s="69"/>
      <c r="N73" s="107"/>
      <c r="O73" s="131"/>
      <c r="P73" s="85"/>
      <c r="Q73" s="85"/>
      <c r="R73" s="85"/>
      <c r="S73" s="85"/>
      <c r="T73" s="85"/>
      <c r="U73" s="85"/>
      <c r="V73" s="85"/>
      <c r="W73" s="85"/>
      <c r="X73" s="85"/>
      <c r="Y73" s="85"/>
      <c r="Z73" s="85"/>
      <c r="AA73" s="85"/>
      <c r="AB73" s="85"/>
      <c r="AC73" s="85"/>
      <c r="AD73" s="85"/>
      <c r="AE73" s="85"/>
      <c r="AF73" s="85"/>
      <c r="AG73" s="85"/>
      <c r="AH73" s="85"/>
      <c r="AI73" s="85"/>
      <c r="AJ73" s="85"/>
    </row>
    <row r="74" spans="5:36" s="58" customFormat="1" ht="20.25">
      <c r="E74" s="69"/>
      <c r="N74" s="107"/>
      <c r="O74" s="131"/>
      <c r="P74" s="85"/>
      <c r="Q74" s="85"/>
      <c r="R74" s="85"/>
      <c r="S74" s="85"/>
      <c r="T74" s="85"/>
      <c r="U74" s="85"/>
      <c r="V74" s="85"/>
      <c r="W74" s="85"/>
      <c r="X74" s="85"/>
      <c r="Y74" s="85"/>
      <c r="Z74" s="85"/>
      <c r="AA74" s="85"/>
      <c r="AB74" s="85"/>
      <c r="AC74" s="85"/>
      <c r="AD74" s="85"/>
      <c r="AE74" s="85"/>
      <c r="AF74" s="85"/>
      <c r="AG74" s="85"/>
      <c r="AH74" s="85"/>
      <c r="AI74" s="85"/>
      <c r="AJ74" s="85"/>
    </row>
    <row r="75" spans="5:36" s="58" customFormat="1" ht="20.25">
      <c r="E75" s="69"/>
      <c r="N75" s="107"/>
      <c r="O75" s="131"/>
      <c r="P75" s="85"/>
      <c r="Q75" s="85"/>
      <c r="R75" s="85"/>
      <c r="S75" s="85"/>
      <c r="T75" s="85"/>
      <c r="U75" s="85"/>
      <c r="V75" s="85"/>
      <c r="W75" s="85"/>
      <c r="X75" s="85"/>
      <c r="Y75" s="85"/>
      <c r="Z75" s="85"/>
      <c r="AA75" s="85"/>
      <c r="AB75" s="85"/>
      <c r="AC75" s="85"/>
      <c r="AD75" s="85"/>
      <c r="AE75" s="85"/>
      <c r="AF75" s="85"/>
      <c r="AG75" s="85"/>
      <c r="AH75" s="85"/>
      <c r="AI75" s="85"/>
      <c r="AJ75" s="85"/>
    </row>
    <row r="76" spans="5:36" s="58" customFormat="1" ht="20.25">
      <c r="E76" s="69"/>
      <c r="N76" s="107"/>
      <c r="O76" s="131"/>
      <c r="P76" s="85"/>
      <c r="Q76" s="85"/>
      <c r="R76" s="85"/>
      <c r="S76" s="85"/>
      <c r="T76" s="85"/>
      <c r="U76" s="85"/>
      <c r="V76" s="85"/>
      <c r="W76" s="85"/>
      <c r="X76" s="85"/>
      <c r="Y76" s="85"/>
      <c r="Z76" s="85"/>
      <c r="AA76" s="85"/>
      <c r="AB76" s="85"/>
      <c r="AC76" s="85"/>
      <c r="AD76" s="85"/>
      <c r="AE76" s="85"/>
      <c r="AF76" s="85"/>
      <c r="AG76" s="85"/>
      <c r="AH76" s="85"/>
      <c r="AI76" s="85"/>
      <c r="AJ76" s="85"/>
    </row>
    <row r="77" spans="5:36" s="58" customFormat="1" ht="20.25">
      <c r="E77" s="69"/>
      <c r="N77" s="107"/>
      <c r="O77" s="131"/>
      <c r="P77" s="85"/>
      <c r="Q77" s="85"/>
      <c r="R77" s="85"/>
      <c r="S77" s="85"/>
      <c r="T77" s="85"/>
      <c r="U77" s="85"/>
      <c r="V77" s="85"/>
      <c r="W77" s="85"/>
      <c r="X77" s="85"/>
      <c r="Y77" s="85"/>
      <c r="Z77" s="85"/>
      <c r="AA77" s="85"/>
      <c r="AB77" s="85"/>
      <c r="AC77" s="85"/>
      <c r="AD77" s="85"/>
      <c r="AE77" s="85"/>
      <c r="AF77" s="85"/>
      <c r="AG77" s="85"/>
      <c r="AH77" s="85"/>
      <c r="AI77" s="85"/>
      <c r="AJ77" s="85"/>
    </row>
    <row r="78" spans="5:36" s="58" customFormat="1" ht="20.25">
      <c r="E78" s="69"/>
      <c r="N78" s="107"/>
      <c r="O78" s="131"/>
      <c r="P78" s="85"/>
      <c r="Q78" s="85"/>
      <c r="R78" s="85"/>
      <c r="S78" s="85"/>
      <c r="T78" s="85"/>
      <c r="U78" s="85"/>
      <c r="V78" s="85"/>
      <c r="W78" s="85"/>
      <c r="X78" s="85"/>
      <c r="Y78" s="85"/>
      <c r="Z78" s="85"/>
      <c r="AA78" s="85"/>
      <c r="AB78" s="85"/>
      <c r="AC78" s="85"/>
      <c r="AD78" s="85"/>
      <c r="AE78" s="85"/>
      <c r="AF78" s="85"/>
      <c r="AG78" s="85"/>
      <c r="AH78" s="85"/>
      <c r="AI78" s="85"/>
      <c r="AJ78" s="85"/>
    </row>
    <row r="79" spans="5:36" s="58" customFormat="1" ht="20.25">
      <c r="E79" s="69"/>
      <c r="N79" s="107"/>
      <c r="O79" s="131"/>
      <c r="P79" s="85"/>
      <c r="Q79" s="85"/>
      <c r="R79" s="85"/>
      <c r="S79" s="85"/>
      <c r="T79" s="85"/>
      <c r="U79" s="85"/>
      <c r="V79" s="85"/>
      <c r="W79" s="85"/>
      <c r="X79" s="85"/>
      <c r="Y79" s="85"/>
      <c r="Z79" s="85"/>
      <c r="AA79" s="85"/>
      <c r="AB79" s="85"/>
      <c r="AC79" s="85"/>
      <c r="AD79" s="85"/>
      <c r="AE79" s="85"/>
      <c r="AF79" s="85"/>
      <c r="AG79" s="85"/>
      <c r="AH79" s="85"/>
      <c r="AI79" s="85"/>
      <c r="AJ79" s="85"/>
    </row>
    <row r="80" spans="5:36" s="58" customFormat="1" ht="20.25">
      <c r="E80" s="69"/>
      <c r="N80" s="107"/>
      <c r="O80" s="131"/>
      <c r="P80" s="85"/>
      <c r="Q80" s="85"/>
      <c r="R80" s="85"/>
      <c r="S80" s="85"/>
      <c r="T80" s="85"/>
      <c r="U80" s="85"/>
      <c r="V80" s="85"/>
      <c r="W80" s="85"/>
      <c r="X80" s="85"/>
      <c r="Y80" s="85"/>
      <c r="Z80" s="85"/>
      <c r="AA80" s="85"/>
      <c r="AB80" s="85"/>
      <c r="AC80" s="85"/>
      <c r="AD80" s="85"/>
      <c r="AE80" s="85"/>
      <c r="AF80" s="85"/>
      <c r="AG80" s="85"/>
      <c r="AH80" s="85"/>
      <c r="AI80" s="85"/>
      <c r="AJ80" s="85"/>
    </row>
    <row r="81" spans="5:36" s="58" customFormat="1" ht="20.25">
      <c r="E81" s="69"/>
      <c r="N81" s="107"/>
      <c r="O81" s="131"/>
      <c r="P81" s="85"/>
      <c r="Q81" s="85"/>
      <c r="R81" s="85"/>
      <c r="S81" s="85"/>
      <c r="T81" s="85"/>
      <c r="U81" s="85"/>
      <c r="V81" s="85"/>
      <c r="W81" s="85"/>
      <c r="X81" s="85"/>
      <c r="Y81" s="85"/>
      <c r="Z81" s="85"/>
      <c r="AA81" s="85"/>
      <c r="AB81" s="85"/>
      <c r="AC81" s="85"/>
      <c r="AD81" s="85"/>
      <c r="AE81" s="85"/>
      <c r="AF81" s="85"/>
      <c r="AG81" s="85"/>
      <c r="AH81" s="85"/>
      <c r="AI81" s="85"/>
      <c r="AJ81" s="85"/>
    </row>
    <row r="82" spans="5:36" s="58" customFormat="1" ht="20.25">
      <c r="E82" s="69"/>
      <c r="N82" s="107"/>
      <c r="O82" s="131"/>
      <c r="P82" s="85"/>
      <c r="Q82" s="85"/>
      <c r="R82" s="85"/>
      <c r="S82" s="85"/>
      <c r="T82" s="85"/>
      <c r="U82" s="85"/>
      <c r="V82" s="85"/>
      <c r="W82" s="85"/>
      <c r="X82" s="85"/>
      <c r="Y82" s="85"/>
      <c r="Z82" s="85"/>
      <c r="AA82" s="85"/>
      <c r="AB82" s="85"/>
      <c r="AC82" s="85"/>
      <c r="AD82" s="85"/>
      <c r="AE82" s="85"/>
      <c r="AF82" s="85"/>
      <c r="AG82" s="85"/>
      <c r="AH82" s="85"/>
      <c r="AI82" s="85"/>
      <c r="AJ82" s="85"/>
    </row>
    <row r="83" spans="5:36" s="58" customFormat="1" ht="20.25">
      <c r="E83" s="69"/>
      <c r="N83" s="107"/>
      <c r="O83" s="131"/>
      <c r="P83" s="85"/>
      <c r="Q83" s="85"/>
      <c r="R83" s="85"/>
      <c r="S83" s="85"/>
      <c r="T83" s="85"/>
      <c r="U83" s="85"/>
      <c r="V83" s="85"/>
      <c r="W83" s="85"/>
      <c r="X83" s="85"/>
      <c r="Y83" s="85"/>
      <c r="Z83" s="85"/>
      <c r="AA83" s="85"/>
      <c r="AB83" s="85"/>
      <c r="AC83" s="85"/>
      <c r="AD83" s="85"/>
      <c r="AE83" s="85"/>
      <c r="AF83" s="85"/>
      <c r="AG83" s="85"/>
      <c r="AH83" s="85"/>
      <c r="AI83" s="85"/>
      <c r="AJ83" s="85"/>
    </row>
    <row r="84" spans="5:36" s="58" customFormat="1" ht="20.25">
      <c r="E84" s="69"/>
      <c r="N84" s="107"/>
      <c r="O84" s="131"/>
      <c r="P84" s="85"/>
      <c r="Q84" s="85"/>
      <c r="R84" s="85"/>
      <c r="S84" s="85"/>
      <c r="T84" s="85"/>
      <c r="U84" s="85"/>
      <c r="V84" s="85"/>
      <c r="W84" s="85"/>
      <c r="X84" s="85"/>
      <c r="Y84" s="85"/>
      <c r="Z84" s="85"/>
      <c r="AA84" s="85"/>
      <c r="AB84" s="85"/>
      <c r="AC84" s="85"/>
      <c r="AD84" s="85"/>
      <c r="AE84" s="85"/>
      <c r="AF84" s="85"/>
      <c r="AG84" s="85"/>
      <c r="AH84" s="85"/>
      <c r="AI84" s="85"/>
      <c r="AJ84" s="85"/>
    </row>
    <row r="85" spans="5:36" s="58" customFormat="1" ht="20.25">
      <c r="E85" s="69"/>
      <c r="N85" s="107"/>
      <c r="O85" s="131"/>
      <c r="P85" s="85"/>
      <c r="Q85" s="85"/>
      <c r="R85" s="85"/>
      <c r="S85" s="85"/>
      <c r="T85" s="85"/>
      <c r="U85" s="85"/>
      <c r="V85" s="85"/>
      <c r="W85" s="85"/>
      <c r="X85" s="85"/>
      <c r="Y85" s="85"/>
      <c r="Z85" s="85"/>
      <c r="AA85" s="85"/>
      <c r="AB85" s="85"/>
      <c r="AC85" s="85"/>
      <c r="AD85" s="85"/>
      <c r="AE85" s="85"/>
      <c r="AF85" s="85"/>
      <c r="AG85" s="85"/>
      <c r="AH85" s="85"/>
      <c r="AI85" s="85"/>
      <c r="AJ85" s="85"/>
    </row>
    <row r="86" spans="5:36" s="58" customFormat="1" ht="20.25">
      <c r="E86" s="69"/>
      <c r="N86" s="107"/>
      <c r="O86" s="131"/>
      <c r="P86" s="85"/>
      <c r="Q86" s="85"/>
      <c r="R86" s="85"/>
      <c r="S86" s="85"/>
      <c r="T86" s="85"/>
      <c r="U86" s="85"/>
      <c r="V86" s="85"/>
      <c r="W86" s="85"/>
      <c r="X86" s="85"/>
      <c r="Y86" s="85"/>
      <c r="Z86" s="85"/>
      <c r="AA86" s="85"/>
      <c r="AB86" s="85"/>
      <c r="AC86" s="85"/>
      <c r="AD86" s="85"/>
      <c r="AE86" s="85"/>
      <c r="AF86" s="85"/>
      <c r="AG86" s="85"/>
      <c r="AH86" s="85"/>
      <c r="AI86" s="85"/>
      <c r="AJ86" s="85"/>
    </row>
    <row r="87" spans="5:36" s="58" customFormat="1" ht="20.25">
      <c r="E87" s="69"/>
      <c r="N87" s="107"/>
      <c r="O87" s="131"/>
      <c r="P87" s="85"/>
      <c r="Q87" s="85"/>
      <c r="R87" s="85"/>
      <c r="S87" s="85"/>
      <c r="T87" s="85"/>
      <c r="U87" s="85"/>
      <c r="V87" s="85"/>
      <c r="W87" s="85"/>
      <c r="X87" s="85"/>
      <c r="Y87" s="85"/>
      <c r="Z87" s="85"/>
      <c r="AA87" s="85"/>
      <c r="AB87" s="85"/>
      <c r="AC87" s="85"/>
      <c r="AD87" s="85"/>
      <c r="AE87" s="85"/>
      <c r="AF87" s="85"/>
      <c r="AG87" s="85"/>
      <c r="AH87" s="85"/>
      <c r="AI87" s="85"/>
      <c r="AJ87" s="85"/>
    </row>
    <row r="88" spans="5:36" s="58" customFormat="1" ht="20.25">
      <c r="E88" s="69"/>
      <c r="N88" s="107"/>
      <c r="O88" s="131"/>
      <c r="P88" s="85"/>
      <c r="Q88" s="85"/>
      <c r="R88" s="85"/>
      <c r="S88" s="85"/>
      <c r="T88" s="85"/>
      <c r="U88" s="85"/>
      <c r="V88" s="85"/>
      <c r="W88" s="85"/>
      <c r="X88" s="85"/>
      <c r="Y88" s="85"/>
      <c r="Z88" s="85"/>
      <c r="AA88" s="85"/>
      <c r="AB88" s="85"/>
      <c r="AC88" s="85"/>
      <c r="AD88" s="85"/>
      <c r="AE88" s="85"/>
      <c r="AF88" s="85"/>
      <c r="AG88" s="85"/>
      <c r="AH88" s="85"/>
      <c r="AI88" s="85"/>
      <c r="AJ88" s="85"/>
    </row>
    <row r="89" spans="5:36" s="58" customFormat="1" ht="20.25">
      <c r="E89" s="69"/>
      <c r="N89" s="107"/>
      <c r="O89" s="131"/>
      <c r="P89" s="85"/>
      <c r="Q89" s="85"/>
      <c r="R89" s="85"/>
      <c r="S89" s="85"/>
      <c r="T89" s="85"/>
      <c r="U89" s="85"/>
      <c r="V89" s="85"/>
      <c r="W89" s="85"/>
      <c r="X89" s="85"/>
      <c r="Y89" s="85"/>
      <c r="Z89" s="85"/>
      <c r="AA89" s="85"/>
      <c r="AB89" s="85"/>
      <c r="AC89" s="85"/>
      <c r="AD89" s="85"/>
      <c r="AE89" s="85"/>
      <c r="AF89" s="85"/>
      <c r="AG89" s="85"/>
      <c r="AH89" s="85"/>
      <c r="AI89" s="85"/>
      <c r="AJ89" s="85"/>
    </row>
    <row r="90" spans="5:36" s="58" customFormat="1" ht="20.25">
      <c r="E90" s="69"/>
      <c r="N90" s="107"/>
      <c r="O90" s="131"/>
      <c r="P90" s="85"/>
      <c r="Q90" s="85"/>
      <c r="R90" s="85"/>
      <c r="S90" s="85"/>
      <c r="T90" s="85"/>
      <c r="U90" s="85"/>
      <c r="V90" s="85"/>
      <c r="W90" s="85"/>
      <c r="X90" s="85"/>
      <c r="Y90" s="85"/>
      <c r="Z90" s="85"/>
      <c r="AA90" s="85"/>
      <c r="AB90" s="85"/>
      <c r="AC90" s="85"/>
      <c r="AD90" s="85"/>
      <c r="AE90" s="85"/>
      <c r="AF90" s="85"/>
      <c r="AG90" s="85"/>
      <c r="AH90" s="85"/>
      <c r="AI90" s="85"/>
      <c r="AJ90" s="85"/>
    </row>
    <row r="91" spans="5:36" s="58" customFormat="1" ht="20.25">
      <c r="E91" s="69"/>
      <c r="N91" s="107"/>
      <c r="O91" s="131"/>
      <c r="P91" s="85"/>
      <c r="Q91" s="85"/>
      <c r="R91" s="85"/>
      <c r="S91" s="85"/>
      <c r="T91" s="85"/>
      <c r="U91" s="85"/>
      <c r="V91" s="85"/>
      <c r="W91" s="85"/>
      <c r="X91" s="85"/>
      <c r="Y91" s="85"/>
      <c r="Z91" s="85"/>
      <c r="AA91" s="85"/>
      <c r="AB91" s="85"/>
      <c r="AC91" s="85"/>
      <c r="AD91" s="85"/>
      <c r="AE91" s="85"/>
      <c r="AF91" s="85"/>
      <c r="AG91" s="85"/>
      <c r="AH91" s="85"/>
      <c r="AI91" s="85"/>
      <c r="AJ91" s="85"/>
    </row>
    <row r="92" spans="5:36" s="58" customFormat="1" ht="20.25">
      <c r="E92" s="69"/>
      <c r="N92" s="107"/>
      <c r="O92" s="131"/>
      <c r="P92" s="85"/>
      <c r="Q92" s="85"/>
      <c r="R92" s="85"/>
      <c r="S92" s="85"/>
      <c r="T92" s="85"/>
      <c r="U92" s="85"/>
      <c r="V92" s="85"/>
      <c r="W92" s="85"/>
      <c r="X92" s="85"/>
      <c r="Y92" s="85"/>
      <c r="Z92" s="85"/>
      <c r="AA92" s="85"/>
      <c r="AB92" s="85"/>
      <c r="AC92" s="85"/>
      <c r="AD92" s="85"/>
      <c r="AE92" s="85"/>
      <c r="AF92" s="85"/>
      <c r="AG92" s="85"/>
      <c r="AH92" s="85"/>
      <c r="AI92" s="85"/>
      <c r="AJ92" s="85"/>
    </row>
    <row r="93" spans="5:36" s="58" customFormat="1" ht="20.25">
      <c r="E93" s="69"/>
      <c r="N93" s="107"/>
      <c r="O93" s="131"/>
      <c r="P93" s="85"/>
      <c r="Q93" s="85"/>
      <c r="R93" s="85"/>
      <c r="S93" s="85"/>
      <c r="T93" s="85"/>
      <c r="U93" s="85"/>
      <c r="V93" s="85"/>
      <c r="W93" s="85"/>
      <c r="X93" s="85"/>
      <c r="Y93" s="85"/>
      <c r="Z93" s="85"/>
      <c r="AA93" s="85"/>
      <c r="AB93" s="85"/>
      <c r="AC93" s="85"/>
      <c r="AD93" s="85"/>
      <c r="AE93" s="85"/>
      <c r="AF93" s="85"/>
      <c r="AG93" s="85"/>
      <c r="AH93" s="85"/>
      <c r="AI93" s="85"/>
      <c r="AJ93" s="85"/>
    </row>
    <row r="94" spans="5:36" s="58" customFormat="1" ht="20.25">
      <c r="E94" s="69"/>
      <c r="N94" s="107"/>
      <c r="O94" s="131"/>
      <c r="P94" s="85"/>
      <c r="Q94" s="85"/>
      <c r="R94" s="85"/>
      <c r="S94" s="85"/>
      <c r="T94" s="85"/>
      <c r="U94" s="85"/>
      <c r="V94" s="85"/>
      <c r="W94" s="85"/>
      <c r="X94" s="85"/>
      <c r="Y94" s="85"/>
      <c r="Z94" s="85"/>
      <c r="AA94" s="85"/>
      <c r="AB94" s="85"/>
      <c r="AC94" s="85"/>
      <c r="AD94" s="85"/>
      <c r="AE94" s="85"/>
      <c r="AF94" s="85"/>
      <c r="AG94" s="85"/>
      <c r="AH94" s="85"/>
      <c r="AI94" s="85"/>
      <c r="AJ94" s="85"/>
    </row>
    <row r="95" spans="5:36" s="58" customFormat="1" ht="20.25">
      <c r="E95" s="69"/>
      <c r="N95" s="107"/>
      <c r="O95" s="131"/>
      <c r="P95" s="85"/>
      <c r="Q95" s="85"/>
      <c r="R95" s="85"/>
      <c r="S95" s="85"/>
      <c r="T95" s="85"/>
      <c r="U95" s="85"/>
      <c r="V95" s="85"/>
      <c r="W95" s="85"/>
      <c r="X95" s="85"/>
      <c r="Y95" s="85"/>
      <c r="Z95" s="85"/>
      <c r="AA95" s="85"/>
      <c r="AB95" s="85"/>
      <c r="AC95" s="85"/>
      <c r="AD95" s="85"/>
      <c r="AE95" s="85"/>
      <c r="AF95" s="85"/>
      <c r="AG95" s="85"/>
      <c r="AH95" s="85"/>
      <c r="AI95" s="85"/>
      <c r="AJ95" s="85"/>
    </row>
    <row r="96" spans="5:36" s="58" customFormat="1" ht="20.25">
      <c r="E96" s="69"/>
      <c r="N96" s="107"/>
      <c r="O96" s="131"/>
      <c r="P96" s="85"/>
      <c r="Q96" s="85"/>
      <c r="R96" s="85"/>
      <c r="S96" s="85"/>
      <c r="T96" s="85"/>
      <c r="U96" s="85"/>
      <c r="V96" s="85"/>
      <c r="W96" s="85"/>
      <c r="X96" s="85"/>
      <c r="Y96" s="85"/>
      <c r="Z96" s="85"/>
      <c r="AA96" s="85"/>
      <c r="AB96" s="85"/>
      <c r="AC96" s="85"/>
      <c r="AD96" s="85"/>
      <c r="AE96" s="85"/>
      <c r="AF96" s="85"/>
      <c r="AG96" s="85"/>
      <c r="AH96" s="85"/>
      <c r="AI96" s="85"/>
      <c r="AJ96" s="85"/>
    </row>
    <row r="97" spans="5:36" s="58" customFormat="1" ht="20.25">
      <c r="E97" s="69"/>
      <c r="N97" s="107"/>
      <c r="O97" s="131"/>
      <c r="P97" s="85"/>
      <c r="Q97" s="85"/>
      <c r="R97" s="85"/>
      <c r="S97" s="85"/>
      <c r="T97" s="85"/>
      <c r="U97" s="85"/>
      <c r="V97" s="85"/>
      <c r="W97" s="85"/>
      <c r="X97" s="85"/>
      <c r="Y97" s="85"/>
      <c r="Z97" s="85"/>
      <c r="AA97" s="85"/>
      <c r="AB97" s="85"/>
      <c r="AC97" s="85"/>
      <c r="AD97" s="85"/>
      <c r="AE97" s="85"/>
      <c r="AF97" s="85"/>
      <c r="AG97" s="85"/>
      <c r="AH97" s="85"/>
      <c r="AI97" s="85"/>
      <c r="AJ97" s="85"/>
    </row>
    <row r="98" spans="5:36" s="58" customFormat="1" ht="20.25">
      <c r="E98" s="69"/>
      <c r="N98" s="107"/>
      <c r="O98" s="131"/>
      <c r="P98" s="85"/>
      <c r="Q98" s="85"/>
      <c r="R98" s="85"/>
      <c r="S98" s="85"/>
      <c r="T98" s="85"/>
      <c r="U98" s="85"/>
      <c r="V98" s="85"/>
      <c r="W98" s="85"/>
      <c r="X98" s="85"/>
      <c r="Y98" s="85"/>
      <c r="Z98" s="85"/>
      <c r="AA98" s="85"/>
      <c r="AB98" s="85"/>
      <c r="AC98" s="85"/>
      <c r="AD98" s="85"/>
      <c r="AE98" s="85"/>
      <c r="AF98" s="85"/>
      <c r="AG98" s="85"/>
      <c r="AH98" s="85"/>
      <c r="AI98" s="85"/>
      <c r="AJ98" s="85"/>
    </row>
    <row r="99" spans="5:36" s="58" customFormat="1" ht="20.25">
      <c r="E99" s="69"/>
      <c r="N99" s="107"/>
      <c r="O99" s="131"/>
      <c r="P99" s="85"/>
      <c r="Q99" s="85"/>
      <c r="R99" s="85"/>
      <c r="S99" s="85"/>
      <c r="T99" s="85"/>
      <c r="U99" s="85"/>
      <c r="V99" s="85"/>
      <c r="W99" s="85"/>
      <c r="X99" s="85"/>
      <c r="Y99" s="85"/>
      <c r="Z99" s="85"/>
      <c r="AA99" s="85"/>
      <c r="AB99" s="85"/>
      <c r="AC99" s="85"/>
      <c r="AD99" s="85"/>
      <c r="AE99" s="85"/>
      <c r="AF99" s="85"/>
      <c r="AG99" s="85"/>
      <c r="AH99" s="85"/>
      <c r="AI99" s="85"/>
      <c r="AJ99" s="85"/>
    </row>
    <row r="100" spans="5:36" s="58" customFormat="1" ht="20.25">
      <c r="E100" s="69"/>
      <c r="N100" s="107"/>
      <c r="O100" s="131"/>
      <c r="P100" s="85"/>
      <c r="Q100" s="85"/>
      <c r="R100" s="85"/>
      <c r="S100" s="85"/>
      <c r="T100" s="85"/>
      <c r="U100" s="85"/>
      <c r="V100" s="85"/>
      <c r="W100" s="85"/>
      <c r="X100" s="85"/>
      <c r="Y100" s="85"/>
      <c r="Z100" s="85"/>
      <c r="AA100" s="85"/>
      <c r="AB100" s="85"/>
      <c r="AC100" s="85"/>
      <c r="AD100" s="85"/>
      <c r="AE100" s="85"/>
      <c r="AF100" s="85"/>
      <c r="AG100" s="85"/>
      <c r="AH100" s="85"/>
      <c r="AI100" s="85"/>
      <c r="AJ100" s="85"/>
    </row>
    <row r="101" spans="5:36" s="58" customFormat="1" ht="20.25">
      <c r="E101" s="69"/>
      <c r="N101" s="107"/>
      <c r="O101" s="131"/>
      <c r="P101" s="85"/>
      <c r="Q101" s="85"/>
      <c r="R101" s="85"/>
      <c r="S101" s="85"/>
      <c r="T101" s="85"/>
      <c r="U101" s="85"/>
      <c r="V101" s="85"/>
      <c r="W101" s="85"/>
      <c r="X101" s="85"/>
      <c r="Y101" s="85"/>
      <c r="Z101" s="85"/>
      <c r="AA101" s="85"/>
      <c r="AB101" s="85"/>
      <c r="AC101" s="85"/>
      <c r="AD101" s="85"/>
      <c r="AE101" s="85"/>
      <c r="AF101" s="85"/>
      <c r="AG101" s="85"/>
      <c r="AH101" s="85"/>
      <c r="AI101" s="85"/>
      <c r="AJ101" s="85"/>
    </row>
    <row r="102" spans="5:36" s="58" customFormat="1" ht="20.25">
      <c r="E102" s="69"/>
      <c r="N102" s="107"/>
      <c r="O102" s="131"/>
      <c r="P102" s="85"/>
      <c r="Q102" s="85"/>
      <c r="R102" s="85"/>
      <c r="S102" s="85"/>
      <c r="T102" s="85"/>
      <c r="U102" s="85"/>
      <c r="V102" s="85"/>
      <c r="W102" s="85"/>
      <c r="X102" s="85"/>
      <c r="Y102" s="85"/>
      <c r="Z102" s="85"/>
      <c r="AA102" s="85"/>
      <c r="AB102" s="85"/>
      <c r="AC102" s="85"/>
      <c r="AD102" s="85"/>
      <c r="AE102" s="85"/>
      <c r="AF102" s="85"/>
      <c r="AG102" s="85"/>
      <c r="AH102" s="85"/>
      <c r="AI102" s="85"/>
      <c r="AJ102" s="85"/>
    </row>
    <row r="103" spans="5:36" s="58" customFormat="1" ht="20.25">
      <c r="E103" s="69"/>
      <c r="N103" s="107"/>
      <c r="O103" s="131"/>
      <c r="P103" s="85"/>
      <c r="Q103" s="85"/>
      <c r="R103" s="85"/>
      <c r="S103" s="85"/>
      <c r="T103" s="85"/>
      <c r="U103" s="85"/>
      <c r="V103" s="85"/>
      <c r="W103" s="85"/>
      <c r="X103" s="85"/>
      <c r="Y103" s="85"/>
      <c r="Z103" s="85"/>
      <c r="AA103" s="85"/>
      <c r="AB103" s="85"/>
      <c r="AC103" s="85"/>
      <c r="AD103" s="85"/>
      <c r="AE103" s="85"/>
      <c r="AF103" s="85"/>
      <c r="AG103" s="85"/>
      <c r="AH103" s="85"/>
      <c r="AI103" s="85"/>
      <c r="AJ103" s="85"/>
    </row>
    <row r="104" spans="5:36" s="58" customFormat="1" ht="20.25">
      <c r="E104" s="69"/>
      <c r="N104" s="107"/>
      <c r="O104" s="131"/>
      <c r="P104" s="85"/>
      <c r="Q104" s="85"/>
      <c r="R104" s="85"/>
      <c r="S104" s="85"/>
      <c r="T104" s="85"/>
      <c r="U104" s="85"/>
      <c r="V104" s="85"/>
      <c r="W104" s="85"/>
      <c r="X104" s="85"/>
      <c r="Y104" s="85"/>
      <c r="Z104" s="85"/>
      <c r="AA104" s="85"/>
      <c r="AB104" s="85"/>
      <c r="AC104" s="85"/>
      <c r="AD104" s="85"/>
      <c r="AE104" s="85"/>
      <c r="AF104" s="85"/>
      <c r="AG104" s="85"/>
      <c r="AH104" s="85"/>
      <c r="AI104" s="85"/>
      <c r="AJ104" s="85"/>
    </row>
    <row r="105" spans="5:36" s="58" customFormat="1" ht="20.25">
      <c r="E105" s="69"/>
      <c r="N105" s="107"/>
      <c r="O105" s="131"/>
      <c r="P105" s="85"/>
      <c r="Q105" s="85"/>
      <c r="R105" s="85"/>
      <c r="S105" s="85"/>
      <c r="T105" s="85"/>
      <c r="U105" s="85"/>
      <c r="V105" s="85"/>
      <c r="W105" s="85"/>
      <c r="X105" s="85"/>
      <c r="Y105" s="85"/>
      <c r="Z105" s="85"/>
      <c r="AA105" s="85"/>
      <c r="AB105" s="85"/>
      <c r="AC105" s="85"/>
      <c r="AD105" s="85"/>
      <c r="AE105" s="85"/>
      <c r="AF105" s="85"/>
      <c r="AG105" s="85"/>
      <c r="AH105" s="85"/>
      <c r="AI105" s="85"/>
      <c r="AJ105" s="85"/>
    </row>
    <row r="106" spans="5:36" s="58" customFormat="1" ht="20.25">
      <c r="E106" s="69"/>
      <c r="N106" s="107"/>
      <c r="O106" s="131"/>
      <c r="P106" s="85"/>
      <c r="Q106" s="85"/>
      <c r="R106" s="85"/>
      <c r="S106" s="85"/>
      <c r="T106" s="85"/>
      <c r="U106" s="85"/>
      <c r="V106" s="85"/>
      <c r="W106" s="85"/>
      <c r="X106" s="85"/>
      <c r="Y106" s="85"/>
      <c r="Z106" s="85"/>
      <c r="AA106" s="85"/>
      <c r="AB106" s="85"/>
      <c r="AC106" s="85"/>
      <c r="AD106" s="85"/>
      <c r="AE106" s="85"/>
      <c r="AF106" s="85"/>
      <c r="AG106" s="85"/>
      <c r="AH106" s="85"/>
      <c r="AI106" s="85"/>
      <c r="AJ106" s="85"/>
    </row>
    <row r="107" spans="5:36" s="58" customFormat="1" ht="20.25">
      <c r="E107" s="69"/>
      <c r="N107" s="107"/>
      <c r="O107" s="131"/>
      <c r="P107" s="85"/>
      <c r="Q107" s="85"/>
      <c r="R107" s="85"/>
      <c r="S107" s="85"/>
      <c r="T107" s="85"/>
      <c r="U107" s="85"/>
      <c r="V107" s="85"/>
      <c r="W107" s="85"/>
      <c r="X107" s="85"/>
      <c r="Y107" s="85"/>
      <c r="Z107" s="85"/>
      <c r="AA107" s="85"/>
      <c r="AB107" s="85"/>
      <c r="AC107" s="85"/>
      <c r="AD107" s="85"/>
      <c r="AE107" s="85"/>
      <c r="AF107" s="85"/>
      <c r="AG107" s="85"/>
      <c r="AH107" s="85"/>
      <c r="AI107" s="85"/>
      <c r="AJ107" s="85"/>
    </row>
    <row r="108" spans="5:36" s="58" customFormat="1" ht="20.25">
      <c r="E108" s="69"/>
      <c r="N108" s="107"/>
      <c r="O108" s="131"/>
      <c r="P108" s="85"/>
      <c r="Q108" s="85"/>
      <c r="R108" s="85"/>
      <c r="S108" s="85"/>
      <c r="T108" s="85"/>
      <c r="U108" s="85"/>
      <c r="V108" s="85"/>
      <c r="W108" s="85"/>
      <c r="X108" s="85"/>
      <c r="Y108" s="85"/>
      <c r="Z108" s="85"/>
      <c r="AA108" s="85"/>
      <c r="AB108" s="85"/>
      <c r="AC108" s="85"/>
      <c r="AD108" s="85"/>
      <c r="AE108" s="85"/>
      <c r="AF108" s="85"/>
      <c r="AG108" s="85"/>
      <c r="AH108" s="85"/>
      <c r="AI108" s="85"/>
      <c r="AJ108" s="85"/>
    </row>
    <row r="109" spans="5:36" s="58" customFormat="1" ht="20.25">
      <c r="E109" s="69"/>
      <c r="N109" s="107"/>
      <c r="O109" s="131"/>
      <c r="P109" s="85"/>
      <c r="Q109" s="85"/>
      <c r="R109" s="85"/>
      <c r="S109" s="85"/>
      <c r="T109" s="85"/>
      <c r="U109" s="85"/>
      <c r="V109" s="85"/>
      <c r="W109" s="85"/>
      <c r="X109" s="85"/>
      <c r="Y109" s="85"/>
      <c r="Z109" s="85"/>
      <c r="AA109" s="85"/>
      <c r="AB109" s="85"/>
      <c r="AC109" s="85"/>
      <c r="AD109" s="85"/>
      <c r="AE109" s="85"/>
      <c r="AF109" s="85"/>
      <c r="AG109" s="85"/>
      <c r="AH109" s="85"/>
      <c r="AI109" s="85"/>
      <c r="AJ109" s="85"/>
    </row>
    <row r="110" spans="5:36" s="58" customFormat="1" ht="20.25">
      <c r="E110" s="69"/>
      <c r="N110" s="107"/>
      <c r="O110" s="131"/>
      <c r="P110" s="85"/>
      <c r="Q110" s="85"/>
      <c r="R110" s="85"/>
      <c r="S110" s="85"/>
      <c r="T110" s="85"/>
      <c r="U110" s="85"/>
      <c r="V110" s="85"/>
      <c r="W110" s="85"/>
      <c r="X110" s="85"/>
      <c r="Y110" s="85"/>
      <c r="Z110" s="85"/>
      <c r="AA110" s="85"/>
      <c r="AB110" s="85"/>
      <c r="AC110" s="85"/>
      <c r="AD110" s="85"/>
      <c r="AE110" s="85"/>
      <c r="AF110" s="85"/>
      <c r="AG110" s="85"/>
      <c r="AH110" s="85"/>
      <c r="AI110" s="85"/>
      <c r="AJ110" s="85"/>
    </row>
    <row r="111" spans="5:36" s="58" customFormat="1" ht="20.25">
      <c r="E111" s="69"/>
      <c r="N111" s="107"/>
      <c r="O111" s="131"/>
      <c r="P111" s="85"/>
      <c r="Q111" s="85"/>
      <c r="R111" s="85"/>
      <c r="S111" s="85"/>
      <c r="T111" s="85"/>
      <c r="U111" s="85"/>
      <c r="V111" s="85"/>
      <c r="W111" s="85"/>
      <c r="X111" s="85"/>
      <c r="Y111" s="85"/>
      <c r="Z111" s="85"/>
      <c r="AA111" s="85"/>
      <c r="AB111" s="85"/>
      <c r="AC111" s="85"/>
      <c r="AD111" s="85"/>
      <c r="AE111" s="85"/>
      <c r="AF111" s="85"/>
      <c r="AG111" s="85"/>
      <c r="AH111" s="85"/>
      <c r="AI111" s="85"/>
      <c r="AJ111" s="85"/>
    </row>
    <row r="112" spans="5:36" s="58" customFormat="1" ht="20.25">
      <c r="E112" s="69"/>
      <c r="N112" s="107"/>
      <c r="O112" s="131"/>
      <c r="P112" s="85"/>
      <c r="Q112" s="85"/>
      <c r="R112" s="85"/>
      <c r="S112" s="85"/>
      <c r="T112" s="85"/>
      <c r="U112" s="85"/>
      <c r="V112" s="85"/>
      <c r="W112" s="85"/>
      <c r="X112" s="85"/>
      <c r="Y112" s="85"/>
      <c r="Z112" s="85"/>
      <c r="AA112" s="85"/>
      <c r="AB112" s="85"/>
      <c r="AC112" s="85"/>
      <c r="AD112" s="85"/>
      <c r="AE112" s="85"/>
      <c r="AF112" s="85"/>
      <c r="AG112" s="85"/>
      <c r="AH112" s="85"/>
      <c r="AI112" s="85"/>
      <c r="AJ112" s="85"/>
    </row>
    <row r="113" spans="5:36" s="58" customFormat="1" ht="20.25">
      <c r="E113" s="69"/>
      <c r="N113" s="107"/>
      <c r="O113" s="131"/>
      <c r="P113" s="85"/>
      <c r="Q113" s="85"/>
      <c r="R113" s="85"/>
      <c r="S113" s="85"/>
      <c r="T113" s="85"/>
      <c r="U113" s="85"/>
      <c r="V113" s="85"/>
      <c r="W113" s="85"/>
      <c r="X113" s="85"/>
      <c r="Y113" s="85"/>
      <c r="Z113" s="85"/>
      <c r="AA113" s="85"/>
      <c r="AB113" s="85"/>
      <c r="AC113" s="85"/>
      <c r="AD113" s="85"/>
      <c r="AE113" s="85"/>
      <c r="AF113" s="85"/>
      <c r="AG113" s="85"/>
      <c r="AH113" s="85"/>
      <c r="AI113" s="85"/>
      <c r="AJ113" s="85"/>
    </row>
    <row r="114" spans="5:36" s="58" customFormat="1" ht="20.25">
      <c r="E114" s="69"/>
      <c r="N114" s="107"/>
      <c r="O114" s="131"/>
      <c r="P114" s="85"/>
      <c r="Q114" s="85"/>
      <c r="R114" s="85"/>
      <c r="S114" s="85"/>
      <c r="T114" s="85"/>
      <c r="U114" s="85"/>
      <c r="V114" s="85"/>
      <c r="W114" s="85"/>
      <c r="X114" s="85"/>
      <c r="Y114" s="85"/>
      <c r="Z114" s="85"/>
      <c r="AA114" s="85"/>
      <c r="AB114" s="85"/>
      <c r="AC114" s="85"/>
      <c r="AD114" s="85"/>
      <c r="AE114" s="85"/>
      <c r="AF114" s="85"/>
      <c r="AG114" s="85"/>
      <c r="AH114" s="85"/>
      <c r="AI114" s="85"/>
      <c r="AJ114" s="85"/>
    </row>
    <row r="115" spans="5:36" s="58" customFormat="1" ht="20.25">
      <c r="E115" s="69"/>
      <c r="N115" s="107"/>
      <c r="O115" s="131"/>
      <c r="P115" s="85"/>
      <c r="Q115" s="85"/>
      <c r="R115" s="85"/>
      <c r="S115" s="85"/>
      <c r="T115" s="85"/>
      <c r="U115" s="85"/>
      <c r="V115" s="85"/>
      <c r="W115" s="85"/>
      <c r="X115" s="85"/>
      <c r="Y115" s="85"/>
      <c r="Z115" s="85"/>
      <c r="AA115" s="85"/>
      <c r="AB115" s="85"/>
      <c r="AC115" s="85"/>
      <c r="AD115" s="85"/>
      <c r="AE115" s="85"/>
      <c r="AF115" s="85"/>
      <c r="AG115" s="85"/>
      <c r="AH115" s="85"/>
      <c r="AI115" s="85"/>
      <c r="AJ115" s="85"/>
    </row>
    <row r="116" spans="5:36" s="58" customFormat="1" ht="20.25">
      <c r="E116" s="69"/>
      <c r="N116" s="107"/>
      <c r="O116" s="131"/>
      <c r="P116" s="85"/>
      <c r="Q116" s="85"/>
      <c r="R116" s="85"/>
      <c r="S116" s="85"/>
      <c r="T116" s="85"/>
      <c r="U116" s="85"/>
      <c r="V116" s="85"/>
      <c r="W116" s="85"/>
      <c r="X116" s="85"/>
      <c r="Y116" s="85"/>
      <c r="Z116" s="85"/>
      <c r="AA116" s="85"/>
      <c r="AB116" s="85"/>
      <c r="AC116" s="85"/>
      <c r="AD116" s="85"/>
      <c r="AE116" s="85"/>
      <c r="AF116" s="85"/>
      <c r="AG116" s="85"/>
      <c r="AH116" s="85"/>
      <c r="AI116" s="85"/>
      <c r="AJ116" s="85"/>
    </row>
    <row r="117" spans="5:36" s="58" customFormat="1" ht="20.25">
      <c r="E117" s="69"/>
      <c r="N117" s="107"/>
      <c r="O117" s="131"/>
      <c r="P117" s="85"/>
      <c r="Q117" s="85"/>
      <c r="R117" s="85"/>
      <c r="S117" s="85"/>
      <c r="T117" s="85"/>
      <c r="U117" s="85"/>
      <c r="V117" s="85"/>
      <c r="W117" s="85"/>
      <c r="X117" s="85"/>
      <c r="Y117" s="85"/>
      <c r="Z117" s="85"/>
      <c r="AA117" s="85"/>
      <c r="AB117" s="85"/>
      <c r="AC117" s="85"/>
      <c r="AD117" s="85"/>
      <c r="AE117" s="85"/>
      <c r="AF117" s="85"/>
      <c r="AG117" s="85"/>
      <c r="AH117" s="85"/>
      <c r="AI117" s="85"/>
      <c r="AJ117" s="85"/>
    </row>
    <row r="118" spans="5:36" s="58" customFormat="1" ht="20.25">
      <c r="E118" s="69"/>
      <c r="N118" s="107"/>
      <c r="O118" s="131"/>
      <c r="P118" s="85"/>
      <c r="Q118" s="85"/>
      <c r="R118" s="85"/>
      <c r="S118" s="85"/>
      <c r="T118" s="85"/>
      <c r="U118" s="85"/>
      <c r="V118" s="85"/>
      <c r="W118" s="85"/>
      <c r="X118" s="85"/>
      <c r="Y118" s="85"/>
      <c r="Z118" s="85"/>
      <c r="AA118" s="85"/>
      <c r="AB118" s="85"/>
      <c r="AC118" s="85"/>
      <c r="AD118" s="85"/>
      <c r="AE118" s="85"/>
      <c r="AF118" s="85"/>
      <c r="AG118" s="85"/>
      <c r="AH118" s="85"/>
      <c r="AI118" s="85"/>
      <c r="AJ118" s="85"/>
    </row>
    <row r="119" spans="5:36" s="58" customFormat="1" ht="20.25">
      <c r="E119" s="69"/>
      <c r="N119" s="107"/>
      <c r="O119" s="131"/>
      <c r="P119" s="85"/>
      <c r="Q119" s="85"/>
      <c r="R119" s="85"/>
      <c r="S119" s="85"/>
      <c r="T119" s="85"/>
      <c r="U119" s="85"/>
      <c r="V119" s="85"/>
      <c r="W119" s="85"/>
      <c r="X119" s="85"/>
      <c r="Y119" s="85"/>
      <c r="Z119" s="85"/>
      <c r="AA119" s="85"/>
      <c r="AB119" s="85"/>
      <c r="AC119" s="85"/>
      <c r="AD119" s="85"/>
      <c r="AE119" s="85"/>
      <c r="AF119" s="85"/>
      <c r="AG119" s="85"/>
      <c r="AH119" s="85"/>
      <c r="AI119" s="85"/>
      <c r="AJ119" s="85"/>
    </row>
    <row r="120" spans="5:36" s="58" customFormat="1" ht="20.25">
      <c r="E120" s="69"/>
      <c r="N120" s="107"/>
      <c r="O120" s="131"/>
      <c r="P120" s="85"/>
      <c r="Q120" s="85"/>
      <c r="R120" s="85"/>
      <c r="S120" s="85"/>
      <c r="T120" s="85"/>
      <c r="U120" s="85"/>
      <c r="V120" s="85"/>
      <c r="W120" s="85"/>
      <c r="X120" s="85"/>
      <c r="Y120" s="85"/>
      <c r="Z120" s="85"/>
      <c r="AA120" s="85"/>
      <c r="AB120" s="85"/>
      <c r="AC120" s="85"/>
      <c r="AD120" s="85"/>
      <c r="AE120" s="85"/>
      <c r="AF120" s="85"/>
      <c r="AG120" s="85"/>
      <c r="AH120" s="85"/>
      <c r="AI120" s="85"/>
      <c r="AJ120" s="85"/>
    </row>
    <row r="121" spans="5:36" s="58" customFormat="1" ht="20.25">
      <c r="E121" s="69"/>
      <c r="N121" s="107"/>
      <c r="O121" s="131"/>
      <c r="P121" s="85"/>
      <c r="Q121" s="85"/>
      <c r="R121" s="85"/>
      <c r="S121" s="85"/>
      <c r="T121" s="85"/>
      <c r="U121" s="85"/>
      <c r="V121" s="85"/>
      <c r="W121" s="85"/>
      <c r="X121" s="85"/>
      <c r="Y121" s="85"/>
      <c r="Z121" s="85"/>
      <c r="AA121" s="85"/>
      <c r="AB121" s="85"/>
      <c r="AC121" s="85"/>
      <c r="AD121" s="85"/>
      <c r="AE121" s="85"/>
      <c r="AF121" s="85"/>
      <c r="AG121" s="85"/>
      <c r="AH121" s="85"/>
      <c r="AI121" s="85"/>
      <c r="AJ121" s="85"/>
    </row>
    <row r="122" spans="5:36" s="58" customFormat="1" ht="20.25">
      <c r="E122" s="69"/>
      <c r="N122" s="107"/>
      <c r="O122" s="131"/>
      <c r="P122" s="85"/>
      <c r="Q122" s="85"/>
      <c r="R122" s="85"/>
      <c r="S122" s="85"/>
      <c r="T122" s="85"/>
      <c r="U122" s="85"/>
      <c r="V122" s="85"/>
      <c r="W122" s="85"/>
      <c r="X122" s="85"/>
      <c r="Y122" s="85"/>
      <c r="Z122" s="85"/>
      <c r="AA122" s="85"/>
      <c r="AB122" s="85"/>
      <c r="AC122" s="85"/>
      <c r="AD122" s="85"/>
      <c r="AE122" s="85"/>
      <c r="AF122" s="85"/>
      <c r="AG122" s="85"/>
      <c r="AH122" s="85"/>
      <c r="AI122" s="85"/>
      <c r="AJ122" s="85"/>
    </row>
    <row r="123" spans="5:36" s="58" customFormat="1" ht="20.25">
      <c r="E123" s="69"/>
      <c r="N123" s="107"/>
      <c r="O123" s="131"/>
      <c r="P123" s="85"/>
      <c r="Q123" s="85"/>
      <c r="R123" s="85"/>
      <c r="S123" s="85"/>
      <c r="T123" s="85"/>
      <c r="U123" s="85"/>
      <c r="V123" s="85"/>
      <c r="W123" s="85"/>
      <c r="X123" s="85"/>
      <c r="Y123" s="85"/>
      <c r="Z123" s="85"/>
      <c r="AA123" s="85"/>
      <c r="AB123" s="85"/>
      <c r="AC123" s="85"/>
      <c r="AD123" s="85"/>
      <c r="AE123" s="85"/>
      <c r="AF123" s="85"/>
      <c r="AG123" s="85"/>
      <c r="AH123" s="85"/>
      <c r="AI123" s="85"/>
      <c r="AJ123" s="85"/>
    </row>
    <row r="124" spans="5:36" s="58" customFormat="1" ht="20.25">
      <c r="E124" s="69"/>
      <c r="N124" s="107"/>
      <c r="O124" s="131"/>
      <c r="P124" s="85"/>
      <c r="Q124" s="85"/>
      <c r="R124" s="85"/>
      <c r="S124" s="85"/>
      <c r="T124" s="85"/>
      <c r="U124" s="85"/>
      <c r="V124" s="85"/>
      <c r="W124" s="85"/>
      <c r="X124" s="85"/>
      <c r="Y124" s="85"/>
      <c r="Z124" s="85"/>
      <c r="AA124" s="85"/>
      <c r="AB124" s="85"/>
      <c r="AC124" s="85"/>
      <c r="AD124" s="85"/>
      <c r="AE124" s="85"/>
      <c r="AF124" s="85"/>
      <c r="AG124" s="85"/>
      <c r="AH124" s="85"/>
      <c r="AI124" s="85"/>
      <c r="AJ124" s="85"/>
    </row>
    <row r="125" spans="5:36" s="58" customFormat="1" ht="20.25">
      <c r="E125" s="69"/>
      <c r="N125" s="107"/>
      <c r="O125" s="131"/>
      <c r="P125" s="85"/>
      <c r="Q125" s="85"/>
      <c r="R125" s="85"/>
      <c r="S125" s="85"/>
      <c r="T125" s="85"/>
      <c r="U125" s="85"/>
      <c r="V125" s="85"/>
      <c r="W125" s="85"/>
      <c r="X125" s="85"/>
      <c r="Y125" s="85"/>
      <c r="Z125" s="85"/>
      <c r="AA125" s="85"/>
      <c r="AB125" s="85"/>
      <c r="AC125" s="85"/>
      <c r="AD125" s="85"/>
      <c r="AE125" s="85"/>
      <c r="AF125" s="85"/>
      <c r="AG125" s="85"/>
      <c r="AH125" s="85"/>
      <c r="AI125" s="85"/>
      <c r="AJ125" s="85"/>
    </row>
    <row r="126" spans="5:36" s="58" customFormat="1" ht="20.25">
      <c r="E126" s="69"/>
      <c r="N126" s="107"/>
      <c r="O126" s="131"/>
      <c r="P126" s="85"/>
      <c r="Q126" s="85"/>
      <c r="R126" s="85"/>
      <c r="S126" s="85"/>
      <c r="T126" s="85"/>
      <c r="U126" s="85"/>
      <c r="V126" s="85"/>
      <c r="W126" s="85"/>
      <c r="X126" s="85"/>
      <c r="Y126" s="85"/>
      <c r="Z126" s="85"/>
      <c r="AA126" s="85"/>
      <c r="AB126" s="85"/>
      <c r="AC126" s="85"/>
      <c r="AD126" s="85"/>
      <c r="AE126" s="85"/>
      <c r="AF126" s="85"/>
      <c r="AG126" s="85"/>
      <c r="AH126" s="85"/>
      <c r="AI126" s="85"/>
      <c r="AJ126" s="85"/>
    </row>
    <row r="127" spans="5:36" s="58" customFormat="1" ht="20.25">
      <c r="E127" s="69"/>
      <c r="N127" s="107"/>
      <c r="O127" s="131"/>
      <c r="P127" s="85"/>
      <c r="Q127" s="85"/>
      <c r="R127" s="85"/>
      <c r="S127" s="85"/>
      <c r="T127" s="85"/>
      <c r="U127" s="85"/>
      <c r="V127" s="85"/>
      <c r="W127" s="85"/>
      <c r="X127" s="85"/>
      <c r="Y127" s="85"/>
      <c r="Z127" s="85"/>
      <c r="AA127" s="85"/>
      <c r="AB127" s="85"/>
      <c r="AC127" s="85"/>
      <c r="AD127" s="85"/>
      <c r="AE127" s="85"/>
      <c r="AF127" s="85"/>
      <c r="AG127" s="85"/>
      <c r="AH127" s="85"/>
      <c r="AI127" s="85"/>
      <c r="AJ127" s="85"/>
    </row>
    <row r="128" spans="5:36" s="58" customFormat="1" ht="20.25">
      <c r="E128" s="69"/>
      <c r="N128" s="107"/>
      <c r="O128" s="131"/>
      <c r="P128" s="85"/>
      <c r="Q128" s="85"/>
      <c r="R128" s="85"/>
      <c r="S128" s="85"/>
      <c r="T128" s="85"/>
      <c r="U128" s="85"/>
      <c r="V128" s="85"/>
      <c r="W128" s="85"/>
      <c r="X128" s="85"/>
      <c r="Y128" s="85"/>
      <c r="Z128" s="85"/>
      <c r="AA128" s="85"/>
      <c r="AB128" s="85"/>
      <c r="AC128" s="85"/>
      <c r="AD128" s="85"/>
      <c r="AE128" s="85"/>
      <c r="AF128" s="85"/>
      <c r="AG128" s="85"/>
      <c r="AH128" s="85"/>
      <c r="AI128" s="85"/>
      <c r="AJ128" s="85"/>
    </row>
    <row r="129" spans="5:36" s="58" customFormat="1" ht="20.25">
      <c r="E129" s="69"/>
      <c r="N129" s="107"/>
      <c r="O129" s="131"/>
      <c r="P129" s="85"/>
      <c r="Q129" s="85"/>
      <c r="R129" s="85"/>
      <c r="S129" s="85"/>
      <c r="T129" s="85"/>
      <c r="U129" s="85"/>
      <c r="V129" s="85"/>
      <c r="W129" s="85"/>
      <c r="X129" s="85"/>
      <c r="Y129" s="85"/>
      <c r="Z129" s="85"/>
      <c r="AA129" s="85"/>
      <c r="AB129" s="85"/>
      <c r="AC129" s="85"/>
      <c r="AD129" s="85"/>
      <c r="AE129" s="85"/>
      <c r="AF129" s="85"/>
      <c r="AG129" s="85"/>
      <c r="AH129" s="85"/>
      <c r="AI129" s="85"/>
      <c r="AJ129" s="85"/>
    </row>
    <row r="130" spans="5:36" s="58" customFormat="1" ht="20.25">
      <c r="E130" s="69"/>
      <c r="N130" s="107"/>
      <c r="O130" s="131"/>
      <c r="P130" s="85"/>
      <c r="Q130" s="85"/>
      <c r="R130" s="85"/>
      <c r="S130" s="85"/>
      <c r="T130" s="85"/>
      <c r="U130" s="85"/>
      <c r="V130" s="85"/>
      <c r="W130" s="85"/>
      <c r="X130" s="85"/>
      <c r="Y130" s="85"/>
      <c r="Z130" s="85"/>
      <c r="AA130" s="85"/>
      <c r="AB130" s="85"/>
      <c r="AC130" s="85"/>
      <c r="AD130" s="85"/>
      <c r="AE130" s="85"/>
      <c r="AF130" s="85"/>
      <c r="AG130" s="85"/>
      <c r="AH130" s="85"/>
      <c r="AI130" s="85"/>
      <c r="AJ130" s="85"/>
    </row>
    <row r="131" spans="5:36" s="58" customFormat="1" ht="20.25">
      <c r="E131" s="69"/>
      <c r="N131" s="107"/>
      <c r="O131" s="131"/>
      <c r="P131" s="85"/>
      <c r="Q131" s="85"/>
      <c r="R131" s="85"/>
      <c r="S131" s="85"/>
      <c r="T131" s="85"/>
      <c r="U131" s="85"/>
      <c r="V131" s="85"/>
      <c r="W131" s="85"/>
      <c r="X131" s="85"/>
      <c r="Y131" s="85"/>
      <c r="Z131" s="85"/>
      <c r="AA131" s="85"/>
      <c r="AB131" s="85"/>
      <c r="AC131" s="85"/>
      <c r="AD131" s="85"/>
      <c r="AE131" s="85"/>
      <c r="AF131" s="85"/>
      <c r="AG131" s="85"/>
      <c r="AH131" s="85"/>
      <c r="AI131" s="85"/>
      <c r="AJ131" s="85"/>
    </row>
    <row r="132" spans="5:36" s="58" customFormat="1" ht="20.25">
      <c r="E132" s="69"/>
      <c r="N132" s="107"/>
      <c r="O132" s="131"/>
      <c r="P132" s="85"/>
      <c r="Q132" s="85"/>
      <c r="R132" s="85"/>
      <c r="S132" s="85"/>
      <c r="T132" s="85"/>
      <c r="U132" s="85"/>
      <c r="V132" s="85"/>
      <c r="W132" s="85"/>
      <c r="X132" s="85"/>
      <c r="Y132" s="85"/>
      <c r="Z132" s="85"/>
      <c r="AA132" s="85"/>
      <c r="AB132" s="85"/>
      <c r="AC132" s="85"/>
      <c r="AD132" s="85"/>
      <c r="AE132" s="85"/>
      <c r="AF132" s="85"/>
      <c r="AG132" s="85"/>
      <c r="AH132" s="85"/>
      <c r="AI132" s="85"/>
      <c r="AJ132" s="85"/>
    </row>
    <row r="133" spans="5:36" s="58" customFormat="1" ht="20.25">
      <c r="E133" s="69"/>
      <c r="N133" s="107"/>
      <c r="O133" s="131"/>
      <c r="P133" s="85"/>
      <c r="Q133" s="85"/>
      <c r="R133" s="85"/>
      <c r="S133" s="85"/>
      <c r="T133" s="85"/>
      <c r="U133" s="85"/>
      <c r="V133" s="85"/>
      <c r="W133" s="85"/>
      <c r="X133" s="85"/>
      <c r="Y133" s="85"/>
      <c r="Z133" s="85"/>
      <c r="AA133" s="85"/>
      <c r="AB133" s="85"/>
      <c r="AC133" s="85"/>
      <c r="AD133" s="85"/>
      <c r="AE133" s="85"/>
      <c r="AF133" s="85"/>
      <c r="AG133" s="85"/>
      <c r="AH133" s="85"/>
      <c r="AI133" s="85"/>
      <c r="AJ133" s="85"/>
    </row>
    <row r="134" spans="5:36" s="58" customFormat="1" ht="20.25">
      <c r="E134" s="69"/>
      <c r="N134" s="107"/>
      <c r="O134" s="131"/>
      <c r="P134" s="85"/>
      <c r="Q134" s="85"/>
      <c r="R134" s="85"/>
      <c r="S134" s="85"/>
      <c r="T134" s="85"/>
      <c r="U134" s="85"/>
      <c r="V134" s="85"/>
      <c r="W134" s="85"/>
      <c r="X134" s="85"/>
      <c r="Y134" s="85"/>
      <c r="Z134" s="85"/>
      <c r="AA134" s="85"/>
      <c r="AB134" s="85"/>
      <c r="AC134" s="85"/>
      <c r="AD134" s="85"/>
      <c r="AE134" s="85"/>
      <c r="AF134" s="85"/>
      <c r="AG134" s="85"/>
      <c r="AH134" s="85"/>
      <c r="AI134" s="85"/>
      <c r="AJ134" s="85"/>
    </row>
    <row r="135" spans="5:36" s="58" customFormat="1" ht="20.25">
      <c r="E135" s="69"/>
      <c r="N135" s="107"/>
      <c r="O135" s="131"/>
      <c r="P135" s="85"/>
      <c r="Q135" s="85"/>
      <c r="R135" s="85"/>
      <c r="S135" s="85"/>
      <c r="T135" s="85"/>
      <c r="U135" s="85"/>
      <c r="V135" s="85"/>
      <c r="W135" s="85"/>
      <c r="X135" s="85"/>
      <c r="Y135" s="85"/>
      <c r="Z135" s="85"/>
      <c r="AA135" s="85"/>
      <c r="AB135" s="85"/>
      <c r="AC135" s="85"/>
      <c r="AD135" s="85"/>
      <c r="AE135" s="85"/>
      <c r="AF135" s="85"/>
      <c r="AG135" s="85"/>
      <c r="AH135" s="85"/>
      <c r="AI135" s="85"/>
      <c r="AJ135" s="85"/>
    </row>
    <row r="136" spans="5:36" s="58" customFormat="1" ht="20.25">
      <c r="E136" s="69"/>
      <c r="N136" s="107"/>
      <c r="O136" s="131"/>
      <c r="P136" s="85"/>
      <c r="Q136" s="85"/>
      <c r="R136" s="85"/>
      <c r="S136" s="85"/>
      <c r="T136" s="85"/>
      <c r="U136" s="85"/>
      <c r="V136" s="85"/>
      <c r="W136" s="85"/>
      <c r="X136" s="85"/>
      <c r="Y136" s="85"/>
      <c r="Z136" s="85"/>
      <c r="AA136" s="85"/>
      <c r="AB136" s="85"/>
      <c r="AC136" s="85"/>
      <c r="AD136" s="85"/>
      <c r="AE136" s="85"/>
      <c r="AF136" s="85"/>
      <c r="AG136" s="85"/>
      <c r="AH136" s="85"/>
      <c r="AI136" s="85"/>
      <c r="AJ136" s="85"/>
    </row>
    <row r="137" spans="5:36" s="58" customFormat="1" ht="20.25">
      <c r="E137" s="69"/>
      <c r="N137" s="107"/>
      <c r="O137" s="131"/>
      <c r="P137" s="85"/>
      <c r="Q137" s="85"/>
      <c r="R137" s="85"/>
      <c r="S137" s="85"/>
      <c r="T137" s="85"/>
      <c r="U137" s="85"/>
      <c r="V137" s="85"/>
      <c r="W137" s="85"/>
      <c r="X137" s="85"/>
      <c r="Y137" s="85"/>
      <c r="Z137" s="85"/>
      <c r="AA137" s="85"/>
      <c r="AB137" s="85"/>
      <c r="AC137" s="85"/>
      <c r="AD137" s="85"/>
      <c r="AE137" s="85"/>
      <c r="AF137" s="85"/>
      <c r="AG137" s="85"/>
      <c r="AH137" s="85"/>
      <c r="AI137" s="85"/>
      <c r="AJ137" s="85"/>
    </row>
    <row r="138" spans="5:36" s="58" customFormat="1" ht="20.25">
      <c r="E138" s="69"/>
      <c r="N138" s="107"/>
      <c r="O138" s="131"/>
      <c r="P138" s="85"/>
      <c r="Q138" s="85"/>
      <c r="R138" s="85"/>
      <c r="S138" s="85"/>
      <c r="T138" s="85"/>
      <c r="U138" s="85"/>
      <c r="V138" s="85"/>
      <c r="W138" s="85"/>
      <c r="X138" s="85"/>
      <c r="Y138" s="85"/>
      <c r="Z138" s="85"/>
      <c r="AA138" s="85"/>
      <c r="AB138" s="85"/>
      <c r="AC138" s="85"/>
      <c r="AD138" s="85"/>
      <c r="AE138" s="85"/>
      <c r="AF138" s="85"/>
      <c r="AG138" s="85"/>
      <c r="AH138" s="85"/>
      <c r="AI138" s="85"/>
      <c r="AJ138" s="85"/>
    </row>
    <row r="139" spans="5:36" s="58" customFormat="1" ht="20.25">
      <c r="E139" s="69"/>
      <c r="N139" s="107"/>
      <c r="O139" s="131"/>
      <c r="P139" s="85"/>
      <c r="Q139" s="85"/>
      <c r="R139" s="85"/>
      <c r="S139" s="85"/>
      <c r="T139" s="85"/>
      <c r="U139" s="85"/>
      <c r="V139" s="85"/>
      <c r="W139" s="85"/>
      <c r="X139" s="85"/>
      <c r="Y139" s="85"/>
      <c r="Z139" s="85"/>
      <c r="AA139" s="85"/>
      <c r="AB139" s="85"/>
      <c r="AC139" s="85"/>
      <c r="AD139" s="85"/>
      <c r="AE139" s="85"/>
      <c r="AF139" s="85"/>
      <c r="AG139" s="85"/>
      <c r="AH139" s="85"/>
      <c r="AI139" s="85"/>
      <c r="AJ139" s="85"/>
    </row>
    <row r="140" spans="5:36" s="58" customFormat="1" ht="20.25">
      <c r="E140" s="69"/>
      <c r="N140" s="107"/>
      <c r="O140" s="131"/>
      <c r="P140" s="85"/>
      <c r="Q140" s="85"/>
      <c r="R140" s="85"/>
      <c r="S140" s="85"/>
      <c r="T140" s="85"/>
      <c r="U140" s="85"/>
      <c r="V140" s="85"/>
      <c r="W140" s="85"/>
      <c r="X140" s="85"/>
      <c r="Y140" s="85"/>
      <c r="Z140" s="85"/>
      <c r="AA140" s="85"/>
      <c r="AB140" s="85"/>
      <c r="AC140" s="85"/>
      <c r="AD140" s="85"/>
      <c r="AE140" s="85"/>
      <c r="AF140" s="85"/>
      <c r="AG140" s="85"/>
      <c r="AH140" s="85"/>
      <c r="AI140" s="85"/>
      <c r="AJ140" s="85"/>
    </row>
    <row r="141" spans="5:36" s="58" customFormat="1" ht="20.25">
      <c r="E141" s="69"/>
      <c r="N141" s="107"/>
      <c r="O141" s="131"/>
      <c r="P141" s="85"/>
      <c r="Q141" s="85"/>
      <c r="R141" s="85"/>
      <c r="S141" s="85"/>
      <c r="T141" s="85"/>
      <c r="U141" s="85"/>
      <c r="V141" s="85"/>
      <c r="W141" s="85"/>
      <c r="X141" s="85"/>
      <c r="Y141" s="85"/>
      <c r="Z141" s="85"/>
      <c r="AA141" s="85"/>
      <c r="AB141" s="85"/>
      <c r="AC141" s="85"/>
      <c r="AD141" s="85"/>
      <c r="AE141" s="85"/>
      <c r="AF141" s="85"/>
      <c r="AG141" s="85"/>
      <c r="AH141" s="85"/>
      <c r="AI141" s="85"/>
      <c r="AJ141" s="85"/>
    </row>
    <row r="142" spans="5:36" s="58" customFormat="1" ht="20.25">
      <c r="E142" s="69"/>
      <c r="N142" s="107"/>
      <c r="O142" s="131"/>
      <c r="P142" s="85"/>
      <c r="Q142" s="85"/>
      <c r="R142" s="85"/>
      <c r="S142" s="85"/>
      <c r="T142" s="85"/>
      <c r="U142" s="85"/>
      <c r="V142" s="85"/>
      <c r="W142" s="85"/>
      <c r="X142" s="85"/>
      <c r="Y142" s="85"/>
      <c r="Z142" s="85"/>
      <c r="AA142" s="85"/>
      <c r="AB142" s="85"/>
      <c r="AC142" s="85"/>
      <c r="AD142" s="85"/>
      <c r="AE142" s="85"/>
      <c r="AF142" s="85"/>
      <c r="AG142" s="85"/>
      <c r="AH142" s="85"/>
      <c r="AI142" s="85"/>
      <c r="AJ142" s="85"/>
    </row>
    <row r="143" spans="5:36" s="58" customFormat="1" ht="20.25">
      <c r="E143" s="69"/>
      <c r="N143" s="107"/>
      <c r="O143" s="131"/>
      <c r="P143" s="85"/>
      <c r="Q143" s="85"/>
      <c r="R143" s="85"/>
      <c r="S143" s="85"/>
      <c r="T143" s="85"/>
      <c r="U143" s="85"/>
      <c r="V143" s="85"/>
      <c r="W143" s="85"/>
      <c r="X143" s="85"/>
      <c r="Y143" s="85"/>
      <c r="Z143" s="85"/>
      <c r="AA143" s="85"/>
      <c r="AB143" s="85"/>
      <c r="AC143" s="85"/>
      <c r="AD143" s="85"/>
      <c r="AE143" s="85"/>
      <c r="AF143" s="85"/>
      <c r="AG143" s="85"/>
      <c r="AH143" s="85"/>
      <c r="AI143" s="85"/>
      <c r="AJ143" s="85"/>
    </row>
    <row r="144" spans="5:36" s="58" customFormat="1" ht="20.25">
      <c r="E144" s="69"/>
      <c r="N144" s="107"/>
      <c r="O144" s="131"/>
      <c r="P144" s="85"/>
      <c r="Q144" s="85"/>
      <c r="R144" s="85"/>
      <c r="S144" s="85"/>
      <c r="T144" s="85"/>
      <c r="U144" s="85"/>
      <c r="V144" s="85"/>
      <c r="W144" s="85"/>
      <c r="X144" s="85"/>
      <c r="Y144" s="85"/>
      <c r="Z144" s="85"/>
      <c r="AA144" s="85"/>
      <c r="AB144" s="85"/>
      <c r="AC144" s="85"/>
      <c r="AD144" s="85"/>
      <c r="AE144" s="85"/>
      <c r="AF144" s="85"/>
      <c r="AG144" s="85"/>
      <c r="AH144" s="85"/>
      <c r="AI144" s="85"/>
      <c r="AJ144" s="85"/>
    </row>
    <row r="145" spans="5:36" s="58" customFormat="1" ht="20.25">
      <c r="E145" s="69"/>
      <c r="N145" s="107"/>
      <c r="O145" s="131"/>
      <c r="P145" s="85"/>
      <c r="Q145" s="85"/>
      <c r="R145" s="85"/>
      <c r="S145" s="85"/>
      <c r="T145" s="85"/>
      <c r="U145" s="85"/>
      <c r="V145" s="85"/>
      <c r="W145" s="85"/>
      <c r="X145" s="85"/>
      <c r="Y145" s="85"/>
      <c r="Z145" s="85"/>
      <c r="AA145" s="85"/>
      <c r="AB145" s="85"/>
      <c r="AC145" s="85"/>
      <c r="AD145" s="85"/>
      <c r="AE145" s="85"/>
      <c r="AF145" s="85"/>
      <c r="AG145" s="85"/>
      <c r="AH145" s="85"/>
      <c r="AI145" s="85"/>
      <c r="AJ145" s="85"/>
    </row>
    <row r="146" spans="5:36" s="58" customFormat="1" ht="20.25">
      <c r="E146" s="69"/>
      <c r="N146" s="107"/>
      <c r="O146" s="131"/>
      <c r="P146" s="85"/>
      <c r="Q146" s="85"/>
      <c r="R146" s="85"/>
      <c r="S146" s="85"/>
      <c r="T146" s="85"/>
      <c r="U146" s="85"/>
      <c r="V146" s="85"/>
      <c r="W146" s="85"/>
      <c r="X146" s="85"/>
      <c r="Y146" s="85"/>
      <c r="Z146" s="85"/>
      <c r="AA146" s="85"/>
      <c r="AB146" s="85"/>
      <c r="AC146" s="85"/>
      <c r="AD146" s="85"/>
      <c r="AE146" s="85"/>
      <c r="AF146" s="85"/>
      <c r="AG146" s="85"/>
      <c r="AH146" s="85"/>
      <c r="AI146" s="85"/>
      <c r="AJ146" s="85"/>
    </row>
    <row r="147" spans="5:36" s="58" customFormat="1" ht="20.25">
      <c r="E147" s="69"/>
      <c r="N147" s="107"/>
      <c r="O147" s="131"/>
      <c r="P147" s="85"/>
      <c r="Q147" s="85"/>
      <c r="R147" s="85"/>
      <c r="S147" s="85"/>
      <c r="T147" s="85"/>
      <c r="U147" s="85"/>
      <c r="V147" s="85"/>
      <c r="W147" s="85"/>
      <c r="X147" s="85"/>
      <c r="Y147" s="85"/>
      <c r="Z147" s="85"/>
      <c r="AA147" s="85"/>
      <c r="AB147" s="85"/>
      <c r="AC147" s="85"/>
      <c r="AD147" s="85"/>
      <c r="AE147" s="85"/>
      <c r="AF147" s="85"/>
      <c r="AG147" s="85"/>
      <c r="AH147" s="85"/>
      <c r="AI147" s="85"/>
      <c r="AJ147" s="85"/>
    </row>
    <row r="148" spans="5:36" s="58" customFormat="1" ht="20.25">
      <c r="E148" s="69"/>
      <c r="N148" s="107"/>
      <c r="O148" s="131"/>
      <c r="P148" s="85"/>
      <c r="Q148" s="85"/>
      <c r="R148" s="85"/>
      <c r="S148" s="85"/>
      <c r="T148" s="85"/>
      <c r="U148" s="85"/>
      <c r="V148" s="85"/>
      <c r="W148" s="85"/>
      <c r="X148" s="85"/>
      <c r="Y148" s="85"/>
      <c r="Z148" s="85"/>
      <c r="AA148" s="85"/>
      <c r="AB148" s="85"/>
      <c r="AC148" s="85"/>
      <c r="AD148" s="85"/>
      <c r="AE148" s="85"/>
      <c r="AF148" s="85"/>
      <c r="AG148" s="85"/>
      <c r="AH148" s="85"/>
      <c r="AI148" s="85"/>
      <c r="AJ148" s="85"/>
    </row>
    <row r="149" spans="5:36" s="58" customFormat="1" ht="20.25">
      <c r="E149" s="69"/>
      <c r="N149" s="107"/>
      <c r="O149" s="131"/>
      <c r="P149" s="85"/>
      <c r="Q149" s="85"/>
      <c r="R149" s="85"/>
      <c r="S149" s="85"/>
      <c r="T149" s="85"/>
      <c r="U149" s="85"/>
      <c r="V149" s="85"/>
      <c r="W149" s="85"/>
      <c r="X149" s="85"/>
      <c r="Y149" s="85"/>
      <c r="Z149" s="85"/>
      <c r="AA149" s="85"/>
      <c r="AB149" s="85"/>
      <c r="AC149" s="85"/>
      <c r="AD149" s="85"/>
      <c r="AE149" s="85"/>
      <c r="AF149" s="85"/>
      <c r="AG149" s="85"/>
      <c r="AH149" s="85"/>
      <c r="AI149" s="85"/>
      <c r="AJ149" s="85"/>
    </row>
    <row r="150" spans="5:36" s="58" customFormat="1" ht="20.25">
      <c r="E150" s="69"/>
      <c r="N150" s="107"/>
      <c r="O150" s="131"/>
      <c r="P150" s="85"/>
      <c r="Q150" s="85"/>
      <c r="R150" s="85"/>
      <c r="S150" s="85"/>
      <c r="T150" s="85"/>
      <c r="U150" s="85"/>
      <c r="V150" s="85"/>
      <c r="W150" s="85"/>
      <c r="X150" s="85"/>
      <c r="Y150" s="85"/>
      <c r="Z150" s="85"/>
      <c r="AA150" s="85"/>
      <c r="AB150" s="85"/>
      <c r="AC150" s="85"/>
      <c r="AD150" s="85"/>
      <c r="AE150" s="85"/>
      <c r="AF150" s="85"/>
      <c r="AG150" s="85"/>
      <c r="AH150" s="85"/>
      <c r="AI150" s="85"/>
      <c r="AJ150" s="85"/>
    </row>
    <row r="151" spans="5:36" s="58" customFormat="1" ht="20.25">
      <c r="E151" s="69"/>
      <c r="N151" s="107"/>
      <c r="O151" s="131"/>
      <c r="P151" s="85"/>
      <c r="Q151" s="85"/>
      <c r="R151" s="85"/>
      <c r="S151" s="85"/>
      <c r="T151" s="85"/>
      <c r="U151" s="85"/>
      <c r="V151" s="85"/>
      <c r="W151" s="85"/>
      <c r="X151" s="85"/>
      <c r="Y151" s="85"/>
      <c r="Z151" s="85"/>
      <c r="AA151" s="85"/>
      <c r="AB151" s="85"/>
      <c r="AC151" s="85"/>
      <c r="AD151" s="85"/>
      <c r="AE151" s="85"/>
      <c r="AF151" s="85"/>
      <c r="AG151" s="85"/>
      <c r="AH151" s="85"/>
      <c r="AI151" s="85"/>
      <c r="AJ151" s="85"/>
    </row>
    <row r="152" spans="5:36" s="58" customFormat="1" ht="20.25">
      <c r="E152" s="69"/>
      <c r="N152" s="107"/>
      <c r="O152" s="131"/>
      <c r="P152" s="85"/>
      <c r="Q152" s="85"/>
      <c r="R152" s="85"/>
      <c r="S152" s="85"/>
      <c r="T152" s="85"/>
      <c r="U152" s="85"/>
      <c r="V152" s="85"/>
      <c r="W152" s="85"/>
      <c r="X152" s="85"/>
      <c r="Y152" s="85"/>
      <c r="Z152" s="85"/>
      <c r="AA152" s="85"/>
      <c r="AB152" s="85"/>
      <c r="AC152" s="85"/>
      <c r="AD152" s="85"/>
      <c r="AE152" s="85"/>
      <c r="AF152" s="85"/>
      <c r="AG152" s="85"/>
      <c r="AH152" s="85"/>
      <c r="AI152" s="85"/>
      <c r="AJ152" s="85"/>
    </row>
    <row r="153" spans="5:36" s="58" customFormat="1" ht="20.25">
      <c r="E153" s="69"/>
      <c r="N153" s="107"/>
      <c r="O153" s="131"/>
      <c r="P153" s="85"/>
      <c r="Q153" s="85"/>
      <c r="R153" s="85"/>
      <c r="S153" s="85"/>
      <c r="T153" s="85"/>
      <c r="U153" s="85"/>
      <c r="V153" s="85"/>
      <c r="W153" s="85"/>
      <c r="X153" s="85"/>
      <c r="Y153" s="85"/>
      <c r="Z153" s="85"/>
      <c r="AA153" s="85"/>
      <c r="AB153" s="85"/>
      <c r="AC153" s="85"/>
      <c r="AD153" s="85"/>
      <c r="AE153" s="85"/>
      <c r="AF153" s="85"/>
      <c r="AG153" s="85"/>
      <c r="AH153" s="85"/>
      <c r="AI153" s="85"/>
      <c r="AJ153" s="85"/>
    </row>
    <row r="154" spans="5:36" s="58" customFormat="1" ht="20.25">
      <c r="E154" s="69"/>
      <c r="N154" s="107"/>
      <c r="O154" s="131"/>
      <c r="P154" s="85"/>
      <c r="Q154" s="85"/>
      <c r="R154" s="85"/>
      <c r="S154" s="85"/>
      <c r="T154" s="85"/>
      <c r="U154" s="85"/>
      <c r="V154" s="85"/>
      <c r="W154" s="85"/>
      <c r="X154" s="85"/>
      <c r="Y154" s="85"/>
      <c r="Z154" s="85"/>
      <c r="AA154" s="85"/>
      <c r="AB154" s="85"/>
      <c r="AC154" s="85"/>
      <c r="AD154" s="85"/>
      <c r="AE154" s="85"/>
      <c r="AF154" s="85"/>
      <c r="AG154" s="85"/>
      <c r="AH154" s="85"/>
      <c r="AI154" s="85"/>
      <c r="AJ154" s="85"/>
    </row>
    <row r="155" spans="5:36" s="58" customFormat="1" ht="20.25">
      <c r="E155" s="69"/>
      <c r="N155" s="107"/>
      <c r="O155" s="131"/>
      <c r="P155" s="85"/>
      <c r="Q155" s="85"/>
      <c r="R155" s="85"/>
      <c r="S155" s="85"/>
      <c r="T155" s="85"/>
      <c r="U155" s="85"/>
      <c r="V155" s="85"/>
      <c r="W155" s="85"/>
      <c r="X155" s="85"/>
      <c r="Y155" s="85"/>
      <c r="Z155" s="85"/>
      <c r="AA155" s="85"/>
      <c r="AB155" s="85"/>
      <c r="AC155" s="85"/>
      <c r="AD155" s="85"/>
      <c r="AE155" s="85"/>
      <c r="AF155" s="85"/>
      <c r="AG155" s="85"/>
      <c r="AH155" s="85"/>
      <c r="AI155" s="85"/>
      <c r="AJ155" s="85"/>
    </row>
    <row r="156" spans="5:36" s="58" customFormat="1" ht="20.25">
      <c r="E156" s="69"/>
      <c r="N156" s="107"/>
      <c r="O156" s="131"/>
      <c r="P156" s="85"/>
      <c r="Q156" s="85"/>
      <c r="R156" s="85"/>
      <c r="S156" s="85"/>
      <c r="T156" s="85"/>
      <c r="U156" s="85"/>
      <c r="V156" s="85"/>
      <c r="W156" s="85"/>
      <c r="X156" s="85"/>
      <c r="Y156" s="85"/>
      <c r="Z156" s="85"/>
      <c r="AA156" s="85"/>
      <c r="AB156" s="85"/>
      <c r="AC156" s="85"/>
      <c r="AD156" s="85"/>
      <c r="AE156" s="85"/>
      <c r="AF156" s="85"/>
      <c r="AG156" s="85"/>
      <c r="AH156" s="85"/>
      <c r="AI156" s="85"/>
      <c r="AJ156" s="85"/>
    </row>
    <row r="157" spans="5:36" s="58" customFormat="1" ht="20.25">
      <c r="E157" s="69"/>
      <c r="N157" s="107"/>
      <c r="O157" s="131"/>
      <c r="P157" s="85"/>
      <c r="Q157" s="85"/>
      <c r="R157" s="85"/>
      <c r="S157" s="85"/>
      <c r="T157" s="85"/>
      <c r="U157" s="85"/>
      <c r="V157" s="85"/>
      <c r="W157" s="85"/>
      <c r="X157" s="85"/>
      <c r="Y157" s="85"/>
      <c r="Z157" s="85"/>
      <c r="AA157" s="85"/>
      <c r="AB157" s="85"/>
      <c r="AC157" s="85"/>
      <c r="AD157" s="85"/>
      <c r="AE157" s="85"/>
      <c r="AF157" s="85"/>
      <c r="AG157" s="85"/>
      <c r="AH157" s="85"/>
      <c r="AI157" s="85"/>
      <c r="AJ157" s="85"/>
    </row>
    <row r="158" spans="5:36" s="58" customFormat="1" ht="20.25">
      <c r="E158" s="69"/>
      <c r="N158" s="107"/>
      <c r="O158" s="131"/>
      <c r="P158" s="85"/>
      <c r="Q158" s="85"/>
      <c r="R158" s="85"/>
      <c r="S158" s="85"/>
      <c r="T158" s="85"/>
      <c r="U158" s="85"/>
      <c r="V158" s="85"/>
      <c r="W158" s="85"/>
      <c r="X158" s="85"/>
      <c r="Y158" s="85"/>
      <c r="Z158" s="85"/>
      <c r="AA158" s="85"/>
      <c r="AB158" s="85"/>
      <c r="AC158" s="85"/>
      <c r="AD158" s="85"/>
      <c r="AE158" s="85"/>
      <c r="AF158" s="85"/>
      <c r="AG158" s="85"/>
      <c r="AH158" s="85"/>
      <c r="AI158" s="85"/>
      <c r="AJ158" s="85"/>
    </row>
    <row r="159" spans="5:36" s="58" customFormat="1" ht="20.25">
      <c r="E159" s="69"/>
      <c r="N159" s="107"/>
      <c r="O159" s="131"/>
      <c r="P159" s="85"/>
      <c r="Q159" s="85"/>
      <c r="R159" s="85"/>
      <c r="S159" s="85"/>
      <c r="T159" s="85"/>
      <c r="U159" s="85"/>
      <c r="V159" s="85"/>
      <c r="W159" s="85"/>
      <c r="X159" s="85"/>
      <c r="Y159" s="85"/>
      <c r="Z159" s="85"/>
      <c r="AA159" s="85"/>
      <c r="AB159" s="85"/>
      <c r="AC159" s="85"/>
      <c r="AD159" s="85"/>
      <c r="AE159" s="85"/>
      <c r="AF159" s="85"/>
      <c r="AG159" s="85"/>
      <c r="AH159" s="85"/>
      <c r="AI159" s="85"/>
      <c r="AJ159" s="85"/>
    </row>
    <row r="160" spans="5:36" s="58" customFormat="1" ht="20.25">
      <c r="E160" s="69"/>
      <c r="N160" s="107"/>
      <c r="O160" s="131"/>
      <c r="P160" s="85"/>
      <c r="Q160" s="85"/>
      <c r="R160" s="85"/>
      <c r="S160" s="85"/>
      <c r="T160" s="85"/>
      <c r="U160" s="85"/>
      <c r="V160" s="85"/>
      <c r="W160" s="85"/>
      <c r="X160" s="85"/>
      <c r="Y160" s="85"/>
      <c r="Z160" s="85"/>
      <c r="AA160" s="85"/>
      <c r="AB160" s="85"/>
      <c r="AC160" s="85"/>
      <c r="AD160" s="85"/>
      <c r="AE160" s="85"/>
      <c r="AF160" s="85"/>
      <c r="AG160" s="85"/>
      <c r="AH160" s="85"/>
      <c r="AI160" s="85"/>
      <c r="AJ160" s="85"/>
    </row>
    <row r="161" spans="5:36" s="58" customFormat="1" ht="20.25">
      <c r="E161" s="69"/>
      <c r="N161" s="107"/>
      <c r="O161" s="131"/>
      <c r="P161" s="85"/>
      <c r="Q161" s="85"/>
      <c r="R161" s="85"/>
      <c r="S161" s="85"/>
      <c r="T161" s="85"/>
      <c r="U161" s="85"/>
      <c r="V161" s="85"/>
      <c r="W161" s="85"/>
      <c r="X161" s="85"/>
      <c r="Y161" s="85"/>
      <c r="Z161" s="85"/>
      <c r="AA161" s="85"/>
      <c r="AB161" s="85"/>
      <c r="AC161" s="85"/>
      <c r="AD161" s="85"/>
      <c r="AE161" s="85"/>
      <c r="AF161" s="85"/>
      <c r="AG161" s="85"/>
      <c r="AH161" s="85"/>
      <c r="AI161" s="85"/>
      <c r="AJ161" s="85"/>
    </row>
    <row r="162" spans="5:36" s="58" customFormat="1" ht="20.25">
      <c r="E162" s="69"/>
      <c r="N162" s="107"/>
      <c r="O162" s="131"/>
      <c r="P162" s="85"/>
      <c r="Q162" s="85"/>
      <c r="R162" s="85"/>
      <c r="S162" s="85"/>
      <c r="T162" s="85"/>
      <c r="U162" s="85"/>
      <c r="V162" s="85"/>
      <c r="W162" s="85"/>
      <c r="X162" s="85"/>
      <c r="Y162" s="85"/>
      <c r="Z162" s="85"/>
      <c r="AA162" s="85"/>
      <c r="AB162" s="85"/>
      <c r="AC162" s="85"/>
      <c r="AD162" s="85"/>
      <c r="AE162" s="85"/>
      <c r="AF162" s="85"/>
      <c r="AG162" s="85"/>
      <c r="AH162" s="85"/>
      <c r="AI162" s="85"/>
      <c r="AJ162" s="85"/>
    </row>
    <row r="163" spans="5:36" s="58" customFormat="1" ht="20.25">
      <c r="E163" s="69"/>
      <c r="N163" s="107"/>
      <c r="O163" s="131"/>
      <c r="P163" s="85"/>
      <c r="Q163" s="85"/>
      <c r="R163" s="85"/>
      <c r="S163" s="85"/>
      <c r="T163" s="85"/>
      <c r="U163" s="85"/>
      <c r="V163" s="85"/>
      <c r="W163" s="85"/>
      <c r="X163" s="85"/>
      <c r="Y163" s="85"/>
      <c r="Z163" s="85"/>
      <c r="AA163" s="85"/>
      <c r="AB163" s="85"/>
      <c r="AC163" s="85"/>
      <c r="AD163" s="85"/>
      <c r="AE163" s="85"/>
      <c r="AF163" s="85"/>
      <c r="AG163" s="85"/>
      <c r="AH163" s="85"/>
      <c r="AI163" s="85"/>
      <c r="AJ163" s="85"/>
    </row>
    <row r="164" spans="5:36" s="58" customFormat="1" ht="20.25">
      <c r="E164" s="69"/>
      <c r="N164" s="107"/>
      <c r="O164" s="131"/>
      <c r="P164" s="85"/>
      <c r="Q164" s="85"/>
      <c r="R164" s="85"/>
      <c r="S164" s="85"/>
      <c r="T164" s="85"/>
      <c r="U164" s="85"/>
      <c r="V164" s="85"/>
      <c r="W164" s="85"/>
      <c r="X164" s="85"/>
      <c r="Y164" s="85"/>
      <c r="Z164" s="85"/>
      <c r="AA164" s="85"/>
      <c r="AB164" s="85"/>
      <c r="AC164" s="85"/>
      <c r="AD164" s="85"/>
      <c r="AE164" s="85"/>
      <c r="AF164" s="85"/>
      <c r="AG164" s="85"/>
      <c r="AH164" s="85"/>
      <c r="AI164" s="85"/>
      <c r="AJ164" s="85"/>
    </row>
    <row r="165" spans="5:36" s="58" customFormat="1" ht="20.25">
      <c r="E165" s="69"/>
      <c r="N165" s="107"/>
      <c r="O165" s="131"/>
      <c r="P165" s="85"/>
      <c r="Q165" s="85"/>
      <c r="R165" s="85"/>
      <c r="S165" s="85"/>
      <c r="T165" s="85"/>
      <c r="U165" s="85"/>
      <c r="V165" s="85"/>
      <c r="W165" s="85"/>
      <c r="X165" s="85"/>
      <c r="Y165" s="85"/>
      <c r="Z165" s="85"/>
      <c r="AA165" s="85"/>
      <c r="AB165" s="85"/>
      <c r="AC165" s="85"/>
      <c r="AD165" s="85"/>
      <c r="AE165" s="85"/>
      <c r="AF165" s="85"/>
      <c r="AG165" s="85"/>
      <c r="AH165" s="85"/>
      <c r="AI165" s="85"/>
      <c r="AJ165" s="85"/>
    </row>
    <row r="166" spans="5:36" s="58" customFormat="1" ht="20.25">
      <c r="E166" s="69"/>
      <c r="N166" s="107"/>
      <c r="O166" s="131"/>
      <c r="P166" s="85"/>
      <c r="Q166" s="85"/>
      <c r="R166" s="85"/>
      <c r="S166" s="85"/>
      <c r="T166" s="85"/>
      <c r="U166" s="85"/>
      <c r="V166" s="85"/>
      <c r="W166" s="85"/>
      <c r="X166" s="85"/>
      <c r="Y166" s="85"/>
      <c r="Z166" s="85"/>
      <c r="AA166" s="85"/>
      <c r="AB166" s="85"/>
      <c r="AC166" s="85"/>
      <c r="AD166" s="85"/>
      <c r="AE166" s="85"/>
      <c r="AF166" s="85"/>
      <c r="AG166" s="85"/>
      <c r="AH166" s="85"/>
      <c r="AI166" s="85"/>
      <c r="AJ166" s="85"/>
    </row>
    <row r="167" spans="5:36" s="58" customFormat="1" ht="20.25">
      <c r="E167" s="69"/>
      <c r="N167" s="107"/>
      <c r="O167" s="131"/>
      <c r="P167" s="85"/>
      <c r="Q167" s="85"/>
      <c r="R167" s="85"/>
      <c r="S167" s="85"/>
      <c r="T167" s="85"/>
      <c r="U167" s="85"/>
      <c r="V167" s="85"/>
      <c r="W167" s="85"/>
      <c r="X167" s="85"/>
      <c r="Y167" s="85"/>
      <c r="Z167" s="85"/>
      <c r="AA167" s="85"/>
      <c r="AB167" s="85"/>
      <c r="AC167" s="85"/>
      <c r="AD167" s="85"/>
      <c r="AE167" s="85"/>
      <c r="AF167" s="85"/>
      <c r="AG167" s="85"/>
      <c r="AH167" s="85"/>
      <c r="AI167" s="85"/>
      <c r="AJ167" s="85"/>
    </row>
    <row r="168" spans="5:36" s="58" customFormat="1" ht="20.25">
      <c r="E168" s="69"/>
      <c r="N168" s="107"/>
      <c r="O168" s="131"/>
      <c r="P168" s="85"/>
      <c r="Q168" s="85"/>
      <c r="R168" s="85"/>
      <c r="S168" s="85"/>
      <c r="T168" s="85"/>
      <c r="U168" s="85"/>
      <c r="V168" s="85"/>
      <c r="W168" s="85"/>
      <c r="X168" s="85"/>
      <c r="Y168" s="85"/>
      <c r="Z168" s="85"/>
      <c r="AA168" s="85"/>
      <c r="AB168" s="85"/>
      <c r="AC168" s="85"/>
      <c r="AD168" s="85"/>
      <c r="AE168" s="85"/>
      <c r="AF168" s="85"/>
      <c r="AG168" s="85"/>
      <c r="AH168" s="85"/>
      <c r="AI168" s="85"/>
      <c r="AJ168" s="85"/>
    </row>
    <row r="169" spans="5:36" s="58" customFormat="1" ht="20.25">
      <c r="E169" s="69"/>
      <c r="N169" s="107"/>
      <c r="O169" s="131"/>
      <c r="P169" s="85"/>
      <c r="Q169" s="85"/>
      <c r="R169" s="85"/>
      <c r="S169" s="85"/>
      <c r="T169" s="85"/>
      <c r="U169" s="85"/>
      <c r="V169" s="85"/>
      <c r="W169" s="85"/>
      <c r="X169" s="85"/>
      <c r="Y169" s="85"/>
      <c r="Z169" s="85"/>
      <c r="AA169" s="85"/>
      <c r="AB169" s="85"/>
      <c r="AC169" s="85"/>
      <c r="AD169" s="85"/>
      <c r="AE169" s="85"/>
      <c r="AF169" s="85"/>
      <c r="AG169" s="85"/>
      <c r="AH169" s="85"/>
      <c r="AI169" s="85"/>
      <c r="AJ169" s="85"/>
    </row>
    <row r="170" spans="5:36" s="58" customFormat="1" ht="20.25">
      <c r="E170" s="69"/>
      <c r="N170" s="107"/>
      <c r="O170" s="131"/>
      <c r="P170" s="85"/>
      <c r="Q170" s="85"/>
      <c r="R170" s="85"/>
      <c r="S170" s="85"/>
      <c r="T170" s="85"/>
      <c r="U170" s="85"/>
      <c r="V170" s="85"/>
      <c r="W170" s="85"/>
      <c r="X170" s="85"/>
      <c r="Y170" s="85"/>
      <c r="Z170" s="85"/>
      <c r="AA170" s="85"/>
      <c r="AB170" s="85"/>
      <c r="AC170" s="85"/>
      <c r="AD170" s="85"/>
      <c r="AE170" s="85"/>
      <c r="AF170" s="85"/>
      <c r="AG170" s="85"/>
      <c r="AH170" s="85"/>
      <c r="AI170" s="85"/>
      <c r="AJ170" s="85"/>
    </row>
    <row r="171" spans="5:36" s="58" customFormat="1" ht="20.25">
      <c r="E171" s="69"/>
      <c r="N171" s="107"/>
      <c r="O171" s="131"/>
      <c r="P171" s="85"/>
      <c r="Q171" s="85"/>
      <c r="R171" s="85"/>
      <c r="S171" s="85"/>
      <c r="T171" s="85"/>
      <c r="U171" s="85"/>
      <c r="V171" s="85"/>
      <c r="W171" s="85"/>
      <c r="X171" s="85"/>
      <c r="Y171" s="85"/>
      <c r="Z171" s="85"/>
      <c r="AA171" s="85"/>
      <c r="AB171" s="85"/>
      <c r="AC171" s="85"/>
      <c r="AD171" s="85"/>
      <c r="AE171" s="85"/>
      <c r="AF171" s="85"/>
      <c r="AG171" s="85"/>
      <c r="AH171" s="85"/>
      <c r="AI171" s="85"/>
      <c r="AJ171" s="85"/>
    </row>
    <row r="172" spans="5:36" s="58" customFormat="1" ht="20.25">
      <c r="E172" s="69"/>
      <c r="N172" s="107"/>
      <c r="O172" s="131"/>
      <c r="P172" s="85"/>
      <c r="Q172" s="85"/>
      <c r="R172" s="85"/>
      <c r="S172" s="85"/>
      <c r="T172" s="85"/>
      <c r="U172" s="85"/>
      <c r="V172" s="85"/>
      <c r="W172" s="85"/>
      <c r="X172" s="85"/>
      <c r="Y172" s="85"/>
      <c r="Z172" s="85"/>
      <c r="AA172" s="85"/>
      <c r="AB172" s="85"/>
      <c r="AC172" s="85"/>
      <c r="AD172" s="85"/>
      <c r="AE172" s="85"/>
      <c r="AF172" s="85"/>
      <c r="AG172" s="85"/>
      <c r="AH172" s="85"/>
      <c r="AI172" s="85"/>
      <c r="AJ172" s="85"/>
    </row>
    <row r="173" spans="5:36" s="58" customFormat="1" ht="20.25">
      <c r="E173" s="69"/>
      <c r="N173" s="107"/>
      <c r="O173" s="131"/>
      <c r="P173" s="85"/>
      <c r="Q173" s="85"/>
      <c r="R173" s="85"/>
      <c r="S173" s="85"/>
      <c r="T173" s="85"/>
      <c r="U173" s="85"/>
      <c r="V173" s="85"/>
      <c r="W173" s="85"/>
      <c r="X173" s="85"/>
      <c r="Y173" s="85"/>
      <c r="Z173" s="85"/>
      <c r="AA173" s="85"/>
      <c r="AB173" s="85"/>
      <c r="AC173" s="85"/>
      <c r="AD173" s="85"/>
      <c r="AE173" s="85"/>
      <c r="AF173" s="85"/>
      <c r="AG173" s="85"/>
      <c r="AH173" s="85"/>
      <c r="AI173" s="85"/>
      <c r="AJ173" s="85"/>
    </row>
    <row r="174" spans="5:36" s="58" customFormat="1" ht="20.25">
      <c r="E174" s="69"/>
      <c r="N174" s="107"/>
      <c r="O174" s="131"/>
      <c r="P174" s="85"/>
      <c r="Q174" s="85"/>
      <c r="R174" s="85"/>
      <c r="S174" s="85"/>
      <c r="T174" s="85"/>
      <c r="U174" s="85"/>
      <c r="V174" s="85"/>
      <c r="W174" s="85"/>
      <c r="X174" s="85"/>
      <c r="Y174" s="85"/>
      <c r="Z174" s="85"/>
      <c r="AA174" s="85"/>
      <c r="AB174" s="85"/>
      <c r="AC174" s="85"/>
      <c r="AD174" s="85"/>
      <c r="AE174" s="85"/>
      <c r="AF174" s="85"/>
      <c r="AG174" s="85"/>
      <c r="AH174" s="85"/>
      <c r="AI174" s="85"/>
      <c r="AJ174" s="85"/>
    </row>
    <row r="175" spans="5:36" s="58" customFormat="1" ht="20.25">
      <c r="E175" s="69"/>
      <c r="N175" s="107"/>
      <c r="O175" s="131"/>
      <c r="P175" s="85"/>
      <c r="Q175" s="85"/>
      <c r="R175" s="85"/>
      <c r="S175" s="85"/>
      <c r="T175" s="85"/>
      <c r="U175" s="85"/>
      <c r="V175" s="85"/>
      <c r="W175" s="85"/>
      <c r="X175" s="85"/>
      <c r="Y175" s="85"/>
      <c r="Z175" s="85"/>
      <c r="AA175" s="85"/>
      <c r="AB175" s="85"/>
      <c r="AC175" s="85"/>
      <c r="AD175" s="85"/>
      <c r="AE175" s="85"/>
      <c r="AF175" s="85"/>
      <c r="AG175" s="85"/>
      <c r="AH175" s="85"/>
      <c r="AI175" s="85"/>
      <c r="AJ175" s="85"/>
    </row>
    <row r="176" spans="5:36" s="58" customFormat="1" ht="20.25">
      <c r="E176" s="69"/>
      <c r="N176" s="107"/>
      <c r="O176" s="131"/>
      <c r="P176" s="85"/>
      <c r="Q176" s="85"/>
      <c r="R176" s="85"/>
      <c r="S176" s="85"/>
      <c r="T176" s="85"/>
      <c r="U176" s="85"/>
      <c r="V176" s="85"/>
      <c r="W176" s="85"/>
      <c r="X176" s="85"/>
      <c r="Y176" s="85"/>
      <c r="Z176" s="85"/>
      <c r="AA176" s="85"/>
      <c r="AB176" s="85"/>
      <c r="AC176" s="85"/>
      <c r="AD176" s="85"/>
      <c r="AE176" s="85"/>
      <c r="AF176" s="85"/>
      <c r="AG176" s="85"/>
      <c r="AH176" s="85"/>
      <c r="AI176" s="85"/>
      <c r="AJ176" s="85"/>
    </row>
    <row r="177" spans="5:36" s="58" customFormat="1" ht="20.25">
      <c r="E177" s="69"/>
      <c r="N177" s="107"/>
      <c r="O177" s="131"/>
      <c r="P177" s="85"/>
      <c r="Q177" s="85"/>
      <c r="R177" s="85"/>
      <c r="S177" s="85"/>
      <c r="T177" s="85"/>
      <c r="U177" s="85"/>
      <c r="V177" s="85"/>
      <c r="W177" s="85"/>
      <c r="X177" s="85"/>
      <c r="Y177" s="85"/>
      <c r="Z177" s="85"/>
      <c r="AA177" s="85"/>
      <c r="AB177" s="85"/>
      <c r="AC177" s="85"/>
      <c r="AD177" s="85"/>
      <c r="AE177" s="85"/>
      <c r="AF177" s="85"/>
      <c r="AG177" s="85"/>
      <c r="AH177" s="85"/>
      <c r="AI177" s="85"/>
      <c r="AJ177" s="85"/>
    </row>
    <row r="178" spans="5:36" s="58" customFormat="1" ht="20.25">
      <c r="E178" s="69"/>
      <c r="N178" s="107"/>
      <c r="O178" s="131"/>
      <c r="P178" s="85"/>
      <c r="Q178" s="85"/>
      <c r="R178" s="85"/>
      <c r="S178" s="85"/>
      <c r="T178" s="85"/>
      <c r="U178" s="85"/>
      <c r="V178" s="85"/>
      <c r="W178" s="85"/>
      <c r="X178" s="85"/>
      <c r="Y178" s="85"/>
      <c r="Z178" s="85"/>
      <c r="AA178" s="85"/>
      <c r="AB178" s="85"/>
      <c r="AC178" s="85"/>
      <c r="AD178" s="85"/>
      <c r="AE178" s="85"/>
      <c r="AF178" s="85"/>
      <c r="AG178" s="85"/>
      <c r="AH178" s="85"/>
      <c r="AI178" s="85"/>
      <c r="AJ178" s="85"/>
    </row>
    <row r="179" spans="5:36" s="58" customFormat="1" ht="20.25">
      <c r="E179" s="69"/>
      <c r="N179" s="107"/>
      <c r="O179" s="131"/>
      <c r="P179" s="85"/>
      <c r="Q179" s="85"/>
      <c r="R179" s="85"/>
      <c r="S179" s="85"/>
      <c r="T179" s="85"/>
      <c r="U179" s="85"/>
      <c r="V179" s="85"/>
      <c r="W179" s="85"/>
      <c r="X179" s="85"/>
      <c r="Y179" s="85"/>
      <c r="Z179" s="85"/>
      <c r="AA179" s="85"/>
      <c r="AB179" s="85"/>
      <c r="AC179" s="85"/>
      <c r="AD179" s="85"/>
      <c r="AE179" s="85"/>
      <c r="AF179" s="85"/>
      <c r="AG179" s="85"/>
      <c r="AH179" s="85"/>
      <c r="AI179" s="85"/>
      <c r="AJ179" s="85"/>
    </row>
    <row r="180" spans="5:36" s="58" customFormat="1" ht="20.25">
      <c r="E180" s="69"/>
      <c r="N180" s="107"/>
      <c r="O180" s="131"/>
      <c r="P180" s="85"/>
      <c r="Q180" s="85"/>
      <c r="R180" s="85"/>
      <c r="S180" s="85"/>
      <c r="T180" s="85"/>
      <c r="U180" s="85"/>
      <c r="V180" s="85"/>
      <c r="W180" s="85"/>
      <c r="X180" s="85"/>
      <c r="Y180" s="85"/>
      <c r="Z180" s="85"/>
      <c r="AA180" s="85"/>
      <c r="AB180" s="85"/>
      <c r="AC180" s="85"/>
      <c r="AD180" s="85"/>
      <c r="AE180" s="85"/>
      <c r="AF180" s="85"/>
      <c r="AG180" s="85"/>
      <c r="AH180" s="85"/>
      <c r="AI180" s="85"/>
      <c r="AJ180" s="85"/>
    </row>
    <row r="181" spans="5:36" s="58" customFormat="1" ht="20.25">
      <c r="E181" s="69"/>
      <c r="N181" s="107"/>
      <c r="O181" s="131"/>
      <c r="P181" s="85"/>
      <c r="Q181" s="85"/>
      <c r="R181" s="85"/>
      <c r="S181" s="85"/>
      <c r="T181" s="85"/>
      <c r="U181" s="85"/>
      <c r="V181" s="85"/>
      <c r="W181" s="85"/>
      <c r="X181" s="85"/>
      <c r="Y181" s="85"/>
      <c r="Z181" s="85"/>
      <c r="AA181" s="85"/>
      <c r="AB181" s="85"/>
      <c r="AC181" s="85"/>
      <c r="AD181" s="85"/>
      <c r="AE181" s="85"/>
      <c r="AF181" s="85"/>
      <c r="AG181" s="85"/>
      <c r="AH181" s="85"/>
      <c r="AI181" s="85"/>
      <c r="AJ181" s="85"/>
    </row>
    <row r="182" spans="5:36" s="58" customFormat="1" ht="20.25">
      <c r="E182" s="69"/>
      <c r="N182" s="107"/>
      <c r="O182" s="131"/>
      <c r="P182" s="85"/>
      <c r="Q182" s="85"/>
      <c r="R182" s="85"/>
      <c r="S182" s="85"/>
      <c r="T182" s="85"/>
      <c r="U182" s="85"/>
      <c r="V182" s="85"/>
      <c r="W182" s="85"/>
      <c r="X182" s="85"/>
      <c r="Y182" s="85"/>
      <c r="Z182" s="85"/>
      <c r="AA182" s="85"/>
      <c r="AB182" s="85"/>
      <c r="AC182" s="85"/>
      <c r="AD182" s="85"/>
      <c r="AE182" s="85"/>
      <c r="AF182" s="85"/>
      <c r="AG182" s="85"/>
      <c r="AH182" s="85"/>
      <c r="AI182" s="85"/>
      <c r="AJ182" s="85"/>
    </row>
    <row r="183" spans="5:36" s="58" customFormat="1" ht="20.25">
      <c r="E183" s="69"/>
      <c r="N183" s="107"/>
      <c r="O183" s="131"/>
      <c r="P183" s="85"/>
      <c r="Q183" s="85"/>
      <c r="R183" s="85"/>
      <c r="S183" s="85"/>
      <c r="T183" s="85"/>
      <c r="U183" s="85"/>
      <c r="V183" s="85"/>
      <c r="W183" s="85"/>
      <c r="X183" s="85"/>
      <c r="Y183" s="85"/>
      <c r="Z183" s="85"/>
      <c r="AA183" s="85"/>
      <c r="AB183" s="85"/>
      <c r="AC183" s="85"/>
      <c r="AD183" s="85"/>
      <c r="AE183" s="85"/>
      <c r="AF183" s="85"/>
      <c r="AG183" s="85"/>
      <c r="AH183" s="85"/>
      <c r="AI183" s="85"/>
      <c r="AJ183" s="85"/>
    </row>
    <row r="184" spans="5:36" s="58" customFormat="1" ht="20.25">
      <c r="E184" s="69"/>
      <c r="N184" s="107"/>
      <c r="O184" s="131"/>
      <c r="P184" s="85"/>
      <c r="Q184" s="85"/>
      <c r="R184" s="85"/>
      <c r="S184" s="85"/>
      <c r="T184" s="85"/>
      <c r="U184" s="85"/>
      <c r="V184" s="85"/>
      <c r="W184" s="85"/>
      <c r="X184" s="85"/>
      <c r="Y184" s="85"/>
      <c r="Z184" s="85"/>
      <c r="AA184" s="85"/>
      <c r="AB184" s="85"/>
      <c r="AC184" s="85"/>
      <c r="AD184" s="85"/>
      <c r="AE184" s="85"/>
      <c r="AF184" s="85"/>
      <c r="AG184" s="85"/>
      <c r="AH184" s="85"/>
      <c r="AI184" s="85"/>
      <c r="AJ184" s="85"/>
    </row>
    <row r="185" spans="5:36" s="58" customFormat="1" ht="20.25">
      <c r="E185" s="69"/>
      <c r="N185" s="107"/>
      <c r="O185" s="131"/>
      <c r="P185" s="85"/>
      <c r="Q185" s="85"/>
      <c r="R185" s="85"/>
      <c r="S185" s="85"/>
      <c r="T185" s="85"/>
      <c r="U185" s="85"/>
      <c r="V185" s="85"/>
      <c r="W185" s="85"/>
      <c r="X185" s="85"/>
      <c r="Y185" s="85"/>
      <c r="Z185" s="85"/>
      <c r="AA185" s="85"/>
      <c r="AB185" s="85"/>
      <c r="AC185" s="85"/>
      <c r="AD185" s="85"/>
      <c r="AE185" s="85"/>
      <c r="AF185" s="85"/>
      <c r="AG185" s="85"/>
      <c r="AH185" s="85"/>
      <c r="AI185" s="85"/>
      <c r="AJ185" s="85"/>
    </row>
    <row r="186" spans="5:36" s="58" customFormat="1" ht="20.25">
      <c r="E186" s="69"/>
      <c r="N186" s="107"/>
      <c r="O186" s="131"/>
      <c r="P186" s="85"/>
      <c r="Q186" s="85"/>
      <c r="R186" s="85"/>
      <c r="S186" s="85"/>
      <c r="T186" s="85"/>
      <c r="U186" s="85"/>
      <c r="V186" s="85"/>
      <c r="W186" s="85"/>
      <c r="X186" s="85"/>
      <c r="Y186" s="85"/>
      <c r="Z186" s="85"/>
      <c r="AA186" s="85"/>
      <c r="AB186" s="85"/>
      <c r="AC186" s="85"/>
      <c r="AD186" s="85"/>
      <c r="AE186" s="85"/>
      <c r="AF186" s="85"/>
      <c r="AG186" s="85"/>
      <c r="AH186" s="85"/>
      <c r="AI186" s="85"/>
      <c r="AJ186" s="85"/>
    </row>
    <row r="187" spans="5:36" s="58" customFormat="1" ht="20.25">
      <c r="E187" s="69"/>
      <c r="N187" s="107"/>
      <c r="O187" s="131"/>
      <c r="P187" s="85"/>
      <c r="Q187" s="85"/>
      <c r="R187" s="85"/>
      <c r="S187" s="85"/>
      <c r="T187" s="85"/>
      <c r="U187" s="85"/>
      <c r="V187" s="85"/>
      <c r="W187" s="85"/>
      <c r="X187" s="85"/>
      <c r="Y187" s="85"/>
      <c r="Z187" s="85"/>
      <c r="AA187" s="85"/>
      <c r="AB187" s="85"/>
      <c r="AC187" s="85"/>
      <c r="AD187" s="85"/>
      <c r="AE187" s="85"/>
      <c r="AF187" s="85"/>
      <c r="AG187" s="85"/>
      <c r="AH187" s="85"/>
      <c r="AI187" s="85"/>
      <c r="AJ187" s="85"/>
    </row>
    <row r="188" spans="5:36" s="58" customFormat="1" ht="20.25">
      <c r="E188" s="69"/>
      <c r="N188" s="107"/>
      <c r="O188" s="131"/>
      <c r="P188" s="85"/>
      <c r="Q188" s="85"/>
      <c r="R188" s="85"/>
      <c r="S188" s="85"/>
      <c r="T188" s="85"/>
      <c r="U188" s="85"/>
      <c r="V188" s="85"/>
      <c r="W188" s="85"/>
      <c r="X188" s="85"/>
      <c r="Y188" s="85"/>
      <c r="Z188" s="85"/>
      <c r="AA188" s="85"/>
      <c r="AB188" s="85"/>
      <c r="AC188" s="85"/>
      <c r="AD188" s="85"/>
      <c r="AE188" s="85"/>
      <c r="AF188" s="85"/>
      <c r="AG188" s="85"/>
      <c r="AH188" s="85"/>
      <c r="AI188" s="85"/>
      <c r="AJ188" s="85"/>
    </row>
    <row r="189" spans="5:36" s="58" customFormat="1" ht="20.25">
      <c r="E189" s="69"/>
      <c r="N189" s="107"/>
      <c r="O189" s="131"/>
      <c r="P189" s="85"/>
      <c r="Q189" s="85"/>
      <c r="R189" s="85"/>
      <c r="S189" s="85"/>
      <c r="T189" s="85"/>
      <c r="U189" s="85"/>
      <c r="V189" s="85"/>
      <c r="W189" s="85"/>
      <c r="X189" s="85"/>
      <c r="Y189" s="85"/>
      <c r="Z189" s="85"/>
      <c r="AA189" s="85"/>
      <c r="AB189" s="85"/>
      <c r="AC189" s="85"/>
      <c r="AD189" s="85"/>
      <c r="AE189" s="85"/>
      <c r="AF189" s="85"/>
      <c r="AG189" s="85"/>
      <c r="AH189" s="85"/>
      <c r="AI189" s="85"/>
      <c r="AJ189" s="85"/>
    </row>
    <row r="190" spans="5:36" s="58" customFormat="1" ht="20.25">
      <c r="E190" s="69"/>
      <c r="N190" s="107"/>
      <c r="O190" s="131"/>
      <c r="P190" s="85"/>
      <c r="Q190" s="85"/>
      <c r="R190" s="85"/>
      <c r="S190" s="85"/>
      <c r="T190" s="85"/>
      <c r="U190" s="85"/>
      <c r="V190" s="85"/>
      <c r="W190" s="85"/>
      <c r="X190" s="85"/>
      <c r="Y190" s="85"/>
      <c r="Z190" s="85"/>
      <c r="AA190" s="85"/>
      <c r="AB190" s="85"/>
      <c r="AC190" s="85"/>
      <c r="AD190" s="85"/>
      <c r="AE190" s="85"/>
      <c r="AF190" s="85"/>
      <c r="AG190" s="85"/>
      <c r="AH190" s="85"/>
      <c r="AI190" s="85"/>
      <c r="AJ190" s="85"/>
    </row>
    <row r="191" spans="5:36" s="58" customFormat="1" ht="20.25">
      <c r="E191" s="69"/>
      <c r="N191" s="107"/>
      <c r="O191" s="131"/>
      <c r="P191" s="85"/>
      <c r="Q191" s="85"/>
      <c r="R191" s="85"/>
      <c r="S191" s="85"/>
      <c r="T191" s="85"/>
      <c r="U191" s="85"/>
      <c r="V191" s="85"/>
      <c r="W191" s="85"/>
      <c r="X191" s="85"/>
      <c r="Y191" s="85"/>
      <c r="Z191" s="85"/>
      <c r="AA191" s="85"/>
      <c r="AB191" s="85"/>
      <c r="AC191" s="85"/>
      <c r="AD191" s="85"/>
      <c r="AE191" s="85"/>
      <c r="AF191" s="85"/>
      <c r="AG191" s="85"/>
      <c r="AH191" s="85"/>
      <c r="AI191" s="85"/>
      <c r="AJ191" s="85"/>
    </row>
    <row r="192" spans="5:36" s="58" customFormat="1" ht="20.25">
      <c r="E192" s="69"/>
      <c r="N192" s="107"/>
      <c r="O192" s="131"/>
      <c r="P192" s="85"/>
      <c r="Q192" s="85"/>
      <c r="R192" s="85"/>
      <c r="S192" s="85"/>
      <c r="T192" s="85"/>
      <c r="U192" s="85"/>
      <c r="V192" s="85"/>
      <c r="W192" s="85"/>
      <c r="X192" s="85"/>
      <c r="Y192" s="85"/>
      <c r="Z192" s="85"/>
      <c r="AA192" s="85"/>
      <c r="AB192" s="85"/>
      <c r="AC192" s="85"/>
      <c r="AD192" s="85"/>
      <c r="AE192" s="85"/>
      <c r="AF192" s="85"/>
      <c r="AG192" s="85"/>
      <c r="AH192" s="85"/>
      <c r="AI192" s="85"/>
      <c r="AJ192" s="85"/>
    </row>
    <row r="193" spans="5:36" s="58" customFormat="1" ht="20.25">
      <c r="E193" s="69"/>
      <c r="N193" s="107"/>
      <c r="O193" s="131"/>
      <c r="P193" s="85"/>
      <c r="Q193" s="85"/>
      <c r="R193" s="85"/>
      <c r="S193" s="85"/>
      <c r="T193" s="85"/>
      <c r="U193" s="85"/>
      <c r="V193" s="85"/>
      <c r="W193" s="85"/>
      <c r="X193" s="85"/>
      <c r="Y193" s="85"/>
      <c r="Z193" s="85"/>
      <c r="AA193" s="85"/>
      <c r="AB193" s="85"/>
      <c r="AC193" s="85"/>
      <c r="AD193" s="85"/>
      <c r="AE193" s="85"/>
      <c r="AF193" s="85"/>
      <c r="AG193" s="85"/>
      <c r="AH193" s="85"/>
      <c r="AI193" s="85"/>
      <c r="AJ193" s="85"/>
    </row>
    <row r="194" spans="5:36" s="58" customFormat="1" ht="20.25">
      <c r="E194" s="69"/>
      <c r="N194" s="107"/>
      <c r="O194" s="131"/>
      <c r="P194" s="85"/>
      <c r="Q194" s="85"/>
      <c r="R194" s="85"/>
      <c r="S194" s="85"/>
      <c r="T194" s="85"/>
      <c r="U194" s="85"/>
      <c r="V194" s="85"/>
      <c r="W194" s="85"/>
      <c r="X194" s="85"/>
      <c r="Y194" s="85"/>
      <c r="Z194" s="85"/>
      <c r="AA194" s="85"/>
      <c r="AB194" s="85"/>
      <c r="AC194" s="85"/>
      <c r="AD194" s="85"/>
      <c r="AE194" s="85"/>
      <c r="AF194" s="85"/>
      <c r="AG194" s="85"/>
      <c r="AH194" s="85"/>
      <c r="AI194" s="85"/>
      <c r="AJ194" s="85"/>
    </row>
    <row r="195" spans="5:36" s="58" customFormat="1" ht="20.25">
      <c r="E195" s="69"/>
      <c r="N195" s="107"/>
      <c r="O195" s="131"/>
      <c r="P195" s="85"/>
      <c r="Q195" s="85"/>
      <c r="R195" s="85"/>
      <c r="S195" s="85"/>
      <c r="T195" s="85"/>
      <c r="U195" s="85"/>
      <c r="V195" s="85"/>
      <c r="W195" s="85"/>
      <c r="X195" s="85"/>
      <c r="Y195" s="85"/>
      <c r="Z195" s="85"/>
      <c r="AA195" s="85"/>
      <c r="AB195" s="85"/>
      <c r="AC195" s="85"/>
      <c r="AD195" s="85"/>
      <c r="AE195" s="85"/>
      <c r="AF195" s="85"/>
      <c r="AG195" s="85"/>
      <c r="AH195" s="85"/>
      <c r="AI195" s="85"/>
      <c r="AJ195" s="85"/>
    </row>
    <row r="196" spans="5:36" s="58" customFormat="1" ht="20.25">
      <c r="E196" s="69"/>
      <c r="N196" s="107"/>
      <c r="O196" s="131"/>
      <c r="P196" s="85"/>
      <c r="Q196" s="85"/>
      <c r="R196" s="85"/>
      <c r="S196" s="85"/>
      <c r="T196" s="85"/>
      <c r="U196" s="85"/>
      <c r="V196" s="85"/>
      <c r="W196" s="85"/>
      <c r="X196" s="85"/>
      <c r="Y196" s="85"/>
      <c r="Z196" s="85"/>
      <c r="AA196" s="85"/>
      <c r="AB196" s="85"/>
      <c r="AC196" s="85"/>
      <c r="AD196" s="85"/>
      <c r="AE196" s="85"/>
      <c r="AF196" s="85"/>
      <c r="AG196" s="85"/>
      <c r="AH196" s="85"/>
      <c r="AI196" s="85"/>
      <c r="AJ196" s="85"/>
    </row>
    <row r="197" spans="5:36" s="58" customFormat="1" ht="20.25">
      <c r="E197" s="69"/>
      <c r="N197" s="107"/>
      <c r="O197" s="131"/>
      <c r="P197" s="85"/>
      <c r="Q197" s="85"/>
      <c r="R197" s="85"/>
      <c r="S197" s="85"/>
      <c r="T197" s="85"/>
      <c r="U197" s="85"/>
      <c r="V197" s="85"/>
      <c r="W197" s="85"/>
      <c r="X197" s="85"/>
      <c r="Y197" s="85"/>
      <c r="Z197" s="85"/>
      <c r="AA197" s="85"/>
      <c r="AB197" s="85"/>
      <c r="AC197" s="85"/>
      <c r="AD197" s="85"/>
      <c r="AE197" s="85"/>
      <c r="AF197" s="85"/>
      <c r="AG197" s="85"/>
      <c r="AH197" s="85"/>
      <c r="AI197" s="85"/>
      <c r="AJ197" s="85"/>
    </row>
    <row r="198" spans="5:36" s="58" customFormat="1" ht="20.25">
      <c r="E198" s="69"/>
      <c r="N198" s="107"/>
      <c r="O198" s="131"/>
      <c r="P198" s="85"/>
      <c r="Q198" s="85"/>
      <c r="R198" s="85"/>
      <c r="S198" s="85"/>
      <c r="T198" s="85"/>
      <c r="U198" s="85"/>
      <c r="V198" s="85"/>
      <c r="W198" s="85"/>
      <c r="X198" s="85"/>
      <c r="Y198" s="85"/>
      <c r="Z198" s="85"/>
      <c r="AA198" s="85"/>
      <c r="AB198" s="85"/>
      <c r="AC198" s="85"/>
      <c r="AD198" s="85"/>
      <c r="AE198" s="85"/>
      <c r="AF198" s="85"/>
      <c r="AG198" s="85"/>
      <c r="AH198" s="85"/>
      <c r="AI198" s="85"/>
      <c r="AJ198" s="85"/>
    </row>
    <row r="199" spans="5:36" s="2" customFormat="1">
      <c r="E199" s="35"/>
      <c r="N199" s="106"/>
      <c r="O199" s="129"/>
      <c r="P199" s="3"/>
      <c r="Q199" s="3"/>
      <c r="R199" s="3"/>
      <c r="S199" s="3"/>
      <c r="T199" s="3"/>
      <c r="U199" s="3"/>
      <c r="V199" s="3"/>
      <c r="W199" s="3"/>
      <c r="X199" s="3"/>
      <c r="Y199" s="3"/>
      <c r="Z199" s="3"/>
      <c r="AA199" s="3"/>
      <c r="AB199" s="3"/>
      <c r="AC199" s="3"/>
      <c r="AD199" s="3"/>
      <c r="AE199" s="3"/>
      <c r="AF199" s="3"/>
      <c r="AG199" s="3"/>
      <c r="AH199" s="3"/>
      <c r="AI199" s="3"/>
      <c r="AJ199" s="3"/>
    </row>
    <row r="200" spans="5:36" s="2" customFormat="1">
      <c r="E200" s="35"/>
      <c r="N200" s="106"/>
      <c r="O200" s="129"/>
      <c r="P200" s="3"/>
      <c r="Q200" s="3"/>
      <c r="R200" s="3"/>
      <c r="S200" s="3"/>
      <c r="T200" s="3"/>
      <c r="U200" s="3"/>
      <c r="V200" s="3"/>
      <c r="W200" s="3"/>
      <c r="X200" s="3"/>
      <c r="Y200" s="3"/>
      <c r="Z200" s="3"/>
      <c r="AA200" s="3"/>
      <c r="AB200" s="3"/>
      <c r="AC200" s="3"/>
      <c r="AD200" s="3"/>
      <c r="AE200" s="3"/>
      <c r="AF200" s="3"/>
      <c r="AG200" s="3"/>
      <c r="AH200" s="3"/>
      <c r="AI200" s="3"/>
      <c r="AJ200" s="3"/>
    </row>
    <row r="201" spans="5:36" s="2" customFormat="1">
      <c r="E201" s="35"/>
      <c r="N201" s="106"/>
      <c r="O201" s="129"/>
      <c r="P201" s="3"/>
      <c r="Q201" s="3"/>
      <c r="R201" s="3"/>
      <c r="S201" s="3"/>
      <c r="T201" s="3"/>
      <c r="U201" s="3"/>
      <c r="V201" s="3"/>
      <c r="W201" s="3"/>
      <c r="X201" s="3"/>
      <c r="Y201" s="3"/>
      <c r="Z201" s="3"/>
      <c r="AA201" s="3"/>
      <c r="AB201" s="3"/>
      <c r="AC201" s="3"/>
      <c r="AD201" s="3"/>
      <c r="AE201" s="3"/>
      <c r="AF201" s="3"/>
      <c r="AG201" s="3"/>
      <c r="AH201" s="3"/>
      <c r="AI201" s="3"/>
      <c r="AJ201" s="3"/>
    </row>
    <row r="202" spans="5:36" s="2" customFormat="1">
      <c r="E202" s="35"/>
      <c r="N202" s="106"/>
      <c r="O202" s="129"/>
      <c r="P202" s="3"/>
      <c r="Q202" s="3"/>
      <c r="R202" s="3"/>
      <c r="S202" s="3"/>
      <c r="T202" s="3"/>
      <c r="U202" s="3"/>
      <c r="V202" s="3"/>
      <c r="W202" s="3"/>
      <c r="X202" s="3"/>
      <c r="Y202" s="3"/>
      <c r="Z202" s="3"/>
      <c r="AA202" s="3"/>
      <c r="AB202" s="3"/>
      <c r="AC202" s="3"/>
      <c r="AD202" s="3"/>
      <c r="AE202" s="3"/>
      <c r="AF202" s="3"/>
      <c r="AG202" s="3"/>
      <c r="AH202" s="3"/>
      <c r="AI202" s="3"/>
      <c r="AJ202" s="3"/>
    </row>
    <row r="203" spans="5:36" s="2" customFormat="1">
      <c r="E203" s="35"/>
      <c r="N203" s="106"/>
      <c r="O203" s="129"/>
      <c r="P203" s="3"/>
      <c r="Q203" s="3"/>
      <c r="R203" s="3"/>
      <c r="S203" s="3"/>
      <c r="T203" s="3"/>
      <c r="U203" s="3"/>
      <c r="V203" s="3"/>
      <c r="W203" s="3"/>
      <c r="X203" s="3"/>
      <c r="Y203" s="3"/>
      <c r="Z203" s="3"/>
      <c r="AA203" s="3"/>
      <c r="AB203" s="3"/>
      <c r="AC203" s="3"/>
      <c r="AD203" s="3"/>
      <c r="AE203" s="3"/>
      <c r="AF203" s="3"/>
      <c r="AG203" s="3"/>
      <c r="AH203" s="3"/>
      <c r="AI203" s="3"/>
      <c r="AJ203" s="3"/>
    </row>
    <row r="204" spans="5:36" s="2" customFormat="1">
      <c r="E204" s="35"/>
      <c r="N204" s="106"/>
      <c r="O204" s="129"/>
      <c r="P204" s="3"/>
      <c r="Q204" s="3"/>
      <c r="R204" s="3"/>
      <c r="S204" s="3"/>
      <c r="T204" s="3"/>
      <c r="U204" s="3"/>
      <c r="V204" s="3"/>
      <c r="W204" s="3"/>
      <c r="X204" s="3"/>
      <c r="Y204" s="3"/>
      <c r="Z204" s="3"/>
      <c r="AA204" s="3"/>
      <c r="AB204" s="3"/>
      <c r="AC204" s="3"/>
      <c r="AD204" s="3"/>
      <c r="AE204" s="3"/>
      <c r="AF204" s="3"/>
      <c r="AG204" s="3"/>
      <c r="AH204" s="3"/>
      <c r="AI204" s="3"/>
      <c r="AJ204" s="3"/>
    </row>
    <row r="205" spans="5:36" s="2" customFormat="1">
      <c r="E205" s="35"/>
      <c r="N205" s="106"/>
      <c r="O205" s="129"/>
      <c r="P205" s="3"/>
      <c r="Q205" s="3"/>
      <c r="R205" s="3"/>
      <c r="S205" s="3"/>
      <c r="T205" s="3"/>
      <c r="U205" s="3"/>
      <c r="V205" s="3"/>
      <c r="W205" s="3"/>
      <c r="X205" s="3"/>
      <c r="Y205" s="3"/>
      <c r="Z205" s="3"/>
      <c r="AA205" s="3"/>
      <c r="AB205" s="3"/>
      <c r="AC205" s="3"/>
      <c r="AD205" s="3"/>
      <c r="AE205" s="3"/>
      <c r="AF205" s="3"/>
      <c r="AG205" s="3"/>
      <c r="AH205" s="3"/>
      <c r="AI205" s="3"/>
      <c r="AJ205" s="3"/>
    </row>
    <row r="206" spans="5:36" s="2" customFormat="1">
      <c r="E206" s="35"/>
      <c r="N206" s="106"/>
      <c r="O206" s="129"/>
      <c r="P206" s="3"/>
      <c r="Q206" s="3"/>
      <c r="R206" s="3"/>
      <c r="S206" s="3"/>
      <c r="T206" s="3"/>
      <c r="U206" s="3"/>
      <c r="V206" s="3"/>
      <c r="W206" s="3"/>
      <c r="X206" s="3"/>
      <c r="Y206" s="3"/>
      <c r="Z206" s="3"/>
      <c r="AA206" s="3"/>
      <c r="AB206" s="3"/>
      <c r="AC206" s="3"/>
      <c r="AD206" s="3"/>
      <c r="AE206" s="3"/>
      <c r="AF206" s="3"/>
      <c r="AG206" s="3"/>
      <c r="AH206" s="3"/>
      <c r="AI206" s="3"/>
      <c r="AJ206" s="3"/>
    </row>
    <row r="207" spans="5:36" s="2" customFormat="1">
      <c r="E207" s="35"/>
      <c r="N207" s="106"/>
      <c r="O207" s="129"/>
      <c r="P207" s="3"/>
      <c r="Q207" s="3"/>
      <c r="R207" s="3"/>
      <c r="S207" s="3"/>
      <c r="T207" s="3"/>
      <c r="U207" s="3"/>
      <c r="V207" s="3"/>
      <c r="W207" s="3"/>
      <c r="X207" s="3"/>
      <c r="Y207" s="3"/>
      <c r="Z207" s="3"/>
      <c r="AA207" s="3"/>
      <c r="AB207" s="3"/>
      <c r="AC207" s="3"/>
      <c r="AD207" s="3"/>
      <c r="AE207" s="3"/>
      <c r="AF207" s="3"/>
      <c r="AG207" s="3"/>
      <c r="AH207" s="3"/>
      <c r="AI207" s="3"/>
      <c r="AJ207" s="3"/>
    </row>
    <row r="208" spans="5:36" s="2" customFormat="1">
      <c r="E208" s="35"/>
      <c r="N208" s="106"/>
      <c r="O208" s="129"/>
      <c r="P208" s="3"/>
      <c r="Q208" s="3"/>
      <c r="R208" s="3"/>
      <c r="S208" s="3"/>
      <c r="T208" s="3"/>
      <c r="U208" s="3"/>
      <c r="V208" s="3"/>
      <c r="W208" s="3"/>
      <c r="X208" s="3"/>
      <c r="Y208" s="3"/>
      <c r="Z208" s="3"/>
      <c r="AA208" s="3"/>
      <c r="AB208" s="3"/>
      <c r="AC208" s="3"/>
      <c r="AD208" s="3"/>
      <c r="AE208" s="3"/>
      <c r="AF208" s="3"/>
      <c r="AG208" s="3"/>
      <c r="AH208" s="3"/>
      <c r="AI208" s="3"/>
      <c r="AJ208" s="3"/>
    </row>
    <row r="209" spans="5:36" s="2" customFormat="1">
      <c r="E209" s="35"/>
      <c r="N209" s="106"/>
      <c r="O209" s="129"/>
      <c r="P209" s="3"/>
      <c r="Q209" s="3"/>
      <c r="R209" s="3"/>
      <c r="S209" s="3"/>
      <c r="T209" s="3"/>
      <c r="U209" s="3"/>
      <c r="V209" s="3"/>
      <c r="W209" s="3"/>
      <c r="X209" s="3"/>
      <c r="Y209" s="3"/>
      <c r="Z209" s="3"/>
      <c r="AA209" s="3"/>
      <c r="AB209" s="3"/>
      <c r="AC209" s="3"/>
      <c r="AD209" s="3"/>
      <c r="AE209" s="3"/>
      <c r="AF209" s="3"/>
      <c r="AG209" s="3"/>
      <c r="AH209" s="3"/>
      <c r="AI209" s="3"/>
      <c r="AJ209" s="3"/>
    </row>
    <row r="210" spans="5:36" s="2" customFormat="1">
      <c r="E210" s="35"/>
      <c r="N210" s="106"/>
      <c r="O210" s="129"/>
      <c r="P210" s="3"/>
      <c r="Q210" s="3"/>
      <c r="R210" s="3"/>
      <c r="S210" s="3"/>
      <c r="T210" s="3"/>
      <c r="U210" s="3"/>
      <c r="V210" s="3"/>
      <c r="W210" s="3"/>
      <c r="X210" s="3"/>
      <c r="Y210" s="3"/>
      <c r="Z210" s="3"/>
      <c r="AA210" s="3"/>
      <c r="AB210" s="3"/>
      <c r="AC210" s="3"/>
      <c r="AD210" s="3"/>
      <c r="AE210" s="3"/>
      <c r="AF210" s="3"/>
      <c r="AG210" s="3"/>
      <c r="AH210" s="3"/>
      <c r="AI210" s="3"/>
      <c r="AJ210" s="3"/>
    </row>
    <row r="211" spans="5:36" s="2" customFormat="1">
      <c r="E211" s="35"/>
      <c r="N211" s="106"/>
      <c r="O211" s="129"/>
      <c r="P211" s="3"/>
      <c r="Q211" s="3"/>
      <c r="R211" s="3"/>
      <c r="S211" s="3"/>
      <c r="T211" s="3"/>
      <c r="U211" s="3"/>
      <c r="V211" s="3"/>
      <c r="W211" s="3"/>
      <c r="X211" s="3"/>
      <c r="Y211" s="3"/>
      <c r="Z211" s="3"/>
      <c r="AA211" s="3"/>
      <c r="AB211" s="3"/>
      <c r="AC211" s="3"/>
      <c r="AD211" s="3"/>
      <c r="AE211" s="3"/>
      <c r="AF211" s="3"/>
      <c r="AG211" s="3"/>
      <c r="AH211" s="3"/>
      <c r="AI211" s="3"/>
      <c r="AJ211" s="3"/>
    </row>
    <row r="212" spans="5:36" s="2" customFormat="1">
      <c r="E212" s="35"/>
      <c r="N212" s="106"/>
      <c r="O212" s="129"/>
      <c r="P212" s="3"/>
      <c r="Q212" s="3"/>
      <c r="R212" s="3"/>
      <c r="S212" s="3"/>
      <c r="T212" s="3"/>
      <c r="U212" s="3"/>
      <c r="V212" s="3"/>
      <c r="W212" s="3"/>
      <c r="X212" s="3"/>
      <c r="Y212" s="3"/>
      <c r="Z212" s="3"/>
      <c r="AA212" s="3"/>
      <c r="AB212" s="3"/>
      <c r="AC212" s="3"/>
      <c r="AD212" s="3"/>
      <c r="AE212" s="3"/>
      <c r="AF212" s="3"/>
      <c r="AG212" s="3"/>
      <c r="AH212" s="3"/>
      <c r="AI212" s="3"/>
      <c r="AJ212" s="3"/>
    </row>
    <row r="213" spans="5:36" s="2" customFormat="1">
      <c r="E213" s="35"/>
      <c r="N213" s="106"/>
      <c r="O213" s="129"/>
      <c r="P213" s="3"/>
      <c r="Q213" s="3"/>
      <c r="R213" s="3"/>
      <c r="S213" s="3"/>
      <c r="T213" s="3"/>
      <c r="U213" s="3"/>
      <c r="V213" s="3"/>
      <c r="W213" s="3"/>
      <c r="X213" s="3"/>
      <c r="Y213" s="3"/>
      <c r="Z213" s="3"/>
      <c r="AA213" s="3"/>
      <c r="AB213" s="3"/>
      <c r="AC213" s="3"/>
      <c r="AD213" s="3"/>
      <c r="AE213" s="3"/>
      <c r="AF213" s="3"/>
      <c r="AG213" s="3"/>
      <c r="AH213" s="3"/>
      <c r="AI213" s="3"/>
      <c r="AJ213" s="3"/>
    </row>
    <row r="214" spans="5:36" s="2" customFormat="1">
      <c r="E214" s="35"/>
      <c r="N214" s="106"/>
      <c r="O214" s="129"/>
      <c r="P214" s="3"/>
      <c r="Q214" s="3"/>
      <c r="R214" s="3"/>
      <c r="S214" s="3"/>
      <c r="T214" s="3"/>
      <c r="U214" s="3"/>
      <c r="V214" s="3"/>
      <c r="W214" s="3"/>
      <c r="X214" s="3"/>
      <c r="Y214" s="3"/>
      <c r="Z214" s="3"/>
      <c r="AA214" s="3"/>
      <c r="AB214" s="3"/>
      <c r="AC214" s="3"/>
      <c r="AD214" s="3"/>
      <c r="AE214" s="3"/>
      <c r="AF214" s="3"/>
      <c r="AG214" s="3"/>
      <c r="AH214" s="3"/>
      <c r="AI214" s="3"/>
      <c r="AJ214" s="3"/>
    </row>
    <row r="215" spans="5:36" s="2" customFormat="1">
      <c r="E215" s="35"/>
      <c r="N215" s="106"/>
      <c r="O215" s="129"/>
      <c r="P215" s="3"/>
      <c r="Q215" s="3"/>
      <c r="R215" s="3"/>
      <c r="S215" s="3"/>
      <c r="T215" s="3"/>
      <c r="U215" s="3"/>
      <c r="V215" s="3"/>
      <c r="W215" s="3"/>
      <c r="X215" s="3"/>
      <c r="Y215" s="3"/>
      <c r="Z215" s="3"/>
      <c r="AA215" s="3"/>
      <c r="AB215" s="3"/>
      <c r="AC215" s="3"/>
      <c r="AD215" s="3"/>
      <c r="AE215" s="3"/>
      <c r="AF215" s="3"/>
      <c r="AG215" s="3"/>
      <c r="AH215" s="3"/>
      <c r="AI215" s="3"/>
      <c r="AJ215" s="3"/>
    </row>
    <row r="216" spans="5:36" s="2" customFormat="1">
      <c r="E216" s="35"/>
      <c r="N216" s="106"/>
      <c r="O216" s="129"/>
      <c r="P216" s="3"/>
      <c r="Q216" s="3"/>
      <c r="R216" s="3"/>
      <c r="S216" s="3"/>
      <c r="T216" s="3"/>
      <c r="U216" s="3"/>
      <c r="V216" s="3"/>
      <c r="W216" s="3"/>
      <c r="X216" s="3"/>
      <c r="Y216" s="3"/>
      <c r="Z216" s="3"/>
      <c r="AA216" s="3"/>
      <c r="AB216" s="3"/>
      <c r="AC216" s="3"/>
      <c r="AD216" s="3"/>
      <c r="AE216" s="3"/>
      <c r="AF216" s="3"/>
      <c r="AG216" s="3"/>
      <c r="AH216" s="3"/>
      <c r="AI216" s="3"/>
      <c r="AJ216" s="3"/>
    </row>
    <row r="217" spans="5:36" s="2" customFormat="1">
      <c r="E217" s="35"/>
      <c r="N217" s="106"/>
      <c r="O217" s="129"/>
      <c r="P217" s="3"/>
      <c r="Q217" s="3"/>
      <c r="R217" s="3"/>
      <c r="S217" s="3"/>
      <c r="T217" s="3"/>
      <c r="U217" s="3"/>
      <c r="V217" s="3"/>
      <c r="W217" s="3"/>
      <c r="X217" s="3"/>
      <c r="Y217" s="3"/>
      <c r="Z217" s="3"/>
      <c r="AA217" s="3"/>
      <c r="AB217" s="3"/>
      <c r="AC217" s="3"/>
      <c r="AD217" s="3"/>
      <c r="AE217" s="3"/>
      <c r="AF217" s="3"/>
      <c r="AG217" s="3"/>
      <c r="AH217" s="3"/>
      <c r="AI217" s="3"/>
      <c r="AJ217" s="3"/>
    </row>
    <row r="218" spans="5:36" s="2" customFormat="1">
      <c r="E218" s="35"/>
      <c r="N218" s="106"/>
      <c r="O218" s="129"/>
      <c r="P218" s="3"/>
      <c r="Q218" s="3"/>
      <c r="R218" s="3"/>
      <c r="S218" s="3"/>
      <c r="T218" s="3"/>
      <c r="U218" s="3"/>
      <c r="V218" s="3"/>
      <c r="W218" s="3"/>
      <c r="X218" s="3"/>
      <c r="Y218" s="3"/>
      <c r="Z218" s="3"/>
      <c r="AA218" s="3"/>
      <c r="AB218" s="3"/>
      <c r="AC218" s="3"/>
      <c r="AD218" s="3"/>
      <c r="AE218" s="3"/>
      <c r="AF218" s="3"/>
      <c r="AG218" s="3"/>
      <c r="AH218" s="3"/>
      <c r="AI218" s="3"/>
      <c r="AJ218" s="3"/>
    </row>
    <row r="219" spans="5:36" s="2" customFormat="1">
      <c r="E219" s="35"/>
      <c r="N219" s="106"/>
      <c r="O219" s="129"/>
      <c r="P219" s="3"/>
      <c r="Q219" s="3"/>
      <c r="R219" s="3"/>
      <c r="S219" s="3"/>
      <c r="T219" s="3"/>
      <c r="U219" s="3"/>
      <c r="V219" s="3"/>
      <c r="W219" s="3"/>
      <c r="X219" s="3"/>
      <c r="Y219" s="3"/>
      <c r="Z219" s="3"/>
      <c r="AA219" s="3"/>
      <c r="AB219" s="3"/>
      <c r="AC219" s="3"/>
      <c r="AD219" s="3"/>
      <c r="AE219" s="3"/>
      <c r="AF219" s="3"/>
      <c r="AG219" s="3"/>
      <c r="AH219" s="3"/>
      <c r="AI219" s="3"/>
      <c r="AJ219" s="3"/>
    </row>
    <row r="220" spans="5:36" s="2" customFormat="1">
      <c r="E220" s="35"/>
      <c r="N220" s="106"/>
      <c r="O220" s="129"/>
      <c r="P220" s="3"/>
      <c r="Q220" s="3"/>
      <c r="R220" s="3"/>
      <c r="S220" s="3"/>
      <c r="T220" s="3"/>
      <c r="U220" s="3"/>
      <c r="V220" s="3"/>
      <c r="W220" s="3"/>
      <c r="X220" s="3"/>
      <c r="Y220" s="3"/>
      <c r="Z220" s="3"/>
      <c r="AA220" s="3"/>
      <c r="AB220" s="3"/>
      <c r="AC220" s="3"/>
      <c r="AD220" s="3"/>
      <c r="AE220" s="3"/>
      <c r="AF220" s="3"/>
      <c r="AG220" s="3"/>
      <c r="AH220" s="3"/>
      <c r="AI220" s="3"/>
      <c r="AJ220" s="3"/>
    </row>
    <row r="221" spans="5:36" s="2" customFormat="1">
      <c r="E221" s="35"/>
      <c r="N221" s="106"/>
      <c r="O221" s="129"/>
      <c r="P221" s="3"/>
      <c r="Q221" s="3"/>
      <c r="R221" s="3"/>
      <c r="S221" s="3"/>
      <c r="T221" s="3"/>
      <c r="U221" s="3"/>
      <c r="V221" s="3"/>
      <c r="W221" s="3"/>
      <c r="X221" s="3"/>
      <c r="Y221" s="3"/>
      <c r="Z221" s="3"/>
      <c r="AA221" s="3"/>
      <c r="AB221" s="3"/>
      <c r="AC221" s="3"/>
      <c r="AD221" s="3"/>
      <c r="AE221" s="3"/>
      <c r="AF221" s="3"/>
      <c r="AG221" s="3"/>
      <c r="AH221" s="3"/>
      <c r="AI221" s="3"/>
      <c r="AJ221" s="3"/>
    </row>
    <row r="222" spans="5:36" s="2" customFormat="1">
      <c r="E222" s="35"/>
      <c r="N222" s="106"/>
      <c r="O222" s="129"/>
      <c r="P222" s="3"/>
      <c r="Q222" s="3"/>
      <c r="R222" s="3"/>
      <c r="S222" s="3"/>
      <c r="T222" s="3"/>
      <c r="U222" s="3"/>
      <c r="V222" s="3"/>
      <c r="W222" s="3"/>
      <c r="X222" s="3"/>
      <c r="Y222" s="3"/>
      <c r="Z222" s="3"/>
      <c r="AA222" s="3"/>
      <c r="AB222" s="3"/>
      <c r="AC222" s="3"/>
      <c r="AD222" s="3"/>
      <c r="AE222" s="3"/>
      <c r="AF222" s="3"/>
      <c r="AG222" s="3"/>
      <c r="AH222" s="3"/>
      <c r="AI222" s="3"/>
      <c r="AJ222" s="3"/>
    </row>
    <row r="223" spans="5:36" s="2" customFormat="1">
      <c r="E223" s="35"/>
      <c r="N223" s="106"/>
      <c r="O223" s="129"/>
      <c r="P223" s="3"/>
      <c r="Q223" s="3"/>
      <c r="R223" s="3"/>
      <c r="S223" s="3"/>
      <c r="T223" s="3"/>
      <c r="U223" s="3"/>
      <c r="V223" s="3"/>
      <c r="W223" s="3"/>
      <c r="X223" s="3"/>
      <c r="Y223" s="3"/>
      <c r="Z223" s="3"/>
      <c r="AA223" s="3"/>
      <c r="AB223" s="3"/>
      <c r="AC223" s="3"/>
      <c r="AD223" s="3"/>
      <c r="AE223" s="3"/>
      <c r="AF223" s="3"/>
      <c r="AG223" s="3"/>
      <c r="AH223" s="3"/>
      <c r="AI223" s="3"/>
      <c r="AJ223" s="3"/>
    </row>
    <row r="224" spans="5:36" s="2" customFormat="1">
      <c r="E224" s="35"/>
      <c r="N224" s="106"/>
      <c r="O224" s="129"/>
      <c r="P224" s="3"/>
      <c r="Q224" s="3"/>
      <c r="R224" s="3"/>
      <c r="S224" s="3"/>
      <c r="T224" s="3"/>
      <c r="U224" s="3"/>
      <c r="V224" s="3"/>
      <c r="W224" s="3"/>
      <c r="X224" s="3"/>
      <c r="Y224" s="3"/>
      <c r="Z224" s="3"/>
      <c r="AA224" s="3"/>
      <c r="AB224" s="3"/>
      <c r="AC224" s="3"/>
      <c r="AD224" s="3"/>
      <c r="AE224" s="3"/>
      <c r="AF224" s="3"/>
      <c r="AG224" s="3"/>
      <c r="AH224" s="3"/>
      <c r="AI224" s="3"/>
      <c r="AJ224" s="3"/>
    </row>
    <row r="225" spans="5:36" s="2" customFormat="1">
      <c r="E225" s="35"/>
      <c r="N225" s="106"/>
      <c r="O225" s="129"/>
      <c r="P225" s="3"/>
      <c r="Q225" s="3"/>
      <c r="R225" s="3"/>
      <c r="S225" s="3"/>
      <c r="T225" s="3"/>
      <c r="U225" s="3"/>
      <c r="V225" s="3"/>
      <c r="W225" s="3"/>
      <c r="X225" s="3"/>
      <c r="Y225" s="3"/>
      <c r="Z225" s="3"/>
      <c r="AA225" s="3"/>
      <c r="AB225" s="3"/>
      <c r="AC225" s="3"/>
      <c r="AD225" s="3"/>
      <c r="AE225" s="3"/>
      <c r="AF225" s="3"/>
      <c r="AG225" s="3"/>
      <c r="AH225" s="3"/>
      <c r="AI225" s="3"/>
      <c r="AJ225" s="3"/>
    </row>
    <row r="226" spans="5:36" s="2" customFormat="1">
      <c r="E226" s="35"/>
      <c r="N226" s="106"/>
      <c r="O226" s="129"/>
      <c r="P226" s="3"/>
      <c r="Q226" s="3"/>
      <c r="R226" s="3"/>
      <c r="S226" s="3"/>
      <c r="T226" s="3"/>
      <c r="U226" s="3"/>
      <c r="V226" s="3"/>
      <c r="W226" s="3"/>
      <c r="X226" s="3"/>
      <c r="Y226" s="3"/>
      <c r="Z226" s="3"/>
      <c r="AA226" s="3"/>
      <c r="AB226" s="3"/>
      <c r="AC226" s="3"/>
      <c r="AD226" s="3"/>
      <c r="AE226" s="3"/>
      <c r="AF226" s="3"/>
      <c r="AG226" s="3"/>
      <c r="AH226" s="3"/>
      <c r="AI226" s="3"/>
      <c r="AJ226" s="3"/>
    </row>
    <row r="227" spans="5:36" s="2" customFormat="1">
      <c r="E227" s="35"/>
      <c r="N227" s="106"/>
      <c r="O227" s="129"/>
      <c r="P227" s="3"/>
      <c r="Q227" s="3"/>
      <c r="R227" s="3"/>
      <c r="S227" s="3"/>
      <c r="T227" s="3"/>
      <c r="U227" s="3"/>
      <c r="V227" s="3"/>
      <c r="W227" s="3"/>
      <c r="X227" s="3"/>
      <c r="Y227" s="3"/>
      <c r="Z227" s="3"/>
      <c r="AA227" s="3"/>
      <c r="AB227" s="3"/>
      <c r="AC227" s="3"/>
      <c r="AD227" s="3"/>
      <c r="AE227" s="3"/>
      <c r="AF227" s="3"/>
      <c r="AG227" s="3"/>
      <c r="AH227" s="3"/>
      <c r="AI227" s="3"/>
      <c r="AJ227" s="3"/>
    </row>
    <row r="228" spans="5:36" s="2" customFormat="1">
      <c r="E228" s="35"/>
      <c r="N228" s="106"/>
      <c r="O228" s="129"/>
      <c r="P228" s="3"/>
      <c r="Q228" s="3"/>
      <c r="R228" s="3"/>
      <c r="S228" s="3"/>
      <c r="T228" s="3"/>
      <c r="U228" s="3"/>
      <c r="V228" s="3"/>
      <c r="W228" s="3"/>
      <c r="X228" s="3"/>
      <c r="Y228" s="3"/>
      <c r="Z228" s="3"/>
      <c r="AA228" s="3"/>
      <c r="AB228" s="3"/>
      <c r="AC228" s="3"/>
      <c r="AD228" s="3"/>
      <c r="AE228" s="3"/>
      <c r="AF228" s="3"/>
      <c r="AG228" s="3"/>
      <c r="AH228" s="3"/>
      <c r="AI228" s="3"/>
      <c r="AJ228" s="3"/>
    </row>
    <row r="229" spans="5:36" s="2" customFormat="1">
      <c r="E229" s="35"/>
      <c r="N229" s="106"/>
      <c r="O229" s="129"/>
      <c r="P229" s="3"/>
      <c r="Q229" s="3"/>
      <c r="R229" s="3"/>
      <c r="S229" s="3"/>
      <c r="T229" s="3"/>
      <c r="U229" s="3"/>
      <c r="V229" s="3"/>
      <c r="W229" s="3"/>
      <c r="X229" s="3"/>
      <c r="Y229" s="3"/>
      <c r="Z229" s="3"/>
      <c r="AA229" s="3"/>
      <c r="AB229" s="3"/>
      <c r="AC229" s="3"/>
      <c r="AD229" s="3"/>
      <c r="AE229" s="3"/>
      <c r="AF229" s="3"/>
      <c r="AG229" s="3"/>
      <c r="AH229" s="3"/>
      <c r="AI229" s="3"/>
      <c r="AJ229" s="3"/>
    </row>
    <row r="230" spans="5:36" s="2" customFormat="1">
      <c r="E230" s="35"/>
      <c r="N230" s="106"/>
      <c r="O230" s="129"/>
      <c r="P230" s="3"/>
      <c r="Q230" s="3"/>
      <c r="R230" s="3"/>
      <c r="S230" s="3"/>
      <c r="T230" s="3"/>
      <c r="U230" s="3"/>
      <c r="V230" s="3"/>
      <c r="W230" s="3"/>
      <c r="X230" s="3"/>
      <c r="Y230" s="3"/>
      <c r="Z230" s="3"/>
      <c r="AA230" s="3"/>
      <c r="AB230" s="3"/>
      <c r="AC230" s="3"/>
      <c r="AD230" s="3"/>
      <c r="AE230" s="3"/>
      <c r="AF230" s="3"/>
      <c r="AG230" s="3"/>
      <c r="AH230" s="3"/>
      <c r="AI230" s="3"/>
      <c r="AJ230" s="3"/>
    </row>
    <row r="231" spans="5:36" s="2" customFormat="1">
      <c r="E231" s="35"/>
      <c r="N231" s="106"/>
      <c r="O231" s="129"/>
      <c r="P231" s="3"/>
      <c r="Q231" s="3"/>
      <c r="R231" s="3"/>
      <c r="S231" s="3"/>
      <c r="T231" s="3"/>
      <c r="U231" s="3"/>
      <c r="V231" s="3"/>
      <c r="W231" s="3"/>
      <c r="X231" s="3"/>
      <c r="Y231" s="3"/>
      <c r="Z231" s="3"/>
      <c r="AA231" s="3"/>
      <c r="AB231" s="3"/>
      <c r="AC231" s="3"/>
      <c r="AD231" s="3"/>
      <c r="AE231" s="3"/>
      <c r="AF231" s="3"/>
      <c r="AG231" s="3"/>
      <c r="AH231" s="3"/>
      <c r="AI231" s="3"/>
      <c r="AJ231" s="3"/>
    </row>
    <row r="232" spans="5:36" s="2" customFormat="1">
      <c r="E232" s="35"/>
      <c r="N232" s="106"/>
      <c r="O232" s="129"/>
      <c r="P232" s="3"/>
      <c r="Q232" s="3"/>
      <c r="R232" s="3"/>
      <c r="S232" s="3"/>
      <c r="T232" s="3"/>
      <c r="U232" s="3"/>
      <c r="V232" s="3"/>
      <c r="W232" s="3"/>
      <c r="X232" s="3"/>
      <c r="Y232" s="3"/>
      <c r="Z232" s="3"/>
      <c r="AA232" s="3"/>
      <c r="AB232" s="3"/>
      <c r="AC232" s="3"/>
      <c r="AD232" s="3"/>
      <c r="AE232" s="3"/>
      <c r="AF232" s="3"/>
      <c r="AG232" s="3"/>
      <c r="AH232" s="3"/>
      <c r="AI232" s="3"/>
      <c r="AJ232" s="3"/>
    </row>
    <row r="233" spans="5:36" s="2" customFormat="1">
      <c r="E233" s="35"/>
      <c r="N233" s="106"/>
      <c r="O233" s="129"/>
      <c r="P233" s="3"/>
      <c r="Q233" s="3"/>
      <c r="R233" s="3"/>
      <c r="S233" s="3"/>
      <c r="T233" s="3"/>
      <c r="U233" s="3"/>
      <c r="V233" s="3"/>
      <c r="W233" s="3"/>
      <c r="X233" s="3"/>
      <c r="Y233" s="3"/>
      <c r="Z233" s="3"/>
      <c r="AA233" s="3"/>
      <c r="AB233" s="3"/>
      <c r="AC233" s="3"/>
      <c r="AD233" s="3"/>
      <c r="AE233" s="3"/>
      <c r="AF233" s="3"/>
      <c r="AG233" s="3"/>
      <c r="AH233" s="3"/>
      <c r="AI233" s="3"/>
      <c r="AJ233" s="3"/>
    </row>
    <row r="234" spans="5:36" s="2" customFormat="1">
      <c r="E234" s="35"/>
      <c r="N234" s="106"/>
      <c r="O234" s="129"/>
      <c r="P234" s="3"/>
      <c r="Q234" s="3"/>
      <c r="R234" s="3"/>
      <c r="S234" s="3"/>
      <c r="T234" s="3"/>
      <c r="U234" s="3"/>
      <c r="V234" s="3"/>
      <c r="W234" s="3"/>
      <c r="X234" s="3"/>
      <c r="Y234" s="3"/>
      <c r="Z234" s="3"/>
      <c r="AA234" s="3"/>
      <c r="AB234" s="3"/>
      <c r="AC234" s="3"/>
      <c r="AD234" s="3"/>
      <c r="AE234" s="3"/>
      <c r="AF234" s="3"/>
      <c r="AG234" s="3"/>
      <c r="AH234" s="3"/>
      <c r="AI234" s="3"/>
      <c r="AJ234" s="3"/>
    </row>
    <row r="235" spans="5:36" s="2" customFormat="1">
      <c r="E235" s="35"/>
      <c r="N235" s="106"/>
      <c r="O235" s="129"/>
      <c r="P235" s="3"/>
      <c r="Q235" s="3"/>
      <c r="R235" s="3"/>
      <c r="S235" s="3"/>
      <c r="T235" s="3"/>
      <c r="U235" s="3"/>
      <c r="V235" s="3"/>
      <c r="W235" s="3"/>
      <c r="X235" s="3"/>
      <c r="Y235" s="3"/>
      <c r="Z235" s="3"/>
      <c r="AA235" s="3"/>
      <c r="AB235" s="3"/>
      <c r="AC235" s="3"/>
      <c r="AD235" s="3"/>
      <c r="AE235" s="3"/>
      <c r="AF235" s="3"/>
      <c r="AG235" s="3"/>
      <c r="AH235" s="3"/>
      <c r="AI235" s="3"/>
      <c r="AJ235" s="3"/>
    </row>
    <row r="236" spans="5:36" s="2" customFormat="1">
      <c r="E236" s="35"/>
      <c r="N236" s="106"/>
      <c r="O236" s="129"/>
      <c r="P236" s="3"/>
      <c r="Q236" s="3"/>
      <c r="R236" s="3"/>
      <c r="S236" s="3"/>
      <c r="T236" s="3"/>
      <c r="U236" s="3"/>
      <c r="V236" s="3"/>
      <c r="W236" s="3"/>
      <c r="X236" s="3"/>
      <c r="Y236" s="3"/>
      <c r="Z236" s="3"/>
      <c r="AA236" s="3"/>
      <c r="AB236" s="3"/>
      <c r="AC236" s="3"/>
      <c r="AD236" s="3"/>
      <c r="AE236" s="3"/>
      <c r="AF236" s="3"/>
      <c r="AG236" s="3"/>
      <c r="AH236" s="3"/>
      <c r="AI236" s="3"/>
      <c r="AJ236" s="3"/>
    </row>
    <row r="237" spans="5:36" s="2" customFormat="1">
      <c r="E237" s="35"/>
      <c r="N237" s="106"/>
      <c r="O237" s="129"/>
      <c r="P237" s="3"/>
      <c r="Q237" s="3"/>
      <c r="R237" s="3"/>
      <c r="S237" s="3"/>
      <c r="T237" s="3"/>
      <c r="U237" s="3"/>
      <c r="V237" s="3"/>
      <c r="W237" s="3"/>
      <c r="X237" s="3"/>
      <c r="Y237" s="3"/>
      <c r="Z237" s="3"/>
      <c r="AA237" s="3"/>
      <c r="AB237" s="3"/>
      <c r="AC237" s="3"/>
      <c r="AD237" s="3"/>
      <c r="AE237" s="3"/>
      <c r="AF237" s="3"/>
      <c r="AG237" s="3"/>
      <c r="AH237" s="3"/>
      <c r="AI237" s="3"/>
      <c r="AJ237" s="3"/>
    </row>
    <row r="238" spans="5:36" s="2" customFormat="1">
      <c r="E238" s="35"/>
      <c r="N238" s="106"/>
      <c r="O238" s="129"/>
      <c r="P238" s="3"/>
      <c r="Q238" s="3"/>
      <c r="R238" s="3"/>
      <c r="S238" s="3"/>
      <c r="T238" s="3"/>
      <c r="U238" s="3"/>
      <c r="V238" s="3"/>
      <c r="W238" s="3"/>
      <c r="X238" s="3"/>
      <c r="Y238" s="3"/>
      <c r="Z238" s="3"/>
      <c r="AA238" s="3"/>
      <c r="AB238" s="3"/>
      <c r="AC238" s="3"/>
      <c r="AD238" s="3"/>
      <c r="AE238" s="3"/>
      <c r="AF238" s="3"/>
      <c r="AG238" s="3"/>
      <c r="AH238" s="3"/>
      <c r="AI238" s="3"/>
      <c r="AJ238" s="3"/>
    </row>
    <row r="239" spans="5:36" s="2" customFormat="1">
      <c r="E239" s="35"/>
      <c r="N239" s="106"/>
      <c r="O239" s="129"/>
      <c r="P239" s="3"/>
      <c r="Q239" s="3"/>
      <c r="R239" s="3"/>
      <c r="S239" s="3"/>
      <c r="T239" s="3"/>
      <c r="U239" s="3"/>
      <c r="V239" s="3"/>
      <c r="W239" s="3"/>
      <c r="X239" s="3"/>
      <c r="Y239" s="3"/>
      <c r="Z239" s="3"/>
      <c r="AA239" s="3"/>
      <c r="AB239" s="3"/>
      <c r="AC239" s="3"/>
      <c r="AD239" s="3"/>
      <c r="AE239" s="3"/>
      <c r="AF239" s="3"/>
      <c r="AG239" s="3"/>
      <c r="AH239" s="3"/>
      <c r="AI239" s="3"/>
      <c r="AJ239" s="3"/>
    </row>
    <row r="240" spans="5:36" s="2" customFormat="1">
      <c r="E240" s="35"/>
      <c r="N240" s="106"/>
      <c r="O240" s="129"/>
      <c r="P240" s="3"/>
      <c r="Q240" s="3"/>
      <c r="R240" s="3"/>
      <c r="S240" s="3"/>
      <c r="T240" s="3"/>
      <c r="U240" s="3"/>
      <c r="V240" s="3"/>
      <c r="W240" s="3"/>
      <c r="X240" s="3"/>
      <c r="Y240" s="3"/>
      <c r="Z240" s="3"/>
      <c r="AA240" s="3"/>
      <c r="AB240" s="3"/>
      <c r="AC240" s="3"/>
      <c r="AD240" s="3"/>
      <c r="AE240" s="3"/>
      <c r="AF240" s="3"/>
      <c r="AG240" s="3"/>
      <c r="AH240" s="3"/>
      <c r="AI240" s="3"/>
      <c r="AJ240" s="3"/>
    </row>
    <row r="241" spans="5:36" s="2" customFormat="1">
      <c r="E241" s="35"/>
      <c r="N241" s="106"/>
      <c r="O241" s="129"/>
      <c r="P241" s="3"/>
      <c r="Q241" s="3"/>
      <c r="R241" s="3"/>
      <c r="S241" s="3"/>
      <c r="T241" s="3"/>
      <c r="U241" s="3"/>
      <c r="V241" s="3"/>
      <c r="W241" s="3"/>
      <c r="X241" s="3"/>
      <c r="Y241" s="3"/>
      <c r="Z241" s="3"/>
      <c r="AA241" s="3"/>
      <c r="AB241" s="3"/>
      <c r="AC241" s="3"/>
      <c r="AD241" s="3"/>
      <c r="AE241" s="3"/>
      <c r="AF241" s="3"/>
      <c r="AG241" s="3"/>
      <c r="AH241" s="3"/>
      <c r="AI241" s="3"/>
      <c r="AJ241" s="3"/>
    </row>
    <row r="242" spans="5:36" s="2" customFormat="1">
      <c r="E242" s="35"/>
      <c r="N242" s="106"/>
      <c r="O242" s="129"/>
      <c r="P242" s="3"/>
      <c r="Q242" s="3"/>
      <c r="R242" s="3"/>
      <c r="S242" s="3"/>
      <c r="T242" s="3"/>
      <c r="U242" s="3"/>
      <c r="V242" s="3"/>
      <c r="W242" s="3"/>
      <c r="X242" s="3"/>
      <c r="Y242" s="3"/>
      <c r="Z242" s="3"/>
      <c r="AA242" s="3"/>
      <c r="AB242" s="3"/>
      <c r="AC242" s="3"/>
      <c r="AD242" s="3"/>
      <c r="AE242" s="3"/>
      <c r="AF242" s="3"/>
      <c r="AG242" s="3"/>
      <c r="AH242" s="3"/>
      <c r="AI242" s="3"/>
      <c r="AJ242" s="3"/>
    </row>
    <row r="243" spans="5:36" s="2" customFormat="1">
      <c r="E243" s="35"/>
      <c r="N243" s="106"/>
      <c r="O243" s="129"/>
      <c r="P243" s="3"/>
      <c r="Q243" s="3"/>
      <c r="R243" s="3"/>
      <c r="S243" s="3"/>
      <c r="T243" s="3"/>
      <c r="U243" s="3"/>
      <c r="V243" s="3"/>
      <c r="W243" s="3"/>
      <c r="X243" s="3"/>
      <c r="Y243" s="3"/>
      <c r="Z243" s="3"/>
      <c r="AA243" s="3"/>
      <c r="AB243" s="3"/>
      <c r="AC243" s="3"/>
      <c r="AD243" s="3"/>
      <c r="AE243" s="3"/>
      <c r="AF243" s="3"/>
      <c r="AG243" s="3"/>
      <c r="AH243" s="3"/>
      <c r="AI243" s="3"/>
      <c r="AJ243" s="3"/>
    </row>
    <row r="244" spans="5:36" s="2" customFormat="1">
      <c r="E244" s="35"/>
      <c r="N244" s="106"/>
      <c r="O244" s="129"/>
      <c r="P244" s="3"/>
      <c r="Q244" s="3"/>
      <c r="R244" s="3"/>
      <c r="S244" s="3"/>
      <c r="T244" s="3"/>
      <c r="U244" s="3"/>
      <c r="V244" s="3"/>
      <c r="W244" s="3"/>
      <c r="X244" s="3"/>
      <c r="Y244" s="3"/>
      <c r="Z244" s="3"/>
      <c r="AA244" s="3"/>
      <c r="AB244" s="3"/>
      <c r="AC244" s="3"/>
      <c r="AD244" s="3"/>
      <c r="AE244" s="3"/>
      <c r="AF244" s="3"/>
      <c r="AG244" s="3"/>
      <c r="AH244" s="3"/>
      <c r="AI244" s="3"/>
      <c r="AJ244" s="3"/>
    </row>
    <row r="245" spans="5:36" s="2" customFormat="1">
      <c r="E245" s="35"/>
      <c r="N245" s="106"/>
      <c r="O245" s="129"/>
      <c r="P245" s="3"/>
      <c r="Q245" s="3"/>
      <c r="R245" s="3"/>
      <c r="S245" s="3"/>
      <c r="T245" s="3"/>
      <c r="U245" s="3"/>
      <c r="V245" s="3"/>
      <c r="W245" s="3"/>
      <c r="X245" s="3"/>
      <c r="Y245" s="3"/>
      <c r="Z245" s="3"/>
      <c r="AA245" s="3"/>
      <c r="AB245" s="3"/>
      <c r="AC245" s="3"/>
      <c r="AD245" s="3"/>
      <c r="AE245" s="3"/>
      <c r="AF245" s="3"/>
      <c r="AG245" s="3"/>
      <c r="AH245" s="3"/>
      <c r="AI245" s="3"/>
      <c r="AJ245" s="3"/>
    </row>
    <row r="246" spans="5:36" s="2" customFormat="1">
      <c r="E246" s="35"/>
      <c r="N246" s="106"/>
      <c r="O246" s="129"/>
      <c r="P246" s="3"/>
      <c r="Q246" s="3"/>
      <c r="R246" s="3"/>
      <c r="S246" s="3"/>
      <c r="T246" s="3"/>
      <c r="U246" s="3"/>
      <c r="V246" s="3"/>
      <c r="W246" s="3"/>
      <c r="X246" s="3"/>
      <c r="Y246" s="3"/>
      <c r="Z246" s="3"/>
      <c r="AA246" s="3"/>
      <c r="AB246" s="3"/>
      <c r="AC246" s="3"/>
      <c r="AD246" s="3"/>
      <c r="AE246" s="3"/>
      <c r="AF246" s="3"/>
      <c r="AG246" s="3"/>
      <c r="AH246" s="3"/>
      <c r="AI246" s="3"/>
      <c r="AJ246" s="3"/>
    </row>
    <row r="247" spans="5:36" s="2" customFormat="1">
      <c r="E247" s="35"/>
      <c r="N247" s="106"/>
      <c r="O247" s="129"/>
      <c r="P247" s="3"/>
      <c r="Q247" s="3"/>
      <c r="R247" s="3"/>
      <c r="S247" s="3"/>
      <c r="T247" s="3"/>
      <c r="U247" s="3"/>
      <c r="V247" s="3"/>
      <c r="W247" s="3"/>
      <c r="X247" s="3"/>
      <c r="Y247" s="3"/>
      <c r="Z247" s="3"/>
      <c r="AA247" s="3"/>
      <c r="AB247" s="3"/>
      <c r="AC247" s="3"/>
      <c r="AD247" s="3"/>
      <c r="AE247" s="3"/>
      <c r="AF247" s="3"/>
      <c r="AG247" s="3"/>
      <c r="AH247" s="3"/>
      <c r="AI247" s="3"/>
      <c r="AJ247" s="3"/>
    </row>
    <row r="248" spans="5:36" s="2" customFormat="1">
      <c r="E248" s="35"/>
      <c r="N248" s="106"/>
      <c r="O248" s="129"/>
      <c r="P248" s="3"/>
      <c r="Q248" s="3"/>
      <c r="R248" s="3"/>
      <c r="S248" s="3"/>
      <c r="T248" s="3"/>
      <c r="U248" s="3"/>
      <c r="V248" s="3"/>
      <c r="W248" s="3"/>
      <c r="X248" s="3"/>
      <c r="Y248" s="3"/>
      <c r="Z248" s="3"/>
      <c r="AA248" s="3"/>
      <c r="AB248" s="3"/>
      <c r="AC248" s="3"/>
      <c r="AD248" s="3"/>
      <c r="AE248" s="3"/>
      <c r="AF248" s="3"/>
      <c r="AG248" s="3"/>
      <c r="AH248" s="3"/>
      <c r="AI248" s="3"/>
      <c r="AJ248" s="3"/>
    </row>
    <row r="249" spans="5:36" s="2" customFormat="1">
      <c r="E249" s="35"/>
      <c r="N249" s="106"/>
      <c r="O249" s="129"/>
      <c r="P249" s="3"/>
      <c r="Q249" s="3"/>
      <c r="R249" s="3"/>
      <c r="S249" s="3"/>
      <c r="T249" s="3"/>
      <c r="U249" s="3"/>
      <c r="V249" s="3"/>
      <c r="W249" s="3"/>
      <c r="X249" s="3"/>
      <c r="Y249" s="3"/>
      <c r="Z249" s="3"/>
      <c r="AA249" s="3"/>
      <c r="AB249" s="3"/>
      <c r="AC249" s="3"/>
      <c r="AD249" s="3"/>
      <c r="AE249" s="3"/>
      <c r="AF249" s="3"/>
      <c r="AG249" s="3"/>
      <c r="AH249" s="3"/>
      <c r="AI249" s="3"/>
      <c r="AJ249" s="3"/>
    </row>
    <row r="250" spans="5:36" s="2" customFormat="1">
      <c r="E250" s="35"/>
      <c r="N250" s="106"/>
      <c r="O250" s="129"/>
      <c r="P250" s="3"/>
      <c r="Q250" s="3"/>
      <c r="R250" s="3"/>
      <c r="S250" s="3"/>
      <c r="T250" s="3"/>
      <c r="U250" s="3"/>
      <c r="V250" s="3"/>
      <c r="W250" s="3"/>
      <c r="X250" s="3"/>
      <c r="Y250" s="3"/>
      <c r="Z250" s="3"/>
      <c r="AA250" s="3"/>
      <c r="AB250" s="3"/>
      <c r="AC250" s="3"/>
      <c r="AD250" s="3"/>
      <c r="AE250" s="3"/>
      <c r="AF250" s="3"/>
      <c r="AG250" s="3"/>
      <c r="AH250" s="3"/>
      <c r="AI250" s="3"/>
      <c r="AJ250" s="3"/>
    </row>
    <row r="251" spans="5:36" s="2" customFormat="1">
      <c r="E251" s="35"/>
      <c r="N251" s="106"/>
      <c r="O251" s="129"/>
      <c r="P251" s="3"/>
      <c r="Q251" s="3"/>
      <c r="R251" s="3"/>
      <c r="S251" s="3"/>
      <c r="T251" s="3"/>
      <c r="U251" s="3"/>
      <c r="V251" s="3"/>
      <c r="W251" s="3"/>
      <c r="X251" s="3"/>
      <c r="Y251" s="3"/>
      <c r="Z251" s="3"/>
      <c r="AA251" s="3"/>
      <c r="AB251" s="3"/>
      <c r="AC251" s="3"/>
      <c r="AD251" s="3"/>
      <c r="AE251" s="3"/>
      <c r="AF251" s="3"/>
      <c r="AG251" s="3"/>
      <c r="AH251" s="3"/>
      <c r="AI251" s="3"/>
      <c r="AJ251" s="3"/>
    </row>
    <row r="252" spans="5:36" s="2" customFormat="1">
      <c r="E252" s="35"/>
      <c r="N252" s="106"/>
      <c r="O252" s="129"/>
      <c r="P252" s="3"/>
      <c r="Q252" s="3"/>
      <c r="R252" s="3"/>
      <c r="S252" s="3"/>
      <c r="T252" s="3"/>
      <c r="U252" s="3"/>
      <c r="V252" s="3"/>
      <c r="W252" s="3"/>
      <c r="X252" s="3"/>
      <c r="Y252" s="3"/>
      <c r="Z252" s="3"/>
      <c r="AA252" s="3"/>
      <c r="AB252" s="3"/>
      <c r="AC252" s="3"/>
      <c r="AD252" s="3"/>
      <c r="AE252" s="3"/>
      <c r="AF252" s="3"/>
      <c r="AG252" s="3"/>
      <c r="AH252" s="3"/>
      <c r="AI252" s="3"/>
      <c r="AJ252" s="3"/>
    </row>
    <row r="253" spans="5:36" s="2" customFormat="1">
      <c r="E253" s="35"/>
      <c r="N253" s="106"/>
      <c r="O253" s="129"/>
      <c r="P253" s="3"/>
      <c r="Q253" s="3"/>
      <c r="R253" s="3"/>
      <c r="S253" s="3"/>
      <c r="T253" s="3"/>
      <c r="U253" s="3"/>
      <c r="V253" s="3"/>
      <c r="W253" s="3"/>
      <c r="X253" s="3"/>
      <c r="Y253" s="3"/>
      <c r="Z253" s="3"/>
      <c r="AA253" s="3"/>
      <c r="AB253" s="3"/>
      <c r="AC253" s="3"/>
      <c r="AD253" s="3"/>
      <c r="AE253" s="3"/>
      <c r="AF253" s="3"/>
      <c r="AG253" s="3"/>
      <c r="AH253" s="3"/>
      <c r="AI253" s="3"/>
      <c r="AJ253" s="3"/>
    </row>
    <row r="254" spans="5:36" s="2" customFormat="1">
      <c r="E254" s="35"/>
      <c r="N254" s="106"/>
      <c r="O254" s="129"/>
      <c r="P254" s="3"/>
      <c r="Q254" s="3"/>
      <c r="R254" s="3"/>
      <c r="S254" s="3"/>
      <c r="T254" s="3"/>
      <c r="U254" s="3"/>
      <c r="V254" s="3"/>
      <c r="W254" s="3"/>
      <c r="X254" s="3"/>
      <c r="Y254" s="3"/>
      <c r="Z254" s="3"/>
      <c r="AA254" s="3"/>
      <c r="AB254" s="3"/>
      <c r="AC254" s="3"/>
      <c r="AD254" s="3"/>
      <c r="AE254" s="3"/>
      <c r="AF254" s="3"/>
      <c r="AG254" s="3"/>
      <c r="AH254" s="3"/>
      <c r="AI254" s="3"/>
      <c r="AJ254" s="3"/>
    </row>
    <row r="255" spans="5:36" s="2" customFormat="1">
      <c r="E255" s="35"/>
      <c r="N255" s="106"/>
      <c r="O255" s="129"/>
      <c r="P255" s="3"/>
      <c r="Q255" s="3"/>
      <c r="R255" s="3"/>
      <c r="S255" s="3"/>
      <c r="T255" s="3"/>
      <c r="U255" s="3"/>
      <c r="V255" s="3"/>
      <c r="W255" s="3"/>
      <c r="X255" s="3"/>
      <c r="Y255" s="3"/>
      <c r="Z255" s="3"/>
      <c r="AA255" s="3"/>
      <c r="AB255" s="3"/>
      <c r="AC255" s="3"/>
      <c r="AD255" s="3"/>
      <c r="AE255" s="3"/>
      <c r="AF255" s="3"/>
      <c r="AG255" s="3"/>
      <c r="AH255" s="3"/>
      <c r="AI255" s="3"/>
      <c r="AJ255" s="3"/>
    </row>
    <row r="256" spans="5:36" s="2" customFormat="1">
      <c r="E256" s="35"/>
      <c r="N256" s="106"/>
      <c r="O256" s="129"/>
      <c r="P256" s="3"/>
      <c r="Q256" s="3"/>
      <c r="R256" s="3"/>
      <c r="S256" s="3"/>
      <c r="T256" s="3"/>
      <c r="U256" s="3"/>
      <c r="V256" s="3"/>
      <c r="W256" s="3"/>
      <c r="X256" s="3"/>
      <c r="Y256" s="3"/>
      <c r="Z256" s="3"/>
      <c r="AA256" s="3"/>
      <c r="AB256" s="3"/>
      <c r="AC256" s="3"/>
      <c r="AD256" s="3"/>
      <c r="AE256" s="3"/>
      <c r="AF256" s="3"/>
      <c r="AG256" s="3"/>
      <c r="AH256" s="3"/>
      <c r="AI256" s="3"/>
      <c r="AJ256" s="3"/>
    </row>
    <row r="257" spans="5:36" s="2" customFormat="1">
      <c r="E257" s="35"/>
      <c r="N257" s="106"/>
      <c r="O257" s="129"/>
      <c r="P257" s="3"/>
      <c r="Q257" s="3"/>
      <c r="R257" s="3"/>
      <c r="S257" s="3"/>
      <c r="T257" s="3"/>
      <c r="U257" s="3"/>
      <c r="V257" s="3"/>
      <c r="W257" s="3"/>
      <c r="X257" s="3"/>
      <c r="Y257" s="3"/>
      <c r="Z257" s="3"/>
      <c r="AA257" s="3"/>
      <c r="AB257" s="3"/>
      <c r="AC257" s="3"/>
      <c r="AD257" s="3"/>
      <c r="AE257" s="3"/>
      <c r="AF257" s="3"/>
      <c r="AG257" s="3"/>
      <c r="AH257" s="3"/>
      <c r="AI257" s="3"/>
      <c r="AJ257" s="3"/>
    </row>
    <row r="258" spans="5:36" s="2" customFormat="1">
      <c r="E258" s="35"/>
      <c r="N258" s="106"/>
      <c r="O258" s="129"/>
      <c r="P258" s="3"/>
      <c r="Q258" s="3"/>
      <c r="R258" s="3"/>
      <c r="S258" s="3"/>
      <c r="T258" s="3"/>
      <c r="U258" s="3"/>
      <c r="V258" s="3"/>
      <c r="W258" s="3"/>
      <c r="X258" s="3"/>
      <c r="Y258" s="3"/>
      <c r="Z258" s="3"/>
      <c r="AA258" s="3"/>
      <c r="AB258" s="3"/>
      <c r="AC258" s="3"/>
      <c r="AD258" s="3"/>
      <c r="AE258" s="3"/>
      <c r="AF258" s="3"/>
      <c r="AG258" s="3"/>
      <c r="AH258" s="3"/>
      <c r="AI258" s="3"/>
      <c r="AJ258" s="3"/>
    </row>
    <row r="259" spans="5:36" s="2" customFormat="1">
      <c r="E259" s="35"/>
      <c r="N259" s="106"/>
      <c r="O259" s="129"/>
      <c r="P259" s="3"/>
      <c r="Q259" s="3"/>
      <c r="R259" s="3"/>
      <c r="S259" s="3"/>
      <c r="T259" s="3"/>
      <c r="U259" s="3"/>
      <c r="V259" s="3"/>
      <c r="W259" s="3"/>
      <c r="X259" s="3"/>
      <c r="Y259" s="3"/>
      <c r="Z259" s="3"/>
      <c r="AA259" s="3"/>
      <c r="AB259" s="3"/>
      <c r="AC259" s="3"/>
      <c r="AD259" s="3"/>
      <c r="AE259" s="3"/>
      <c r="AF259" s="3"/>
      <c r="AG259" s="3"/>
      <c r="AH259" s="3"/>
      <c r="AI259" s="3"/>
      <c r="AJ259" s="3"/>
    </row>
    <row r="260" spans="5:36" s="2" customFormat="1">
      <c r="E260" s="35"/>
      <c r="N260" s="106"/>
      <c r="O260" s="129"/>
      <c r="P260" s="3"/>
      <c r="Q260" s="3"/>
      <c r="R260" s="3"/>
      <c r="S260" s="3"/>
      <c r="T260" s="3"/>
      <c r="U260" s="3"/>
      <c r="V260" s="3"/>
      <c r="W260" s="3"/>
      <c r="X260" s="3"/>
      <c r="Y260" s="3"/>
      <c r="Z260" s="3"/>
      <c r="AA260" s="3"/>
      <c r="AB260" s="3"/>
      <c r="AC260" s="3"/>
      <c r="AD260" s="3"/>
      <c r="AE260" s="3"/>
      <c r="AF260" s="3"/>
      <c r="AG260" s="3"/>
      <c r="AH260" s="3"/>
      <c r="AI260" s="3"/>
      <c r="AJ260" s="3"/>
    </row>
    <row r="261" spans="5:36" s="2" customFormat="1">
      <c r="E261" s="35"/>
      <c r="N261" s="106"/>
      <c r="O261" s="129"/>
      <c r="P261" s="3"/>
      <c r="Q261" s="3"/>
      <c r="R261" s="3"/>
      <c r="S261" s="3"/>
      <c r="T261" s="3"/>
      <c r="U261" s="3"/>
      <c r="V261" s="3"/>
      <c r="W261" s="3"/>
      <c r="X261" s="3"/>
      <c r="Y261" s="3"/>
      <c r="Z261" s="3"/>
      <c r="AA261" s="3"/>
      <c r="AB261" s="3"/>
      <c r="AC261" s="3"/>
      <c r="AD261" s="3"/>
      <c r="AE261" s="3"/>
      <c r="AF261" s="3"/>
      <c r="AG261" s="3"/>
      <c r="AH261" s="3"/>
      <c r="AI261" s="3"/>
      <c r="AJ261" s="3"/>
    </row>
    <row r="262" spans="5:36" s="2" customFormat="1">
      <c r="E262" s="35"/>
      <c r="N262" s="106"/>
      <c r="O262" s="129"/>
      <c r="P262" s="3"/>
      <c r="Q262" s="3"/>
      <c r="R262" s="3"/>
      <c r="S262" s="3"/>
      <c r="T262" s="3"/>
      <c r="U262" s="3"/>
      <c r="V262" s="3"/>
      <c r="W262" s="3"/>
      <c r="X262" s="3"/>
      <c r="Y262" s="3"/>
      <c r="Z262" s="3"/>
      <c r="AA262" s="3"/>
      <c r="AB262" s="3"/>
      <c r="AC262" s="3"/>
      <c r="AD262" s="3"/>
      <c r="AE262" s="3"/>
      <c r="AF262" s="3"/>
      <c r="AG262" s="3"/>
      <c r="AH262" s="3"/>
      <c r="AI262" s="3"/>
      <c r="AJ262" s="3"/>
    </row>
    <row r="263" spans="5:36" s="2" customFormat="1">
      <c r="E263" s="35"/>
      <c r="N263" s="106"/>
      <c r="O263" s="129"/>
      <c r="P263" s="3"/>
      <c r="Q263" s="3"/>
      <c r="R263" s="3"/>
      <c r="S263" s="3"/>
      <c r="T263" s="3"/>
      <c r="U263" s="3"/>
      <c r="V263" s="3"/>
      <c r="W263" s="3"/>
      <c r="X263" s="3"/>
      <c r="Y263" s="3"/>
      <c r="Z263" s="3"/>
      <c r="AA263" s="3"/>
      <c r="AB263" s="3"/>
      <c r="AC263" s="3"/>
      <c r="AD263" s="3"/>
      <c r="AE263" s="3"/>
      <c r="AF263" s="3"/>
      <c r="AG263" s="3"/>
      <c r="AH263" s="3"/>
      <c r="AI263" s="3"/>
      <c r="AJ263" s="3"/>
    </row>
    <row r="264" spans="5:36" s="2" customFormat="1">
      <c r="E264" s="35"/>
      <c r="N264" s="106"/>
      <c r="O264" s="129"/>
      <c r="P264" s="3"/>
      <c r="Q264" s="3"/>
      <c r="R264" s="3"/>
      <c r="S264" s="3"/>
      <c r="T264" s="3"/>
      <c r="U264" s="3"/>
      <c r="V264" s="3"/>
      <c r="W264" s="3"/>
      <c r="X264" s="3"/>
      <c r="Y264" s="3"/>
      <c r="Z264" s="3"/>
      <c r="AA264" s="3"/>
      <c r="AB264" s="3"/>
      <c r="AC264" s="3"/>
      <c r="AD264" s="3"/>
      <c r="AE264" s="3"/>
      <c r="AF264" s="3"/>
      <c r="AG264" s="3"/>
      <c r="AH264" s="3"/>
      <c r="AI264" s="3"/>
      <c r="AJ264" s="3"/>
    </row>
    <row r="265" spans="5:36" s="2" customFormat="1">
      <c r="E265" s="35"/>
      <c r="N265" s="106"/>
      <c r="O265" s="129"/>
      <c r="P265" s="3"/>
      <c r="Q265" s="3"/>
      <c r="R265" s="3"/>
      <c r="S265" s="3"/>
      <c r="T265" s="3"/>
      <c r="U265" s="3"/>
      <c r="V265" s="3"/>
      <c r="W265" s="3"/>
      <c r="X265" s="3"/>
      <c r="Y265" s="3"/>
      <c r="Z265" s="3"/>
      <c r="AA265" s="3"/>
      <c r="AB265" s="3"/>
      <c r="AC265" s="3"/>
      <c r="AD265" s="3"/>
      <c r="AE265" s="3"/>
      <c r="AF265" s="3"/>
      <c r="AG265" s="3"/>
      <c r="AH265" s="3"/>
      <c r="AI265" s="3"/>
      <c r="AJ265" s="3"/>
    </row>
    <row r="266" spans="5:36" s="2" customFormat="1">
      <c r="E266" s="35"/>
      <c r="N266" s="106"/>
      <c r="O266" s="129"/>
      <c r="P266" s="3"/>
      <c r="Q266" s="3"/>
      <c r="R266" s="3"/>
      <c r="S266" s="3"/>
      <c r="T266" s="3"/>
      <c r="U266" s="3"/>
      <c r="V266" s="3"/>
      <c r="W266" s="3"/>
      <c r="X266" s="3"/>
      <c r="Y266" s="3"/>
      <c r="Z266" s="3"/>
      <c r="AA266" s="3"/>
      <c r="AB266" s="3"/>
      <c r="AC266" s="3"/>
      <c r="AD266" s="3"/>
      <c r="AE266" s="3"/>
      <c r="AF266" s="3"/>
      <c r="AG266" s="3"/>
      <c r="AH266" s="3"/>
      <c r="AI266" s="3"/>
      <c r="AJ266" s="3"/>
    </row>
    <row r="267" spans="5:36" s="2" customFormat="1">
      <c r="E267" s="35"/>
      <c r="N267" s="106"/>
      <c r="O267" s="129"/>
      <c r="P267" s="3"/>
      <c r="Q267" s="3"/>
      <c r="R267" s="3"/>
      <c r="S267" s="3"/>
      <c r="T267" s="3"/>
      <c r="U267" s="3"/>
      <c r="V267" s="3"/>
      <c r="W267" s="3"/>
      <c r="X267" s="3"/>
      <c r="Y267" s="3"/>
      <c r="Z267" s="3"/>
      <c r="AA267" s="3"/>
      <c r="AB267" s="3"/>
      <c r="AC267" s="3"/>
      <c r="AD267" s="3"/>
      <c r="AE267" s="3"/>
      <c r="AF267" s="3"/>
      <c r="AG267" s="3"/>
      <c r="AH267" s="3"/>
      <c r="AI267" s="3"/>
      <c r="AJ267" s="3"/>
    </row>
    <row r="268" spans="5:36" s="2" customFormat="1">
      <c r="E268" s="35"/>
      <c r="N268" s="106"/>
      <c r="O268" s="129"/>
      <c r="P268" s="3"/>
      <c r="Q268" s="3"/>
      <c r="R268" s="3"/>
      <c r="S268" s="3"/>
      <c r="T268" s="3"/>
      <c r="U268" s="3"/>
      <c r="V268" s="3"/>
      <c r="W268" s="3"/>
      <c r="X268" s="3"/>
      <c r="Y268" s="3"/>
      <c r="Z268" s="3"/>
      <c r="AA268" s="3"/>
      <c r="AB268" s="3"/>
      <c r="AC268" s="3"/>
      <c r="AD268" s="3"/>
      <c r="AE268" s="3"/>
      <c r="AF268" s="3"/>
      <c r="AG268" s="3"/>
      <c r="AH268" s="3"/>
      <c r="AI268" s="3"/>
      <c r="AJ268" s="3"/>
    </row>
    <row r="269" spans="5:36" s="2" customFormat="1">
      <c r="E269" s="35"/>
      <c r="N269" s="106"/>
      <c r="O269" s="129"/>
      <c r="P269" s="3"/>
      <c r="Q269" s="3"/>
      <c r="R269" s="3"/>
      <c r="S269" s="3"/>
      <c r="T269" s="3"/>
      <c r="U269" s="3"/>
      <c r="V269" s="3"/>
      <c r="W269" s="3"/>
      <c r="X269" s="3"/>
      <c r="Y269" s="3"/>
      <c r="Z269" s="3"/>
      <c r="AA269" s="3"/>
      <c r="AB269" s="3"/>
      <c r="AC269" s="3"/>
      <c r="AD269" s="3"/>
      <c r="AE269" s="3"/>
      <c r="AF269" s="3"/>
      <c r="AG269" s="3"/>
      <c r="AH269" s="3"/>
      <c r="AI269" s="3"/>
      <c r="AJ269" s="3"/>
    </row>
    <row r="270" spans="5:36" s="2" customFormat="1">
      <c r="E270" s="35"/>
      <c r="N270" s="106"/>
      <c r="O270" s="129"/>
      <c r="P270" s="3"/>
      <c r="Q270" s="3"/>
      <c r="R270" s="3"/>
      <c r="S270" s="3"/>
      <c r="T270" s="3"/>
      <c r="U270" s="3"/>
      <c r="V270" s="3"/>
      <c r="W270" s="3"/>
      <c r="X270" s="3"/>
      <c r="Y270" s="3"/>
      <c r="Z270" s="3"/>
      <c r="AA270" s="3"/>
      <c r="AB270" s="3"/>
      <c r="AC270" s="3"/>
      <c r="AD270" s="3"/>
      <c r="AE270" s="3"/>
      <c r="AF270" s="3"/>
      <c r="AG270" s="3"/>
      <c r="AH270" s="3"/>
      <c r="AI270" s="3"/>
      <c r="AJ270" s="3"/>
    </row>
    <row r="271" spans="5:36" s="2" customFormat="1">
      <c r="E271" s="35"/>
      <c r="N271" s="106"/>
      <c r="O271" s="129"/>
      <c r="P271" s="3"/>
      <c r="Q271" s="3"/>
      <c r="R271" s="3"/>
      <c r="S271" s="3"/>
      <c r="T271" s="3"/>
      <c r="U271" s="3"/>
      <c r="V271" s="3"/>
      <c r="W271" s="3"/>
      <c r="X271" s="3"/>
      <c r="Y271" s="3"/>
      <c r="Z271" s="3"/>
      <c r="AA271" s="3"/>
      <c r="AB271" s="3"/>
      <c r="AC271" s="3"/>
      <c r="AD271" s="3"/>
      <c r="AE271" s="3"/>
      <c r="AF271" s="3"/>
      <c r="AG271" s="3"/>
      <c r="AH271" s="3"/>
      <c r="AI271" s="3"/>
      <c r="AJ271" s="3"/>
    </row>
    <row r="272" spans="5:36" s="2" customFormat="1">
      <c r="E272" s="35"/>
      <c r="N272" s="106"/>
      <c r="O272" s="129"/>
      <c r="P272" s="3"/>
      <c r="Q272" s="3"/>
      <c r="R272" s="3"/>
      <c r="S272" s="3"/>
      <c r="T272" s="3"/>
      <c r="U272" s="3"/>
      <c r="V272" s="3"/>
      <c r="W272" s="3"/>
      <c r="X272" s="3"/>
      <c r="Y272" s="3"/>
      <c r="Z272" s="3"/>
      <c r="AA272" s="3"/>
      <c r="AB272" s="3"/>
      <c r="AC272" s="3"/>
      <c r="AD272" s="3"/>
      <c r="AE272" s="3"/>
      <c r="AF272" s="3"/>
      <c r="AG272" s="3"/>
      <c r="AH272" s="3"/>
      <c r="AI272" s="3"/>
      <c r="AJ272" s="3"/>
    </row>
    <row r="273" spans="5:36" s="2" customFormat="1">
      <c r="E273" s="35"/>
      <c r="N273" s="106"/>
      <c r="O273" s="129"/>
      <c r="P273" s="3"/>
      <c r="Q273" s="3"/>
      <c r="R273" s="3"/>
      <c r="S273" s="3"/>
      <c r="T273" s="3"/>
      <c r="U273" s="3"/>
      <c r="V273" s="3"/>
      <c r="W273" s="3"/>
      <c r="X273" s="3"/>
      <c r="Y273" s="3"/>
      <c r="Z273" s="3"/>
      <c r="AA273" s="3"/>
      <c r="AB273" s="3"/>
      <c r="AC273" s="3"/>
      <c r="AD273" s="3"/>
      <c r="AE273" s="3"/>
      <c r="AF273" s="3"/>
      <c r="AG273" s="3"/>
      <c r="AH273" s="3"/>
      <c r="AI273" s="3"/>
      <c r="AJ273" s="3"/>
    </row>
    <row r="274" spans="5:36" s="2" customFormat="1">
      <c r="E274" s="35"/>
      <c r="N274" s="106"/>
      <c r="O274" s="129"/>
      <c r="P274" s="3"/>
      <c r="Q274" s="3"/>
      <c r="R274" s="3"/>
      <c r="S274" s="3"/>
      <c r="T274" s="3"/>
      <c r="U274" s="3"/>
      <c r="V274" s="3"/>
      <c r="W274" s="3"/>
      <c r="X274" s="3"/>
      <c r="Y274" s="3"/>
      <c r="Z274" s="3"/>
      <c r="AA274" s="3"/>
      <c r="AB274" s="3"/>
      <c r="AC274" s="3"/>
      <c r="AD274" s="3"/>
      <c r="AE274" s="3"/>
      <c r="AF274" s="3"/>
      <c r="AG274" s="3"/>
      <c r="AH274" s="3"/>
      <c r="AI274" s="3"/>
      <c r="AJ274" s="3"/>
    </row>
    <row r="275" spans="5:36" s="2" customFormat="1">
      <c r="E275" s="35"/>
      <c r="N275" s="106"/>
      <c r="O275" s="129"/>
      <c r="P275" s="3"/>
      <c r="Q275" s="3"/>
      <c r="R275" s="3"/>
      <c r="S275" s="3"/>
      <c r="T275" s="3"/>
      <c r="U275" s="3"/>
      <c r="V275" s="3"/>
      <c r="W275" s="3"/>
      <c r="X275" s="3"/>
      <c r="Y275" s="3"/>
      <c r="Z275" s="3"/>
      <c r="AA275" s="3"/>
      <c r="AB275" s="3"/>
      <c r="AC275" s="3"/>
      <c r="AD275" s="3"/>
      <c r="AE275" s="3"/>
      <c r="AF275" s="3"/>
      <c r="AG275" s="3"/>
      <c r="AH275" s="3"/>
      <c r="AI275" s="3"/>
      <c r="AJ275" s="3"/>
    </row>
    <row r="276" spans="5:36" s="2" customFormat="1">
      <c r="E276" s="35"/>
      <c r="N276" s="106"/>
      <c r="O276" s="129"/>
      <c r="P276" s="3"/>
      <c r="Q276" s="3"/>
      <c r="R276" s="3"/>
      <c r="S276" s="3"/>
      <c r="T276" s="3"/>
      <c r="U276" s="3"/>
      <c r="V276" s="3"/>
      <c r="W276" s="3"/>
      <c r="X276" s="3"/>
      <c r="Y276" s="3"/>
      <c r="Z276" s="3"/>
      <c r="AA276" s="3"/>
      <c r="AB276" s="3"/>
      <c r="AC276" s="3"/>
      <c r="AD276" s="3"/>
      <c r="AE276" s="3"/>
      <c r="AF276" s="3"/>
      <c r="AG276" s="3"/>
      <c r="AH276" s="3"/>
      <c r="AI276" s="3"/>
      <c r="AJ276" s="3"/>
    </row>
    <row r="277" spans="5:36" s="2" customFormat="1">
      <c r="E277" s="35"/>
      <c r="N277" s="106"/>
      <c r="O277" s="129"/>
      <c r="P277" s="3"/>
      <c r="Q277" s="3"/>
      <c r="R277" s="3"/>
      <c r="S277" s="3"/>
      <c r="T277" s="3"/>
      <c r="U277" s="3"/>
      <c r="V277" s="3"/>
      <c r="W277" s="3"/>
      <c r="X277" s="3"/>
      <c r="Y277" s="3"/>
      <c r="Z277" s="3"/>
      <c r="AA277" s="3"/>
      <c r="AB277" s="3"/>
      <c r="AC277" s="3"/>
      <c r="AD277" s="3"/>
      <c r="AE277" s="3"/>
      <c r="AF277" s="3"/>
      <c r="AG277" s="3"/>
      <c r="AH277" s="3"/>
      <c r="AI277" s="3"/>
      <c r="AJ277" s="3"/>
    </row>
    <row r="278" spans="5:36" s="2" customFormat="1">
      <c r="E278" s="35"/>
      <c r="N278" s="106"/>
      <c r="O278" s="129"/>
      <c r="P278" s="3"/>
      <c r="Q278" s="3"/>
      <c r="R278" s="3"/>
      <c r="S278" s="3"/>
      <c r="T278" s="3"/>
      <c r="U278" s="3"/>
      <c r="V278" s="3"/>
      <c r="W278" s="3"/>
      <c r="X278" s="3"/>
      <c r="Y278" s="3"/>
      <c r="Z278" s="3"/>
      <c r="AA278" s="3"/>
      <c r="AB278" s="3"/>
      <c r="AC278" s="3"/>
      <c r="AD278" s="3"/>
      <c r="AE278" s="3"/>
      <c r="AF278" s="3"/>
      <c r="AG278" s="3"/>
      <c r="AH278" s="3"/>
      <c r="AI278" s="3"/>
      <c r="AJ278" s="3"/>
    </row>
    <row r="279" spans="5:36" s="2" customFormat="1">
      <c r="E279" s="35"/>
      <c r="N279" s="106"/>
      <c r="O279" s="129"/>
      <c r="P279" s="3"/>
      <c r="Q279" s="3"/>
      <c r="R279" s="3"/>
      <c r="S279" s="3"/>
      <c r="T279" s="3"/>
      <c r="U279" s="3"/>
      <c r="V279" s="3"/>
      <c r="W279" s="3"/>
      <c r="X279" s="3"/>
      <c r="Y279" s="3"/>
      <c r="Z279" s="3"/>
      <c r="AA279" s="3"/>
      <c r="AB279" s="3"/>
      <c r="AC279" s="3"/>
      <c r="AD279" s="3"/>
      <c r="AE279" s="3"/>
      <c r="AF279" s="3"/>
      <c r="AG279" s="3"/>
      <c r="AH279" s="3"/>
      <c r="AI279" s="3"/>
      <c r="AJ279" s="3"/>
    </row>
    <row r="280" spans="5:36" s="2" customFormat="1">
      <c r="E280" s="35"/>
      <c r="N280" s="106"/>
      <c r="O280" s="129"/>
      <c r="P280" s="3"/>
      <c r="Q280" s="3"/>
      <c r="R280" s="3"/>
      <c r="S280" s="3"/>
      <c r="T280" s="3"/>
      <c r="U280" s="3"/>
      <c r="V280" s="3"/>
      <c r="W280" s="3"/>
      <c r="X280" s="3"/>
      <c r="Y280" s="3"/>
      <c r="Z280" s="3"/>
      <c r="AA280" s="3"/>
      <c r="AB280" s="3"/>
      <c r="AC280" s="3"/>
      <c r="AD280" s="3"/>
      <c r="AE280" s="3"/>
      <c r="AF280" s="3"/>
      <c r="AG280" s="3"/>
      <c r="AH280" s="3"/>
      <c r="AI280" s="3"/>
      <c r="AJ280" s="3"/>
    </row>
    <row r="281" spans="5:36" s="2" customFormat="1">
      <c r="E281" s="35"/>
      <c r="N281" s="106"/>
      <c r="O281" s="129"/>
      <c r="P281" s="3"/>
      <c r="Q281" s="3"/>
      <c r="R281" s="3"/>
      <c r="S281" s="3"/>
      <c r="T281" s="3"/>
      <c r="U281" s="3"/>
      <c r="V281" s="3"/>
      <c r="W281" s="3"/>
      <c r="X281" s="3"/>
      <c r="Y281" s="3"/>
      <c r="Z281" s="3"/>
      <c r="AA281" s="3"/>
      <c r="AB281" s="3"/>
      <c r="AC281" s="3"/>
      <c r="AD281" s="3"/>
      <c r="AE281" s="3"/>
      <c r="AF281" s="3"/>
      <c r="AG281" s="3"/>
      <c r="AH281" s="3"/>
      <c r="AI281" s="3"/>
      <c r="AJ281" s="3"/>
    </row>
    <row r="282" spans="5:36" s="2" customFormat="1">
      <c r="E282" s="35"/>
      <c r="N282" s="106"/>
      <c r="O282" s="129"/>
      <c r="P282" s="3"/>
      <c r="Q282" s="3"/>
      <c r="R282" s="3"/>
      <c r="S282" s="3"/>
      <c r="T282" s="3"/>
      <c r="U282" s="3"/>
      <c r="V282" s="3"/>
      <c r="W282" s="3"/>
      <c r="X282" s="3"/>
      <c r="Y282" s="3"/>
      <c r="Z282" s="3"/>
      <c r="AA282" s="3"/>
      <c r="AB282" s="3"/>
      <c r="AC282" s="3"/>
      <c r="AD282" s="3"/>
      <c r="AE282" s="3"/>
      <c r="AF282" s="3"/>
      <c r="AG282" s="3"/>
      <c r="AH282" s="3"/>
      <c r="AI282" s="3"/>
      <c r="AJ282" s="3"/>
    </row>
    <row r="283" spans="5:36" s="2" customFormat="1">
      <c r="E283" s="35"/>
      <c r="N283" s="106"/>
      <c r="O283" s="129"/>
      <c r="P283" s="3"/>
      <c r="Q283" s="3"/>
      <c r="R283" s="3"/>
      <c r="S283" s="3"/>
      <c r="T283" s="3"/>
      <c r="U283" s="3"/>
      <c r="V283" s="3"/>
      <c r="W283" s="3"/>
      <c r="X283" s="3"/>
      <c r="Y283" s="3"/>
      <c r="Z283" s="3"/>
      <c r="AA283" s="3"/>
      <c r="AB283" s="3"/>
      <c r="AC283" s="3"/>
      <c r="AD283" s="3"/>
      <c r="AE283" s="3"/>
      <c r="AF283" s="3"/>
      <c r="AG283" s="3"/>
      <c r="AH283" s="3"/>
      <c r="AI283" s="3"/>
      <c r="AJ283" s="3"/>
    </row>
    <row r="284" spans="5:36" s="2" customFormat="1">
      <c r="E284" s="35"/>
      <c r="N284" s="106"/>
      <c r="O284" s="129"/>
      <c r="P284" s="3"/>
      <c r="Q284" s="3"/>
      <c r="R284" s="3"/>
      <c r="S284" s="3"/>
      <c r="T284" s="3"/>
      <c r="U284" s="3"/>
      <c r="V284" s="3"/>
      <c r="W284" s="3"/>
      <c r="X284" s="3"/>
      <c r="Y284" s="3"/>
      <c r="Z284" s="3"/>
      <c r="AA284" s="3"/>
      <c r="AB284" s="3"/>
      <c r="AC284" s="3"/>
      <c r="AD284" s="3"/>
      <c r="AE284" s="3"/>
      <c r="AF284" s="3"/>
      <c r="AG284" s="3"/>
      <c r="AH284" s="3"/>
      <c r="AI284" s="3"/>
      <c r="AJ284" s="3"/>
    </row>
    <row r="285" spans="5:36" s="2" customFormat="1">
      <c r="E285" s="35"/>
      <c r="N285" s="106"/>
      <c r="O285" s="129"/>
      <c r="P285" s="3"/>
      <c r="Q285" s="3"/>
      <c r="R285" s="3"/>
      <c r="S285" s="3"/>
      <c r="T285" s="3"/>
      <c r="U285" s="3"/>
      <c r="V285" s="3"/>
      <c r="W285" s="3"/>
      <c r="X285" s="3"/>
      <c r="Y285" s="3"/>
      <c r="Z285" s="3"/>
      <c r="AA285" s="3"/>
      <c r="AB285" s="3"/>
      <c r="AC285" s="3"/>
      <c r="AD285" s="3"/>
      <c r="AE285" s="3"/>
      <c r="AF285" s="3"/>
      <c r="AG285" s="3"/>
      <c r="AH285" s="3"/>
      <c r="AI285" s="3"/>
      <c r="AJ285" s="3"/>
    </row>
    <row r="286" spans="5:36" s="2" customFormat="1">
      <c r="E286" s="35"/>
      <c r="N286" s="106"/>
      <c r="O286" s="129"/>
      <c r="P286" s="3"/>
      <c r="Q286" s="3"/>
      <c r="R286" s="3"/>
      <c r="S286" s="3"/>
      <c r="T286" s="3"/>
      <c r="U286" s="3"/>
      <c r="V286" s="3"/>
      <c r="W286" s="3"/>
      <c r="X286" s="3"/>
      <c r="Y286" s="3"/>
      <c r="Z286" s="3"/>
      <c r="AA286" s="3"/>
      <c r="AB286" s="3"/>
      <c r="AC286" s="3"/>
      <c r="AD286" s="3"/>
      <c r="AE286" s="3"/>
      <c r="AF286" s="3"/>
      <c r="AG286" s="3"/>
      <c r="AH286" s="3"/>
      <c r="AI286" s="3"/>
      <c r="AJ286" s="3"/>
    </row>
    <row r="287" spans="5:36" s="2" customFormat="1">
      <c r="E287" s="35"/>
      <c r="N287" s="106"/>
      <c r="O287" s="129"/>
      <c r="P287" s="3"/>
      <c r="Q287" s="3"/>
      <c r="R287" s="3"/>
      <c r="S287" s="3"/>
      <c r="T287" s="3"/>
      <c r="U287" s="3"/>
      <c r="V287" s="3"/>
      <c r="W287" s="3"/>
      <c r="X287" s="3"/>
      <c r="Y287" s="3"/>
      <c r="Z287" s="3"/>
      <c r="AA287" s="3"/>
      <c r="AB287" s="3"/>
      <c r="AC287" s="3"/>
      <c r="AD287" s="3"/>
      <c r="AE287" s="3"/>
      <c r="AF287" s="3"/>
      <c r="AG287" s="3"/>
      <c r="AH287" s="3"/>
      <c r="AI287" s="3"/>
      <c r="AJ287" s="3"/>
    </row>
    <row r="288" spans="5:36" s="2" customFormat="1">
      <c r="E288" s="35"/>
      <c r="N288" s="106"/>
      <c r="O288" s="129"/>
      <c r="P288" s="3"/>
      <c r="Q288" s="3"/>
      <c r="R288" s="3"/>
      <c r="S288" s="3"/>
      <c r="T288" s="3"/>
      <c r="U288" s="3"/>
      <c r="V288" s="3"/>
      <c r="W288" s="3"/>
      <c r="X288" s="3"/>
      <c r="Y288" s="3"/>
      <c r="Z288" s="3"/>
      <c r="AA288" s="3"/>
      <c r="AB288" s="3"/>
      <c r="AC288" s="3"/>
      <c r="AD288" s="3"/>
      <c r="AE288" s="3"/>
      <c r="AF288" s="3"/>
      <c r="AG288" s="3"/>
      <c r="AH288" s="3"/>
      <c r="AI288" s="3"/>
      <c r="AJ288" s="3"/>
    </row>
    <row r="289" spans="5:36" s="2" customFormat="1">
      <c r="E289" s="35"/>
      <c r="N289" s="106"/>
      <c r="O289" s="129"/>
      <c r="P289" s="3"/>
      <c r="Q289" s="3"/>
      <c r="R289" s="3"/>
      <c r="S289" s="3"/>
      <c r="T289" s="3"/>
      <c r="U289" s="3"/>
      <c r="V289" s="3"/>
      <c r="W289" s="3"/>
      <c r="X289" s="3"/>
      <c r="Y289" s="3"/>
      <c r="Z289" s="3"/>
      <c r="AA289" s="3"/>
      <c r="AB289" s="3"/>
      <c r="AC289" s="3"/>
      <c r="AD289" s="3"/>
      <c r="AE289" s="3"/>
      <c r="AF289" s="3"/>
      <c r="AG289" s="3"/>
      <c r="AH289" s="3"/>
      <c r="AI289" s="3"/>
      <c r="AJ289" s="3"/>
    </row>
    <row r="290" spans="5:36" s="2" customFormat="1">
      <c r="E290" s="35"/>
      <c r="N290" s="106"/>
      <c r="O290" s="129"/>
      <c r="P290" s="3"/>
      <c r="Q290" s="3"/>
      <c r="R290" s="3"/>
      <c r="S290" s="3"/>
      <c r="T290" s="3"/>
      <c r="U290" s="3"/>
      <c r="V290" s="3"/>
      <c r="W290" s="3"/>
      <c r="X290" s="3"/>
      <c r="Y290" s="3"/>
      <c r="Z290" s="3"/>
      <c r="AA290" s="3"/>
      <c r="AB290" s="3"/>
      <c r="AC290" s="3"/>
      <c r="AD290" s="3"/>
      <c r="AE290" s="3"/>
      <c r="AF290" s="3"/>
      <c r="AG290" s="3"/>
      <c r="AH290" s="3"/>
      <c r="AI290" s="3"/>
      <c r="AJ290" s="3"/>
    </row>
    <row r="291" spans="5:36" s="2" customFormat="1">
      <c r="E291" s="35"/>
      <c r="N291" s="106"/>
      <c r="O291" s="129"/>
      <c r="P291" s="3"/>
      <c r="Q291" s="3"/>
      <c r="R291" s="3"/>
      <c r="S291" s="3"/>
      <c r="T291" s="3"/>
      <c r="U291" s="3"/>
      <c r="V291" s="3"/>
      <c r="W291" s="3"/>
      <c r="X291" s="3"/>
      <c r="Y291" s="3"/>
      <c r="Z291" s="3"/>
      <c r="AA291" s="3"/>
      <c r="AB291" s="3"/>
      <c r="AC291" s="3"/>
      <c r="AD291" s="3"/>
      <c r="AE291" s="3"/>
      <c r="AF291" s="3"/>
      <c r="AG291" s="3"/>
      <c r="AH291" s="3"/>
      <c r="AI291" s="3"/>
      <c r="AJ291" s="3"/>
    </row>
    <row r="292" spans="5:36" s="2" customFormat="1">
      <c r="E292" s="35"/>
      <c r="N292" s="106"/>
      <c r="O292" s="129"/>
      <c r="P292" s="3"/>
      <c r="Q292" s="3"/>
      <c r="R292" s="3"/>
      <c r="S292" s="3"/>
      <c r="T292" s="3"/>
      <c r="U292" s="3"/>
      <c r="V292" s="3"/>
      <c r="W292" s="3"/>
      <c r="X292" s="3"/>
      <c r="Y292" s="3"/>
      <c r="Z292" s="3"/>
      <c r="AA292" s="3"/>
      <c r="AB292" s="3"/>
      <c r="AC292" s="3"/>
      <c r="AD292" s="3"/>
      <c r="AE292" s="3"/>
      <c r="AF292" s="3"/>
      <c r="AG292" s="3"/>
      <c r="AH292" s="3"/>
      <c r="AI292" s="3"/>
      <c r="AJ292" s="3"/>
    </row>
    <row r="293" spans="5:36" s="2" customFormat="1">
      <c r="E293" s="35"/>
      <c r="N293" s="106"/>
      <c r="O293" s="129"/>
      <c r="P293" s="3"/>
      <c r="Q293" s="3"/>
      <c r="R293" s="3"/>
      <c r="S293" s="3"/>
      <c r="T293" s="3"/>
      <c r="U293" s="3"/>
      <c r="V293" s="3"/>
      <c r="W293" s="3"/>
      <c r="X293" s="3"/>
      <c r="Y293" s="3"/>
      <c r="Z293" s="3"/>
      <c r="AA293" s="3"/>
      <c r="AB293" s="3"/>
      <c r="AC293" s="3"/>
      <c r="AD293" s="3"/>
      <c r="AE293" s="3"/>
      <c r="AF293" s="3"/>
      <c r="AG293" s="3"/>
      <c r="AH293" s="3"/>
      <c r="AI293" s="3"/>
      <c r="AJ293" s="3"/>
    </row>
    <row r="294" spans="5:36" s="2" customFormat="1">
      <c r="E294" s="35"/>
      <c r="N294" s="106"/>
      <c r="O294" s="129"/>
      <c r="P294" s="3"/>
      <c r="Q294" s="3"/>
      <c r="R294" s="3"/>
      <c r="S294" s="3"/>
      <c r="T294" s="3"/>
      <c r="U294" s="3"/>
      <c r="V294" s="3"/>
      <c r="W294" s="3"/>
      <c r="X294" s="3"/>
      <c r="Y294" s="3"/>
      <c r="Z294" s="3"/>
      <c r="AA294" s="3"/>
      <c r="AB294" s="3"/>
      <c r="AC294" s="3"/>
      <c r="AD294" s="3"/>
      <c r="AE294" s="3"/>
      <c r="AF294" s="3"/>
      <c r="AG294" s="3"/>
      <c r="AH294" s="3"/>
      <c r="AI294" s="3"/>
      <c r="AJ294" s="3"/>
    </row>
    <row r="295" spans="5:36" s="2" customFormat="1">
      <c r="E295" s="35"/>
      <c r="N295" s="106"/>
      <c r="O295" s="129"/>
      <c r="P295" s="3"/>
      <c r="Q295" s="3"/>
      <c r="R295" s="3"/>
      <c r="S295" s="3"/>
      <c r="T295" s="3"/>
      <c r="U295" s="3"/>
      <c r="V295" s="3"/>
      <c r="W295" s="3"/>
      <c r="X295" s="3"/>
      <c r="Y295" s="3"/>
      <c r="Z295" s="3"/>
      <c r="AA295" s="3"/>
      <c r="AB295" s="3"/>
      <c r="AC295" s="3"/>
      <c r="AD295" s="3"/>
      <c r="AE295" s="3"/>
      <c r="AF295" s="3"/>
      <c r="AG295" s="3"/>
      <c r="AH295" s="3"/>
      <c r="AI295" s="3"/>
      <c r="AJ295" s="3"/>
    </row>
    <row r="296" spans="5:36" s="2" customFormat="1">
      <c r="E296" s="35"/>
      <c r="N296" s="106"/>
      <c r="O296" s="129"/>
      <c r="P296" s="3"/>
      <c r="Q296" s="3"/>
      <c r="R296" s="3"/>
      <c r="S296" s="3"/>
      <c r="T296" s="3"/>
      <c r="U296" s="3"/>
      <c r="V296" s="3"/>
      <c r="W296" s="3"/>
      <c r="X296" s="3"/>
      <c r="Y296" s="3"/>
      <c r="Z296" s="3"/>
      <c r="AA296" s="3"/>
      <c r="AB296" s="3"/>
      <c r="AC296" s="3"/>
      <c r="AD296" s="3"/>
      <c r="AE296" s="3"/>
      <c r="AF296" s="3"/>
      <c r="AG296" s="3"/>
      <c r="AH296" s="3"/>
      <c r="AI296" s="3"/>
      <c r="AJ296" s="3"/>
    </row>
    <row r="297" spans="5:36" s="2" customFormat="1">
      <c r="E297" s="35"/>
      <c r="N297" s="106"/>
      <c r="O297" s="129"/>
      <c r="P297" s="3"/>
      <c r="Q297" s="3"/>
      <c r="R297" s="3"/>
      <c r="S297" s="3"/>
      <c r="T297" s="3"/>
      <c r="U297" s="3"/>
      <c r="V297" s="3"/>
      <c r="W297" s="3"/>
      <c r="X297" s="3"/>
      <c r="Y297" s="3"/>
      <c r="Z297" s="3"/>
      <c r="AA297" s="3"/>
      <c r="AB297" s="3"/>
      <c r="AC297" s="3"/>
      <c r="AD297" s="3"/>
      <c r="AE297" s="3"/>
      <c r="AF297" s="3"/>
      <c r="AG297" s="3"/>
      <c r="AH297" s="3"/>
      <c r="AI297" s="3"/>
      <c r="AJ297" s="3"/>
    </row>
    <row r="298" spans="5:36" s="2" customFormat="1">
      <c r="E298" s="35"/>
      <c r="N298" s="106"/>
      <c r="O298" s="129"/>
      <c r="P298" s="3"/>
      <c r="Q298" s="3"/>
      <c r="R298" s="3"/>
      <c r="S298" s="3"/>
      <c r="T298" s="3"/>
      <c r="U298" s="3"/>
      <c r="V298" s="3"/>
      <c r="W298" s="3"/>
      <c r="X298" s="3"/>
      <c r="Y298" s="3"/>
      <c r="Z298" s="3"/>
      <c r="AA298" s="3"/>
      <c r="AB298" s="3"/>
      <c r="AC298" s="3"/>
      <c r="AD298" s="3"/>
      <c r="AE298" s="3"/>
      <c r="AF298" s="3"/>
      <c r="AG298" s="3"/>
      <c r="AH298" s="3"/>
      <c r="AI298" s="3"/>
      <c r="AJ298" s="3"/>
    </row>
    <row r="299" spans="5:36" s="2" customFormat="1">
      <c r="E299" s="35"/>
      <c r="N299" s="106"/>
      <c r="O299" s="129"/>
      <c r="P299" s="3"/>
      <c r="Q299" s="3"/>
      <c r="R299" s="3"/>
      <c r="S299" s="3"/>
      <c r="T299" s="3"/>
      <c r="U299" s="3"/>
      <c r="V299" s="3"/>
      <c r="W299" s="3"/>
      <c r="X299" s="3"/>
      <c r="Y299" s="3"/>
      <c r="Z299" s="3"/>
      <c r="AA299" s="3"/>
      <c r="AB299" s="3"/>
      <c r="AC299" s="3"/>
      <c r="AD299" s="3"/>
      <c r="AE299" s="3"/>
      <c r="AF299" s="3"/>
      <c r="AG299" s="3"/>
      <c r="AH299" s="3"/>
      <c r="AI299" s="3"/>
      <c r="AJ299" s="3"/>
    </row>
    <row r="300" spans="5:36" s="2" customFormat="1">
      <c r="E300" s="35"/>
      <c r="N300" s="106"/>
      <c r="O300" s="129"/>
      <c r="P300" s="3"/>
      <c r="Q300" s="3"/>
      <c r="R300" s="3"/>
      <c r="S300" s="3"/>
      <c r="T300" s="3"/>
      <c r="U300" s="3"/>
      <c r="V300" s="3"/>
      <c r="W300" s="3"/>
      <c r="X300" s="3"/>
      <c r="Y300" s="3"/>
      <c r="Z300" s="3"/>
      <c r="AA300" s="3"/>
      <c r="AB300" s="3"/>
      <c r="AC300" s="3"/>
      <c r="AD300" s="3"/>
      <c r="AE300" s="3"/>
      <c r="AF300" s="3"/>
      <c r="AG300" s="3"/>
      <c r="AH300" s="3"/>
      <c r="AI300" s="3"/>
      <c r="AJ300" s="3"/>
    </row>
    <row r="301" spans="5:36" s="2" customFormat="1">
      <c r="E301" s="35"/>
      <c r="N301" s="106"/>
      <c r="O301" s="129"/>
      <c r="P301" s="3"/>
      <c r="Q301" s="3"/>
      <c r="R301" s="3"/>
      <c r="S301" s="3"/>
      <c r="T301" s="3"/>
      <c r="U301" s="3"/>
      <c r="V301" s="3"/>
      <c r="W301" s="3"/>
      <c r="X301" s="3"/>
      <c r="Y301" s="3"/>
      <c r="Z301" s="3"/>
      <c r="AA301" s="3"/>
      <c r="AB301" s="3"/>
      <c r="AC301" s="3"/>
      <c r="AD301" s="3"/>
      <c r="AE301" s="3"/>
      <c r="AF301" s="3"/>
      <c r="AG301" s="3"/>
      <c r="AH301" s="3"/>
      <c r="AI301" s="3"/>
      <c r="AJ301" s="3"/>
    </row>
    <row r="302" spans="5:36" s="2" customFormat="1">
      <c r="E302" s="35"/>
      <c r="N302" s="106"/>
      <c r="O302" s="129"/>
      <c r="P302" s="3"/>
      <c r="Q302" s="3"/>
      <c r="R302" s="3"/>
      <c r="S302" s="3"/>
      <c r="T302" s="3"/>
      <c r="U302" s="3"/>
      <c r="V302" s="3"/>
      <c r="W302" s="3"/>
      <c r="X302" s="3"/>
      <c r="Y302" s="3"/>
      <c r="Z302" s="3"/>
      <c r="AA302" s="3"/>
      <c r="AB302" s="3"/>
      <c r="AC302" s="3"/>
      <c r="AD302" s="3"/>
      <c r="AE302" s="3"/>
      <c r="AF302" s="3"/>
      <c r="AG302" s="3"/>
      <c r="AH302" s="3"/>
      <c r="AI302" s="3"/>
      <c r="AJ302" s="3"/>
    </row>
    <row r="303" spans="5:36" s="2" customFormat="1">
      <c r="E303" s="35"/>
      <c r="N303" s="106"/>
      <c r="O303" s="129"/>
      <c r="P303" s="3"/>
      <c r="Q303" s="3"/>
      <c r="R303" s="3"/>
      <c r="S303" s="3"/>
      <c r="T303" s="3"/>
      <c r="U303" s="3"/>
      <c r="V303" s="3"/>
      <c r="W303" s="3"/>
      <c r="X303" s="3"/>
      <c r="Y303" s="3"/>
      <c r="Z303" s="3"/>
      <c r="AA303" s="3"/>
      <c r="AB303" s="3"/>
      <c r="AC303" s="3"/>
      <c r="AD303" s="3"/>
      <c r="AE303" s="3"/>
      <c r="AF303" s="3"/>
      <c r="AG303" s="3"/>
      <c r="AH303" s="3"/>
      <c r="AI303" s="3"/>
      <c r="AJ303" s="3"/>
    </row>
    <row r="304" spans="5:36" s="2" customFormat="1">
      <c r="E304" s="35"/>
      <c r="N304" s="106"/>
      <c r="O304" s="129"/>
      <c r="P304" s="3"/>
      <c r="Q304" s="3"/>
      <c r="R304" s="3"/>
      <c r="S304" s="3"/>
      <c r="T304" s="3"/>
      <c r="U304" s="3"/>
      <c r="V304" s="3"/>
      <c r="W304" s="3"/>
      <c r="X304" s="3"/>
      <c r="Y304" s="3"/>
      <c r="Z304" s="3"/>
      <c r="AA304" s="3"/>
      <c r="AB304" s="3"/>
      <c r="AC304" s="3"/>
      <c r="AD304" s="3"/>
      <c r="AE304" s="3"/>
      <c r="AF304" s="3"/>
      <c r="AG304" s="3"/>
      <c r="AH304" s="3"/>
      <c r="AI304" s="3"/>
      <c r="AJ304" s="3"/>
    </row>
    <row r="305" spans="5:36" s="2" customFormat="1">
      <c r="E305" s="35"/>
      <c r="N305" s="106"/>
      <c r="O305" s="129"/>
      <c r="P305" s="3"/>
      <c r="Q305" s="3"/>
      <c r="R305" s="3"/>
      <c r="S305" s="3"/>
      <c r="T305" s="3"/>
      <c r="U305" s="3"/>
      <c r="V305" s="3"/>
      <c r="W305" s="3"/>
      <c r="X305" s="3"/>
      <c r="Y305" s="3"/>
      <c r="Z305" s="3"/>
      <c r="AA305" s="3"/>
      <c r="AB305" s="3"/>
      <c r="AC305" s="3"/>
      <c r="AD305" s="3"/>
      <c r="AE305" s="3"/>
      <c r="AF305" s="3"/>
      <c r="AG305" s="3"/>
      <c r="AH305" s="3"/>
      <c r="AI305" s="3"/>
      <c r="AJ305" s="3"/>
    </row>
    <row r="306" spans="5:36" s="2" customFormat="1">
      <c r="E306" s="35"/>
      <c r="N306" s="106"/>
      <c r="O306" s="129"/>
      <c r="P306" s="3"/>
      <c r="Q306" s="3"/>
      <c r="R306" s="3"/>
      <c r="S306" s="3"/>
      <c r="T306" s="3"/>
      <c r="U306" s="3"/>
      <c r="V306" s="3"/>
      <c r="W306" s="3"/>
      <c r="X306" s="3"/>
      <c r="Y306" s="3"/>
      <c r="Z306" s="3"/>
      <c r="AA306" s="3"/>
      <c r="AB306" s="3"/>
      <c r="AC306" s="3"/>
      <c r="AD306" s="3"/>
      <c r="AE306" s="3"/>
      <c r="AF306" s="3"/>
      <c r="AG306" s="3"/>
      <c r="AH306" s="3"/>
      <c r="AI306" s="3"/>
      <c r="AJ306" s="3"/>
    </row>
    <row r="307" spans="5:36" s="2" customFormat="1">
      <c r="E307" s="35"/>
      <c r="N307" s="106"/>
      <c r="O307" s="129"/>
      <c r="P307" s="3"/>
      <c r="Q307" s="3"/>
      <c r="R307" s="3"/>
      <c r="S307" s="3"/>
      <c r="T307" s="3"/>
      <c r="U307" s="3"/>
      <c r="V307" s="3"/>
      <c r="W307" s="3"/>
      <c r="X307" s="3"/>
      <c r="Y307" s="3"/>
      <c r="Z307" s="3"/>
      <c r="AA307" s="3"/>
      <c r="AB307" s="3"/>
      <c r="AC307" s="3"/>
      <c r="AD307" s="3"/>
      <c r="AE307" s="3"/>
      <c r="AF307" s="3"/>
      <c r="AG307" s="3"/>
      <c r="AH307" s="3"/>
      <c r="AI307" s="3"/>
      <c r="AJ307" s="3"/>
    </row>
    <row r="308" spans="5:36" s="2" customFormat="1">
      <c r="E308" s="35"/>
      <c r="N308" s="106"/>
      <c r="O308" s="129"/>
      <c r="P308" s="3"/>
      <c r="Q308" s="3"/>
      <c r="R308" s="3"/>
      <c r="S308" s="3"/>
      <c r="T308" s="3"/>
      <c r="U308" s="3"/>
      <c r="V308" s="3"/>
      <c r="W308" s="3"/>
      <c r="X308" s="3"/>
      <c r="Y308" s="3"/>
      <c r="Z308" s="3"/>
      <c r="AA308" s="3"/>
      <c r="AB308" s="3"/>
      <c r="AC308" s="3"/>
      <c r="AD308" s="3"/>
      <c r="AE308" s="3"/>
      <c r="AF308" s="3"/>
      <c r="AG308" s="3"/>
      <c r="AH308" s="3"/>
      <c r="AI308" s="3"/>
      <c r="AJ308" s="3"/>
    </row>
    <row r="309" spans="5:36" s="2" customFormat="1">
      <c r="E309" s="35"/>
      <c r="N309" s="106"/>
      <c r="O309" s="129"/>
      <c r="P309" s="3"/>
      <c r="Q309" s="3"/>
      <c r="R309" s="3"/>
      <c r="S309" s="3"/>
      <c r="T309" s="3"/>
      <c r="U309" s="3"/>
      <c r="V309" s="3"/>
      <c r="W309" s="3"/>
      <c r="X309" s="3"/>
      <c r="Y309" s="3"/>
      <c r="Z309" s="3"/>
      <c r="AA309" s="3"/>
      <c r="AB309" s="3"/>
      <c r="AC309" s="3"/>
      <c r="AD309" s="3"/>
      <c r="AE309" s="3"/>
      <c r="AF309" s="3"/>
      <c r="AG309" s="3"/>
      <c r="AH309" s="3"/>
      <c r="AI309" s="3"/>
      <c r="AJ309" s="3"/>
    </row>
    <row r="310" spans="5:36" s="2" customFormat="1">
      <c r="E310" s="35"/>
      <c r="N310" s="106"/>
      <c r="O310" s="129"/>
      <c r="P310" s="3"/>
      <c r="Q310" s="3"/>
      <c r="R310" s="3"/>
      <c r="S310" s="3"/>
      <c r="T310" s="3"/>
      <c r="U310" s="3"/>
      <c r="V310" s="3"/>
      <c r="W310" s="3"/>
      <c r="X310" s="3"/>
      <c r="Y310" s="3"/>
      <c r="Z310" s="3"/>
      <c r="AA310" s="3"/>
      <c r="AB310" s="3"/>
      <c r="AC310" s="3"/>
      <c r="AD310" s="3"/>
      <c r="AE310" s="3"/>
      <c r="AF310" s="3"/>
      <c r="AG310" s="3"/>
      <c r="AH310" s="3"/>
      <c r="AI310" s="3"/>
      <c r="AJ310" s="3"/>
    </row>
    <row r="311" spans="5:36" s="2" customFormat="1">
      <c r="E311" s="35"/>
      <c r="N311" s="106"/>
      <c r="O311" s="129"/>
      <c r="P311" s="3"/>
      <c r="Q311" s="3"/>
      <c r="R311" s="3"/>
      <c r="S311" s="3"/>
      <c r="T311" s="3"/>
      <c r="U311" s="3"/>
      <c r="V311" s="3"/>
      <c r="W311" s="3"/>
      <c r="X311" s="3"/>
      <c r="Y311" s="3"/>
      <c r="Z311" s="3"/>
      <c r="AA311" s="3"/>
      <c r="AB311" s="3"/>
      <c r="AC311" s="3"/>
      <c r="AD311" s="3"/>
      <c r="AE311" s="3"/>
      <c r="AF311" s="3"/>
      <c r="AG311" s="3"/>
      <c r="AH311" s="3"/>
      <c r="AI311" s="3"/>
      <c r="AJ311" s="3"/>
    </row>
    <row r="312" spans="5:36" s="2" customFormat="1">
      <c r="E312" s="35"/>
      <c r="N312" s="106"/>
      <c r="O312" s="129"/>
      <c r="P312" s="3"/>
      <c r="Q312" s="3"/>
      <c r="R312" s="3"/>
      <c r="S312" s="3"/>
      <c r="T312" s="3"/>
      <c r="U312" s="3"/>
      <c r="V312" s="3"/>
      <c r="W312" s="3"/>
      <c r="X312" s="3"/>
      <c r="Y312" s="3"/>
      <c r="Z312" s="3"/>
      <c r="AA312" s="3"/>
      <c r="AB312" s="3"/>
      <c r="AC312" s="3"/>
      <c r="AD312" s="3"/>
      <c r="AE312" s="3"/>
      <c r="AF312" s="3"/>
      <c r="AG312" s="3"/>
      <c r="AH312" s="3"/>
      <c r="AI312" s="3"/>
      <c r="AJ312" s="3"/>
    </row>
    <row r="313" spans="5:36" s="2" customFormat="1">
      <c r="E313" s="35"/>
      <c r="N313" s="106"/>
      <c r="O313" s="129"/>
      <c r="P313" s="3"/>
      <c r="Q313" s="3"/>
      <c r="R313" s="3"/>
      <c r="S313" s="3"/>
      <c r="T313" s="3"/>
      <c r="U313" s="3"/>
      <c r="V313" s="3"/>
      <c r="W313" s="3"/>
      <c r="X313" s="3"/>
      <c r="Y313" s="3"/>
      <c r="Z313" s="3"/>
      <c r="AA313" s="3"/>
      <c r="AB313" s="3"/>
      <c r="AC313" s="3"/>
      <c r="AD313" s="3"/>
      <c r="AE313" s="3"/>
      <c r="AF313" s="3"/>
      <c r="AG313" s="3"/>
      <c r="AH313" s="3"/>
      <c r="AI313" s="3"/>
      <c r="AJ313" s="3"/>
    </row>
    <row r="314" spans="5:36" s="2" customFormat="1">
      <c r="E314" s="35"/>
      <c r="N314" s="106"/>
      <c r="O314" s="129"/>
      <c r="P314" s="3"/>
      <c r="Q314" s="3"/>
      <c r="R314" s="3"/>
      <c r="S314" s="3"/>
      <c r="T314" s="3"/>
      <c r="U314" s="3"/>
      <c r="V314" s="3"/>
      <c r="W314" s="3"/>
      <c r="X314" s="3"/>
      <c r="Y314" s="3"/>
      <c r="Z314" s="3"/>
      <c r="AA314" s="3"/>
      <c r="AB314" s="3"/>
      <c r="AC314" s="3"/>
      <c r="AD314" s="3"/>
      <c r="AE314" s="3"/>
      <c r="AF314" s="3"/>
      <c r="AG314" s="3"/>
      <c r="AH314" s="3"/>
      <c r="AI314" s="3"/>
      <c r="AJ314" s="3"/>
    </row>
    <row r="315" spans="5:36" s="2" customFormat="1">
      <c r="E315" s="35"/>
      <c r="N315" s="106"/>
      <c r="O315" s="129"/>
      <c r="P315" s="3"/>
      <c r="Q315" s="3"/>
      <c r="R315" s="3"/>
      <c r="S315" s="3"/>
      <c r="T315" s="3"/>
      <c r="U315" s="3"/>
      <c r="V315" s="3"/>
      <c r="W315" s="3"/>
      <c r="X315" s="3"/>
      <c r="Y315" s="3"/>
      <c r="Z315" s="3"/>
      <c r="AA315" s="3"/>
      <c r="AB315" s="3"/>
      <c r="AC315" s="3"/>
      <c r="AD315" s="3"/>
      <c r="AE315" s="3"/>
      <c r="AF315" s="3"/>
      <c r="AG315" s="3"/>
      <c r="AH315" s="3"/>
      <c r="AI315" s="3"/>
      <c r="AJ315" s="3"/>
    </row>
    <row r="316" spans="5:36" s="2" customFormat="1">
      <c r="E316" s="35"/>
      <c r="N316" s="106"/>
      <c r="O316" s="129"/>
      <c r="P316" s="3"/>
      <c r="Q316" s="3"/>
      <c r="R316" s="3"/>
      <c r="S316" s="3"/>
      <c r="T316" s="3"/>
      <c r="U316" s="3"/>
      <c r="V316" s="3"/>
      <c r="W316" s="3"/>
      <c r="X316" s="3"/>
      <c r="Y316" s="3"/>
      <c r="Z316" s="3"/>
      <c r="AA316" s="3"/>
      <c r="AB316" s="3"/>
      <c r="AC316" s="3"/>
      <c r="AD316" s="3"/>
      <c r="AE316" s="3"/>
      <c r="AF316" s="3"/>
      <c r="AG316" s="3"/>
      <c r="AH316" s="3"/>
      <c r="AI316" s="3"/>
      <c r="AJ316" s="3"/>
    </row>
    <row r="317" spans="5:36" s="2" customFormat="1">
      <c r="E317" s="35"/>
      <c r="N317" s="106"/>
      <c r="O317" s="129"/>
      <c r="P317" s="3"/>
      <c r="Q317" s="3"/>
      <c r="R317" s="3"/>
      <c r="S317" s="3"/>
      <c r="T317" s="3"/>
      <c r="U317" s="3"/>
      <c r="V317" s="3"/>
      <c r="W317" s="3"/>
      <c r="X317" s="3"/>
      <c r="Y317" s="3"/>
      <c r="Z317" s="3"/>
      <c r="AA317" s="3"/>
      <c r="AB317" s="3"/>
      <c r="AC317" s="3"/>
      <c r="AD317" s="3"/>
      <c r="AE317" s="3"/>
      <c r="AF317" s="3"/>
      <c r="AG317" s="3"/>
      <c r="AH317" s="3"/>
      <c r="AI317" s="3"/>
      <c r="AJ317" s="3"/>
    </row>
    <row r="318" spans="5:36" s="2" customFormat="1">
      <c r="E318" s="35"/>
      <c r="N318" s="106"/>
      <c r="O318" s="129"/>
      <c r="P318" s="3"/>
      <c r="Q318" s="3"/>
      <c r="R318" s="3"/>
      <c r="S318" s="3"/>
      <c r="T318" s="3"/>
      <c r="U318" s="3"/>
      <c r="V318" s="3"/>
      <c r="W318" s="3"/>
      <c r="X318" s="3"/>
      <c r="Y318" s="3"/>
      <c r="Z318" s="3"/>
      <c r="AA318" s="3"/>
      <c r="AB318" s="3"/>
      <c r="AC318" s="3"/>
      <c r="AD318" s="3"/>
      <c r="AE318" s="3"/>
      <c r="AF318" s="3"/>
      <c r="AG318" s="3"/>
      <c r="AH318" s="3"/>
      <c r="AI318" s="3"/>
      <c r="AJ318" s="3"/>
    </row>
    <row r="319" spans="5:36" s="2" customFormat="1">
      <c r="E319" s="35"/>
      <c r="N319" s="106"/>
      <c r="O319" s="129"/>
      <c r="P319" s="3"/>
      <c r="Q319" s="3"/>
      <c r="R319" s="3"/>
      <c r="S319" s="3"/>
      <c r="T319" s="3"/>
      <c r="U319" s="3"/>
      <c r="V319" s="3"/>
      <c r="W319" s="3"/>
      <c r="X319" s="3"/>
      <c r="Y319" s="3"/>
      <c r="Z319" s="3"/>
      <c r="AA319" s="3"/>
      <c r="AB319" s="3"/>
      <c r="AC319" s="3"/>
      <c r="AD319" s="3"/>
      <c r="AE319" s="3"/>
      <c r="AF319" s="3"/>
      <c r="AG319" s="3"/>
      <c r="AH319" s="3"/>
      <c r="AI319" s="3"/>
      <c r="AJ319" s="3"/>
    </row>
    <row r="320" spans="5:36" s="2" customFormat="1">
      <c r="E320" s="35"/>
      <c r="N320" s="106"/>
      <c r="O320" s="129"/>
      <c r="P320" s="3"/>
      <c r="Q320" s="3"/>
      <c r="R320" s="3"/>
      <c r="S320" s="3"/>
      <c r="T320" s="3"/>
      <c r="U320" s="3"/>
      <c r="V320" s="3"/>
      <c r="W320" s="3"/>
      <c r="X320" s="3"/>
      <c r="Y320" s="3"/>
      <c r="Z320" s="3"/>
      <c r="AA320" s="3"/>
      <c r="AB320" s="3"/>
      <c r="AC320" s="3"/>
      <c r="AD320" s="3"/>
      <c r="AE320" s="3"/>
      <c r="AF320" s="3"/>
      <c r="AG320" s="3"/>
      <c r="AH320" s="3"/>
      <c r="AI320" s="3"/>
      <c r="AJ320" s="3"/>
    </row>
    <row r="321" spans="5:36" s="2" customFormat="1">
      <c r="E321" s="35"/>
      <c r="N321" s="106"/>
      <c r="O321" s="129"/>
      <c r="P321" s="3"/>
      <c r="Q321" s="3"/>
      <c r="R321" s="3"/>
      <c r="S321" s="3"/>
      <c r="T321" s="3"/>
      <c r="U321" s="3"/>
      <c r="V321" s="3"/>
      <c r="W321" s="3"/>
      <c r="X321" s="3"/>
      <c r="Y321" s="3"/>
      <c r="Z321" s="3"/>
      <c r="AA321" s="3"/>
      <c r="AB321" s="3"/>
      <c r="AC321" s="3"/>
      <c r="AD321" s="3"/>
      <c r="AE321" s="3"/>
      <c r="AF321" s="3"/>
      <c r="AG321" s="3"/>
      <c r="AH321" s="3"/>
      <c r="AI321" s="3"/>
      <c r="AJ321" s="3"/>
    </row>
    <row r="322" spans="5:36" s="2" customFormat="1">
      <c r="E322" s="35"/>
      <c r="N322" s="106"/>
      <c r="O322" s="129"/>
      <c r="P322" s="3"/>
      <c r="Q322" s="3"/>
      <c r="R322" s="3"/>
      <c r="S322" s="3"/>
      <c r="T322" s="3"/>
      <c r="U322" s="3"/>
      <c r="V322" s="3"/>
      <c r="W322" s="3"/>
      <c r="X322" s="3"/>
      <c r="Y322" s="3"/>
      <c r="Z322" s="3"/>
      <c r="AA322" s="3"/>
      <c r="AB322" s="3"/>
      <c r="AC322" s="3"/>
      <c r="AD322" s="3"/>
      <c r="AE322" s="3"/>
      <c r="AF322" s="3"/>
      <c r="AG322" s="3"/>
      <c r="AH322" s="3"/>
      <c r="AI322" s="3"/>
      <c r="AJ322" s="3"/>
    </row>
    <row r="323" spans="5:36" s="2" customFormat="1">
      <c r="E323" s="35"/>
      <c r="N323" s="106"/>
      <c r="O323" s="129"/>
      <c r="P323" s="3"/>
      <c r="Q323" s="3"/>
      <c r="R323" s="3"/>
      <c r="S323" s="3"/>
      <c r="T323" s="3"/>
      <c r="U323" s="3"/>
      <c r="V323" s="3"/>
      <c r="W323" s="3"/>
      <c r="X323" s="3"/>
      <c r="Y323" s="3"/>
      <c r="Z323" s="3"/>
      <c r="AA323" s="3"/>
      <c r="AB323" s="3"/>
      <c r="AC323" s="3"/>
      <c r="AD323" s="3"/>
      <c r="AE323" s="3"/>
      <c r="AF323" s="3"/>
      <c r="AG323" s="3"/>
      <c r="AH323" s="3"/>
      <c r="AI323" s="3"/>
      <c r="AJ323" s="3"/>
    </row>
    <row r="324" spans="5:36" s="2" customFormat="1">
      <c r="E324" s="35"/>
      <c r="N324" s="106"/>
      <c r="O324" s="129"/>
      <c r="P324" s="3"/>
      <c r="Q324" s="3"/>
      <c r="R324" s="3"/>
      <c r="S324" s="3"/>
      <c r="T324" s="3"/>
      <c r="U324" s="3"/>
      <c r="V324" s="3"/>
      <c r="W324" s="3"/>
      <c r="X324" s="3"/>
      <c r="Y324" s="3"/>
      <c r="Z324" s="3"/>
      <c r="AA324" s="3"/>
      <c r="AB324" s="3"/>
      <c r="AC324" s="3"/>
      <c r="AD324" s="3"/>
      <c r="AE324" s="3"/>
      <c r="AF324" s="3"/>
      <c r="AG324" s="3"/>
      <c r="AH324" s="3"/>
      <c r="AI324" s="3"/>
      <c r="AJ324" s="3"/>
    </row>
    <row r="325" spans="5:36" s="2" customFormat="1">
      <c r="E325" s="35"/>
      <c r="N325" s="106"/>
      <c r="O325" s="129"/>
      <c r="P325" s="3"/>
      <c r="Q325" s="3"/>
      <c r="R325" s="3"/>
      <c r="S325" s="3"/>
      <c r="T325" s="3"/>
      <c r="U325" s="3"/>
      <c r="V325" s="3"/>
      <c r="W325" s="3"/>
      <c r="X325" s="3"/>
      <c r="Y325" s="3"/>
      <c r="Z325" s="3"/>
      <c r="AA325" s="3"/>
      <c r="AB325" s="3"/>
      <c r="AC325" s="3"/>
      <c r="AD325" s="3"/>
      <c r="AE325" s="3"/>
      <c r="AF325" s="3"/>
      <c r="AG325" s="3"/>
      <c r="AH325" s="3"/>
      <c r="AI325" s="3"/>
      <c r="AJ325" s="3"/>
    </row>
    <row r="326" spans="5:36" s="2" customFormat="1">
      <c r="E326" s="35"/>
      <c r="N326" s="106"/>
      <c r="O326" s="129"/>
      <c r="P326" s="3"/>
      <c r="Q326" s="3"/>
      <c r="R326" s="3"/>
      <c r="S326" s="3"/>
      <c r="T326" s="3"/>
      <c r="U326" s="3"/>
      <c r="V326" s="3"/>
      <c r="W326" s="3"/>
      <c r="X326" s="3"/>
      <c r="Y326" s="3"/>
      <c r="Z326" s="3"/>
      <c r="AA326" s="3"/>
      <c r="AB326" s="3"/>
      <c r="AC326" s="3"/>
      <c r="AD326" s="3"/>
      <c r="AE326" s="3"/>
      <c r="AF326" s="3"/>
      <c r="AG326" s="3"/>
      <c r="AH326" s="3"/>
      <c r="AI326" s="3"/>
      <c r="AJ326" s="3"/>
    </row>
    <row r="327" spans="5:36" s="2" customFormat="1">
      <c r="E327" s="35"/>
      <c r="N327" s="106"/>
      <c r="O327" s="129"/>
      <c r="P327" s="3"/>
      <c r="Q327" s="3"/>
      <c r="R327" s="3"/>
      <c r="S327" s="3"/>
      <c r="T327" s="3"/>
      <c r="U327" s="3"/>
      <c r="V327" s="3"/>
      <c r="W327" s="3"/>
      <c r="X327" s="3"/>
      <c r="Y327" s="3"/>
      <c r="Z327" s="3"/>
      <c r="AA327" s="3"/>
      <c r="AB327" s="3"/>
      <c r="AC327" s="3"/>
      <c r="AD327" s="3"/>
      <c r="AE327" s="3"/>
      <c r="AF327" s="3"/>
      <c r="AG327" s="3"/>
      <c r="AH327" s="3"/>
      <c r="AI327" s="3"/>
      <c r="AJ327" s="3"/>
    </row>
    <row r="328" spans="5:36" s="2" customFormat="1">
      <c r="E328" s="35"/>
      <c r="N328" s="106"/>
      <c r="O328" s="129"/>
      <c r="P328" s="3"/>
      <c r="Q328" s="3"/>
      <c r="R328" s="3"/>
      <c r="S328" s="3"/>
      <c r="T328" s="3"/>
      <c r="U328" s="3"/>
      <c r="V328" s="3"/>
      <c r="W328" s="3"/>
      <c r="X328" s="3"/>
      <c r="Y328" s="3"/>
      <c r="Z328" s="3"/>
      <c r="AA328" s="3"/>
      <c r="AB328" s="3"/>
      <c r="AC328" s="3"/>
      <c r="AD328" s="3"/>
      <c r="AE328" s="3"/>
      <c r="AF328" s="3"/>
      <c r="AG328" s="3"/>
      <c r="AH328" s="3"/>
      <c r="AI328" s="3"/>
      <c r="AJ328" s="3"/>
    </row>
    <row r="329" spans="5:36" s="2" customFormat="1">
      <c r="E329" s="35"/>
      <c r="N329" s="106"/>
      <c r="O329" s="129"/>
      <c r="P329" s="3"/>
      <c r="Q329" s="3"/>
      <c r="R329" s="3"/>
      <c r="S329" s="3"/>
      <c r="T329" s="3"/>
      <c r="U329" s="3"/>
      <c r="V329" s="3"/>
      <c r="W329" s="3"/>
      <c r="X329" s="3"/>
      <c r="Y329" s="3"/>
      <c r="Z329" s="3"/>
      <c r="AA329" s="3"/>
      <c r="AB329" s="3"/>
      <c r="AC329" s="3"/>
      <c r="AD329" s="3"/>
      <c r="AE329" s="3"/>
      <c r="AF329" s="3"/>
      <c r="AG329" s="3"/>
      <c r="AH329" s="3"/>
      <c r="AI329" s="3"/>
      <c r="AJ329" s="3"/>
    </row>
    <row r="330" spans="5:36" s="2" customFormat="1">
      <c r="E330" s="35"/>
      <c r="N330" s="106"/>
      <c r="O330" s="129"/>
      <c r="P330" s="3"/>
      <c r="Q330" s="3"/>
      <c r="R330" s="3"/>
      <c r="S330" s="3"/>
      <c r="T330" s="3"/>
      <c r="U330" s="3"/>
      <c r="V330" s="3"/>
      <c r="W330" s="3"/>
      <c r="X330" s="3"/>
      <c r="Y330" s="3"/>
      <c r="Z330" s="3"/>
      <c r="AA330" s="3"/>
      <c r="AB330" s="3"/>
      <c r="AC330" s="3"/>
      <c r="AD330" s="3"/>
      <c r="AE330" s="3"/>
      <c r="AF330" s="3"/>
      <c r="AG330" s="3"/>
      <c r="AH330" s="3"/>
      <c r="AI330" s="3"/>
      <c r="AJ330" s="3"/>
    </row>
    <row r="331" spans="5:36" s="2" customFormat="1">
      <c r="E331" s="35"/>
      <c r="N331" s="106"/>
      <c r="O331" s="129"/>
      <c r="P331" s="3"/>
      <c r="Q331" s="3"/>
      <c r="R331" s="3"/>
      <c r="S331" s="3"/>
      <c r="T331" s="3"/>
      <c r="U331" s="3"/>
      <c r="V331" s="3"/>
      <c r="W331" s="3"/>
      <c r="X331" s="3"/>
      <c r="Y331" s="3"/>
      <c r="Z331" s="3"/>
      <c r="AA331" s="3"/>
      <c r="AB331" s="3"/>
      <c r="AC331" s="3"/>
      <c r="AD331" s="3"/>
      <c r="AE331" s="3"/>
      <c r="AF331" s="3"/>
      <c r="AG331" s="3"/>
      <c r="AH331" s="3"/>
      <c r="AI331" s="3"/>
      <c r="AJ331" s="3"/>
    </row>
    <row r="332" spans="5:36" s="2" customFormat="1">
      <c r="E332" s="35"/>
      <c r="N332" s="106"/>
      <c r="O332" s="129"/>
      <c r="P332" s="3"/>
      <c r="Q332" s="3"/>
      <c r="R332" s="3"/>
      <c r="S332" s="3"/>
      <c r="T332" s="3"/>
      <c r="U332" s="3"/>
      <c r="V332" s="3"/>
      <c r="W332" s="3"/>
      <c r="X332" s="3"/>
      <c r="Y332" s="3"/>
      <c r="Z332" s="3"/>
      <c r="AA332" s="3"/>
      <c r="AB332" s="3"/>
      <c r="AC332" s="3"/>
      <c r="AD332" s="3"/>
      <c r="AE332" s="3"/>
      <c r="AF332" s="3"/>
      <c r="AG332" s="3"/>
      <c r="AH332" s="3"/>
      <c r="AI332" s="3"/>
      <c r="AJ332" s="3"/>
    </row>
    <row r="333" spans="5:36" s="2" customFormat="1">
      <c r="E333" s="35"/>
      <c r="N333" s="106"/>
      <c r="O333" s="129"/>
      <c r="P333" s="3"/>
      <c r="Q333" s="3"/>
      <c r="R333" s="3"/>
      <c r="S333" s="3"/>
      <c r="T333" s="3"/>
      <c r="U333" s="3"/>
      <c r="V333" s="3"/>
      <c r="W333" s="3"/>
      <c r="X333" s="3"/>
      <c r="Y333" s="3"/>
      <c r="Z333" s="3"/>
      <c r="AA333" s="3"/>
      <c r="AB333" s="3"/>
      <c r="AC333" s="3"/>
      <c r="AD333" s="3"/>
      <c r="AE333" s="3"/>
      <c r="AF333" s="3"/>
      <c r="AG333" s="3"/>
      <c r="AH333" s="3"/>
      <c r="AI333" s="3"/>
      <c r="AJ333" s="3"/>
    </row>
    <row r="334" spans="5:36" s="2" customFormat="1">
      <c r="E334" s="35"/>
      <c r="N334" s="106"/>
      <c r="O334" s="129"/>
      <c r="P334" s="3"/>
      <c r="Q334" s="3"/>
      <c r="R334" s="3"/>
      <c r="S334" s="3"/>
      <c r="T334" s="3"/>
      <c r="U334" s="3"/>
      <c r="V334" s="3"/>
      <c r="W334" s="3"/>
      <c r="X334" s="3"/>
      <c r="Y334" s="3"/>
      <c r="Z334" s="3"/>
      <c r="AA334" s="3"/>
      <c r="AB334" s="3"/>
      <c r="AC334" s="3"/>
      <c r="AD334" s="3"/>
      <c r="AE334" s="3"/>
      <c r="AF334" s="3"/>
      <c r="AG334" s="3"/>
      <c r="AH334" s="3"/>
      <c r="AI334" s="3"/>
      <c r="AJ334" s="3"/>
    </row>
    <row r="335" spans="5:36" s="2" customFormat="1">
      <c r="E335" s="35"/>
      <c r="N335" s="106"/>
      <c r="O335" s="129"/>
      <c r="P335" s="3"/>
      <c r="Q335" s="3"/>
      <c r="R335" s="3"/>
      <c r="S335" s="3"/>
      <c r="T335" s="3"/>
      <c r="U335" s="3"/>
      <c r="V335" s="3"/>
      <c r="W335" s="3"/>
      <c r="X335" s="3"/>
      <c r="Y335" s="3"/>
      <c r="Z335" s="3"/>
      <c r="AA335" s="3"/>
      <c r="AB335" s="3"/>
      <c r="AC335" s="3"/>
      <c r="AD335" s="3"/>
      <c r="AE335" s="3"/>
      <c r="AF335" s="3"/>
      <c r="AG335" s="3"/>
      <c r="AH335" s="3"/>
      <c r="AI335" s="3"/>
      <c r="AJ335" s="3"/>
    </row>
    <row r="336" spans="5:36" s="2" customFormat="1">
      <c r="E336" s="35"/>
      <c r="N336" s="106"/>
      <c r="O336" s="129"/>
      <c r="P336" s="3"/>
      <c r="Q336" s="3"/>
      <c r="R336" s="3"/>
      <c r="S336" s="3"/>
      <c r="T336" s="3"/>
      <c r="U336" s="3"/>
      <c r="V336" s="3"/>
      <c r="W336" s="3"/>
      <c r="X336" s="3"/>
      <c r="Y336" s="3"/>
      <c r="Z336" s="3"/>
      <c r="AA336" s="3"/>
      <c r="AB336" s="3"/>
      <c r="AC336" s="3"/>
      <c r="AD336" s="3"/>
      <c r="AE336" s="3"/>
      <c r="AF336" s="3"/>
      <c r="AG336" s="3"/>
      <c r="AH336" s="3"/>
      <c r="AI336" s="3"/>
      <c r="AJ336" s="3"/>
    </row>
    <row r="337" spans="5:36" s="2" customFormat="1">
      <c r="E337" s="35"/>
      <c r="N337" s="106"/>
      <c r="O337" s="129"/>
      <c r="P337" s="3"/>
      <c r="Q337" s="3"/>
      <c r="R337" s="3"/>
      <c r="S337" s="3"/>
      <c r="T337" s="3"/>
      <c r="U337" s="3"/>
      <c r="V337" s="3"/>
      <c r="W337" s="3"/>
      <c r="X337" s="3"/>
      <c r="Y337" s="3"/>
      <c r="Z337" s="3"/>
      <c r="AA337" s="3"/>
      <c r="AB337" s="3"/>
      <c r="AC337" s="3"/>
      <c r="AD337" s="3"/>
      <c r="AE337" s="3"/>
      <c r="AF337" s="3"/>
      <c r="AG337" s="3"/>
      <c r="AH337" s="3"/>
      <c r="AI337" s="3"/>
      <c r="AJ337" s="3"/>
    </row>
    <row r="338" spans="5:36" s="2" customFormat="1">
      <c r="E338" s="35"/>
      <c r="N338" s="106"/>
      <c r="O338" s="129"/>
      <c r="P338" s="3"/>
      <c r="Q338" s="3"/>
      <c r="R338" s="3"/>
      <c r="S338" s="3"/>
      <c r="T338" s="3"/>
      <c r="U338" s="3"/>
      <c r="V338" s="3"/>
      <c r="W338" s="3"/>
      <c r="X338" s="3"/>
      <c r="Y338" s="3"/>
      <c r="Z338" s="3"/>
      <c r="AA338" s="3"/>
      <c r="AB338" s="3"/>
      <c r="AC338" s="3"/>
      <c r="AD338" s="3"/>
      <c r="AE338" s="3"/>
      <c r="AF338" s="3"/>
      <c r="AG338" s="3"/>
      <c r="AH338" s="3"/>
      <c r="AI338" s="3"/>
      <c r="AJ338" s="3"/>
    </row>
    <row r="339" spans="5:36" s="2" customFormat="1">
      <c r="E339" s="35"/>
      <c r="N339" s="106"/>
      <c r="O339" s="129"/>
      <c r="P339" s="3"/>
      <c r="Q339" s="3"/>
      <c r="R339" s="3"/>
      <c r="S339" s="3"/>
      <c r="T339" s="3"/>
      <c r="U339" s="3"/>
      <c r="V339" s="3"/>
      <c r="W339" s="3"/>
      <c r="X339" s="3"/>
      <c r="Y339" s="3"/>
      <c r="Z339" s="3"/>
      <c r="AA339" s="3"/>
      <c r="AB339" s="3"/>
      <c r="AC339" s="3"/>
      <c r="AD339" s="3"/>
      <c r="AE339" s="3"/>
      <c r="AF339" s="3"/>
      <c r="AG339" s="3"/>
      <c r="AH339" s="3"/>
      <c r="AI339" s="3"/>
      <c r="AJ339" s="3"/>
    </row>
    <row r="340" spans="5:36" s="2" customFormat="1">
      <c r="E340" s="35"/>
      <c r="N340" s="106"/>
      <c r="O340" s="129"/>
      <c r="P340" s="3"/>
      <c r="Q340" s="3"/>
      <c r="R340" s="3"/>
      <c r="S340" s="3"/>
      <c r="T340" s="3"/>
      <c r="U340" s="3"/>
      <c r="V340" s="3"/>
      <c r="W340" s="3"/>
      <c r="X340" s="3"/>
      <c r="Y340" s="3"/>
      <c r="Z340" s="3"/>
      <c r="AA340" s="3"/>
      <c r="AB340" s="3"/>
      <c r="AC340" s="3"/>
      <c r="AD340" s="3"/>
      <c r="AE340" s="3"/>
      <c r="AF340" s="3"/>
      <c r="AG340" s="3"/>
      <c r="AH340" s="3"/>
      <c r="AI340" s="3"/>
      <c r="AJ340" s="3"/>
    </row>
    <row r="341" spans="5:36" s="2" customFormat="1">
      <c r="E341" s="35"/>
      <c r="N341" s="106"/>
      <c r="O341" s="129"/>
      <c r="P341" s="3"/>
      <c r="Q341" s="3"/>
      <c r="R341" s="3"/>
      <c r="S341" s="3"/>
      <c r="T341" s="3"/>
      <c r="U341" s="3"/>
      <c r="V341" s="3"/>
      <c r="W341" s="3"/>
      <c r="X341" s="3"/>
      <c r="Y341" s="3"/>
      <c r="Z341" s="3"/>
      <c r="AA341" s="3"/>
      <c r="AB341" s="3"/>
      <c r="AC341" s="3"/>
      <c r="AD341" s="3"/>
      <c r="AE341" s="3"/>
      <c r="AF341" s="3"/>
      <c r="AG341" s="3"/>
      <c r="AH341" s="3"/>
      <c r="AI341" s="3"/>
      <c r="AJ341" s="3"/>
    </row>
    <row r="342" spans="5:36" s="2" customFormat="1">
      <c r="E342" s="35"/>
      <c r="N342" s="106"/>
      <c r="O342" s="129"/>
      <c r="P342" s="3"/>
      <c r="Q342" s="3"/>
      <c r="R342" s="3"/>
      <c r="S342" s="3"/>
      <c r="T342" s="3"/>
      <c r="U342" s="3"/>
      <c r="V342" s="3"/>
      <c r="W342" s="3"/>
      <c r="X342" s="3"/>
      <c r="Y342" s="3"/>
      <c r="Z342" s="3"/>
      <c r="AA342" s="3"/>
      <c r="AB342" s="3"/>
      <c r="AC342" s="3"/>
      <c r="AD342" s="3"/>
      <c r="AE342" s="3"/>
      <c r="AF342" s="3"/>
      <c r="AG342" s="3"/>
      <c r="AH342" s="3"/>
      <c r="AI342" s="3"/>
      <c r="AJ342" s="3"/>
    </row>
    <row r="343" spans="5:36" s="2" customFormat="1">
      <c r="E343" s="35"/>
      <c r="N343" s="106"/>
      <c r="O343" s="129"/>
      <c r="P343" s="3"/>
      <c r="Q343" s="3"/>
      <c r="R343" s="3"/>
      <c r="S343" s="3"/>
      <c r="T343" s="3"/>
      <c r="U343" s="3"/>
      <c r="V343" s="3"/>
      <c r="W343" s="3"/>
      <c r="X343" s="3"/>
      <c r="Y343" s="3"/>
      <c r="Z343" s="3"/>
      <c r="AA343" s="3"/>
      <c r="AB343" s="3"/>
      <c r="AC343" s="3"/>
      <c r="AD343" s="3"/>
      <c r="AE343" s="3"/>
      <c r="AF343" s="3"/>
      <c r="AG343" s="3"/>
      <c r="AH343" s="3"/>
      <c r="AI343" s="3"/>
      <c r="AJ343" s="3"/>
    </row>
    <row r="344" spans="5:36" s="2" customFormat="1">
      <c r="E344" s="35"/>
      <c r="N344" s="106"/>
      <c r="O344" s="129"/>
      <c r="P344" s="3"/>
      <c r="Q344" s="3"/>
      <c r="R344" s="3"/>
      <c r="S344" s="3"/>
      <c r="T344" s="3"/>
      <c r="U344" s="3"/>
      <c r="V344" s="3"/>
      <c r="W344" s="3"/>
      <c r="X344" s="3"/>
      <c r="Y344" s="3"/>
      <c r="Z344" s="3"/>
      <c r="AA344" s="3"/>
      <c r="AB344" s="3"/>
      <c r="AC344" s="3"/>
      <c r="AD344" s="3"/>
      <c r="AE344" s="3"/>
      <c r="AF344" s="3"/>
      <c r="AG344" s="3"/>
      <c r="AH344" s="3"/>
      <c r="AI344" s="3"/>
      <c r="AJ344" s="3"/>
    </row>
    <row r="345" spans="5:36" s="2" customFormat="1">
      <c r="E345" s="35"/>
      <c r="N345" s="106"/>
      <c r="O345" s="129"/>
      <c r="P345" s="3"/>
      <c r="Q345" s="3"/>
      <c r="R345" s="3"/>
      <c r="S345" s="3"/>
      <c r="T345" s="3"/>
      <c r="U345" s="3"/>
      <c r="V345" s="3"/>
      <c r="W345" s="3"/>
      <c r="X345" s="3"/>
      <c r="Y345" s="3"/>
      <c r="Z345" s="3"/>
      <c r="AA345" s="3"/>
      <c r="AB345" s="3"/>
      <c r="AC345" s="3"/>
      <c r="AD345" s="3"/>
      <c r="AE345" s="3"/>
      <c r="AF345" s="3"/>
      <c r="AG345" s="3"/>
      <c r="AH345" s="3"/>
      <c r="AI345" s="3"/>
      <c r="AJ345" s="3"/>
    </row>
    <row r="346" spans="5:36" s="2" customFormat="1">
      <c r="E346" s="35"/>
      <c r="N346" s="106"/>
      <c r="O346" s="129"/>
      <c r="P346" s="3"/>
      <c r="Q346" s="3"/>
      <c r="R346" s="3"/>
      <c r="S346" s="3"/>
      <c r="T346" s="3"/>
      <c r="U346" s="3"/>
      <c r="V346" s="3"/>
      <c r="W346" s="3"/>
      <c r="X346" s="3"/>
      <c r="Y346" s="3"/>
      <c r="Z346" s="3"/>
      <c r="AA346" s="3"/>
      <c r="AB346" s="3"/>
      <c r="AC346" s="3"/>
      <c r="AD346" s="3"/>
      <c r="AE346" s="3"/>
      <c r="AF346" s="3"/>
      <c r="AG346" s="3"/>
      <c r="AH346" s="3"/>
      <c r="AI346" s="3"/>
      <c r="AJ346" s="3"/>
    </row>
    <row r="347" spans="5:36" s="2" customFormat="1">
      <c r="E347" s="35"/>
      <c r="N347" s="106"/>
      <c r="O347" s="129"/>
      <c r="P347" s="3"/>
      <c r="Q347" s="3"/>
      <c r="R347" s="3"/>
      <c r="S347" s="3"/>
      <c r="T347" s="3"/>
      <c r="U347" s="3"/>
      <c r="V347" s="3"/>
      <c r="W347" s="3"/>
      <c r="X347" s="3"/>
      <c r="Y347" s="3"/>
      <c r="Z347" s="3"/>
      <c r="AA347" s="3"/>
      <c r="AB347" s="3"/>
      <c r="AC347" s="3"/>
      <c r="AD347" s="3"/>
      <c r="AE347" s="3"/>
      <c r="AF347" s="3"/>
      <c r="AG347" s="3"/>
      <c r="AH347" s="3"/>
      <c r="AI347" s="3"/>
      <c r="AJ347" s="3"/>
    </row>
    <row r="348" spans="5:36" s="2" customFormat="1">
      <c r="E348" s="35"/>
      <c r="N348" s="106"/>
      <c r="O348" s="129"/>
      <c r="P348" s="3"/>
      <c r="Q348" s="3"/>
      <c r="R348" s="3"/>
      <c r="S348" s="3"/>
      <c r="T348" s="3"/>
      <c r="U348" s="3"/>
      <c r="V348" s="3"/>
      <c r="W348" s="3"/>
      <c r="X348" s="3"/>
      <c r="Y348" s="3"/>
      <c r="Z348" s="3"/>
      <c r="AA348" s="3"/>
      <c r="AB348" s="3"/>
      <c r="AC348" s="3"/>
      <c r="AD348" s="3"/>
      <c r="AE348" s="3"/>
      <c r="AF348" s="3"/>
      <c r="AG348" s="3"/>
      <c r="AH348" s="3"/>
      <c r="AI348" s="3"/>
      <c r="AJ348" s="3"/>
    </row>
    <row r="349" spans="5:36" s="2" customFormat="1">
      <c r="E349" s="35"/>
      <c r="N349" s="106"/>
      <c r="O349" s="129"/>
      <c r="P349" s="3"/>
      <c r="Q349" s="3"/>
      <c r="R349" s="3"/>
      <c r="S349" s="3"/>
      <c r="T349" s="3"/>
      <c r="U349" s="3"/>
      <c r="V349" s="3"/>
      <c r="W349" s="3"/>
      <c r="X349" s="3"/>
      <c r="Y349" s="3"/>
      <c r="Z349" s="3"/>
      <c r="AA349" s="3"/>
      <c r="AB349" s="3"/>
      <c r="AC349" s="3"/>
      <c r="AD349" s="3"/>
      <c r="AE349" s="3"/>
      <c r="AF349" s="3"/>
      <c r="AG349" s="3"/>
      <c r="AH349" s="3"/>
      <c r="AI349" s="3"/>
      <c r="AJ349" s="3"/>
    </row>
    <row r="350" spans="5:36" s="2" customFormat="1">
      <c r="E350" s="35"/>
      <c r="N350" s="106"/>
      <c r="O350" s="129"/>
      <c r="P350" s="3"/>
      <c r="Q350" s="3"/>
      <c r="R350" s="3"/>
      <c r="S350" s="3"/>
      <c r="T350" s="3"/>
      <c r="U350" s="3"/>
      <c r="V350" s="3"/>
      <c r="W350" s="3"/>
      <c r="X350" s="3"/>
      <c r="Y350" s="3"/>
      <c r="Z350" s="3"/>
      <c r="AA350" s="3"/>
      <c r="AB350" s="3"/>
      <c r="AC350" s="3"/>
      <c r="AD350" s="3"/>
      <c r="AE350" s="3"/>
      <c r="AF350" s="3"/>
      <c r="AG350" s="3"/>
      <c r="AH350" s="3"/>
      <c r="AI350" s="3"/>
      <c r="AJ350" s="3"/>
    </row>
    <row r="351" spans="5:36" s="2" customFormat="1">
      <c r="E351" s="35"/>
      <c r="N351" s="106"/>
      <c r="O351" s="129"/>
      <c r="P351" s="3"/>
      <c r="Q351" s="3"/>
      <c r="R351" s="3"/>
      <c r="S351" s="3"/>
      <c r="T351" s="3"/>
      <c r="U351" s="3"/>
      <c r="V351" s="3"/>
      <c r="W351" s="3"/>
      <c r="X351" s="3"/>
      <c r="Y351" s="3"/>
      <c r="Z351" s="3"/>
      <c r="AA351" s="3"/>
      <c r="AB351" s="3"/>
      <c r="AC351" s="3"/>
      <c r="AD351" s="3"/>
      <c r="AE351" s="3"/>
      <c r="AF351" s="3"/>
      <c r="AG351" s="3"/>
      <c r="AH351" s="3"/>
      <c r="AI351" s="3"/>
      <c r="AJ351" s="3"/>
    </row>
    <row r="352" spans="5:36" s="2" customFormat="1">
      <c r="E352" s="35"/>
      <c r="N352" s="106"/>
      <c r="O352" s="129"/>
      <c r="P352" s="3"/>
      <c r="Q352" s="3"/>
      <c r="R352" s="3"/>
      <c r="S352" s="3"/>
      <c r="T352" s="3"/>
      <c r="U352" s="3"/>
      <c r="V352" s="3"/>
      <c r="W352" s="3"/>
      <c r="X352" s="3"/>
      <c r="Y352" s="3"/>
      <c r="Z352" s="3"/>
      <c r="AA352" s="3"/>
      <c r="AB352" s="3"/>
      <c r="AC352" s="3"/>
      <c r="AD352" s="3"/>
      <c r="AE352" s="3"/>
      <c r="AF352" s="3"/>
      <c r="AG352" s="3"/>
      <c r="AH352" s="3"/>
      <c r="AI352" s="3"/>
      <c r="AJ352" s="3"/>
    </row>
    <row r="353" spans="5:36" s="2" customFormat="1">
      <c r="E353" s="35"/>
      <c r="N353" s="106"/>
      <c r="O353" s="129"/>
      <c r="P353" s="3"/>
      <c r="Q353" s="3"/>
      <c r="R353" s="3"/>
      <c r="S353" s="3"/>
      <c r="T353" s="3"/>
      <c r="U353" s="3"/>
      <c r="V353" s="3"/>
      <c r="W353" s="3"/>
      <c r="X353" s="3"/>
      <c r="Y353" s="3"/>
      <c r="Z353" s="3"/>
      <c r="AA353" s="3"/>
      <c r="AB353" s="3"/>
      <c r="AC353" s="3"/>
      <c r="AD353" s="3"/>
      <c r="AE353" s="3"/>
      <c r="AF353" s="3"/>
      <c r="AG353" s="3"/>
      <c r="AH353" s="3"/>
      <c r="AI353" s="3"/>
      <c r="AJ353" s="3"/>
    </row>
    <row r="354" spans="5:36" s="2" customFormat="1">
      <c r="E354" s="35"/>
      <c r="N354" s="106"/>
      <c r="O354" s="129"/>
      <c r="P354" s="3"/>
      <c r="Q354" s="3"/>
      <c r="R354" s="3"/>
      <c r="S354" s="3"/>
      <c r="T354" s="3"/>
      <c r="U354" s="3"/>
      <c r="V354" s="3"/>
      <c r="W354" s="3"/>
      <c r="X354" s="3"/>
      <c r="Y354" s="3"/>
      <c r="Z354" s="3"/>
      <c r="AA354" s="3"/>
      <c r="AB354" s="3"/>
      <c r="AC354" s="3"/>
      <c r="AD354" s="3"/>
      <c r="AE354" s="3"/>
      <c r="AF354" s="3"/>
      <c r="AG354" s="3"/>
      <c r="AH354" s="3"/>
      <c r="AI354" s="3"/>
      <c r="AJ354" s="3"/>
    </row>
    <row r="355" spans="5:36" s="2" customFormat="1">
      <c r="E355" s="35"/>
      <c r="N355" s="106"/>
      <c r="O355" s="129"/>
      <c r="P355" s="3"/>
      <c r="Q355" s="3"/>
      <c r="R355" s="3"/>
      <c r="S355" s="3"/>
      <c r="T355" s="3"/>
      <c r="U355" s="3"/>
      <c r="V355" s="3"/>
      <c r="W355" s="3"/>
      <c r="X355" s="3"/>
      <c r="Y355" s="3"/>
      <c r="Z355" s="3"/>
      <c r="AA355" s="3"/>
      <c r="AB355" s="3"/>
      <c r="AC355" s="3"/>
      <c r="AD355" s="3"/>
      <c r="AE355" s="3"/>
      <c r="AF355" s="3"/>
      <c r="AG355" s="3"/>
      <c r="AH355" s="3"/>
      <c r="AI355" s="3"/>
      <c r="AJ355" s="3"/>
    </row>
    <row r="356" spans="5:36" s="2" customFormat="1">
      <c r="E356" s="35"/>
      <c r="N356" s="106"/>
      <c r="O356" s="129"/>
      <c r="P356" s="3"/>
      <c r="Q356" s="3"/>
      <c r="R356" s="3"/>
      <c r="S356" s="3"/>
      <c r="T356" s="3"/>
      <c r="U356" s="3"/>
      <c r="V356" s="3"/>
      <c r="W356" s="3"/>
      <c r="X356" s="3"/>
      <c r="Y356" s="3"/>
      <c r="Z356" s="3"/>
      <c r="AA356" s="3"/>
      <c r="AB356" s="3"/>
      <c r="AC356" s="3"/>
      <c r="AD356" s="3"/>
      <c r="AE356" s="3"/>
      <c r="AF356" s="3"/>
      <c r="AG356" s="3"/>
      <c r="AH356" s="3"/>
      <c r="AI356" s="3"/>
      <c r="AJ356" s="3"/>
    </row>
    <row r="357" spans="5:36" s="2" customFormat="1">
      <c r="E357" s="35"/>
      <c r="N357" s="106"/>
      <c r="O357" s="129"/>
      <c r="P357" s="3"/>
      <c r="Q357" s="3"/>
      <c r="R357" s="3"/>
      <c r="S357" s="3"/>
      <c r="T357" s="3"/>
      <c r="U357" s="3"/>
      <c r="V357" s="3"/>
      <c r="W357" s="3"/>
      <c r="X357" s="3"/>
      <c r="Y357" s="3"/>
      <c r="Z357" s="3"/>
      <c r="AA357" s="3"/>
      <c r="AB357" s="3"/>
      <c r="AC357" s="3"/>
      <c r="AD357" s="3"/>
      <c r="AE357" s="3"/>
      <c r="AF357" s="3"/>
      <c r="AG357" s="3"/>
      <c r="AH357" s="3"/>
      <c r="AI357" s="3"/>
      <c r="AJ357" s="3"/>
    </row>
    <row r="358" spans="5:36" s="2" customFormat="1">
      <c r="E358" s="35"/>
      <c r="N358" s="106"/>
      <c r="O358" s="129"/>
      <c r="P358" s="3"/>
      <c r="Q358" s="3"/>
      <c r="R358" s="3"/>
      <c r="S358" s="3"/>
      <c r="T358" s="3"/>
      <c r="U358" s="3"/>
      <c r="V358" s="3"/>
      <c r="W358" s="3"/>
      <c r="X358" s="3"/>
      <c r="Y358" s="3"/>
      <c r="Z358" s="3"/>
      <c r="AA358" s="3"/>
      <c r="AB358" s="3"/>
      <c r="AC358" s="3"/>
      <c r="AD358" s="3"/>
      <c r="AE358" s="3"/>
      <c r="AF358" s="3"/>
      <c r="AG358" s="3"/>
      <c r="AH358" s="3"/>
      <c r="AI358" s="3"/>
      <c r="AJ358" s="3"/>
    </row>
    <row r="359" spans="5:36" s="2" customFormat="1">
      <c r="E359" s="35"/>
      <c r="N359" s="106"/>
      <c r="O359" s="129"/>
      <c r="P359" s="3"/>
      <c r="Q359" s="3"/>
      <c r="R359" s="3"/>
      <c r="S359" s="3"/>
      <c r="T359" s="3"/>
      <c r="U359" s="3"/>
      <c r="V359" s="3"/>
      <c r="W359" s="3"/>
      <c r="X359" s="3"/>
      <c r="Y359" s="3"/>
      <c r="Z359" s="3"/>
      <c r="AA359" s="3"/>
      <c r="AB359" s="3"/>
      <c r="AC359" s="3"/>
      <c r="AD359" s="3"/>
      <c r="AE359" s="3"/>
      <c r="AF359" s="3"/>
      <c r="AG359" s="3"/>
      <c r="AH359" s="3"/>
      <c r="AI359" s="3"/>
      <c r="AJ359" s="3"/>
    </row>
    <row r="360" spans="5:36" s="2" customFormat="1">
      <c r="E360" s="35"/>
      <c r="N360" s="106"/>
      <c r="O360" s="129"/>
      <c r="P360" s="3"/>
      <c r="Q360" s="3"/>
      <c r="R360" s="3"/>
      <c r="S360" s="3"/>
      <c r="T360" s="3"/>
      <c r="U360" s="3"/>
      <c r="V360" s="3"/>
      <c r="W360" s="3"/>
      <c r="X360" s="3"/>
      <c r="Y360" s="3"/>
      <c r="Z360" s="3"/>
      <c r="AA360" s="3"/>
      <c r="AB360" s="3"/>
      <c r="AC360" s="3"/>
      <c r="AD360" s="3"/>
      <c r="AE360" s="3"/>
      <c r="AF360" s="3"/>
      <c r="AG360" s="3"/>
      <c r="AH360" s="3"/>
      <c r="AI360" s="3"/>
      <c r="AJ360" s="3"/>
    </row>
    <row r="361" spans="5:36" s="2" customFormat="1">
      <c r="E361" s="35"/>
      <c r="N361" s="106"/>
      <c r="O361" s="129"/>
      <c r="P361" s="3"/>
      <c r="Q361" s="3"/>
      <c r="R361" s="3"/>
      <c r="S361" s="3"/>
      <c r="T361" s="3"/>
      <c r="U361" s="3"/>
      <c r="V361" s="3"/>
      <c r="W361" s="3"/>
      <c r="X361" s="3"/>
      <c r="Y361" s="3"/>
      <c r="Z361" s="3"/>
      <c r="AA361" s="3"/>
      <c r="AB361" s="3"/>
      <c r="AC361" s="3"/>
      <c r="AD361" s="3"/>
      <c r="AE361" s="3"/>
      <c r="AF361" s="3"/>
      <c r="AG361" s="3"/>
      <c r="AH361" s="3"/>
      <c r="AI361" s="3"/>
      <c r="AJ361" s="3"/>
    </row>
    <row r="362" spans="5:36" s="2" customFormat="1">
      <c r="E362" s="35"/>
      <c r="N362" s="106"/>
      <c r="O362" s="129"/>
      <c r="P362" s="3"/>
      <c r="Q362" s="3"/>
      <c r="R362" s="3"/>
      <c r="S362" s="3"/>
      <c r="T362" s="3"/>
      <c r="U362" s="3"/>
      <c r="V362" s="3"/>
      <c r="W362" s="3"/>
      <c r="X362" s="3"/>
      <c r="Y362" s="3"/>
      <c r="Z362" s="3"/>
      <c r="AA362" s="3"/>
      <c r="AB362" s="3"/>
      <c r="AC362" s="3"/>
      <c r="AD362" s="3"/>
      <c r="AE362" s="3"/>
      <c r="AF362" s="3"/>
      <c r="AG362" s="3"/>
      <c r="AH362" s="3"/>
      <c r="AI362" s="3"/>
      <c r="AJ362" s="3"/>
    </row>
    <row r="363" spans="5:36" s="2" customFormat="1">
      <c r="E363" s="35"/>
      <c r="N363" s="106"/>
      <c r="O363" s="129"/>
      <c r="P363" s="3"/>
      <c r="Q363" s="3"/>
      <c r="R363" s="3"/>
      <c r="S363" s="3"/>
      <c r="T363" s="3"/>
      <c r="U363" s="3"/>
      <c r="V363" s="3"/>
      <c r="W363" s="3"/>
      <c r="X363" s="3"/>
      <c r="Y363" s="3"/>
      <c r="Z363" s="3"/>
      <c r="AA363" s="3"/>
      <c r="AB363" s="3"/>
      <c r="AC363" s="3"/>
      <c r="AD363" s="3"/>
      <c r="AE363" s="3"/>
      <c r="AF363" s="3"/>
      <c r="AG363" s="3"/>
      <c r="AH363" s="3"/>
      <c r="AI363" s="3"/>
      <c r="AJ363" s="3"/>
    </row>
    <row r="364" spans="5:36" s="2" customFormat="1">
      <c r="E364" s="35"/>
      <c r="N364" s="106"/>
      <c r="O364" s="129"/>
      <c r="P364" s="3"/>
      <c r="Q364" s="3"/>
      <c r="R364" s="3"/>
      <c r="S364" s="3"/>
      <c r="T364" s="3"/>
      <c r="U364" s="3"/>
      <c r="V364" s="3"/>
      <c r="W364" s="3"/>
      <c r="X364" s="3"/>
      <c r="Y364" s="3"/>
      <c r="Z364" s="3"/>
      <c r="AA364" s="3"/>
      <c r="AB364" s="3"/>
      <c r="AC364" s="3"/>
      <c r="AD364" s="3"/>
      <c r="AE364" s="3"/>
      <c r="AF364" s="3"/>
      <c r="AG364" s="3"/>
      <c r="AH364" s="3"/>
      <c r="AI364" s="3"/>
      <c r="AJ364" s="3"/>
    </row>
    <row r="365" spans="5:36" s="2" customFormat="1">
      <c r="E365" s="35"/>
      <c r="N365" s="106"/>
      <c r="O365" s="129"/>
      <c r="P365" s="3"/>
      <c r="Q365" s="3"/>
      <c r="R365" s="3"/>
      <c r="S365" s="3"/>
      <c r="T365" s="3"/>
      <c r="U365" s="3"/>
      <c r="V365" s="3"/>
      <c r="W365" s="3"/>
      <c r="X365" s="3"/>
      <c r="Y365" s="3"/>
      <c r="Z365" s="3"/>
      <c r="AA365" s="3"/>
      <c r="AB365" s="3"/>
      <c r="AC365" s="3"/>
      <c r="AD365" s="3"/>
      <c r="AE365" s="3"/>
      <c r="AF365" s="3"/>
      <c r="AG365" s="3"/>
      <c r="AH365" s="3"/>
      <c r="AI365" s="3"/>
      <c r="AJ365" s="3"/>
    </row>
    <row r="366" spans="5:36" s="2" customFormat="1">
      <c r="E366" s="35"/>
      <c r="N366" s="106"/>
      <c r="O366" s="129"/>
      <c r="P366" s="3"/>
      <c r="Q366" s="3"/>
      <c r="R366" s="3"/>
      <c r="S366" s="3"/>
      <c r="T366" s="3"/>
      <c r="U366" s="3"/>
      <c r="V366" s="3"/>
      <c r="W366" s="3"/>
      <c r="X366" s="3"/>
      <c r="Y366" s="3"/>
      <c r="Z366" s="3"/>
      <c r="AA366" s="3"/>
      <c r="AB366" s="3"/>
      <c r="AC366" s="3"/>
      <c r="AD366" s="3"/>
      <c r="AE366" s="3"/>
      <c r="AF366" s="3"/>
      <c r="AG366" s="3"/>
      <c r="AH366" s="3"/>
      <c r="AI366" s="3"/>
      <c r="AJ366" s="3"/>
    </row>
    <row r="367" spans="5:36" s="2" customFormat="1">
      <c r="E367" s="35"/>
      <c r="N367" s="106"/>
      <c r="O367" s="129"/>
      <c r="P367" s="3"/>
      <c r="Q367" s="3"/>
      <c r="R367" s="3"/>
      <c r="S367" s="3"/>
      <c r="T367" s="3"/>
      <c r="U367" s="3"/>
      <c r="V367" s="3"/>
      <c r="W367" s="3"/>
      <c r="X367" s="3"/>
      <c r="Y367" s="3"/>
      <c r="Z367" s="3"/>
      <c r="AA367" s="3"/>
      <c r="AB367" s="3"/>
      <c r="AC367" s="3"/>
      <c r="AD367" s="3"/>
      <c r="AE367" s="3"/>
      <c r="AF367" s="3"/>
      <c r="AG367" s="3"/>
      <c r="AH367" s="3"/>
      <c r="AI367" s="3"/>
      <c r="AJ367" s="3"/>
    </row>
    <row r="368" spans="5:36" s="2" customFormat="1">
      <c r="E368" s="35"/>
      <c r="N368" s="106"/>
      <c r="O368" s="129"/>
      <c r="P368" s="3"/>
      <c r="Q368" s="3"/>
      <c r="R368" s="3"/>
      <c r="S368" s="3"/>
      <c r="T368" s="3"/>
      <c r="U368" s="3"/>
      <c r="V368" s="3"/>
      <c r="W368" s="3"/>
      <c r="X368" s="3"/>
      <c r="Y368" s="3"/>
      <c r="Z368" s="3"/>
      <c r="AA368" s="3"/>
      <c r="AB368" s="3"/>
      <c r="AC368" s="3"/>
      <c r="AD368" s="3"/>
      <c r="AE368" s="3"/>
      <c r="AF368" s="3"/>
      <c r="AG368" s="3"/>
      <c r="AH368" s="3"/>
      <c r="AI368" s="3"/>
      <c r="AJ368" s="3"/>
    </row>
    <row r="369" spans="5:36" s="2" customFormat="1">
      <c r="E369" s="35"/>
      <c r="N369" s="106"/>
      <c r="O369" s="129"/>
      <c r="P369" s="3"/>
      <c r="Q369" s="3"/>
      <c r="R369" s="3"/>
      <c r="S369" s="3"/>
      <c r="T369" s="3"/>
      <c r="U369" s="3"/>
      <c r="V369" s="3"/>
      <c r="W369" s="3"/>
      <c r="X369" s="3"/>
      <c r="Y369" s="3"/>
      <c r="Z369" s="3"/>
      <c r="AA369" s="3"/>
      <c r="AB369" s="3"/>
      <c r="AC369" s="3"/>
      <c r="AD369" s="3"/>
      <c r="AE369" s="3"/>
      <c r="AF369" s="3"/>
      <c r="AG369" s="3"/>
      <c r="AH369" s="3"/>
      <c r="AI369" s="3"/>
      <c r="AJ369" s="3"/>
    </row>
    <row r="370" spans="5:36" s="2" customFormat="1">
      <c r="E370" s="35"/>
      <c r="N370" s="106"/>
      <c r="O370" s="129"/>
      <c r="P370" s="3"/>
      <c r="Q370" s="3"/>
      <c r="R370" s="3"/>
      <c r="S370" s="3"/>
      <c r="T370" s="3"/>
      <c r="U370" s="3"/>
      <c r="V370" s="3"/>
      <c r="W370" s="3"/>
      <c r="X370" s="3"/>
      <c r="Y370" s="3"/>
      <c r="Z370" s="3"/>
      <c r="AA370" s="3"/>
      <c r="AB370" s="3"/>
      <c r="AC370" s="3"/>
      <c r="AD370" s="3"/>
      <c r="AE370" s="3"/>
      <c r="AF370" s="3"/>
      <c r="AG370" s="3"/>
      <c r="AH370" s="3"/>
      <c r="AI370" s="3"/>
      <c r="AJ370" s="3"/>
    </row>
    <row r="371" spans="5:36" s="2" customFormat="1">
      <c r="E371" s="35"/>
      <c r="N371" s="106"/>
      <c r="O371" s="129"/>
      <c r="P371" s="3"/>
      <c r="Q371" s="3"/>
      <c r="R371" s="3"/>
      <c r="S371" s="3"/>
      <c r="T371" s="3"/>
      <c r="U371" s="3"/>
      <c r="V371" s="3"/>
      <c r="W371" s="3"/>
      <c r="X371" s="3"/>
      <c r="Y371" s="3"/>
      <c r="Z371" s="3"/>
      <c r="AA371" s="3"/>
      <c r="AB371" s="3"/>
      <c r="AC371" s="3"/>
      <c r="AD371" s="3"/>
      <c r="AE371" s="3"/>
      <c r="AF371" s="3"/>
      <c r="AG371" s="3"/>
      <c r="AH371" s="3"/>
      <c r="AI371" s="3"/>
      <c r="AJ371" s="3"/>
    </row>
    <row r="372" spans="5:36" s="2" customFormat="1">
      <c r="E372" s="35"/>
      <c r="N372" s="106"/>
      <c r="O372" s="129"/>
      <c r="P372" s="3"/>
      <c r="Q372" s="3"/>
      <c r="R372" s="3"/>
      <c r="S372" s="3"/>
      <c r="T372" s="3"/>
      <c r="U372" s="3"/>
      <c r="V372" s="3"/>
      <c r="W372" s="3"/>
      <c r="X372" s="3"/>
      <c r="Y372" s="3"/>
      <c r="Z372" s="3"/>
      <c r="AA372" s="3"/>
      <c r="AB372" s="3"/>
      <c r="AC372" s="3"/>
      <c r="AD372" s="3"/>
      <c r="AE372" s="3"/>
      <c r="AF372" s="3"/>
      <c r="AG372" s="3"/>
      <c r="AH372" s="3"/>
      <c r="AI372" s="3"/>
      <c r="AJ372" s="3"/>
    </row>
    <row r="373" spans="5:36" s="2" customFormat="1">
      <c r="E373" s="35"/>
      <c r="N373" s="106"/>
      <c r="O373" s="129"/>
      <c r="P373" s="3"/>
      <c r="Q373" s="3"/>
      <c r="R373" s="3"/>
      <c r="S373" s="3"/>
      <c r="T373" s="3"/>
      <c r="U373" s="3"/>
      <c r="V373" s="3"/>
      <c r="W373" s="3"/>
      <c r="X373" s="3"/>
      <c r="Y373" s="3"/>
      <c r="Z373" s="3"/>
      <c r="AA373" s="3"/>
      <c r="AB373" s="3"/>
      <c r="AC373" s="3"/>
      <c r="AD373" s="3"/>
      <c r="AE373" s="3"/>
      <c r="AF373" s="3"/>
      <c r="AG373" s="3"/>
      <c r="AH373" s="3"/>
      <c r="AI373" s="3"/>
      <c r="AJ373" s="3"/>
    </row>
    <row r="374" spans="5:36" s="2" customFormat="1">
      <c r="E374" s="35"/>
      <c r="N374" s="106"/>
      <c r="O374" s="129"/>
      <c r="P374" s="3"/>
      <c r="Q374" s="3"/>
      <c r="R374" s="3"/>
      <c r="S374" s="3"/>
      <c r="T374" s="3"/>
      <c r="U374" s="3"/>
      <c r="V374" s="3"/>
      <c r="W374" s="3"/>
      <c r="X374" s="3"/>
      <c r="Y374" s="3"/>
      <c r="Z374" s="3"/>
      <c r="AA374" s="3"/>
      <c r="AB374" s="3"/>
      <c r="AC374" s="3"/>
      <c r="AD374" s="3"/>
      <c r="AE374" s="3"/>
      <c r="AF374" s="3"/>
      <c r="AG374" s="3"/>
      <c r="AH374" s="3"/>
      <c r="AI374" s="3"/>
      <c r="AJ374" s="3"/>
    </row>
    <row r="375" spans="5:36" s="2" customFormat="1">
      <c r="E375" s="35"/>
      <c r="N375" s="106"/>
      <c r="O375" s="129"/>
      <c r="P375" s="3"/>
      <c r="Q375" s="3"/>
      <c r="R375" s="3"/>
      <c r="S375" s="3"/>
      <c r="T375" s="3"/>
      <c r="U375" s="3"/>
      <c r="V375" s="3"/>
      <c r="W375" s="3"/>
      <c r="X375" s="3"/>
      <c r="Y375" s="3"/>
      <c r="Z375" s="3"/>
      <c r="AA375" s="3"/>
      <c r="AB375" s="3"/>
      <c r="AC375" s="3"/>
      <c r="AD375" s="3"/>
      <c r="AE375" s="3"/>
      <c r="AF375" s="3"/>
      <c r="AG375" s="3"/>
      <c r="AH375" s="3"/>
      <c r="AI375" s="3"/>
      <c r="AJ375" s="3"/>
    </row>
    <row r="376" spans="5:36" s="2" customFormat="1">
      <c r="E376" s="35"/>
      <c r="N376" s="106"/>
      <c r="O376" s="129"/>
      <c r="P376" s="3"/>
      <c r="Q376" s="3"/>
      <c r="R376" s="3"/>
      <c r="S376" s="3"/>
      <c r="T376" s="3"/>
      <c r="U376" s="3"/>
      <c r="V376" s="3"/>
      <c r="W376" s="3"/>
      <c r="X376" s="3"/>
      <c r="Y376" s="3"/>
      <c r="Z376" s="3"/>
      <c r="AA376" s="3"/>
      <c r="AB376" s="3"/>
      <c r="AC376" s="3"/>
      <c r="AD376" s="3"/>
      <c r="AE376" s="3"/>
      <c r="AF376" s="3"/>
      <c r="AG376" s="3"/>
      <c r="AH376" s="3"/>
      <c r="AI376" s="3"/>
      <c r="AJ376" s="3"/>
    </row>
    <row r="377" spans="5:36" s="2" customFormat="1">
      <c r="E377" s="35"/>
      <c r="N377" s="106"/>
      <c r="O377" s="129"/>
      <c r="P377" s="3"/>
      <c r="Q377" s="3"/>
      <c r="R377" s="3"/>
      <c r="S377" s="3"/>
      <c r="T377" s="3"/>
      <c r="U377" s="3"/>
      <c r="V377" s="3"/>
      <c r="W377" s="3"/>
      <c r="X377" s="3"/>
      <c r="Y377" s="3"/>
      <c r="Z377" s="3"/>
      <c r="AA377" s="3"/>
      <c r="AB377" s="3"/>
      <c r="AC377" s="3"/>
      <c r="AD377" s="3"/>
      <c r="AE377" s="3"/>
      <c r="AF377" s="3"/>
      <c r="AG377" s="3"/>
      <c r="AH377" s="3"/>
      <c r="AI377" s="3"/>
      <c r="AJ377" s="3"/>
    </row>
    <row r="378" spans="5:36" s="2" customFormat="1">
      <c r="E378" s="35"/>
      <c r="N378" s="106"/>
      <c r="O378" s="129"/>
      <c r="P378" s="3"/>
      <c r="Q378" s="3"/>
      <c r="R378" s="3"/>
      <c r="S378" s="3"/>
      <c r="T378" s="3"/>
      <c r="U378" s="3"/>
      <c r="V378" s="3"/>
      <c r="W378" s="3"/>
      <c r="X378" s="3"/>
      <c r="Y378" s="3"/>
      <c r="Z378" s="3"/>
      <c r="AA378" s="3"/>
      <c r="AB378" s="3"/>
      <c r="AC378" s="3"/>
      <c r="AD378" s="3"/>
      <c r="AE378" s="3"/>
      <c r="AF378" s="3"/>
      <c r="AG378" s="3"/>
      <c r="AH378" s="3"/>
      <c r="AI378" s="3"/>
      <c r="AJ378" s="3"/>
    </row>
    <row r="379" spans="5:36" s="2" customFormat="1">
      <c r="E379" s="35"/>
      <c r="N379" s="106"/>
      <c r="O379" s="129"/>
      <c r="P379" s="3"/>
      <c r="Q379" s="3"/>
      <c r="R379" s="3"/>
      <c r="S379" s="3"/>
      <c r="T379" s="3"/>
      <c r="U379" s="3"/>
      <c r="V379" s="3"/>
      <c r="W379" s="3"/>
      <c r="X379" s="3"/>
      <c r="Y379" s="3"/>
      <c r="Z379" s="3"/>
      <c r="AA379" s="3"/>
      <c r="AB379" s="3"/>
      <c r="AC379" s="3"/>
      <c r="AD379" s="3"/>
      <c r="AE379" s="3"/>
      <c r="AF379" s="3"/>
      <c r="AG379" s="3"/>
      <c r="AH379" s="3"/>
      <c r="AI379" s="3"/>
      <c r="AJ379" s="3"/>
    </row>
    <row r="380" spans="5:36" s="2" customFormat="1">
      <c r="E380" s="35"/>
      <c r="N380" s="106"/>
      <c r="O380" s="129"/>
      <c r="P380" s="3"/>
      <c r="Q380" s="3"/>
      <c r="R380" s="3"/>
      <c r="S380" s="3"/>
      <c r="T380" s="3"/>
      <c r="U380" s="3"/>
      <c r="V380" s="3"/>
      <c r="W380" s="3"/>
      <c r="X380" s="3"/>
      <c r="Y380" s="3"/>
      <c r="Z380" s="3"/>
      <c r="AA380" s="3"/>
      <c r="AB380" s="3"/>
      <c r="AC380" s="3"/>
      <c r="AD380" s="3"/>
      <c r="AE380" s="3"/>
      <c r="AF380" s="3"/>
      <c r="AG380" s="3"/>
      <c r="AH380" s="3"/>
      <c r="AI380" s="3"/>
      <c r="AJ380" s="3"/>
    </row>
    <row r="381" spans="5:36" s="2" customFormat="1">
      <c r="E381" s="35"/>
      <c r="N381" s="106"/>
      <c r="O381" s="129"/>
      <c r="P381" s="3"/>
      <c r="Q381" s="3"/>
      <c r="R381" s="3"/>
      <c r="S381" s="3"/>
      <c r="T381" s="3"/>
      <c r="U381" s="3"/>
      <c r="V381" s="3"/>
      <c r="W381" s="3"/>
      <c r="X381" s="3"/>
      <c r="Y381" s="3"/>
      <c r="Z381" s="3"/>
      <c r="AA381" s="3"/>
      <c r="AB381" s="3"/>
      <c r="AC381" s="3"/>
      <c r="AD381" s="3"/>
      <c r="AE381" s="3"/>
      <c r="AF381" s="3"/>
      <c r="AG381" s="3"/>
      <c r="AH381" s="3"/>
      <c r="AI381" s="3"/>
      <c r="AJ381" s="3"/>
    </row>
    <row r="382" spans="5:36" s="2" customFormat="1">
      <c r="E382" s="35"/>
      <c r="N382" s="106"/>
      <c r="O382" s="129"/>
      <c r="P382" s="3"/>
      <c r="Q382" s="3"/>
      <c r="R382" s="3"/>
      <c r="S382" s="3"/>
      <c r="T382" s="3"/>
      <c r="U382" s="3"/>
      <c r="V382" s="3"/>
      <c r="W382" s="3"/>
      <c r="X382" s="3"/>
      <c r="Y382" s="3"/>
      <c r="Z382" s="3"/>
      <c r="AA382" s="3"/>
      <c r="AB382" s="3"/>
      <c r="AC382" s="3"/>
      <c r="AD382" s="3"/>
      <c r="AE382" s="3"/>
      <c r="AF382" s="3"/>
      <c r="AG382" s="3"/>
      <c r="AH382" s="3"/>
      <c r="AI382" s="3"/>
      <c r="AJ382" s="3"/>
    </row>
    <row r="383" spans="5:36" s="2" customFormat="1">
      <c r="E383" s="35"/>
      <c r="N383" s="106"/>
      <c r="O383" s="129"/>
      <c r="P383" s="3"/>
      <c r="Q383" s="3"/>
      <c r="R383" s="3"/>
      <c r="S383" s="3"/>
      <c r="T383" s="3"/>
      <c r="U383" s="3"/>
      <c r="V383" s="3"/>
      <c r="W383" s="3"/>
      <c r="X383" s="3"/>
      <c r="Y383" s="3"/>
      <c r="Z383" s="3"/>
      <c r="AA383" s="3"/>
      <c r="AB383" s="3"/>
      <c r="AC383" s="3"/>
      <c r="AD383" s="3"/>
      <c r="AE383" s="3"/>
      <c r="AF383" s="3"/>
      <c r="AG383" s="3"/>
      <c r="AH383" s="3"/>
      <c r="AI383" s="3"/>
      <c r="AJ383" s="3"/>
    </row>
    <row r="384" spans="5:36" s="2" customFormat="1">
      <c r="E384" s="35"/>
      <c r="N384" s="106"/>
      <c r="O384" s="129"/>
      <c r="P384" s="3"/>
      <c r="Q384" s="3"/>
      <c r="R384" s="3"/>
      <c r="S384" s="3"/>
      <c r="T384" s="3"/>
      <c r="U384" s="3"/>
      <c r="V384" s="3"/>
      <c r="W384" s="3"/>
      <c r="X384" s="3"/>
      <c r="Y384" s="3"/>
      <c r="Z384" s="3"/>
      <c r="AA384" s="3"/>
      <c r="AB384" s="3"/>
      <c r="AC384" s="3"/>
      <c r="AD384" s="3"/>
      <c r="AE384" s="3"/>
      <c r="AF384" s="3"/>
      <c r="AG384" s="3"/>
      <c r="AH384" s="3"/>
      <c r="AI384" s="3"/>
      <c r="AJ384" s="3"/>
    </row>
    <row r="385" spans="5:36" s="2" customFormat="1">
      <c r="E385" s="35"/>
      <c r="N385" s="106"/>
      <c r="O385" s="129"/>
      <c r="P385" s="3"/>
      <c r="Q385" s="3"/>
      <c r="R385" s="3"/>
      <c r="S385" s="3"/>
      <c r="T385" s="3"/>
      <c r="U385" s="3"/>
      <c r="V385" s="3"/>
      <c r="W385" s="3"/>
      <c r="X385" s="3"/>
      <c r="Y385" s="3"/>
      <c r="Z385" s="3"/>
      <c r="AA385" s="3"/>
      <c r="AB385" s="3"/>
      <c r="AC385" s="3"/>
      <c r="AD385" s="3"/>
      <c r="AE385" s="3"/>
      <c r="AF385" s="3"/>
      <c r="AG385" s="3"/>
      <c r="AH385" s="3"/>
      <c r="AI385" s="3"/>
      <c r="AJ385" s="3"/>
    </row>
    <row r="386" spans="5:36" s="2" customFormat="1">
      <c r="E386" s="35"/>
      <c r="N386" s="106"/>
      <c r="O386" s="129"/>
      <c r="P386" s="3"/>
      <c r="Q386" s="3"/>
      <c r="R386" s="3"/>
      <c r="S386" s="3"/>
      <c r="T386" s="3"/>
      <c r="U386" s="3"/>
      <c r="V386" s="3"/>
      <c r="W386" s="3"/>
      <c r="X386" s="3"/>
      <c r="Y386" s="3"/>
      <c r="Z386" s="3"/>
      <c r="AA386" s="3"/>
      <c r="AB386" s="3"/>
      <c r="AC386" s="3"/>
      <c r="AD386" s="3"/>
      <c r="AE386" s="3"/>
      <c r="AF386" s="3"/>
      <c r="AG386" s="3"/>
      <c r="AH386" s="3"/>
      <c r="AI386" s="3"/>
      <c r="AJ386" s="3"/>
    </row>
    <row r="387" spans="5:36" s="2" customFormat="1">
      <c r="E387" s="35"/>
      <c r="N387" s="106"/>
      <c r="O387" s="129"/>
      <c r="P387" s="3"/>
      <c r="Q387" s="3"/>
      <c r="R387" s="3"/>
      <c r="S387" s="3"/>
      <c r="T387" s="3"/>
      <c r="U387" s="3"/>
      <c r="V387" s="3"/>
      <c r="W387" s="3"/>
      <c r="X387" s="3"/>
      <c r="Y387" s="3"/>
      <c r="Z387" s="3"/>
      <c r="AA387" s="3"/>
      <c r="AB387" s="3"/>
      <c r="AC387" s="3"/>
      <c r="AD387" s="3"/>
      <c r="AE387" s="3"/>
      <c r="AF387" s="3"/>
      <c r="AG387" s="3"/>
      <c r="AH387" s="3"/>
      <c r="AI387" s="3"/>
      <c r="AJ387" s="3"/>
    </row>
    <row r="388" spans="5:36" s="2" customFormat="1">
      <c r="E388" s="35"/>
      <c r="N388" s="106"/>
      <c r="O388" s="129"/>
      <c r="P388" s="3"/>
      <c r="Q388" s="3"/>
      <c r="R388" s="3"/>
      <c r="S388" s="3"/>
      <c r="T388" s="3"/>
      <c r="U388" s="3"/>
      <c r="V388" s="3"/>
      <c r="W388" s="3"/>
      <c r="X388" s="3"/>
      <c r="Y388" s="3"/>
      <c r="Z388" s="3"/>
      <c r="AA388" s="3"/>
      <c r="AB388" s="3"/>
      <c r="AC388" s="3"/>
      <c r="AD388" s="3"/>
      <c r="AE388" s="3"/>
      <c r="AF388" s="3"/>
      <c r="AG388" s="3"/>
      <c r="AH388" s="3"/>
      <c r="AI388" s="3"/>
      <c r="AJ388" s="3"/>
    </row>
    <row r="389" spans="5:36" s="2" customFormat="1">
      <c r="E389" s="35"/>
      <c r="N389" s="106"/>
      <c r="O389" s="129"/>
      <c r="P389" s="3"/>
      <c r="Q389" s="3"/>
      <c r="R389" s="3"/>
      <c r="S389" s="3"/>
      <c r="T389" s="3"/>
      <c r="U389" s="3"/>
      <c r="V389" s="3"/>
      <c r="W389" s="3"/>
      <c r="X389" s="3"/>
      <c r="Y389" s="3"/>
      <c r="Z389" s="3"/>
      <c r="AA389" s="3"/>
      <c r="AB389" s="3"/>
      <c r="AC389" s="3"/>
      <c r="AD389" s="3"/>
      <c r="AE389" s="3"/>
      <c r="AF389" s="3"/>
      <c r="AG389" s="3"/>
      <c r="AH389" s="3"/>
      <c r="AI389" s="3"/>
      <c r="AJ389" s="3"/>
    </row>
    <row r="390" spans="5:36" s="2" customFormat="1">
      <c r="E390" s="35"/>
      <c r="N390" s="106"/>
      <c r="O390" s="129"/>
      <c r="P390" s="3"/>
      <c r="Q390" s="3"/>
      <c r="R390" s="3"/>
      <c r="S390" s="3"/>
      <c r="T390" s="3"/>
      <c r="U390" s="3"/>
      <c r="V390" s="3"/>
      <c r="W390" s="3"/>
      <c r="X390" s="3"/>
      <c r="Y390" s="3"/>
      <c r="Z390" s="3"/>
      <c r="AA390" s="3"/>
      <c r="AB390" s="3"/>
      <c r="AC390" s="3"/>
      <c r="AD390" s="3"/>
      <c r="AE390" s="3"/>
      <c r="AF390" s="3"/>
      <c r="AG390" s="3"/>
      <c r="AH390" s="3"/>
      <c r="AI390" s="3"/>
      <c r="AJ390" s="3"/>
    </row>
    <row r="391" spans="5:36" s="2" customFormat="1">
      <c r="E391" s="35"/>
      <c r="N391" s="106"/>
      <c r="O391" s="129"/>
      <c r="P391" s="3"/>
      <c r="Q391" s="3"/>
      <c r="R391" s="3"/>
      <c r="S391" s="3"/>
      <c r="T391" s="3"/>
      <c r="U391" s="3"/>
      <c r="V391" s="3"/>
      <c r="W391" s="3"/>
      <c r="X391" s="3"/>
      <c r="Y391" s="3"/>
      <c r="Z391" s="3"/>
      <c r="AA391" s="3"/>
      <c r="AB391" s="3"/>
      <c r="AC391" s="3"/>
      <c r="AD391" s="3"/>
      <c r="AE391" s="3"/>
      <c r="AF391" s="3"/>
      <c r="AG391" s="3"/>
      <c r="AH391" s="3"/>
      <c r="AI391" s="3"/>
      <c r="AJ391" s="3"/>
    </row>
    <row r="392" spans="5:36" s="2" customFormat="1">
      <c r="E392" s="35"/>
      <c r="N392" s="106"/>
      <c r="O392" s="129"/>
      <c r="P392" s="3"/>
      <c r="Q392" s="3"/>
      <c r="R392" s="3"/>
      <c r="S392" s="3"/>
      <c r="T392" s="3"/>
      <c r="U392" s="3"/>
      <c r="V392" s="3"/>
      <c r="W392" s="3"/>
      <c r="X392" s="3"/>
      <c r="Y392" s="3"/>
      <c r="Z392" s="3"/>
      <c r="AA392" s="3"/>
      <c r="AB392" s="3"/>
      <c r="AC392" s="3"/>
      <c r="AD392" s="3"/>
      <c r="AE392" s="3"/>
      <c r="AF392" s="3"/>
      <c r="AG392" s="3"/>
      <c r="AH392" s="3"/>
      <c r="AI392" s="3"/>
      <c r="AJ392" s="3"/>
    </row>
    <row r="393" spans="5:36" s="2" customFormat="1">
      <c r="E393" s="35"/>
      <c r="N393" s="106"/>
      <c r="O393" s="129"/>
      <c r="P393" s="3"/>
      <c r="Q393" s="3"/>
      <c r="R393" s="3"/>
      <c r="S393" s="3"/>
      <c r="T393" s="3"/>
      <c r="U393" s="3"/>
      <c r="V393" s="3"/>
      <c r="W393" s="3"/>
      <c r="X393" s="3"/>
      <c r="Y393" s="3"/>
      <c r="Z393" s="3"/>
      <c r="AA393" s="3"/>
      <c r="AB393" s="3"/>
      <c r="AC393" s="3"/>
      <c r="AD393" s="3"/>
      <c r="AE393" s="3"/>
      <c r="AF393" s="3"/>
      <c r="AG393" s="3"/>
      <c r="AH393" s="3"/>
      <c r="AI393" s="3"/>
      <c r="AJ393" s="3"/>
    </row>
    <row r="394" spans="5:36" s="2" customFormat="1">
      <c r="E394" s="35"/>
      <c r="N394" s="106"/>
      <c r="O394" s="129"/>
      <c r="P394" s="3"/>
      <c r="Q394" s="3"/>
      <c r="R394" s="3"/>
      <c r="S394" s="3"/>
      <c r="T394" s="3"/>
      <c r="U394" s="3"/>
      <c r="V394" s="3"/>
      <c r="W394" s="3"/>
      <c r="X394" s="3"/>
      <c r="Y394" s="3"/>
      <c r="Z394" s="3"/>
      <c r="AA394" s="3"/>
      <c r="AB394" s="3"/>
      <c r="AC394" s="3"/>
      <c r="AD394" s="3"/>
      <c r="AE394" s="3"/>
      <c r="AF394" s="3"/>
      <c r="AG394" s="3"/>
      <c r="AH394" s="3"/>
      <c r="AI394" s="3"/>
      <c r="AJ394" s="3"/>
    </row>
    <row r="395" spans="5:36" s="2" customFormat="1">
      <c r="E395" s="35"/>
      <c r="N395" s="106"/>
      <c r="O395" s="129"/>
      <c r="P395" s="3"/>
      <c r="Q395" s="3"/>
      <c r="R395" s="3"/>
      <c r="S395" s="3"/>
      <c r="T395" s="3"/>
      <c r="U395" s="3"/>
      <c r="V395" s="3"/>
      <c r="W395" s="3"/>
      <c r="X395" s="3"/>
      <c r="Y395" s="3"/>
      <c r="Z395" s="3"/>
      <c r="AA395" s="3"/>
      <c r="AB395" s="3"/>
      <c r="AC395" s="3"/>
      <c r="AD395" s="3"/>
      <c r="AE395" s="3"/>
      <c r="AF395" s="3"/>
      <c r="AG395" s="3"/>
      <c r="AH395" s="3"/>
      <c r="AI395" s="3"/>
      <c r="AJ395" s="3"/>
    </row>
    <row r="396" spans="5:36" s="2" customFormat="1">
      <c r="E396" s="35"/>
      <c r="N396" s="106"/>
      <c r="O396" s="129"/>
      <c r="P396" s="3"/>
      <c r="Q396" s="3"/>
      <c r="R396" s="3"/>
      <c r="S396" s="3"/>
      <c r="T396" s="3"/>
      <c r="U396" s="3"/>
      <c r="V396" s="3"/>
      <c r="W396" s="3"/>
      <c r="X396" s="3"/>
      <c r="Y396" s="3"/>
      <c r="Z396" s="3"/>
      <c r="AA396" s="3"/>
      <c r="AB396" s="3"/>
      <c r="AC396" s="3"/>
      <c r="AD396" s="3"/>
      <c r="AE396" s="3"/>
      <c r="AF396" s="3"/>
      <c r="AG396" s="3"/>
      <c r="AH396" s="3"/>
      <c r="AI396" s="3"/>
      <c r="AJ396" s="3"/>
    </row>
    <row r="397" spans="5:36" s="2" customFormat="1">
      <c r="E397" s="35"/>
      <c r="N397" s="106"/>
      <c r="O397" s="129"/>
      <c r="P397" s="3"/>
      <c r="Q397" s="3"/>
      <c r="R397" s="3"/>
      <c r="S397" s="3"/>
      <c r="T397" s="3"/>
      <c r="U397" s="3"/>
      <c r="V397" s="3"/>
      <c r="W397" s="3"/>
      <c r="X397" s="3"/>
      <c r="Y397" s="3"/>
      <c r="Z397" s="3"/>
      <c r="AA397" s="3"/>
      <c r="AB397" s="3"/>
      <c r="AC397" s="3"/>
      <c r="AD397" s="3"/>
      <c r="AE397" s="3"/>
      <c r="AF397" s="3"/>
      <c r="AG397" s="3"/>
      <c r="AH397" s="3"/>
      <c r="AI397" s="3"/>
      <c r="AJ397" s="3"/>
    </row>
    <row r="398" spans="5:36" s="2" customFormat="1">
      <c r="E398" s="35"/>
      <c r="N398" s="106"/>
      <c r="O398" s="129"/>
      <c r="P398" s="3"/>
      <c r="Q398" s="3"/>
      <c r="R398" s="3"/>
      <c r="S398" s="3"/>
      <c r="T398" s="3"/>
      <c r="U398" s="3"/>
      <c r="V398" s="3"/>
      <c r="W398" s="3"/>
      <c r="X398" s="3"/>
      <c r="Y398" s="3"/>
      <c r="Z398" s="3"/>
      <c r="AA398" s="3"/>
      <c r="AB398" s="3"/>
      <c r="AC398" s="3"/>
      <c r="AD398" s="3"/>
      <c r="AE398" s="3"/>
      <c r="AF398" s="3"/>
      <c r="AG398" s="3"/>
      <c r="AH398" s="3"/>
      <c r="AI398" s="3"/>
      <c r="AJ398" s="3"/>
    </row>
    <row r="399" spans="5:36" s="2" customFormat="1">
      <c r="E399" s="35"/>
      <c r="N399" s="106"/>
      <c r="O399" s="129"/>
      <c r="P399" s="3"/>
      <c r="Q399" s="3"/>
      <c r="R399" s="3"/>
      <c r="S399" s="3"/>
      <c r="T399" s="3"/>
      <c r="U399" s="3"/>
      <c r="V399" s="3"/>
      <c r="W399" s="3"/>
      <c r="X399" s="3"/>
      <c r="Y399" s="3"/>
      <c r="Z399" s="3"/>
      <c r="AA399" s="3"/>
      <c r="AB399" s="3"/>
      <c r="AC399" s="3"/>
      <c r="AD399" s="3"/>
      <c r="AE399" s="3"/>
      <c r="AF399" s="3"/>
      <c r="AG399" s="3"/>
      <c r="AH399" s="3"/>
      <c r="AI399" s="3"/>
      <c r="AJ399" s="3"/>
    </row>
    <row r="400" spans="5:36" s="2" customFormat="1">
      <c r="E400" s="35"/>
      <c r="N400" s="106"/>
      <c r="O400" s="129"/>
      <c r="P400" s="3"/>
      <c r="Q400" s="3"/>
      <c r="R400" s="3"/>
      <c r="S400" s="3"/>
      <c r="T400" s="3"/>
      <c r="U400" s="3"/>
      <c r="V400" s="3"/>
      <c r="W400" s="3"/>
      <c r="X400" s="3"/>
      <c r="Y400" s="3"/>
      <c r="Z400" s="3"/>
      <c r="AA400" s="3"/>
      <c r="AB400" s="3"/>
      <c r="AC400" s="3"/>
      <c r="AD400" s="3"/>
      <c r="AE400" s="3"/>
      <c r="AF400" s="3"/>
      <c r="AG400" s="3"/>
      <c r="AH400" s="3"/>
      <c r="AI400" s="3"/>
      <c r="AJ400" s="3"/>
    </row>
    <row r="401" spans="5:36" s="2" customFormat="1">
      <c r="E401" s="35"/>
      <c r="N401" s="106"/>
      <c r="O401" s="129"/>
      <c r="P401" s="3"/>
      <c r="Q401" s="3"/>
      <c r="R401" s="3"/>
      <c r="S401" s="3"/>
      <c r="T401" s="3"/>
      <c r="U401" s="3"/>
      <c r="V401" s="3"/>
      <c r="W401" s="3"/>
      <c r="X401" s="3"/>
      <c r="Y401" s="3"/>
      <c r="Z401" s="3"/>
      <c r="AA401" s="3"/>
      <c r="AB401" s="3"/>
      <c r="AC401" s="3"/>
      <c r="AD401" s="3"/>
      <c r="AE401" s="3"/>
      <c r="AF401" s="3"/>
      <c r="AG401" s="3"/>
      <c r="AH401" s="3"/>
      <c r="AI401" s="3"/>
      <c r="AJ401" s="3"/>
    </row>
    <row r="402" spans="5:36" s="2" customFormat="1">
      <c r="E402" s="35"/>
      <c r="N402" s="106"/>
      <c r="O402" s="129"/>
      <c r="P402" s="3"/>
      <c r="Q402" s="3"/>
      <c r="R402" s="3"/>
      <c r="S402" s="3"/>
      <c r="T402" s="3"/>
      <c r="U402" s="3"/>
      <c r="V402" s="3"/>
      <c r="W402" s="3"/>
      <c r="X402" s="3"/>
      <c r="Y402" s="3"/>
      <c r="Z402" s="3"/>
      <c r="AA402" s="3"/>
      <c r="AB402" s="3"/>
      <c r="AC402" s="3"/>
      <c r="AD402" s="3"/>
      <c r="AE402" s="3"/>
      <c r="AF402" s="3"/>
      <c r="AG402" s="3"/>
      <c r="AH402" s="3"/>
      <c r="AI402" s="3"/>
      <c r="AJ402" s="3"/>
    </row>
    <row r="403" spans="5:36" s="2" customFormat="1">
      <c r="E403" s="35"/>
      <c r="N403" s="106"/>
      <c r="O403" s="129"/>
      <c r="P403" s="3"/>
      <c r="Q403" s="3"/>
      <c r="R403" s="3"/>
      <c r="S403" s="3"/>
      <c r="T403" s="3"/>
      <c r="U403" s="3"/>
      <c r="V403" s="3"/>
      <c r="W403" s="3"/>
      <c r="X403" s="3"/>
      <c r="Y403" s="3"/>
      <c r="Z403" s="3"/>
      <c r="AA403" s="3"/>
      <c r="AB403" s="3"/>
      <c r="AC403" s="3"/>
      <c r="AD403" s="3"/>
      <c r="AE403" s="3"/>
      <c r="AF403" s="3"/>
      <c r="AG403" s="3"/>
      <c r="AH403" s="3"/>
      <c r="AI403" s="3"/>
      <c r="AJ403" s="3"/>
    </row>
    <row r="404" spans="5:36" s="2" customFormat="1">
      <c r="E404" s="35"/>
      <c r="N404" s="106"/>
      <c r="O404" s="129"/>
      <c r="P404" s="3"/>
      <c r="Q404" s="3"/>
      <c r="R404" s="3"/>
      <c r="S404" s="3"/>
      <c r="T404" s="3"/>
      <c r="U404" s="3"/>
      <c r="V404" s="3"/>
      <c r="W404" s="3"/>
      <c r="X404" s="3"/>
      <c r="Y404" s="3"/>
      <c r="Z404" s="3"/>
      <c r="AA404" s="3"/>
      <c r="AB404" s="3"/>
      <c r="AC404" s="3"/>
      <c r="AD404" s="3"/>
      <c r="AE404" s="3"/>
      <c r="AF404" s="3"/>
      <c r="AG404" s="3"/>
      <c r="AH404" s="3"/>
      <c r="AI404" s="3"/>
      <c r="AJ404" s="3"/>
    </row>
    <row r="405" spans="5:36" s="2" customFormat="1">
      <c r="E405" s="35"/>
      <c r="N405" s="106"/>
      <c r="O405" s="129"/>
      <c r="P405" s="3"/>
      <c r="Q405" s="3"/>
      <c r="R405" s="3"/>
      <c r="S405" s="3"/>
      <c r="T405" s="3"/>
      <c r="U405" s="3"/>
      <c r="V405" s="3"/>
      <c r="W405" s="3"/>
      <c r="X405" s="3"/>
      <c r="Y405" s="3"/>
      <c r="Z405" s="3"/>
      <c r="AA405" s="3"/>
      <c r="AB405" s="3"/>
      <c r="AC405" s="3"/>
      <c r="AD405" s="3"/>
      <c r="AE405" s="3"/>
      <c r="AF405" s="3"/>
      <c r="AG405" s="3"/>
      <c r="AH405" s="3"/>
      <c r="AI405" s="3"/>
      <c r="AJ405" s="3"/>
    </row>
    <row r="406" spans="5:36" s="2" customFormat="1">
      <c r="E406" s="35"/>
      <c r="N406" s="106"/>
      <c r="O406" s="129"/>
      <c r="P406" s="3"/>
      <c r="Q406" s="3"/>
      <c r="R406" s="3"/>
      <c r="S406" s="3"/>
      <c r="T406" s="3"/>
      <c r="U406" s="3"/>
      <c r="V406" s="3"/>
      <c r="W406" s="3"/>
      <c r="X406" s="3"/>
      <c r="Y406" s="3"/>
      <c r="Z406" s="3"/>
      <c r="AA406" s="3"/>
      <c r="AB406" s="3"/>
      <c r="AC406" s="3"/>
      <c r="AD406" s="3"/>
      <c r="AE406" s="3"/>
      <c r="AF406" s="3"/>
      <c r="AG406" s="3"/>
      <c r="AH406" s="3"/>
      <c r="AI406" s="3"/>
      <c r="AJ406" s="3"/>
    </row>
    <row r="407" spans="5:36" s="2" customFormat="1">
      <c r="E407" s="35"/>
      <c r="N407" s="106"/>
      <c r="O407" s="129"/>
      <c r="P407" s="3"/>
      <c r="Q407" s="3"/>
      <c r="R407" s="3"/>
      <c r="S407" s="3"/>
      <c r="T407" s="3"/>
      <c r="U407" s="3"/>
      <c r="V407" s="3"/>
      <c r="W407" s="3"/>
      <c r="X407" s="3"/>
      <c r="Y407" s="3"/>
      <c r="Z407" s="3"/>
      <c r="AA407" s="3"/>
      <c r="AB407" s="3"/>
      <c r="AC407" s="3"/>
      <c r="AD407" s="3"/>
      <c r="AE407" s="3"/>
      <c r="AF407" s="3"/>
      <c r="AG407" s="3"/>
      <c r="AH407" s="3"/>
      <c r="AI407" s="3"/>
      <c r="AJ407" s="3"/>
    </row>
    <row r="408" spans="5:36" s="2" customFormat="1">
      <c r="E408" s="35"/>
      <c r="N408" s="106"/>
      <c r="O408" s="129"/>
      <c r="P408" s="3"/>
      <c r="Q408" s="3"/>
      <c r="R408" s="3"/>
      <c r="S408" s="3"/>
      <c r="T408" s="3"/>
      <c r="U408" s="3"/>
      <c r="V408" s="3"/>
      <c r="W408" s="3"/>
      <c r="X408" s="3"/>
      <c r="Y408" s="3"/>
      <c r="Z408" s="3"/>
      <c r="AA408" s="3"/>
      <c r="AB408" s="3"/>
      <c r="AC408" s="3"/>
      <c r="AD408" s="3"/>
      <c r="AE408" s="3"/>
      <c r="AF408" s="3"/>
      <c r="AG408" s="3"/>
      <c r="AH408" s="3"/>
      <c r="AI408" s="3"/>
      <c r="AJ408" s="3"/>
    </row>
    <row r="409" spans="5:36" s="2" customFormat="1">
      <c r="E409" s="35"/>
      <c r="N409" s="106"/>
      <c r="O409" s="129"/>
      <c r="P409" s="3"/>
      <c r="Q409" s="3"/>
      <c r="R409" s="3"/>
      <c r="S409" s="3"/>
      <c r="T409" s="3"/>
      <c r="U409" s="3"/>
      <c r="V409" s="3"/>
      <c r="W409" s="3"/>
      <c r="X409" s="3"/>
      <c r="Y409" s="3"/>
      <c r="Z409" s="3"/>
      <c r="AA409" s="3"/>
      <c r="AB409" s="3"/>
      <c r="AC409" s="3"/>
      <c r="AD409" s="3"/>
      <c r="AE409" s="3"/>
      <c r="AF409" s="3"/>
      <c r="AG409" s="3"/>
      <c r="AH409" s="3"/>
      <c r="AI409" s="3"/>
      <c r="AJ409" s="3"/>
    </row>
    <row r="410" spans="5:36" s="2" customFormat="1">
      <c r="E410" s="35"/>
      <c r="N410" s="106"/>
      <c r="O410" s="129"/>
      <c r="P410" s="3"/>
      <c r="Q410" s="3"/>
      <c r="R410" s="3"/>
      <c r="S410" s="3"/>
      <c r="T410" s="3"/>
      <c r="U410" s="3"/>
      <c r="V410" s="3"/>
      <c r="W410" s="3"/>
      <c r="X410" s="3"/>
      <c r="Y410" s="3"/>
      <c r="Z410" s="3"/>
      <c r="AA410" s="3"/>
      <c r="AB410" s="3"/>
      <c r="AC410" s="3"/>
      <c r="AD410" s="3"/>
      <c r="AE410" s="3"/>
      <c r="AF410" s="3"/>
      <c r="AG410" s="3"/>
      <c r="AH410" s="3"/>
      <c r="AI410" s="3"/>
      <c r="AJ410" s="3"/>
    </row>
    <row r="411" spans="5:36" s="2" customFormat="1">
      <c r="E411" s="35"/>
      <c r="N411" s="106"/>
      <c r="O411" s="129"/>
      <c r="P411" s="3"/>
      <c r="Q411" s="3"/>
      <c r="R411" s="3"/>
      <c r="S411" s="3"/>
      <c r="T411" s="3"/>
      <c r="U411" s="3"/>
      <c r="V411" s="3"/>
      <c r="W411" s="3"/>
      <c r="X411" s="3"/>
      <c r="Y411" s="3"/>
      <c r="Z411" s="3"/>
      <c r="AA411" s="3"/>
      <c r="AB411" s="3"/>
      <c r="AC411" s="3"/>
      <c r="AD411" s="3"/>
      <c r="AE411" s="3"/>
      <c r="AF411" s="3"/>
      <c r="AG411" s="3"/>
      <c r="AH411" s="3"/>
      <c r="AI411" s="3"/>
      <c r="AJ411" s="3"/>
    </row>
    <row r="412" spans="5:36" s="2" customFormat="1">
      <c r="E412" s="35"/>
      <c r="N412" s="106"/>
      <c r="O412" s="129"/>
      <c r="P412" s="3"/>
      <c r="Q412" s="3"/>
      <c r="R412" s="3"/>
      <c r="S412" s="3"/>
      <c r="T412" s="3"/>
      <c r="U412" s="3"/>
      <c r="V412" s="3"/>
      <c r="W412" s="3"/>
      <c r="X412" s="3"/>
      <c r="Y412" s="3"/>
      <c r="Z412" s="3"/>
      <c r="AA412" s="3"/>
      <c r="AB412" s="3"/>
      <c r="AC412" s="3"/>
      <c r="AD412" s="3"/>
      <c r="AE412" s="3"/>
      <c r="AF412" s="3"/>
      <c r="AG412" s="3"/>
      <c r="AH412" s="3"/>
      <c r="AI412" s="3"/>
      <c r="AJ412" s="3"/>
    </row>
    <row r="413" spans="5:36" s="2" customFormat="1">
      <c r="E413" s="35"/>
      <c r="N413" s="106"/>
      <c r="O413" s="129"/>
      <c r="P413" s="3"/>
      <c r="Q413" s="3"/>
      <c r="R413" s="3"/>
      <c r="S413" s="3"/>
      <c r="T413" s="3"/>
      <c r="U413" s="3"/>
      <c r="V413" s="3"/>
      <c r="W413" s="3"/>
      <c r="X413" s="3"/>
      <c r="Y413" s="3"/>
      <c r="Z413" s="3"/>
      <c r="AA413" s="3"/>
      <c r="AB413" s="3"/>
      <c r="AC413" s="3"/>
      <c r="AD413" s="3"/>
      <c r="AE413" s="3"/>
      <c r="AF413" s="3"/>
      <c r="AG413" s="3"/>
      <c r="AH413" s="3"/>
      <c r="AI413" s="3"/>
      <c r="AJ413" s="3"/>
    </row>
    <row r="414" spans="5:36" s="2" customFormat="1">
      <c r="E414" s="35"/>
      <c r="N414" s="106"/>
      <c r="O414" s="129"/>
      <c r="P414" s="3"/>
      <c r="Q414" s="3"/>
      <c r="R414" s="3"/>
      <c r="S414" s="3"/>
      <c r="T414" s="3"/>
      <c r="U414" s="3"/>
      <c r="V414" s="3"/>
      <c r="W414" s="3"/>
      <c r="X414" s="3"/>
      <c r="Y414" s="3"/>
      <c r="Z414" s="3"/>
      <c r="AA414" s="3"/>
      <c r="AB414" s="3"/>
      <c r="AC414" s="3"/>
      <c r="AD414" s="3"/>
      <c r="AE414" s="3"/>
      <c r="AF414" s="3"/>
      <c r="AG414" s="3"/>
      <c r="AH414" s="3"/>
      <c r="AI414" s="3"/>
      <c r="AJ414" s="3"/>
    </row>
    <row r="415" spans="5:36" s="2" customFormat="1">
      <c r="E415" s="35"/>
      <c r="N415" s="106"/>
      <c r="O415" s="129"/>
      <c r="P415" s="3"/>
      <c r="Q415" s="3"/>
      <c r="R415" s="3"/>
      <c r="S415" s="3"/>
      <c r="T415" s="3"/>
      <c r="U415" s="3"/>
      <c r="V415" s="3"/>
      <c r="W415" s="3"/>
      <c r="X415" s="3"/>
      <c r="Y415" s="3"/>
      <c r="Z415" s="3"/>
      <c r="AA415" s="3"/>
      <c r="AB415" s="3"/>
      <c r="AC415" s="3"/>
      <c r="AD415" s="3"/>
      <c r="AE415" s="3"/>
      <c r="AF415" s="3"/>
      <c r="AG415" s="3"/>
      <c r="AH415" s="3"/>
      <c r="AI415" s="3"/>
      <c r="AJ415" s="3"/>
    </row>
    <row r="416" spans="5:36" s="2" customFormat="1">
      <c r="E416" s="35"/>
      <c r="N416" s="106"/>
      <c r="O416" s="129"/>
      <c r="P416" s="3"/>
      <c r="Q416" s="3"/>
      <c r="R416" s="3"/>
      <c r="S416" s="3"/>
      <c r="T416" s="3"/>
      <c r="U416" s="3"/>
      <c r="V416" s="3"/>
      <c r="W416" s="3"/>
      <c r="X416" s="3"/>
      <c r="Y416" s="3"/>
      <c r="Z416" s="3"/>
      <c r="AA416" s="3"/>
      <c r="AB416" s="3"/>
      <c r="AC416" s="3"/>
      <c r="AD416" s="3"/>
      <c r="AE416" s="3"/>
      <c r="AF416" s="3"/>
      <c r="AG416" s="3"/>
      <c r="AH416" s="3"/>
      <c r="AI416" s="3"/>
      <c r="AJ416" s="3"/>
    </row>
    <row r="417" spans="5:36" s="2" customFormat="1">
      <c r="E417" s="35"/>
      <c r="N417" s="106"/>
      <c r="O417" s="129"/>
      <c r="P417" s="3"/>
      <c r="Q417" s="3"/>
      <c r="R417" s="3"/>
      <c r="S417" s="3"/>
      <c r="T417" s="3"/>
      <c r="U417" s="3"/>
      <c r="V417" s="3"/>
      <c r="W417" s="3"/>
      <c r="X417" s="3"/>
      <c r="Y417" s="3"/>
      <c r="Z417" s="3"/>
      <c r="AA417" s="3"/>
      <c r="AB417" s="3"/>
      <c r="AC417" s="3"/>
      <c r="AD417" s="3"/>
      <c r="AE417" s="3"/>
      <c r="AF417" s="3"/>
      <c r="AG417" s="3"/>
      <c r="AH417" s="3"/>
      <c r="AI417" s="3"/>
      <c r="AJ417" s="3"/>
    </row>
    <row r="418" spans="5:36" s="2" customFormat="1">
      <c r="E418" s="35"/>
      <c r="N418" s="106"/>
      <c r="O418" s="129"/>
      <c r="P418" s="3"/>
      <c r="Q418" s="3"/>
      <c r="R418" s="3"/>
      <c r="S418" s="3"/>
      <c r="T418" s="3"/>
      <c r="U418" s="3"/>
      <c r="V418" s="3"/>
      <c r="W418" s="3"/>
      <c r="X418" s="3"/>
      <c r="Y418" s="3"/>
      <c r="Z418" s="3"/>
      <c r="AA418" s="3"/>
      <c r="AB418" s="3"/>
      <c r="AC418" s="3"/>
      <c r="AD418" s="3"/>
      <c r="AE418" s="3"/>
      <c r="AF418" s="3"/>
      <c r="AG418" s="3"/>
      <c r="AH418" s="3"/>
      <c r="AI418" s="3"/>
      <c r="AJ418" s="3"/>
    </row>
    <row r="419" spans="5:36" s="2" customFormat="1">
      <c r="E419" s="35"/>
      <c r="N419" s="106"/>
      <c r="O419" s="129"/>
      <c r="P419" s="3"/>
      <c r="Q419" s="3"/>
      <c r="R419" s="3"/>
      <c r="S419" s="3"/>
      <c r="T419" s="3"/>
      <c r="U419" s="3"/>
      <c r="V419" s="3"/>
      <c r="W419" s="3"/>
      <c r="X419" s="3"/>
      <c r="Y419" s="3"/>
      <c r="Z419" s="3"/>
      <c r="AA419" s="3"/>
      <c r="AB419" s="3"/>
      <c r="AC419" s="3"/>
      <c r="AD419" s="3"/>
      <c r="AE419" s="3"/>
      <c r="AF419" s="3"/>
      <c r="AG419" s="3"/>
      <c r="AH419" s="3"/>
      <c r="AI419" s="3"/>
      <c r="AJ419" s="3"/>
    </row>
    <row r="420" spans="5:36" s="2" customFormat="1">
      <c r="E420" s="35"/>
      <c r="N420" s="106"/>
      <c r="O420" s="129"/>
      <c r="P420" s="3"/>
      <c r="Q420" s="3"/>
      <c r="R420" s="3"/>
      <c r="S420" s="3"/>
      <c r="T420" s="3"/>
      <c r="U420" s="3"/>
      <c r="V420" s="3"/>
      <c r="W420" s="3"/>
      <c r="X420" s="3"/>
      <c r="Y420" s="3"/>
      <c r="Z420" s="3"/>
      <c r="AA420" s="3"/>
      <c r="AB420" s="3"/>
      <c r="AC420" s="3"/>
      <c r="AD420" s="3"/>
      <c r="AE420" s="3"/>
      <c r="AF420" s="3"/>
      <c r="AG420" s="3"/>
      <c r="AH420" s="3"/>
      <c r="AI420" s="3"/>
      <c r="AJ420" s="3"/>
    </row>
    <row r="421" spans="5:36" s="2" customFormat="1">
      <c r="E421" s="35"/>
      <c r="N421" s="106"/>
      <c r="O421" s="129"/>
      <c r="P421" s="3"/>
      <c r="Q421" s="3"/>
      <c r="R421" s="3"/>
      <c r="S421" s="3"/>
      <c r="T421" s="3"/>
      <c r="U421" s="3"/>
      <c r="V421" s="3"/>
      <c r="W421" s="3"/>
      <c r="X421" s="3"/>
      <c r="Y421" s="3"/>
      <c r="Z421" s="3"/>
      <c r="AA421" s="3"/>
      <c r="AB421" s="3"/>
      <c r="AC421" s="3"/>
      <c r="AD421" s="3"/>
      <c r="AE421" s="3"/>
      <c r="AF421" s="3"/>
      <c r="AG421" s="3"/>
      <c r="AH421" s="3"/>
      <c r="AI421" s="3"/>
      <c r="AJ421" s="3"/>
    </row>
    <row r="422" spans="5:36" s="2" customFormat="1">
      <c r="E422" s="35"/>
      <c r="N422" s="106"/>
      <c r="O422" s="129"/>
      <c r="P422" s="3"/>
      <c r="Q422" s="3"/>
      <c r="R422" s="3"/>
      <c r="S422" s="3"/>
      <c r="T422" s="3"/>
      <c r="U422" s="3"/>
      <c r="V422" s="3"/>
      <c r="W422" s="3"/>
      <c r="X422" s="3"/>
      <c r="Y422" s="3"/>
      <c r="Z422" s="3"/>
      <c r="AA422" s="3"/>
      <c r="AB422" s="3"/>
      <c r="AC422" s="3"/>
      <c r="AD422" s="3"/>
      <c r="AE422" s="3"/>
      <c r="AF422" s="3"/>
      <c r="AG422" s="3"/>
      <c r="AH422" s="3"/>
      <c r="AI422" s="3"/>
      <c r="AJ422" s="3"/>
    </row>
    <row r="423" spans="5:36" s="2" customFormat="1">
      <c r="E423" s="35"/>
      <c r="N423" s="106"/>
      <c r="O423" s="129"/>
      <c r="P423" s="3"/>
      <c r="Q423" s="3"/>
      <c r="R423" s="3"/>
      <c r="S423" s="3"/>
      <c r="T423" s="3"/>
      <c r="U423" s="3"/>
      <c r="V423" s="3"/>
      <c r="W423" s="3"/>
      <c r="X423" s="3"/>
      <c r="Y423" s="3"/>
      <c r="Z423" s="3"/>
      <c r="AA423" s="3"/>
      <c r="AB423" s="3"/>
      <c r="AC423" s="3"/>
      <c r="AD423" s="3"/>
      <c r="AE423" s="3"/>
      <c r="AF423" s="3"/>
      <c r="AG423" s="3"/>
      <c r="AH423" s="3"/>
      <c r="AI423" s="3"/>
      <c r="AJ423" s="3"/>
    </row>
    <row r="424" spans="5:36" s="2" customFormat="1">
      <c r="E424" s="35"/>
      <c r="N424" s="106"/>
      <c r="O424" s="129"/>
      <c r="P424" s="3"/>
      <c r="Q424" s="3"/>
      <c r="R424" s="3"/>
      <c r="S424" s="3"/>
      <c r="T424" s="3"/>
      <c r="U424" s="3"/>
      <c r="V424" s="3"/>
      <c r="W424" s="3"/>
      <c r="X424" s="3"/>
      <c r="Y424" s="3"/>
      <c r="Z424" s="3"/>
      <c r="AA424" s="3"/>
      <c r="AB424" s="3"/>
      <c r="AC424" s="3"/>
      <c r="AD424" s="3"/>
      <c r="AE424" s="3"/>
      <c r="AF424" s="3"/>
      <c r="AG424" s="3"/>
      <c r="AH424" s="3"/>
      <c r="AI424" s="3"/>
      <c r="AJ424" s="3"/>
    </row>
    <row r="425" spans="5:36" s="2" customFormat="1">
      <c r="E425" s="35"/>
      <c r="N425" s="106"/>
      <c r="O425" s="129"/>
      <c r="P425" s="3"/>
      <c r="Q425" s="3"/>
      <c r="R425" s="3"/>
      <c r="S425" s="3"/>
      <c r="T425" s="3"/>
      <c r="U425" s="3"/>
      <c r="V425" s="3"/>
      <c r="W425" s="3"/>
      <c r="X425" s="3"/>
      <c r="Y425" s="3"/>
      <c r="Z425" s="3"/>
      <c r="AA425" s="3"/>
      <c r="AB425" s="3"/>
      <c r="AC425" s="3"/>
      <c r="AD425" s="3"/>
      <c r="AE425" s="3"/>
      <c r="AF425" s="3"/>
      <c r="AG425" s="3"/>
      <c r="AH425" s="3"/>
      <c r="AI425" s="3"/>
      <c r="AJ425" s="3"/>
    </row>
    <row r="426" spans="5:36" s="2" customFormat="1">
      <c r="E426" s="35"/>
      <c r="N426" s="106"/>
      <c r="O426" s="129"/>
      <c r="P426" s="3"/>
      <c r="Q426" s="3"/>
      <c r="R426" s="3"/>
      <c r="S426" s="3"/>
      <c r="T426" s="3"/>
      <c r="U426" s="3"/>
      <c r="V426" s="3"/>
      <c r="W426" s="3"/>
      <c r="X426" s="3"/>
      <c r="Y426" s="3"/>
      <c r="Z426" s="3"/>
      <c r="AA426" s="3"/>
      <c r="AB426" s="3"/>
      <c r="AC426" s="3"/>
      <c r="AD426" s="3"/>
      <c r="AE426" s="3"/>
      <c r="AF426" s="3"/>
      <c r="AG426" s="3"/>
      <c r="AH426" s="3"/>
      <c r="AI426" s="3"/>
      <c r="AJ426" s="3"/>
    </row>
    <row r="427" spans="5:36" s="2" customFormat="1">
      <c r="E427" s="35"/>
      <c r="N427" s="106"/>
      <c r="O427" s="129"/>
      <c r="P427" s="3"/>
      <c r="Q427" s="3"/>
      <c r="R427" s="3"/>
      <c r="S427" s="3"/>
      <c r="T427" s="3"/>
      <c r="U427" s="3"/>
      <c r="V427" s="3"/>
      <c r="W427" s="3"/>
      <c r="X427" s="3"/>
      <c r="Y427" s="3"/>
      <c r="Z427" s="3"/>
      <c r="AA427" s="3"/>
      <c r="AB427" s="3"/>
      <c r="AC427" s="3"/>
      <c r="AD427" s="3"/>
      <c r="AE427" s="3"/>
      <c r="AF427" s="3"/>
      <c r="AG427" s="3"/>
      <c r="AH427" s="3"/>
      <c r="AI427" s="3"/>
      <c r="AJ427" s="3"/>
    </row>
    <row r="428" spans="5:36" s="2" customFormat="1">
      <c r="E428" s="35"/>
      <c r="N428" s="106"/>
      <c r="O428" s="129"/>
      <c r="P428" s="3"/>
      <c r="Q428" s="3"/>
      <c r="R428" s="3"/>
      <c r="S428" s="3"/>
      <c r="T428" s="3"/>
      <c r="U428" s="3"/>
      <c r="V428" s="3"/>
      <c r="W428" s="3"/>
      <c r="X428" s="3"/>
      <c r="Y428" s="3"/>
      <c r="Z428" s="3"/>
      <c r="AA428" s="3"/>
      <c r="AB428" s="3"/>
      <c r="AC428" s="3"/>
      <c r="AD428" s="3"/>
      <c r="AE428" s="3"/>
      <c r="AF428" s="3"/>
      <c r="AG428" s="3"/>
      <c r="AH428" s="3"/>
      <c r="AI428" s="3"/>
      <c r="AJ428" s="3"/>
    </row>
    <row r="429" spans="5:36" s="2" customFormat="1">
      <c r="E429" s="35"/>
      <c r="N429" s="106"/>
      <c r="O429" s="129"/>
      <c r="P429" s="3"/>
      <c r="Q429" s="3"/>
      <c r="R429" s="3"/>
      <c r="S429" s="3"/>
      <c r="T429" s="3"/>
      <c r="U429" s="3"/>
      <c r="V429" s="3"/>
      <c r="W429" s="3"/>
      <c r="X429" s="3"/>
      <c r="Y429" s="3"/>
      <c r="Z429" s="3"/>
      <c r="AA429" s="3"/>
      <c r="AB429" s="3"/>
      <c r="AC429" s="3"/>
      <c r="AD429" s="3"/>
      <c r="AE429" s="3"/>
      <c r="AF429" s="3"/>
      <c r="AG429" s="3"/>
      <c r="AH429" s="3"/>
      <c r="AI429" s="3"/>
      <c r="AJ429" s="3"/>
    </row>
    <row r="430" spans="5:36" s="2" customFormat="1">
      <c r="E430" s="35"/>
      <c r="N430" s="106"/>
      <c r="O430" s="129"/>
      <c r="P430" s="3"/>
      <c r="Q430" s="3"/>
      <c r="R430" s="3"/>
      <c r="S430" s="3"/>
      <c r="T430" s="3"/>
      <c r="U430" s="3"/>
      <c r="V430" s="3"/>
      <c r="W430" s="3"/>
      <c r="X430" s="3"/>
      <c r="Y430" s="3"/>
      <c r="Z430" s="3"/>
      <c r="AA430" s="3"/>
      <c r="AB430" s="3"/>
      <c r="AC430" s="3"/>
      <c r="AD430" s="3"/>
      <c r="AE430" s="3"/>
      <c r="AF430" s="3"/>
      <c r="AG430" s="3"/>
      <c r="AH430" s="3"/>
      <c r="AI430" s="3"/>
      <c r="AJ430" s="3"/>
    </row>
    <row r="431" spans="5:36" s="2" customFormat="1">
      <c r="E431" s="35"/>
      <c r="N431" s="106"/>
      <c r="O431" s="129"/>
      <c r="P431" s="3"/>
      <c r="Q431" s="3"/>
      <c r="R431" s="3"/>
      <c r="S431" s="3"/>
      <c r="T431" s="3"/>
      <c r="U431" s="3"/>
      <c r="V431" s="3"/>
      <c r="W431" s="3"/>
      <c r="X431" s="3"/>
      <c r="Y431" s="3"/>
      <c r="Z431" s="3"/>
      <c r="AA431" s="3"/>
      <c r="AB431" s="3"/>
      <c r="AC431" s="3"/>
      <c r="AD431" s="3"/>
      <c r="AE431" s="3"/>
      <c r="AF431" s="3"/>
      <c r="AG431" s="3"/>
      <c r="AH431" s="3"/>
      <c r="AI431" s="3"/>
      <c r="AJ431" s="3"/>
    </row>
    <row r="432" spans="5:36" s="2" customFormat="1">
      <c r="E432" s="35"/>
      <c r="N432" s="106"/>
      <c r="O432" s="129"/>
      <c r="P432" s="3"/>
      <c r="Q432" s="3"/>
      <c r="R432" s="3"/>
      <c r="S432" s="3"/>
      <c r="T432" s="3"/>
      <c r="U432" s="3"/>
      <c r="V432" s="3"/>
      <c r="W432" s="3"/>
      <c r="X432" s="3"/>
      <c r="Y432" s="3"/>
      <c r="Z432" s="3"/>
      <c r="AA432" s="3"/>
      <c r="AB432" s="3"/>
      <c r="AC432" s="3"/>
      <c r="AD432" s="3"/>
      <c r="AE432" s="3"/>
      <c r="AF432" s="3"/>
      <c r="AG432" s="3"/>
      <c r="AH432" s="3"/>
      <c r="AI432" s="3"/>
      <c r="AJ432" s="3"/>
    </row>
    <row r="433" spans="5:36" s="2" customFormat="1">
      <c r="E433" s="35"/>
      <c r="N433" s="106"/>
      <c r="O433" s="129"/>
      <c r="P433" s="3"/>
      <c r="Q433" s="3"/>
      <c r="R433" s="3"/>
      <c r="S433" s="3"/>
      <c r="T433" s="3"/>
      <c r="U433" s="3"/>
      <c r="V433" s="3"/>
      <c r="W433" s="3"/>
      <c r="X433" s="3"/>
      <c r="Y433" s="3"/>
      <c r="Z433" s="3"/>
      <c r="AA433" s="3"/>
      <c r="AB433" s="3"/>
      <c r="AC433" s="3"/>
      <c r="AD433" s="3"/>
      <c r="AE433" s="3"/>
      <c r="AF433" s="3"/>
      <c r="AG433" s="3"/>
      <c r="AH433" s="3"/>
      <c r="AI433" s="3"/>
      <c r="AJ433" s="3"/>
    </row>
    <row r="434" spans="5:36" s="2" customFormat="1">
      <c r="E434" s="35"/>
      <c r="N434" s="106"/>
      <c r="O434" s="129"/>
      <c r="P434" s="3"/>
      <c r="Q434" s="3"/>
      <c r="R434" s="3"/>
      <c r="S434" s="3"/>
      <c r="T434" s="3"/>
      <c r="U434" s="3"/>
      <c r="V434" s="3"/>
      <c r="W434" s="3"/>
      <c r="X434" s="3"/>
      <c r="Y434" s="3"/>
      <c r="Z434" s="3"/>
      <c r="AA434" s="3"/>
      <c r="AB434" s="3"/>
      <c r="AC434" s="3"/>
      <c r="AD434" s="3"/>
      <c r="AE434" s="3"/>
      <c r="AF434" s="3"/>
      <c r="AG434" s="3"/>
      <c r="AH434" s="3"/>
      <c r="AI434" s="3"/>
      <c r="AJ434" s="3"/>
    </row>
    <row r="435" spans="5:36" s="2" customFormat="1">
      <c r="E435" s="35"/>
      <c r="N435" s="106"/>
      <c r="O435" s="129"/>
      <c r="P435" s="3"/>
      <c r="Q435" s="3"/>
      <c r="R435" s="3"/>
      <c r="S435" s="3"/>
      <c r="T435" s="3"/>
      <c r="U435" s="3"/>
      <c r="V435" s="3"/>
      <c r="W435" s="3"/>
      <c r="X435" s="3"/>
      <c r="Y435" s="3"/>
      <c r="Z435" s="3"/>
      <c r="AA435" s="3"/>
      <c r="AB435" s="3"/>
      <c r="AC435" s="3"/>
      <c r="AD435" s="3"/>
      <c r="AE435" s="3"/>
      <c r="AF435" s="3"/>
      <c r="AG435" s="3"/>
      <c r="AH435" s="3"/>
      <c r="AI435" s="3"/>
      <c r="AJ435" s="3"/>
    </row>
    <row r="436" spans="5:36" s="2" customFormat="1">
      <c r="E436" s="35"/>
      <c r="N436" s="106"/>
      <c r="O436" s="129"/>
      <c r="P436" s="3"/>
      <c r="Q436" s="3"/>
      <c r="R436" s="3"/>
      <c r="S436" s="3"/>
      <c r="T436" s="3"/>
      <c r="U436" s="3"/>
      <c r="V436" s="3"/>
      <c r="W436" s="3"/>
      <c r="X436" s="3"/>
      <c r="Y436" s="3"/>
      <c r="Z436" s="3"/>
      <c r="AA436" s="3"/>
      <c r="AB436" s="3"/>
      <c r="AC436" s="3"/>
      <c r="AD436" s="3"/>
      <c r="AE436" s="3"/>
      <c r="AF436" s="3"/>
      <c r="AG436" s="3"/>
      <c r="AH436" s="3"/>
      <c r="AI436" s="3"/>
      <c r="AJ436" s="3"/>
    </row>
    <row r="437" spans="5:36" s="2" customFormat="1">
      <c r="E437" s="35"/>
      <c r="N437" s="106"/>
      <c r="O437" s="129"/>
      <c r="P437" s="3"/>
      <c r="Q437" s="3"/>
      <c r="R437" s="3"/>
      <c r="S437" s="3"/>
      <c r="T437" s="3"/>
      <c r="U437" s="3"/>
      <c r="V437" s="3"/>
      <c r="W437" s="3"/>
      <c r="X437" s="3"/>
      <c r="Y437" s="3"/>
      <c r="Z437" s="3"/>
      <c r="AA437" s="3"/>
      <c r="AB437" s="3"/>
      <c r="AC437" s="3"/>
      <c r="AD437" s="3"/>
      <c r="AE437" s="3"/>
      <c r="AF437" s="3"/>
      <c r="AG437" s="3"/>
      <c r="AH437" s="3"/>
      <c r="AI437" s="3"/>
      <c r="AJ437" s="3"/>
    </row>
    <row r="438" spans="5:36" s="2" customFormat="1">
      <c r="E438" s="35"/>
      <c r="N438" s="106"/>
      <c r="O438" s="129"/>
      <c r="P438" s="3"/>
      <c r="Q438" s="3"/>
      <c r="R438" s="3"/>
      <c r="S438" s="3"/>
      <c r="T438" s="3"/>
      <c r="U438" s="3"/>
      <c r="V438" s="3"/>
      <c r="W438" s="3"/>
      <c r="X438" s="3"/>
      <c r="Y438" s="3"/>
      <c r="Z438" s="3"/>
      <c r="AA438" s="3"/>
      <c r="AB438" s="3"/>
      <c r="AC438" s="3"/>
      <c r="AD438" s="3"/>
      <c r="AE438" s="3"/>
      <c r="AF438" s="3"/>
      <c r="AG438" s="3"/>
      <c r="AH438" s="3"/>
      <c r="AI438" s="3"/>
      <c r="AJ438" s="3"/>
    </row>
    <row r="439" spans="5:36" s="2" customFormat="1">
      <c r="E439" s="35"/>
      <c r="N439" s="106"/>
      <c r="O439" s="129"/>
      <c r="P439" s="3"/>
      <c r="Q439" s="3"/>
      <c r="R439" s="3"/>
      <c r="S439" s="3"/>
      <c r="T439" s="3"/>
      <c r="U439" s="3"/>
      <c r="V439" s="3"/>
      <c r="W439" s="3"/>
      <c r="X439" s="3"/>
      <c r="Y439" s="3"/>
      <c r="Z439" s="3"/>
      <c r="AA439" s="3"/>
      <c r="AB439" s="3"/>
      <c r="AC439" s="3"/>
      <c r="AD439" s="3"/>
      <c r="AE439" s="3"/>
      <c r="AF439" s="3"/>
      <c r="AG439" s="3"/>
      <c r="AH439" s="3"/>
      <c r="AI439" s="3"/>
      <c r="AJ439" s="3"/>
    </row>
    <row r="440" spans="5:36" s="2" customFormat="1">
      <c r="E440" s="35"/>
      <c r="N440" s="106"/>
      <c r="O440" s="129"/>
      <c r="P440" s="3"/>
      <c r="Q440" s="3"/>
      <c r="R440" s="3"/>
      <c r="S440" s="3"/>
      <c r="T440" s="3"/>
      <c r="U440" s="3"/>
      <c r="V440" s="3"/>
      <c r="W440" s="3"/>
      <c r="X440" s="3"/>
      <c r="Y440" s="3"/>
      <c r="Z440" s="3"/>
      <c r="AA440" s="3"/>
      <c r="AB440" s="3"/>
      <c r="AC440" s="3"/>
      <c r="AD440" s="3"/>
      <c r="AE440" s="3"/>
      <c r="AF440" s="3"/>
      <c r="AG440" s="3"/>
      <c r="AH440" s="3"/>
      <c r="AI440" s="3"/>
      <c r="AJ440" s="3"/>
    </row>
    <row r="441" spans="5:36" s="2" customFormat="1">
      <c r="E441" s="35"/>
      <c r="N441" s="106"/>
      <c r="O441" s="129"/>
      <c r="P441" s="3"/>
      <c r="Q441" s="3"/>
      <c r="R441" s="3"/>
      <c r="S441" s="3"/>
      <c r="T441" s="3"/>
      <c r="U441" s="3"/>
      <c r="V441" s="3"/>
      <c r="W441" s="3"/>
      <c r="X441" s="3"/>
      <c r="Y441" s="3"/>
      <c r="Z441" s="3"/>
      <c r="AA441" s="3"/>
      <c r="AB441" s="3"/>
      <c r="AC441" s="3"/>
      <c r="AD441" s="3"/>
      <c r="AE441" s="3"/>
      <c r="AF441" s="3"/>
      <c r="AG441" s="3"/>
      <c r="AH441" s="3"/>
      <c r="AI441" s="3"/>
      <c r="AJ441" s="3"/>
    </row>
    <row r="442" spans="5:36" s="2" customFormat="1">
      <c r="E442" s="35"/>
      <c r="N442" s="106"/>
      <c r="O442" s="129"/>
      <c r="P442" s="3"/>
      <c r="Q442" s="3"/>
      <c r="R442" s="3"/>
      <c r="S442" s="3"/>
      <c r="T442" s="3"/>
      <c r="U442" s="3"/>
      <c r="V442" s="3"/>
      <c r="W442" s="3"/>
      <c r="X442" s="3"/>
      <c r="Y442" s="3"/>
      <c r="Z442" s="3"/>
      <c r="AA442" s="3"/>
      <c r="AB442" s="3"/>
      <c r="AC442" s="3"/>
      <c r="AD442" s="3"/>
      <c r="AE442" s="3"/>
      <c r="AF442" s="3"/>
      <c r="AG442" s="3"/>
      <c r="AH442" s="3"/>
      <c r="AI442" s="3"/>
      <c r="AJ442" s="3"/>
    </row>
    <row r="443" spans="5:36" s="2" customFormat="1">
      <c r="E443" s="35"/>
      <c r="N443" s="106"/>
      <c r="O443" s="129"/>
      <c r="P443" s="3"/>
      <c r="Q443" s="3"/>
      <c r="R443" s="3"/>
      <c r="S443" s="3"/>
      <c r="T443" s="3"/>
      <c r="U443" s="3"/>
      <c r="V443" s="3"/>
      <c r="W443" s="3"/>
      <c r="X443" s="3"/>
      <c r="Y443" s="3"/>
      <c r="Z443" s="3"/>
      <c r="AA443" s="3"/>
      <c r="AB443" s="3"/>
      <c r="AC443" s="3"/>
      <c r="AD443" s="3"/>
      <c r="AE443" s="3"/>
      <c r="AF443" s="3"/>
      <c r="AG443" s="3"/>
      <c r="AH443" s="3"/>
      <c r="AI443" s="3"/>
      <c r="AJ443" s="3"/>
    </row>
    <row r="444" spans="5:36" s="2" customFormat="1">
      <c r="E444" s="35"/>
      <c r="N444" s="106"/>
      <c r="O444" s="129"/>
      <c r="P444" s="3"/>
      <c r="Q444" s="3"/>
      <c r="R444" s="3"/>
      <c r="S444" s="3"/>
      <c r="T444" s="3"/>
      <c r="U444" s="3"/>
      <c r="V444" s="3"/>
      <c r="W444" s="3"/>
      <c r="X444" s="3"/>
      <c r="Y444" s="3"/>
      <c r="Z444" s="3"/>
      <c r="AA444" s="3"/>
      <c r="AB444" s="3"/>
      <c r="AC444" s="3"/>
      <c r="AD444" s="3"/>
      <c r="AE444" s="3"/>
      <c r="AF444" s="3"/>
      <c r="AG444" s="3"/>
      <c r="AH444" s="3"/>
      <c r="AI444" s="3"/>
      <c r="AJ444" s="3"/>
    </row>
    <row r="445" spans="5:36" s="2" customFormat="1">
      <c r="E445" s="35"/>
      <c r="N445" s="106"/>
      <c r="O445" s="129"/>
      <c r="P445" s="3"/>
      <c r="Q445" s="3"/>
      <c r="R445" s="3"/>
      <c r="S445" s="3"/>
      <c r="T445" s="3"/>
      <c r="U445" s="3"/>
      <c r="V445" s="3"/>
      <c r="W445" s="3"/>
      <c r="X445" s="3"/>
      <c r="Y445" s="3"/>
      <c r="Z445" s="3"/>
      <c r="AA445" s="3"/>
      <c r="AB445" s="3"/>
      <c r="AC445" s="3"/>
      <c r="AD445" s="3"/>
      <c r="AE445" s="3"/>
      <c r="AF445" s="3"/>
      <c r="AG445" s="3"/>
      <c r="AH445" s="3"/>
      <c r="AI445" s="3"/>
      <c r="AJ445" s="3"/>
    </row>
    <row r="446" spans="5:36" s="2" customFormat="1">
      <c r="E446" s="35"/>
      <c r="N446" s="106"/>
      <c r="O446" s="129"/>
      <c r="P446" s="3"/>
      <c r="Q446" s="3"/>
      <c r="R446" s="3"/>
      <c r="S446" s="3"/>
      <c r="T446" s="3"/>
      <c r="U446" s="3"/>
      <c r="V446" s="3"/>
      <c r="W446" s="3"/>
      <c r="X446" s="3"/>
      <c r="Y446" s="3"/>
      <c r="Z446" s="3"/>
      <c r="AA446" s="3"/>
      <c r="AB446" s="3"/>
      <c r="AC446" s="3"/>
      <c r="AD446" s="3"/>
      <c r="AE446" s="3"/>
      <c r="AF446" s="3"/>
      <c r="AG446" s="3"/>
      <c r="AH446" s="3"/>
      <c r="AI446" s="3"/>
      <c r="AJ446" s="3"/>
    </row>
    <row r="447" spans="5:36" s="2" customFormat="1">
      <c r="E447" s="35"/>
      <c r="N447" s="106"/>
      <c r="O447" s="129"/>
      <c r="P447" s="3"/>
      <c r="Q447" s="3"/>
      <c r="R447" s="3"/>
      <c r="S447" s="3"/>
      <c r="T447" s="3"/>
      <c r="U447" s="3"/>
      <c r="V447" s="3"/>
      <c r="W447" s="3"/>
      <c r="X447" s="3"/>
      <c r="Y447" s="3"/>
      <c r="Z447" s="3"/>
      <c r="AA447" s="3"/>
      <c r="AB447" s="3"/>
      <c r="AC447" s="3"/>
      <c r="AD447" s="3"/>
      <c r="AE447" s="3"/>
      <c r="AF447" s="3"/>
      <c r="AG447" s="3"/>
      <c r="AH447" s="3"/>
      <c r="AI447" s="3"/>
      <c r="AJ447" s="3"/>
    </row>
    <row r="448" spans="5:36" s="2" customFormat="1">
      <c r="E448" s="35"/>
      <c r="N448" s="106"/>
      <c r="O448" s="129"/>
      <c r="P448" s="3"/>
      <c r="Q448" s="3"/>
      <c r="R448" s="3"/>
      <c r="S448" s="3"/>
      <c r="T448" s="3"/>
      <c r="U448" s="3"/>
      <c r="V448" s="3"/>
      <c r="W448" s="3"/>
      <c r="X448" s="3"/>
      <c r="Y448" s="3"/>
      <c r="Z448" s="3"/>
      <c r="AA448" s="3"/>
      <c r="AB448" s="3"/>
      <c r="AC448" s="3"/>
      <c r="AD448" s="3"/>
      <c r="AE448" s="3"/>
      <c r="AF448" s="3"/>
      <c r="AG448" s="3"/>
      <c r="AH448" s="3"/>
      <c r="AI448" s="3"/>
      <c r="AJ448" s="3"/>
    </row>
    <row r="449" spans="5:36" s="2" customFormat="1">
      <c r="E449" s="35"/>
      <c r="N449" s="106"/>
      <c r="O449" s="129"/>
      <c r="P449" s="3"/>
      <c r="Q449" s="3"/>
      <c r="R449" s="3"/>
      <c r="S449" s="3"/>
      <c r="T449" s="3"/>
      <c r="U449" s="3"/>
      <c r="V449" s="3"/>
      <c r="W449" s="3"/>
      <c r="X449" s="3"/>
      <c r="Y449" s="3"/>
      <c r="Z449" s="3"/>
      <c r="AA449" s="3"/>
      <c r="AB449" s="3"/>
      <c r="AC449" s="3"/>
      <c r="AD449" s="3"/>
      <c r="AE449" s="3"/>
      <c r="AF449" s="3"/>
      <c r="AG449" s="3"/>
      <c r="AH449" s="3"/>
      <c r="AI449" s="3"/>
      <c r="AJ449" s="3"/>
    </row>
    <row r="450" spans="5:36" s="2" customFormat="1">
      <c r="E450" s="35"/>
      <c r="N450" s="106"/>
      <c r="O450" s="129"/>
      <c r="P450" s="3"/>
      <c r="Q450" s="3"/>
      <c r="R450" s="3"/>
      <c r="S450" s="3"/>
      <c r="T450" s="3"/>
      <c r="U450" s="3"/>
      <c r="V450" s="3"/>
      <c r="W450" s="3"/>
      <c r="X450" s="3"/>
      <c r="Y450" s="3"/>
      <c r="Z450" s="3"/>
      <c r="AA450" s="3"/>
      <c r="AB450" s="3"/>
      <c r="AC450" s="3"/>
      <c r="AD450" s="3"/>
      <c r="AE450" s="3"/>
      <c r="AF450" s="3"/>
      <c r="AG450" s="3"/>
      <c r="AH450" s="3"/>
      <c r="AI450" s="3"/>
      <c r="AJ450" s="3"/>
    </row>
    <row r="451" spans="5:36" s="2" customFormat="1">
      <c r="E451" s="35"/>
      <c r="N451" s="106"/>
      <c r="O451" s="129"/>
      <c r="P451" s="3"/>
      <c r="Q451" s="3"/>
      <c r="R451" s="3"/>
      <c r="S451" s="3"/>
      <c r="T451" s="3"/>
      <c r="U451" s="3"/>
      <c r="V451" s="3"/>
      <c r="W451" s="3"/>
      <c r="X451" s="3"/>
      <c r="Y451" s="3"/>
      <c r="Z451" s="3"/>
      <c r="AA451" s="3"/>
      <c r="AB451" s="3"/>
      <c r="AC451" s="3"/>
      <c r="AD451" s="3"/>
      <c r="AE451" s="3"/>
      <c r="AF451" s="3"/>
      <c r="AG451" s="3"/>
      <c r="AH451" s="3"/>
      <c r="AI451" s="3"/>
      <c r="AJ451" s="3"/>
    </row>
    <row r="452" spans="5:36" s="2" customFormat="1">
      <c r="E452" s="35"/>
      <c r="N452" s="106"/>
      <c r="O452" s="129"/>
      <c r="P452" s="3"/>
      <c r="Q452" s="3"/>
      <c r="R452" s="3"/>
      <c r="S452" s="3"/>
      <c r="T452" s="3"/>
      <c r="U452" s="3"/>
      <c r="V452" s="3"/>
      <c r="W452" s="3"/>
      <c r="X452" s="3"/>
      <c r="Y452" s="3"/>
      <c r="Z452" s="3"/>
      <c r="AA452" s="3"/>
      <c r="AB452" s="3"/>
      <c r="AC452" s="3"/>
      <c r="AD452" s="3"/>
      <c r="AE452" s="3"/>
      <c r="AF452" s="3"/>
      <c r="AG452" s="3"/>
      <c r="AH452" s="3"/>
      <c r="AI452" s="3"/>
      <c r="AJ452" s="3"/>
    </row>
    <row r="453" spans="5:36" s="2" customFormat="1">
      <c r="E453" s="35"/>
      <c r="N453" s="106"/>
      <c r="O453" s="129"/>
      <c r="P453" s="3"/>
      <c r="Q453" s="3"/>
      <c r="R453" s="3"/>
      <c r="S453" s="3"/>
      <c r="T453" s="3"/>
      <c r="U453" s="3"/>
      <c r="V453" s="3"/>
      <c r="W453" s="3"/>
      <c r="X453" s="3"/>
      <c r="Y453" s="3"/>
      <c r="Z453" s="3"/>
      <c r="AA453" s="3"/>
      <c r="AB453" s="3"/>
      <c r="AC453" s="3"/>
      <c r="AD453" s="3"/>
      <c r="AE453" s="3"/>
      <c r="AF453" s="3"/>
      <c r="AG453" s="3"/>
      <c r="AH453" s="3"/>
      <c r="AI453" s="3"/>
      <c r="AJ453" s="3"/>
    </row>
    <row r="454" spans="5:36" s="2" customFormat="1">
      <c r="E454" s="35"/>
      <c r="N454" s="106"/>
      <c r="O454" s="129"/>
      <c r="P454" s="3"/>
      <c r="Q454" s="3"/>
      <c r="R454" s="3"/>
      <c r="S454" s="3"/>
      <c r="T454" s="3"/>
      <c r="U454" s="3"/>
      <c r="V454" s="3"/>
      <c r="W454" s="3"/>
      <c r="X454" s="3"/>
      <c r="Y454" s="3"/>
      <c r="Z454" s="3"/>
      <c r="AA454" s="3"/>
      <c r="AB454" s="3"/>
      <c r="AC454" s="3"/>
      <c r="AD454" s="3"/>
      <c r="AE454" s="3"/>
      <c r="AF454" s="3"/>
      <c r="AG454" s="3"/>
      <c r="AH454" s="3"/>
      <c r="AI454" s="3"/>
      <c r="AJ454" s="3"/>
    </row>
    <row r="455" spans="5:36" s="2" customFormat="1">
      <c r="E455" s="35"/>
      <c r="N455" s="106"/>
      <c r="O455" s="129"/>
      <c r="P455" s="3"/>
      <c r="Q455" s="3"/>
      <c r="R455" s="3"/>
      <c r="S455" s="3"/>
      <c r="T455" s="3"/>
      <c r="U455" s="3"/>
      <c r="V455" s="3"/>
      <c r="W455" s="3"/>
      <c r="X455" s="3"/>
      <c r="Y455" s="3"/>
      <c r="Z455" s="3"/>
      <c r="AA455" s="3"/>
      <c r="AB455" s="3"/>
      <c r="AC455" s="3"/>
      <c r="AD455" s="3"/>
      <c r="AE455" s="3"/>
      <c r="AF455" s="3"/>
      <c r="AG455" s="3"/>
      <c r="AH455" s="3"/>
      <c r="AI455" s="3"/>
      <c r="AJ455" s="3"/>
    </row>
    <row r="456" spans="5:36" s="2" customFormat="1">
      <c r="E456" s="35"/>
      <c r="N456" s="106"/>
      <c r="O456" s="129"/>
      <c r="P456" s="3"/>
      <c r="Q456" s="3"/>
      <c r="R456" s="3"/>
      <c r="S456" s="3"/>
      <c r="T456" s="3"/>
      <c r="U456" s="3"/>
      <c r="V456" s="3"/>
      <c r="W456" s="3"/>
      <c r="X456" s="3"/>
      <c r="Y456" s="3"/>
      <c r="Z456" s="3"/>
      <c r="AA456" s="3"/>
      <c r="AB456" s="3"/>
      <c r="AC456" s="3"/>
      <c r="AD456" s="3"/>
      <c r="AE456" s="3"/>
      <c r="AF456" s="3"/>
      <c r="AG456" s="3"/>
      <c r="AH456" s="3"/>
      <c r="AI456" s="3"/>
      <c r="AJ456" s="3"/>
    </row>
    <row r="457" spans="5:36" s="2" customFormat="1">
      <c r="E457" s="35"/>
      <c r="N457" s="106"/>
      <c r="O457" s="129"/>
      <c r="P457" s="3"/>
      <c r="Q457" s="3"/>
      <c r="R457" s="3"/>
      <c r="S457" s="3"/>
      <c r="T457" s="3"/>
      <c r="U457" s="3"/>
      <c r="V457" s="3"/>
      <c r="W457" s="3"/>
      <c r="X457" s="3"/>
      <c r="Y457" s="3"/>
      <c r="Z457" s="3"/>
      <c r="AA457" s="3"/>
      <c r="AB457" s="3"/>
      <c r="AC457" s="3"/>
      <c r="AD457" s="3"/>
      <c r="AE457" s="3"/>
      <c r="AF457" s="3"/>
      <c r="AG457" s="3"/>
      <c r="AH457" s="3"/>
      <c r="AI457" s="3"/>
      <c r="AJ457" s="3"/>
    </row>
    <row r="458" spans="5:36" s="2" customFormat="1">
      <c r="E458" s="35"/>
      <c r="N458" s="106"/>
      <c r="O458" s="129"/>
      <c r="P458" s="3"/>
      <c r="Q458" s="3"/>
      <c r="R458" s="3"/>
      <c r="S458" s="3"/>
      <c r="T458" s="3"/>
      <c r="U458" s="3"/>
      <c r="V458" s="3"/>
      <c r="W458" s="3"/>
      <c r="X458" s="3"/>
      <c r="Y458" s="3"/>
      <c r="Z458" s="3"/>
      <c r="AA458" s="3"/>
      <c r="AB458" s="3"/>
      <c r="AC458" s="3"/>
      <c r="AD458" s="3"/>
      <c r="AE458" s="3"/>
      <c r="AF458" s="3"/>
      <c r="AG458" s="3"/>
      <c r="AH458" s="3"/>
      <c r="AI458" s="3"/>
      <c r="AJ458" s="3"/>
    </row>
    <row r="459" spans="5:36" s="2" customFormat="1">
      <c r="E459" s="35"/>
      <c r="N459" s="106"/>
      <c r="O459" s="129"/>
      <c r="P459" s="3"/>
      <c r="Q459" s="3"/>
      <c r="R459" s="3"/>
      <c r="S459" s="3"/>
      <c r="T459" s="3"/>
      <c r="U459" s="3"/>
      <c r="V459" s="3"/>
      <c r="W459" s="3"/>
      <c r="X459" s="3"/>
      <c r="Y459" s="3"/>
      <c r="Z459" s="3"/>
      <c r="AA459" s="3"/>
      <c r="AB459" s="3"/>
      <c r="AC459" s="3"/>
      <c r="AD459" s="3"/>
      <c r="AE459" s="3"/>
      <c r="AF459" s="3"/>
      <c r="AG459" s="3"/>
      <c r="AH459" s="3"/>
      <c r="AI459" s="3"/>
      <c r="AJ459" s="3"/>
    </row>
    <row r="460" spans="5:36" s="2" customFormat="1">
      <c r="E460" s="35"/>
      <c r="N460" s="106"/>
      <c r="O460" s="129"/>
      <c r="P460" s="3"/>
      <c r="Q460" s="3"/>
      <c r="R460" s="3"/>
      <c r="S460" s="3"/>
      <c r="T460" s="3"/>
      <c r="U460" s="3"/>
      <c r="V460" s="3"/>
      <c r="W460" s="3"/>
      <c r="X460" s="3"/>
      <c r="Y460" s="3"/>
      <c r="Z460" s="3"/>
      <c r="AA460" s="3"/>
      <c r="AB460" s="3"/>
      <c r="AC460" s="3"/>
      <c r="AD460" s="3"/>
      <c r="AE460" s="3"/>
      <c r="AF460" s="3"/>
      <c r="AG460" s="3"/>
      <c r="AH460" s="3"/>
      <c r="AI460" s="3"/>
      <c r="AJ460" s="3"/>
    </row>
    <row r="461" spans="5:36" s="2" customFormat="1">
      <c r="E461" s="35"/>
      <c r="N461" s="106"/>
      <c r="O461" s="129"/>
      <c r="P461" s="3"/>
      <c r="Q461" s="3"/>
      <c r="R461" s="3"/>
      <c r="S461" s="3"/>
      <c r="T461" s="3"/>
      <c r="U461" s="3"/>
      <c r="V461" s="3"/>
      <c r="W461" s="3"/>
      <c r="X461" s="3"/>
      <c r="Y461" s="3"/>
      <c r="Z461" s="3"/>
      <c r="AA461" s="3"/>
      <c r="AB461" s="3"/>
      <c r="AC461" s="3"/>
      <c r="AD461" s="3"/>
      <c r="AE461" s="3"/>
      <c r="AF461" s="3"/>
      <c r="AG461" s="3"/>
      <c r="AH461" s="3"/>
      <c r="AI461" s="3"/>
      <c r="AJ461" s="3"/>
    </row>
    <row r="462" spans="5:36" s="2" customFormat="1">
      <c r="E462" s="35"/>
      <c r="N462" s="106"/>
      <c r="O462" s="129"/>
      <c r="P462" s="3"/>
      <c r="Q462" s="3"/>
      <c r="R462" s="3"/>
      <c r="S462" s="3"/>
      <c r="T462" s="3"/>
      <c r="U462" s="3"/>
      <c r="V462" s="3"/>
      <c r="W462" s="3"/>
      <c r="X462" s="3"/>
      <c r="Y462" s="3"/>
      <c r="Z462" s="3"/>
      <c r="AA462" s="3"/>
      <c r="AB462" s="3"/>
      <c r="AC462" s="3"/>
      <c r="AD462" s="3"/>
      <c r="AE462" s="3"/>
      <c r="AF462" s="3"/>
      <c r="AG462" s="3"/>
      <c r="AH462" s="3"/>
      <c r="AI462" s="3"/>
      <c r="AJ462" s="3"/>
    </row>
    <row r="463" spans="5:36" s="2" customFormat="1">
      <c r="E463" s="35"/>
      <c r="N463" s="106"/>
      <c r="O463" s="129"/>
      <c r="P463" s="3"/>
      <c r="Q463" s="3"/>
      <c r="R463" s="3"/>
      <c r="S463" s="3"/>
      <c r="T463" s="3"/>
      <c r="U463" s="3"/>
      <c r="V463" s="3"/>
      <c r="W463" s="3"/>
      <c r="X463" s="3"/>
      <c r="Y463" s="3"/>
      <c r="Z463" s="3"/>
      <c r="AA463" s="3"/>
      <c r="AB463" s="3"/>
      <c r="AC463" s="3"/>
      <c r="AD463" s="3"/>
      <c r="AE463" s="3"/>
      <c r="AF463" s="3"/>
      <c r="AG463" s="3"/>
      <c r="AH463" s="3"/>
      <c r="AI463" s="3"/>
      <c r="AJ463" s="3"/>
    </row>
    <row r="464" spans="5:36" s="2" customFormat="1">
      <c r="E464" s="35"/>
      <c r="N464" s="106"/>
      <c r="O464" s="129"/>
      <c r="P464" s="3"/>
      <c r="Q464" s="3"/>
      <c r="R464" s="3"/>
      <c r="S464" s="3"/>
      <c r="T464" s="3"/>
      <c r="U464" s="3"/>
      <c r="V464" s="3"/>
      <c r="W464" s="3"/>
      <c r="X464" s="3"/>
      <c r="Y464" s="3"/>
      <c r="Z464" s="3"/>
      <c r="AA464" s="3"/>
      <c r="AB464" s="3"/>
      <c r="AC464" s="3"/>
      <c r="AD464" s="3"/>
      <c r="AE464" s="3"/>
      <c r="AF464" s="3"/>
      <c r="AG464" s="3"/>
      <c r="AH464" s="3"/>
      <c r="AI464" s="3"/>
      <c r="AJ464" s="3"/>
    </row>
    <row r="465" spans="5:36" s="2" customFormat="1">
      <c r="E465" s="35"/>
      <c r="N465" s="106"/>
      <c r="O465" s="129"/>
      <c r="P465" s="3"/>
      <c r="Q465" s="3"/>
      <c r="R465" s="3"/>
      <c r="S465" s="3"/>
      <c r="T465" s="3"/>
      <c r="U465" s="3"/>
      <c r="V465" s="3"/>
      <c r="W465" s="3"/>
      <c r="X465" s="3"/>
      <c r="Y465" s="3"/>
      <c r="Z465" s="3"/>
      <c r="AA465" s="3"/>
      <c r="AB465" s="3"/>
      <c r="AC465" s="3"/>
      <c r="AD465" s="3"/>
      <c r="AE465" s="3"/>
      <c r="AF465" s="3"/>
      <c r="AG465" s="3"/>
      <c r="AH465" s="3"/>
      <c r="AI465" s="3"/>
      <c r="AJ465" s="3"/>
    </row>
    <row r="466" spans="5:36" s="2" customFormat="1">
      <c r="E466" s="35"/>
      <c r="N466" s="106"/>
      <c r="O466" s="129"/>
      <c r="P466" s="3"/>
      <c r="Q466" s="3"/>
      <c r="R466" s="3"/>
      <c r="S466" s="3"/>
      <c r="T466" s="3"/>
      <c r="U466" s="3"/>
      <c r="V466" s="3"/>
      <c r="W466" s="3"/>
      <c r="X466" s="3"/>
      <c r="Y466" s="3"/>
      <c r="Z466" s="3"/>
      <c r="AA466" s="3"/>
      <c r="AB466" s="3"/>
      <c r="AC466" s="3"/>
      <c r="AD466" s="3"/>
      <c r="AE466" s="3"/>
      <c r="AF466" s="3"/>
      <c r="AG466" s="3"/>
      <c r="AH466" s="3"/>
      <c r="AI466" s="3"/>
      <c r="AJ466" s="3"/>
    </row>
    <row r="467" spans="5:36" s="2" customFormat="1">
      <c r="E467" s="35"/>
      <c r="N467" s="106"/>
      <c r="O467" s="129"/>
      <c r="P467" s="3"/>
      <c r="Q467" s="3"/>
      <c r="R467" s="3"/>
      <c r="S467" s="3"/>
      <c r="T467" s="3"/>
      <c r="U467" s="3"/>
      <c r="V467" s="3"/>
      <c r="W467" s="3"/>
      <c r="X467" s="3"/>
      <c r="Y467" s="3"/>
      <c r="Z467" s="3"/>
      <c r="AA467" s="3"/>
      <c r="AB467" s="3"/>
      <c r="AC467" s="3"/>
      <c r="AD467" s="3"/>
      <c r="AE467" s="3"/>
      <c r="AF467" s="3"/>
      <c r="AG467" s="3"/>
      <c r="AH467" s="3"/>
      <c r="AI467" s="3"/>
      <c r="AJ467" s="3"/>
    </row>
    <row r="468" spans="5:36" s="2" customFormat="1">
      <c r="E468" s="35"/>
      <c r="N468" s="106"/>
      <c r="O468" s="129"/>
      <c r="P468" s="3"/>
      <c r="Q468" s="3"/>
      <c r="R468" s="3"/>
      <c r="S468" s="3"/>
      <c r="T468" s="3"/>
      <c r="U468" s="3"/>
      <c r="V468" s="3"/>
      <c r="W468" s="3"/>
      <c r="X468" s="3"/>
      <c r="Y468" s="3"/>
      <c r="Z468" s="3"/>
      <c r="AA468" s="3"/>
      <c r="AB468" s="3"/>
      <c r="AC468" s="3"/>
      <c r="AD468" s="3"/>
      <c r="AE468" s="3"/>
      <c r="AF468" s="3"/>
      <c r="AG468" s="3"/>
      <c r="AH468" s="3"/>
      <c r="AI468" s="3"/>
      <c r="AJ468" s="3"/>
    </row>
    <row r="469" spans="5:36" s="2" customFormat="1">
      <c r="E469" s="35"/>
      <c r="N469" s="106"/>
      <c r="O469" s="129"/>
      <c r="P469" s="3"/>
      <c r="Q469" s="3"/>
      <c r="R469" s="3"/>
      <c r="S469" s="3"/>
      <c r="T469" s="3"/>
      <c r="U469" s="3"/>
      <c r="V469" s="3"/>
      <c r="W469" s="3"/>
      <c r="X469" s="3"/>
      <c r="Y469" s="3"/>
      <c r="Z469" s="3"/>
      <c r="AA469" s="3"/>
      <c r="AB469" s="3"/>
      <c r="AC469" s="3"/>
      <c r="AD469" s="3"/>
      <c r="AE469" s="3"/>
      <c r="AF469" s="3"/>
      <c r="AG469" s="3"/>
      <c r="AH469" s="3"/>
      <c r="AI469" s="3"/>
      <c r="AJ469" s="3"/>
    </row>
    <row r="470" spans="5:36" s="2" customFormat="1">
      <c r="E470" s="35"/>
      <c r="N470" s="106"/>
      <c r="O470" s="129"/>
      <c r="P470" s="3"/>
      <c r="Q470" s="3"/>
      <c r="R470" s="3"/>
      <c r="S470" s="3"/>
      <c r="T470" s="3"/>
      <c r="U470" s="3"/>
      <c r="V470" s="3"/>
      <c r="W470" s="3"/>
      <c r="X470" s="3"/>
      <c r="Y470" s="3"/>
      <c r="Z470" s="3"/>
      <c r="AA470" s="3"/>
      <c r="AB470" s="3"/>
      <c r="AC470" s="3"/>
      <c r="AD470" s="3"/>
      <c r="AE470" s="3"/>
      <c r="AF470" s="3"/>
      <c r="AG470" s="3"/>
      <c r="AH470" s="3"/>
      <c r="AI470" s="3"/>
      <c r="AJ470" s="3"/>
    </row>
    <row r="471" spans="5:36" s="2" customFormat="1">
      <c r="E471" s="35"/>
      <c r="N471" s="106"/>
      <c r="O471" s="129"/>
      <c r="P471" s="3"/>
      <c r="Q471" s="3"/>
      <c r="R471" s="3"/>
      <c r="S471" s="3"/>
      <c r="T471" s="3"/>
      <c r="U471" s="3"/>
      <c r="V471" s="3"/>
      <c r="W471" s="3"/>
      <c r="X471" s="3"/>
      <c r="Y471" s="3"/>
      <c r="Z471" s="3"/>
      <c r="AA471" s="3"/>
      <c r="AB471" s="3"/>
      <c r="AC471" s="3"/>
      <c r="AD471" s="3"/>
      <c r="AE471" s="3"/>
      <c r="AF471" s="3"/>
      <c r="AG471" s="3"/>
      <c r="AH471" s="3"/>
      <c r="AI471" s="3"/>
      <c r="AJ471" s="3"/>
    </row>
    <row r="472" spans="5:36" s="2" customFormat="1">
      <c r="E472" s="35"/>
      <c r="N472" s="106"/>
      <c r="O472" s="129"/>
      <c r="P472" s="3"/>
      <c r="Q472" s="3"/>
      <c r="R472" s="3"/>
      <c r="S472" s="3"/>
      <c r="T472" s="3"/>
      <c r="U472" s="3"/>
      <c r="V472" s="3"/>
      <c r="W472" s="3"/>
      <c r="X472" s="3"/>
      <c r="Y472" s="3"/>
      <c r="Z472" s="3"/>
      <c r="AA472" s="3"/>
      <c r="AB472" s="3"/>
      <c r="AC472" s="3"/>
      <c r="AD472" s="3"/>
      <c r="AE472" s="3"/>
      <c r="AF472" s="3"/>
      <c r="AG472" s="3"/>
      <c r="AH472" s="3"/>
      <c r="AI472" s="3"/>
      <c r="AJ472" s="3"/>
    </row>
    <row r="473" spans="5:36" s="2" customFormat="1">
      <c r="E473" s="35"/>
      <c r="N473" s="106"/>
      <c r="O473" s="129"/>
      <c r="P473" s="3"/>
      <c r="Q473" s="3"/>
      <c r="R473" s="3"/>
      <c r="S473" s="3"/>
      <c r="T473" s="3"/>
      <c r="U473" s="3"/>
      <c r="V473" s="3"/>
      <c r="W473" s="3"/>
      <c r="X473" s="3"/>
      <c r="Y473" s="3"/>
      <c r="Z473" s="3"/>
      <c r="AA473" s="3"/>
      <c r="AB473" s="3"/>
      <c r="AC473" s="3"/>
      <c r="AD473" s="3"/>
      <c r="AE473" s="3"/>
      <c r="AF473" s="3"/>
      <c r="AG473" s="3"/>
      <c r="AH473" s="3"/>
      <c r="AI473" s="3"/>
      <c r="AJ473" s="3"/>
    </row>
    <row r="474" spans="5:36" s="2" customFormat="1">
      <c r="E474" s="35"/>
      <c r="N474" s="106"/>
      <c r="O474" s="129"/>
      <c r="P474" s="3"/>
      <c r="Q474" s="3"/>
      <c r="R474" s="3"/>
      <c r="S474" s="3"/>
      <c r="T474" s="3"/>
      <c r="U474" s="3"/>
      <c r="V474" s="3"/>
      <c r="W474" s="3"/>
      <c r="X474" s="3"/>
      <c r="Y474" s="3"/>
      <c r="Z474" s="3"/>
      <c r="AA474" s="3"/>
      <c r="AB474" s="3"/>
      <c r="AC474" s="3"/>
      <c r="AD474" s="3"/>
      <c r="AE474" s="3"/>
      <c r="AF474" s="3"/>
      <c r="AG474" s="3"/>
      <c r="AH474" s="3"/>
      <c r="AI474" s="3"/>
      <c r="AJ474" s="3"/>
    </row>
    <row r="475" spans="5:36" s="2" customFormat="1">
      <c r="E475" s="35"/>
      <c r="N475" s="106"/>
      <c r="O475" s="129"/>
      <c r="P475" s="3"/>
      <c r="Q475" s="3"/>
      <c r="R475" s="3"/>
      <c r="S475" s="3"/>
      <c r="T475" s="3"/>
      <c r="U475" s="3"/>
      <c r="V475" s="3"/>
      <c r="W475" s="3"/>
      <c r="X475" s="3"/>
      <c r="Y475" s="3"/>
      <c r="Z475" s="3"/>
      <c r="AA475" s="3"/>
      <c r="AB475" s="3"/>
      <c r="AC475" s="3"/>
      <c r="AD475" s="3"/>
      <c r="AE475" s="3"/>
      <c r="AF475" s="3"/>
      <c r="AG475" s="3"/>
      <c r="AH475" s="3"/>
      <c r="AI475" s="3"/>
      <c r="AJ475" s="3"/>
    </row>
    <row r="476" spans="5:36" s="2" customFormat="1">
      <c r="E476" s="35"/>
      <c r="N476" s="106"/>
      <c r="O476" s="129"/>
      <c r="P476" s="3"/>
      <c r="Q476" s="3"/>
      <c r="R476" s="3"/>
      <c r="S476" s="3"/>
      <c r="T476" s="3"/>
      <c r="U476" s="3"/>
      <c r="V476" s="3"/>
      <c r="W476" s="3"/>
      <c r="X476" s="3"/>
      <c r="Y476" s="3"/>
      <c r="Z476" s="3"/>
      <c r="AA476" s="3"/>
      <c r="AB476" s="3"/>
      <c r="AC476" s="3"/>
      <c r="AD476" s="3"/>
      <c r="AE476" s="3"/>
      <c r="AF476" s="3"/>
      <c r="AG476" s="3"/>
      <c r="AH476" s="3"/>
      <c r="AI476" s="3"/>
      <c r="AJ476" s="3"/>
    </row>
    <row r="477" spans="5:36" s="2" customFormat="1">
      <c r="E477" s="35"/>
      <c r="N477" s="106"/>
      <c r="O477" s="129"/>
      <c r="P477" s="3"/>
      <c r="Q477" s="3"/>
      <c r="R477" s="3"/>
      <c r="S477" s="3"/>
      <c r="T477" s="3"/>
      <c r="U477" s="3"/>
      <c r="V477" s="3"/>
      <c r="W477" s="3"/>
      <c r="X477" s="3"/>
      <c r="Y477" s="3"/>
      <c r="Z477" s="3"/>
      <c r="AA477" s="3"/>
      <c r="AB477" s="3"/>
      <c r="AC477" s="3"/>
      <c r="AD477" s="3"/>
      <c r="AE477" s="3"/>
      <c r="AF477" s="3"/>
      <c r="AG477" s="3"/>
      <c r="AH477" s="3"/>
      <c r="AI477" s="3"/>
      <c r="AJ477" s="3"/>
    </row>
    <row r="478" spans="5:36" s="2" customFormat="1">
      <c r="E478" s="35"/>
      <c r="N478" s="106"/>
      <c r="O478" s="129"/>
      <c r="P478" s="3"/>
      <c r="Q478" s="3"/>
      <c r="R478" s="3"/>
      <c r="S478" s="3"/>
      <c r="T478" s="3"/>
      <c r="U478" s="3"/>
      <c r="V478" s="3"/>
      <c r="W478" s="3"/>
      <c r="X478" s="3"/>
      <c r="Y478" s="3"/>
      <c r="Z478" s="3"/>
      <c r="AA478" s="3"/>
      <c r="AB478" s="3"/>
      <c r="AC478" s="3"/>
      <c r="AD478" s="3"/>
      <c r="AE478" s="3"/>
      <c r="AF478" s="3"/>
      <c r="AG478" s="3"/>
      <c r="AH478" s="3"/>
      <c r="AI478" s="3"/>
      <c r="AJ478" s="3"/>
    </row>
    <row r="479" spans="5:36" s="2" customFormat="1">
      <c r="E479" s="35"/>
      <c r="N479" s="106"/>
      <c r="O479" s="129"/>
      <c r="P479" s="3"/>
      <c r="Q479" s="3"/>
      <c r="R479" s="3"/>
      <c r="S479" s="3"/>
      <c r="T479" s="3"/>
      <c r="U479" s="3"/>
      <c r="V479" s="3"/>
      <c r="W479" s="3"/>
      <c r="X479" s="3"/>
      <c r="Y479" s="3"/>
      <c r="Z479" s="3"/>
      <c r="AA479" s="3"/>
      <c r="AB479" s="3"/>
      <c r="AC479" s="3"/>
      <c r="AD479" s="3"/>
      <c r="AE479" s="3"/>
      <c r="AF479" s="3"/>
      <c r="AG479" s="3"/>
      <c r="AH479" s="3"/>
      <c r="AI479" s="3"/>
      <c r="AJ479" s="3"/>
    </row>
    <row r="480" spans="5:36" s="2" customFormat="1">
      <c r="E480" s="35"/>
      <c r="N480" s="106"/>
      <c r="O480" s="129"/>
      <c r="P480" s="3"/>
      <c r="Q480" s="3"/>
      <c r="R480" s="3"/>
      <c r="S480" s="3"/>
      <c r="T480" s="3"/>
      <c r="U480" s="3"/>
      <c r="V480" s="3"/>
      <c r="W480" s="3"/>
      <c r="X480" s="3"/>
      <c r="Y480" s="3"/>
      <c r="Z480" s="3"/>
      <c r="AA480" s="3"/>
      <c r="AB480" s="3"/>
      <c r="AC480" s="3"/>
      <c r="AD480" s="3"/>
      <c r="AE480" s="3"/>
      <c r="AF480" s="3"/>
      <c r="AG480" s="3"/>
      <c r="AH480" s="3"/>
      <c r="AI480" s="3"/>
      <c r="AJ480" s="3"/>
    </row>
    <row r="481" spans="5:36" s="2" customFormat="1">
      <c r="E481" s="35"/>
      <c r="N481" s="106"/>
      <c r="O481" s="129"/>
      <c r="P481" s="3"/>
      <c r="Q481" s="3"/>
      <c r="R481" s="3"/>
      <c r="S481" s="3"/>
      <c r="T481" s="3"/>
      <c r="U481" s="3"/>
      <c r="V481" s="3"/>
      <c r="W481" s="3"/>
      <c r="X481" s="3"/>
      <c r="Y481" s="3"/>
      <c r="Z481" s="3"/>
      <c r="AA481" s="3"/>
      <c r="AB481" s="3"/>
      <c r="AC481" s="3"/>
      <c r="AD481" s="3"/>
      <c r="AE481" s="3"/>
      <c r="AF481" s="3"/>
      <c r="AG481" s="3"/>
      <c r="AH481" s="3"/>
      <c r="AI481" s="3"/>
      <c r="AJ481" s="3"/>
    </row>
    <row r="482" spans="5:36" s="2" customFormat="1">
      <c r="E482" s="35"/>
      <c r="N482" s="106"/>
      <c r="O482" s="129"/>
      <c r="P482" s="3"/>
      <c r="Q482" s="3"/>
      <c r="R482" s="3"/>
      <c r="S482" s="3"/>
      <c r="T482" s="3"/>
      <c r="U482" s="3"/>
      <c r="V482" s="3"/>
      <c r="W482" s="3"/>
      <c r="X482" s="3"/>
      <c r="Y482" s="3"/>
      <c r="Z482" s="3"/>
      <c r="AA482" s="3"/>
      <c r="AB482" s="3"/>
      <c r="AC482" s="3"/>
      <c r="AD482" s="3"/>
      <c r="AE482" s="3"/>
      <c r="AF482" s="3"/>
      <c r="AG482" s="3"/>
      <c r="AH482" s="3"/>
      <c r="AI482" s="3"/>
      <c r="AJ482" s="3"/>
    </row>
    <row r="483" spans="5:36" s="2" customFormat="1">
      <c r="E483" s="35"/>
      <c r="N483" s="106"/>
      <c r="O483" s="129"/>
      <c r="P483" s="3"/>
      <c r="Q483" s="3"/>
      <c r="R483" s="3"/>
      <c r="S483" s="3"/>
      <c r="T483" s="3"/>
      <c r="U483" s="3"/>
      <c r="V483" s="3"/>
      <c r="W483" s="3"/>
      <c r="X483" s="3"/>
      <c r="Y483" s="3"/>
      <c r="Z483" s="3"/>
      <c r="AA483" s="3"/>
      <c r="AB483" s="3"/>
      <c r="AC483" s="3"/>
      <c r="AD483" s="3"/>
      <c r="AE483" s="3"/>
      <c r="AF483" s="3"/>
      <c r="AG483" s="3"/>
      <c r="AH483" s="3"/>
      <c r="AI483" s="3"/>
      <c r="AJ483" s="3"/>
    </row>
    <row r="484" spans="5:36" s="2" customFormat="1">
      <c r="E484" s="35"/>
      <c r="N484" s="106"/>
      <c r="O484" s="129"/>
      <c r="P484" s="3"/>
      <c r="Q484" s="3"/>
      <c r="R484" s="3"/>
      <c r="S484" s="3"/>
      <c r="T484" s="3"/>
      <c r="U484" s="3"/>
      <c r="V484" s="3"/>
      <c r="W484" s="3"/>
      <c r="X484" s="3"/>
      <c r="Y484" s="3"/>
      <c r="Z484" s="3"/>
      <c r="AA484" s="3"/>
      <c r="AB484" s="3"/>
      <c r="AC484" s="3"/>
      <c r="AD484" s="3"/>
      <c r="AE484" s="3"/>
      <c r="AF484" s="3"/>
      <c r="AG484" s="3"/>
      <c r="AH484" s="3"/>
      <c r="AI484" s="3"/>
      <c r="AJ484" s="3"/>
    </row>
    <row r="485" spans="5:36" s="2" customFormat="1">
      <c r="E485" s="35"/>
      <c r="N485" s="106"/>
      <c r="O485" s="129"/>
      <c r="P485" s="3"/>
      <c r="Q485" s="3"/>
      <c r="R485" s="3"/>
      <c r="S485" s="3"/>
      <c r="T485" s="3"/>
      <c r="U485" s="3"/>
      <c r="V485" s="3"/>
      <c r="W485" s="3"/>
      <c r="X485" s="3"/>
      <c r="Y485" s="3"/>
      <c r="Z485" s="3"/>
      <c r="AA485" s="3"/>
      <c r="AB485" s="3"/>
      <c r="AC485" s="3"/>
      <c r="AD485" s="3"/>
      <c r="AE485" s="3"/>
      <c r="AF485" s="3"/>
      <c r="AG485" s="3"/>
      <c r="AH485" s="3"/>
      <c r="AI485" s="3"/>
      <c r="AJ485" s="3"/>
    </row>
    <row r="486" spans="5:36" s="2" customFormat="1">
      <c r="E486" s="35"/>
      <c r="N486" s="106"/>
      <c r="O486" s="129"/>
      <c r="P486" s="3"/>
      <c r="Q486" s="3"/>
      <c r="R486" s="3"/>
      <c r="S486" s="3"/>
      <c r="T486" s="3"/>
      <c r="U486" s="3"/>
      <c r="V486" s="3"/>
      <c r="W486" s="3"/>
      <c r="X486" s="3"/>
      <c r="Y486" s="3"/>
      <c r="Z486" s="3"/>
      <c r="AA486" s="3"/>
      <c r="AB486" s="3"/>
      <c r="AC486" s="3"/>
      <c r="AD486" s="3"/>
      <c r="AE486" s="3"/>
      <c r="AF486" s="3"/>
      <c r="AG486" s="3"/>
      <c r="AH486" s="3"/>
      <c r="AI486" s="3"/>
      <c r="AJ486" s="3"/>
    </row>
    <row r="487" spans="5:36" s="2" customFormat="1">
      <c r="E487" s="35"/>
      <c r="N487" s="106"/>
      <c r="O487" s="129"/>
      <c r="P487" s="3"/>
      <c r="Q487" s="3"/>
      <c r="R487" s="3"/>
      <c r="S487" s="3"/>
      <c r="T487" s="3"/>
      <c r="U487" s="3"/>
      <c r="V487" s="3"/>
      <c r="W487" s="3"/>
      <c r="X487" s="3"/>
      <c r="Y487" s="3"/>
      <c r="Z487" s="3"/>
      <c r="AA487" s="3"/>
      <c r="AB487" s="3"/>
      <c r="AC487" s="3"/>
      <c r="AD487" s="3"/>
      <c r="AE487" s="3"/>
      <c r="AF487" s="3"/>
      <c r="AG487" s="3"/>
      <c r="AH487" s="3"/>
      <c r="AI487" s="3"/>
      <c r="AJ487" s="3"/>
    </row>
    <row r="488" spans="5:36" s="2" customFormat="1">
      <c r="E488" s="35"/>
      <c r="N488" s="106"/>
      <c r="O488" s="129"/>
      <c r="P488" s="3"/>
      <c r="Q488" s="3"/>
      <c r="R488" s="3"/>
      <c r="S488" s="3"/>
      <c r="T488" s="3"/>
      <c r="U488" s="3"/>
      <c r="V488" s="3"/>
      <c r="W488" s="3"/>
      <c r="X488" s="3"/>
      <c r="Y488" s="3"/>
      <c r="Z488" s="3"/>
      <c r="AA488" s="3"/>
      <c r="AB488" s="3"/>
      <c r="AC488" s="3"/>
      <c r="AD488" s="3"/>
      <c r="AE488" s="3"/>
      <c r="AF488" s="3"/>
      <c r="AG488" s="3"/>
      <c r="AH488" s="3"/>
      <c r="AI488" s="3"/>
      <c r="AJ488" s="3"/>
    </row>
    <row r="489" spans="5:36" s="2" customFormat="1">
      <c r="E489" s="35"/>
      <c r="N489" s="106"/>
      <c r="O489" s="129"/>
      <c r="P489" s="3"/>
      <c r="Q489" s="3"/>
      <c r="R489" s="3"/>
      <c r="S489" s="3"/>
      <c r="T489" s="3"/>
      <c r="U489" s="3"/>
      <c r="V489" s="3"/>
      <c r="W489" s="3"/>
      <c r="X489" s="3"/>
      <c r="Y489" s="3"/>
      <c r="Z489" s="3"/>
      <c r="AA489" s="3"/>
      <c r="AB489" s="3"/>
      <c r="AC489" s="3"/>
      <c r="AD489" s="3"/>
      <c r="AE489" s="3"/>
      <c r="AF489" s="3"/>
      <c r="AG489" s="3"/>
      <c r="AH489" s="3"/>
      <c r="AI489" s="3"/>
      <c r="AJ489" s="3"/>
    </row>
    <row r="490" spans="5:36" s="2" customFormat="1">
      <c r="E490" s="35"/>
      <c r="N490" s="106"/>
      <c r="O490" s="129"/>
      <c r="P490" s="3"/>
      <c r="Q490" s="3"/>
      <c r="R490" s="3"/>
      <c r="S490" s="3"/>
      <c r="T490" s="3"/>
      <c r="U490" s="3"/>
      <c r="V490" s="3"/>
      <c r="W490" s="3"/>
      <c r="X490" s="3"/>
      <c r="Y490" s="3"/>
      <c r="Z490" s="3"/>
      <c r="AA490" s="3"/>
      <c r="AB490" s="3"/>
      <c r="AC490" s="3"/>
      <c r="AD490" s="3"/>
      <c r="AE490" s="3"/>
      <c r="AF490" s="3"/>
      <c r="AG490" s="3"/>
      <c r="AH490" s="3"/>
      <c r="AI490" s="3"/>
      <c r="AJ490" s="3"/>
    </row>
    <row r="491" spans="5:36" s="2" customFormat="1">
      <c r="E491" s="35"/>
      <c r="N491" s="106"/>
      <c r="O491" s="129"/>
      <c r="P491" s="3"/>
      <c r="Q491" s="3"/>
      <c r="R491" s="3"/>
      <c r="S491" s="3"/>
      <c r="T491" s="3"/>
      <c r="U491" s="3"/>
      <c r="V491" s="3"/>
      <c r="W491" s="3"/>
      <c r="X491" s="3"/>
      <c r="Y491" s="3"/>
      <c r="Z491" s="3"/>
      <c r="AA491" s="3"/>
      <c r="AB491" s="3"/>
      <c r="AC491" s="3"/>
      <c r="AD491" s="3"/>
      <c r="AE491" s="3"/>
      <c r="AF491" s="3"/>
      <c r="AG491" s="3"/>
      <c r="AH491" s="3"/>
      <c r="AI491" s="3"/>
      <c r="AJ491" s="3"/>
    </row>
    <row r="492" spans="5:36" s="2" customFormat="1">
      <c r="E492" s="35"/>
      <c r="N492" s="106"/>
      <c r="O492" s="129"/>
      <c r="P492" s="3"/>
      <c r="Q492" s="3"/>
      <c r="R492" s="3"/>
      <c r="S492" s="3"/>
      <c r="T492" s="3"/>
      <c r="U492" s="3"/>
      <c r="V492" s="3"/>
      <c r="W492" s="3"/>
      <c r="X492" s="3"/>
      <c r="Y492" s="3"/>
      <c r="Z492" s="3"/>
      <c r="AA492" s="3"/>
      <c r="AB492" s="3"/>
      <c r="AC492" s="3"/>
      <c r="AD492" s="3"/>
      <c r="AE492" s="3"/>
      <c r="AF492" s="3"/>
      <c r="AG492" s="3"/>
      <c r="AH492" s="3"/>
      <c r="AI492" s="3"/>
      <c r="AJ492" s="3"/>
    </row>
    <row r="493" spans="5:36" s="2" customFormat="1">
      <c r="E493" s="35"/>
      <c r="N493" s="106"/>
      <c r="O493" s="129"/>
      <c r="P493" s="3"/>
      <c r="Q493" s="3"/>
      <c r="R493" s="3"/>
      <c r="S493" s="3"/>
      <c r="T493" s="3"/>
      <c r="U493" s="3"/>
      <c r="V493" s="3"/>
      <c r="W493" s="3"/>
      <c r="X493" s="3"/>
      <c r="Y493" s="3"/>
      <c r="Z493" s="3"/>
      <c r="AA493" s="3"/>
      <c r="AB493" s="3"/>
      <c r="AC493" s="3"/>
      <c r="AD493" s="3"/>
      <c r="AE493" s="3"/>
      <c r="AF493" s="3"/>
      <c r="AG493" s="3"/>
      <c r="AH493" s="3"/>
      <c r="AI493" s="3"/>
      <c r="AJ493" s="3"/>
    </row>
    <row r="494" spans="5:36" s="2" customFormat="1">
      <c r="E494" s="35"/>
      <c r="N494" s="106"/>
      <c r="O494" s="129"/>
      <c r="P494" s="3"/>
      <c r="Q494" s="3"/>
      <c r="R494" s="3"/>
      <c r="S494" s="3"/>
      <c r="T494" s="3"/>
      <c r="U494" s="3"/>
      <c r="V494" s="3"/>
      <c r="W494" s="3"/>
      <c r="X494" s="3"/>
      <c r="Y494" s="3"/>
      <c r="Z494" s="3"/>
      <c r="AA494" s="3"/>
      <c r="AB494" s="3"/>
      <c r="AC494" s="3"/>
      <c r="AD494" s="3"/>
      <c r="AE494" s="3"/>
      <c r="AF494" s="3"/>
      <c r="AG494" s="3"/>
      <c r="AH494" s="3"/>
      <c r="AI494" s="3"/>
      <c r="AJ494" s="3"/>
    </row>
    <row r="495" spans="5:36" s="2" customFormat="1">
      <c r="E495" s="35"/>
      <c r="N495" s="106"/>
      <c r="O495" s="129"/>
      <c r="P495" s="3"/>
      <c r="Q495" s="3"/>
      <c r="R495" s="3"/>
      <c r="S495" s="3"/>
      <c r="T495" s="3"/>
      <c r="U495" s="3"/>
      <c r="V495" s="3"/>
      <c r="W495" s="3"/>
      <c r="X495" s="3"/>
      <c r="Y495" s="3"/>
      <c r="Z495" s="3"/>
      <c r="AA495" s="3"/>
      <c r="AB495" s="3"/>
      <c r="AC495" s="3"/>
      <c r="AD495" s="3"/>
      <c r="AE495" s="3"/>
      <c r="AF495" s="3"/>
      <c r="AG495" s="3"/>
      <c r="AH495" s="3"/>
      <c r="AI495" s="3"/>
      <c r="AJ495" s="3"/>
    </row>
    <row r="496" spans="5:36" s="2" customFormat="1">
      <c r="E496" s="35"/>
      <c r="N496" s="106"/>
      <c r="O496" s="129"/>
      <c r="P496" s="3"/>
      <c r="Q496" s="3"/>
      <c r="R496" s="3"/>
      <c r="S496" s="3"/>
      <c r="T496" s="3"/>
      <c r="U496" s="3"/>
      <c r="V496" s="3"/>
      <c r="W496" s="3"/>
      <c r="X496" s="3"/>
      <c r="Y496" s="3"/>
      <c r="Z496" s="3"/>
      <c r="AA496" s="3"/>
      <c r="AB496" s="3"/>
      <c r="AC496" s="3"/>
      <c r="AD496" s="3"/>
      <c r="AE496" s="3"/>
      <c r="AF496" s="3"/>
      <c r="AG496" s="3"/>
      <c r="AH496" s="3"/>
      <c r="AI496" s="3"/>
      <c r="AJ496" s="3"/>
    </row>
    <row r="497" spans="5:36" s="2" customFormat="1">
      <c r="E497" s="35"/>
      <c r="N497" s="106"/>
      <c r="O497" s="129"/>
      <c r="P497" s="3"/>
      <c r="Q497" s="3"/>
      <c r="R497" s="3"/>
      <c r="S497" s="3"/>
      <c r="T497" s="3"/>
      <c r="U497" s="3"/>
      <c r="V497" s="3"/>
      <c r="W497" s="3"/>
      <c r="X497" s="3"/>
      <c r="Y497" s="3"/>
      <c r="Z497" s="3"/>
      <c r="AA497" s="3"/>
      <c r="AB497" s="3"/>
      <c r="AC497" s="3"/>
      <c r="AD497" s="3"/>
      <c r="AE497" s="3"/>
      <c r="AF497" s="3"/>
      <c r="AG497" s="3"/>
      <c r="AH497" s="3"/>
      <c r="AI497" s="3"/>
      <c r="AJ497" s="3"/>
    </row>
    <row r="498" spans="5:36" s="2" customFormat="1">
      <c r="E498" s="35"/>
      <c r="N498" s="106"/>
      <c r="O498" s="129"/>
      <c r="P498" s="3"/>
      <c r="Q498" s="3"/>
      <c r="R498" s="3"/>
      <c r="S498" s="3"/>
      <c r="T498" s="3"/>
      <c r="U498" s="3"/>
      <c r="V498" s="3"/>
      <c r="W498" s="3"/>
      <c r="X498" s="3"/>
      <c r="Y498" s="3"/>
      <c r="Z498" s="3"/>
      <c r="AA498" s="3"/>
      <c r="AB498" s="3"/>
      <c r="AC498" s="3"/>
      <c r="AD498" s="3"/>
      <c r="AE498" s="3"/>
      <c r="AF498" s="3"/>
      <c r="AG498" s="3"/>
      <c r="AH498" s="3"/>
      <c r="AI498" s="3"/>
      <c r="AJ498" s="3"/>
    </row>
    <row r="499" spans="5:36" s="2" customFormat="1">
      <c r="E499" s="35"/>
      <c r="N499" s="106"/>
      <c r="O499" s="129"/>
      <c r="P499" s="3"/>
      <c r="Q499" s="3"/>
      <c r="R499" s="3"/>
      <c r="S499" s="3"/>
      <c r="T499" s="3"/>
      <c r="U499" s="3"/>
      <c r="V499" s="3"/>
      <c r="W499" s="3"/>
      <c r="X499" s="3"/>
      <c r="Y499" s="3"/>
      <c r="Z499" s="3"/>
      <c r="AA499" s="3"/>
      <c r="AB499" s="3"/>
      <c r="AC499" s="3"/>
      <c r="AD499" s="3"/>
      <c r="AE499" s="3"/>
      <c r="AF499" s="3"/>
      <c r="AG499" s="3"/>
      <c r="AH499" s="3"/>
      <c r="AI499" s="3"/>
      <c r="AJ499" s="3"/>
    </row>
    <row r="500" spans="5:36" s="2" customFormat="1">
      <c r="E500" s="35"/>
      <c r="N500" s="106"/>
      <c r="O500" s="129"/>
      <c r="P500" s="3"/>
      <c r="Q500" s="3"/>
      <c r="R500" s="3"/>
      <c r="S500" s="3"/>
      <c r="T500" s="3"/>
      <c r="U500" s="3"/>
      <c r="V500" s="3"/>
      <c r="W500" s="3"/>
      <c r="X500" s="3"/>
      <c r="Y500" s="3"/>
      <c r="Z500" s="3"/>
      <c r="AA500" s="3"/>
      <c r="AB500" s="3"/>
      <c r="AC500" s="3"/>
      <c r="AD500" s="3"/>
      <c r="AE500" s="3"/>
      <c r="AF500" s="3"/>
      <c r="AG500" s="3"/>
      <c r="AH500" s="3"/>
      <c r="AI500" s="3"/>
      <c r="AJ500" s="3"/>
    </row>
    <row r="501" spans="5:36" s="2" customFormat="1">
      <c r="E501" s="35"/>
      <c r="N501" s="106"/>
      <c r="O501" s="129"/>
      <c r="P501" s="3"/>
      <c r="Q501" s="3"/>
      <c r="R501" s="3"/>
      <c r="S501" s="3"/>
      <c r="T501" s="3"/>
      <c r="U501" s="3"/>
      <c r="V501" s="3"/>
      <c r="W501" s="3"/>
      <c r="X501" s="3"/>
      <c r="Y501" s="3"/>
      <c r="Z501" s="3"/>
      <c r="AA501" s="3"/>
      <c r="AB501" s="3"/>
      <c r="AC501" s="3"/>
      <c r="AD501" s="3"/>
      <c r="AE501" s="3"/>
      <c r="AF501" s="3"/>
      <c r="AG501" s="3"/>
      <c r="AH501" s="3"/>
      <c r="AI501" s="3"/>
      <c r="AJ501" s="3"/>
    </row>
    <row r="502" spans="5:36" s="2" customFormat="1">
      <c r="E502" s="35"/>
      <c r="N502" s="106"/>
      <c r="O502" s="129"/>
      <c r="P502" s="3"/>
      <c r="Q502" s="3"/>
      <c r="R502" s="3"/>
      <c r="S502" s="3"/>
      <c r="T502" s="3"/>
      <c r="U502" s="3"/>
      <c r="V502" s="3"/>
      <c r="W502" s="3"/>
      <c r="X502" s="3"/>
      <c r="Y502" s="3"/>
      <c r="Z502" s="3"/>
      <c r="AA502" s="3"/>
      <c r="AB502" s="3"/>
      <c r="AC502" s="3"/>
      <c r="AD502" s="3"/>
      <c r="AE502" s="3"/>
      <c r="AF502" s="3"/>
      <c r="AG502" s="3"/>
      <c r="AH502" s="3"/>
      <c r="AI502" s="3"/>
      <c r="AJ502" s="3"/>
    </row>
    <row r="503" spans="5:36" s="2" customFormat="1">
      <c r="E503" s="35"/>
      <c r="N503" s="106"/>
      <c r="O503" s="129"/>
      <c r="P503" s="3"/>
      <c r="Q503" s="3"/>
      <c r="R503" s="3"/>
      <c r="S503" s="3"/>
      <c r="T503" s="3"/>
      <c r="U503" s="3"/>
      <c r="V503" s="3"/>
      <c r="W503" s="3"/>
      <c r="X503" s="3"/>
      <c r="Y503" s="3"/>
      <c r="Z503" s="3"/>
      <c r="AA503" s="3"/>
      <c r="AB503" s="3"/>
      <c r="AC503" s="3"/>
      <c r="AD503" s="3"/>
      <c r="AE503" s="3"/>
      <c r="AF503" s="3"/>
      <c r="AG503" s="3"/>
      <c r="AH503" s="3"/>
      <c r="AI503" s="3"/>
      <c r="AJ503" s="3"/>
    </row>
    <row r="504" spans="5:36" s="2" customFormat="1">
      <c r="E504" s="35"/>
      <c r="N504" s="106"/>
      <c r="O504" s="129"/>
      <c r="P504" s="3"/>
      <c r="Q504" s="3"/>
      <c r="R504" s="3"/>
      <c r="S504" s="3"/>
      <c r="T504" s="3"/>
      <c r="U504" s="3"/>
      <c r="V504" s="3"/>
      <c r="W504" s="3"/>
      <c r="X504" s="3"/>
      <c r="Y504" s="3"/>
      <c r="Z504" s="3"/>
      <c r="AA504" s="3"/>
      <c r="AB504" s="3"/>
      <c r="AC504" s="3"/>
      <c r="AD504" s="3"/>
      <c r="AE504" s="3"/>
      <c r="AF504" s="3"/>
      <c r="AG504" s="3"/>
      <c r="AH504" s="3"/>
      <c r="AI504" s="3"/>
      <c r="AJ504" s="3"/>
    </row>
    <row r="505" spans="5:36" s="2" customFormat="1">
      <c r="E505" s="35"/>
      <c r="N505" s="106"/>
      <c r="O505" s="129"/>
      <c r="P505" s="3"/>
      <c r="Q505" s="3"/>
      <c r="R505" s="3"/>
      <c r="S505" s="3"/>
      <c r="T505" s="3"/>
      <c r="U505" s="3"/>
      <c r="V505" s="3"/>
      <c r="W505" s="3"/>
      <c r="X505" s="3"/>
      <c r="Y505" s="3"/>
      <c r="Z505" s="3"/>
      <c r="AA505" s="3"/>
      <c r="AB505" s="3"/>
      <c r="AC505" s="3"/>
      <c r="AD505" s="3"/>
      <c r="AE505" s="3"/>
      <c r="AF505" s="3"/>
      <c r="AG505" s="3"/>
      <c r="AH505" s="3"/>
      <c r="AI505" s="3"/>
      <c r="AJ505" s="3"/>
    </row>
    <row r="506" spans="5:36" s="2" customFormat="1">
      <c r="E506" s="35"/>
      <c r="N506" s="106"/>
      <c r="O506" s="129"/>
      <c r="P506" s="3"/>
      <c r="Q506" s="3"/>
      <c r="R506" s="3"/>
      <c r="S506" s="3"/>
      <c r="T506" s="3"/>
      <c r="U506" s="3"/>
      <c r="V506" s="3"/>
      <c r="W506" s="3"/>
      <c r="X506" s="3"/>
      <c r="Y506" s="3"/>
      <c r="Z506" s="3"/>
      <c r="AA506" s="3"/>
      <c r="AB506" s="3"/>
      <c r="AC506" s="3"/>
      <c r="AD506" s="3"/>
      <c r="AE506" s="3"/>
      <c r="AF506" s="3"/>
      <c r="AG506" s="3"/>
      <c r="AH506" s="3"/>
      <c r="AI506" s="3"/>
      <c r="AJ506" s="3"/>
    </row>
    <row r="507" spans="5:36" s="2" customFormat="1">
      <c r="E507" s="35"/>
      <c r="N507" s="106"/>
      <c r="O507" s="129"/>
      <c r="P507" s="3"/>
      <c r="Q507" s="3"/>
      <c r="R507" s="3"/>
      <c r="S507" s="3"/>
      <c r="T507" s="3"/>
      <c r="U507" s="3"/>
      <c r="V507" s="3"/>
      <c r="W507" s="3"/>
      <c r="X507" s="3"/>
      <c r="Y507" s="3"/>
      <c r="Z507" s="3"/>
      <c r="AA507" s="3"/>
      <c r="AB507" s="3"/>
      <c r="AC507" s="3"/>
      <c r="AD507" s="3"/>
      <c r="AE507" s="3"/>
      <c r="AF507" s="3"/>
      <c r="AG507" s="3"/>
      <c r="AH507" s="3"/>
      <c r="AI507" s="3"/>
      <c r="AJ507" s="3"/>
    </row>
    <row r="508" spans="5:36" s="2" customFormat="1">
      <c r="E508" s="35"/>
      <c r="N508" s="106"/>
      <c r="O508" s="129"/>
      <c r="P508" s="3"/>
      <c r="Q508" s="3"/>
      <c r="R508" s="3"/>
      <c r="S508" s="3"/>
      <c r="T508" s="3"/>
      <c r="U508" s="3"/>
      <c r="V508" s="3"/>
      <c r="W508" s="3"/>
      <c r="X508" s="3"/>
      <c r="Y508" s="3"/>
      <c r="Z508" s="3"/>
      <c r="AA508" s="3"/>
      <c r="AB508" s="3"/>
      <c r="AC508" s="3"/>
      <c r="AD508" s="3"/>
      <c r="AE508" s="3"/>
      <c r="AF508" s="3"/>
      <c r="AG508" s="3"/>
      <c r="AH508" s="3"/>
      <c r="AI508" s="3"/>
      <c r="AJ508" s="3"/>
    </row>
    <row r="509" spans="5:36" s="2" customFormat="1">
      <c r="E509" s="35"/>
      <c r="N509" s="106"/>
      <c r="O509" s="129"/>
      <c r="P509" s="3"/>
      <c r="Q509" s="3"/>
      <c r="R509" s="3"/>
      <c r="S509" s="3"/>
      <c r="T509" s="3"/>
      <c r="U509" s="3"/>
      <c r="V509" s="3"/>
      <c r="W509" s="3"/>
      <c r="X509" s="3"/>
      <c r="Y509" s="3"/>
      <c r="Z509" s="3"/>
      <c r="AA509" s="3"/>
      <c r="AB509" s="3"/>
      <c r="AC509" s="3"/>
      <c r="AD509" s="3"/>
      <c r="AE509" s="3"/>
      <c r="AF509" s="3"/>
      <c r="AG509" s="3"/>
      <c r="AH509" s="3"/>
      <c r="AI509" s="3"/>
      <c r="AJ509" s="3"/>
    </row>
    <row r="510" spans="5:36" s="2" customFormat="1">
      <c r="E510" s="35"/>
      <c r="N510" s="106"/>
      <c r="O510" s="129"/>
      <c r="P510" s="3"/>
      <c r="Q510" s="3"/>
      <c r="R510" s="3"/>
      <c r="S510" s="3"/>
      <c r="T510" s="3"/>
      <c r="U510" s="3"/>
      <c r="V510" s="3"/>
      <c r="W510" s="3"/>
      <c r="X510" s="3"/>
      <c r="Y510" s="3"/>
      <c r="Z510" s="3"/>
      <c r="AA510" s="3"/>
      <c r="AB510" s="3"/>
      <c r="AC510" s="3"/>
      <c r="AD510" s="3"/>
      <c r="AE510" s="3"/>
      <c r="AF510" s="3"/>
      <c r="AG510" s="3"/>
      <c r="AH510" s="3"/>
      <c r="AI510" s="3"/>
      <c r="AJ510" s="3"/>
    </row>
    <row r="511" spans="5:36" s="2" customFormat="1">
      <c r="E511" s="35"/>
      <c r="N511" s="106"/>
      <c r="O511" s="129"/>
      <c r="P511" s="3"/>
      <c r="Q511" s="3"/>
      <c r="R511" s="3"/>
      <c r="S511" s="3"/>
      <c r="T511" s="3"/>
      <c r="U511" s="3"/>
      <c r="V511" s="3"/>
      <c r="W511" s="3"/>
      <c r="X511" s="3"/>
      <c r="Y511" s="3"/>
      <c r="Z511" s="3"/>
      <c r="AA511" s="3"/>
      <c r="AB511" s="3"/>
      <c r="AC511" s="3"/>
      <c r="AD511" s="3"/>
      <c r="AE511" s="3"/>
      <c r="AF511" s="3"/>
      <c r="AG511" s="3"/>
      <c r="AH511" s="3"/>
      <c r="AI511" s="3"/>
      <c r="AJ511" s="3"/>
    </row>
    <row r="512" spans="5:36" s="2" customFormat="1">
      <c r="E512" s="35"/>
      <c r="N512" s="106"/>
      <c r="O512" s="129"/>
      <c r="P512" s="3"/>
      <c r="Q512" s="3"/>
      <c r="R512" s="3"/>
      <c r="S512" s="3"/>
      <c r="T512" s="3"/>
      <c r="U512" s="3"/>
      <c r="V512" s="3"/>
      <c r="W512" s="3"/>
      <c r="X512" s="3"/>
      <c r="Y512" s="3"/>
      <c r="Z512" s="3"/>
      <c r="AA512" s="3"/>
      <c r="AB512" s="3"/>
      <c r="AC512" s="3"/>
      <c r="AD512" s="3"/>
      <c r="AE512" s="3"/>
      <c r="AF512" s="3"/>
      <c r="AG512" s="3"/>
      <c r="AH512" s="3"/>
      <c r="AI512" s="3"/>
      <c r="AJ512" s="3"/>
    </row>
    <row r="513" spans="5:36" s="2" customFormat="1">
      <c r="E513" s="35"/>
      <c r="N513" s="106"/>
      <c r="O513" s="129"/>
      <c r="P513" s="3"/>
      <c r="Q513" s="3"/>
      <c r="R513" s="3"/>
      <c r="S513" s="3"/>
      <c r="T513" s="3"/>
      <c r="U513" s="3"/>
      <c r="V513" s="3"/>
      <c r="W513" s="3"/>
      <c r="X513" s="3"/>
      <c r="Y513" s="3"/>
      <c r="Z513" s="3"/>
      <c r="AA513" s="3"/>
      <c r="AB513" s="3"/>
      <c r="AC513" s="3"/>
      <c r="AD513" s="3"/>
      <c r="AE513" s="3"/>
      <c r="AF513" s="3"/>
      <c r="AG513" s="3"/>
      <c r="AH513" s="3"/>
      <c r="AI513" s="3"/>
      <c r="AJ513" s="3"/>
    </row>
    <row r="514" spans="5:36" s="2" customFormat="1">
      <c r="E514" s="35"/>
      <c r="N514" s="106"/>
      <c r="O514" s="129"/>
      <c r="P514" s="3"/>
      <c r="Q514" s="3"/>
      <c r="R514" s="3"/>
      <c r="S514" s="3"/>
      <c r="T514" s="3"/>
      <c r="U514" s="3"/>
      <c r="V514" s="3"/>
      <c r="W514" s="3"/>
      <c r="X514" s="3"/>
      <c r="Y514" s="3"/>
      <c r="Z514" s="3"/>
      <c r="AA514" s="3"/>
      <c r="AB514" s="3"/>
      <c r="AC514" s="3"/>
      <c r="AD514" s="3"/>
      <c r="AE514" s="3"/>
      <c r="AF514" s="3"/>
      <c r="AG514" s="3"/>
      <c r="AH514" s="3"/>
      <c r="AI514" s="3"/>
      <c r="AJ514" s="3"/>
    </row>
    <row r="515" spans="5:36" s="2" customFormat="1">
      <c r="E515" s="35"/>
      <c r="N515" s="106"/>
      <c r="O515" s="129"/>
      <c r="P515" s="3"/>
      <c r="Q515" s="3"/>
      <c r="R515" s="3"/>
      <c r="S515" s="3"/>
      <c r="T515" s="3"/>
      <c r="U515" s="3"/>
      <c r="V515" s="3"/>
      <c r="W515" s="3"/>
      <c r="X515" s="3"/>
      <c r="Y515" s="3"/>
      <c r="Z515" s="3"/>
      <c r="AA515" s="3"/>
      <c r="AB515" s="3"/>
      <c r="AC515" s="3"/>
      <c r="AD515" s="3"/>
      <c r="AE515" s="3"/>
      <c r="AF515" s="3"/>
      <c r="AG515" s="3"/>
      <c r="AH515" s="3"/>
      <c r="AI515" s="3"/>
      <c r="AJ515" s="3"/>
    </row>
    <row r="516" spans="5:36" s="2" customFormat="1">
      <c r="E516" s="35"/>
      <c r="N516" s="106"/>
      <c r="O516" s="129"/>
      <c r="P516" s="3"/>
      <c r="Q516" s="3"/>
      <c r="R516" s="3"/>
      <c r="S516" s="3"/>
      <c r="T516" s="3"/>
      <c r="U516" s="3"/>
      <c r="V516" s="3"/>
      <c r="W516" s="3"/>
      <c r="X516" s="3"/>
      <c r="Y516" s="3"/>
      <c r="Z516" s="3"/>
      <c r="AA516" s="3"/>
      <c r="AB516" s="3"/>
      <c r="AC516" s="3"/>
      <c r="AD516" s="3"/>
      <c r="AE516" s="3"/>
      <c r="AF516" s="3"/>
      <c r="AG516" s="3"/>
      <c r="AH516" s="3"/>
      <c r="AI516" s="3"/>
      <c r="AJ516" s="3"/>
    </row>
    <row r="517" spans="5:36" s="2" customFormat="1">
      <c r="E517" s="35"/>
      <c r="N517" s="106"/>
      <c r="O517" s="129"/>
      <c r="P517" s="3"/>
      <c r="Q517" s="3"/>
      <c r="R517" s="3"/>
      <c r="S517" s="3"/>
      <c r="T517" s="3"/>
      <c r="U517" s="3"/>
      <c r="V517" s="3"/>
      <c r="W517" s="3"/>
      <c r="X517" s="3"/>
      <c r="Y517" s="3"/>
      <c r="Z517" s="3"/>
      <c r="AA517" s="3"/>
      <c r="AB517" s="3"/>
      <c r="AC517" s="3"/>
      <c r="AD517" s="3"/>
      <c r="AE517" s="3"/>
      <c r="AF517" s="3"/>
      <c r="AG517" s="3"/>
      <c r="AH517" s="3"/>
      <c r="AI517" s="3"/>
      <c r="AJ517" s="3"/>
    </row>
    <row r="518" spans="5:36" s="2" customFormat="1">
      <c r="E518" s="35"/>
      <c r="N518" s="106"/>
      <c r="O518" s="129"/>
      <c r="P518" s="3"/>
      <c r="Q518" s="3"/>
      <c r="R518" s="3"/>
      <c r="S518" s="3"/>
      <c r="T518" s="3"/>
      <c r="U518" s="3"/>
      <c r="V518" s="3"/>
      <c r="W518" s="3"/>
      <c r="X518" s="3"/>
      <c r="Y518" s="3"/>
      <c r="Z518" s="3"/>
      <c r="AA518" s="3"/>
      <c r="AB518" s="3"/>
      <c r="AC518" s="3"/>
      <c r="AD518" s="3"/>
      <c r="AE518" s="3"/>
      <c r="AF518" s="3"/>
      <c r="AG518" s="3"/>
      <c r="AH518" s="3"/>
      <c r="AI518" s="3"/>
      <c r="AJ518" s="3"/>
    </row>
    <row r="519" spans="5:36" s="2" customFormat="1">
      <c r="E519" s="35"/>
      <c r="N519" s="106"/>
      <c r="O519" s="129"/>
      <c r="P519" s="3"/>
      <c r="Q519" s="3"/>
      <c r="R519" s="3"/>
      <c r="S519" s="3"/>
      <c r="T519" s="3"/>
      <c r="U519" s="3"/>
      <c r="V519" s="3"/>
      <c r="W519" s="3"/>
      <c r="X519" s="3"/>
      <c r="Y519" s="3"/>
      <c r="Z519" s="3"/>
      <c r="AA519" s="3"/>
      <c r="AB519" s="3"/>
      <c r="AC519" s="3"/>
      <c r="AD519" s="3"/>
      <c r="AE519" s="3"/>
      <c r="AF519" s="3"/>
      <c r="AG519" s="3"/>
      <c r="AH519" s="3"/>
      <c r="AI519" s="3"/>
      <c r="AJ519" s="3"/>
    </row>
    <row r="520" spans="5:36" s="2" customFormat="1">
      <c r="E520" s="35"/>
      <c r="N520" s="106"/>
      <c r="O520" s="129"/>
      <c r="P520" s="3"/>
      <c r="Q520" s="3"/>
      <c r="R520" s="3"/>
      <c r="S520" s="3"/>
      <c r="T520" s="3"/>
      <c r="U520" s="3"/>
      <c r="V520" s="3"/>
      <c r="W520" s="3"/>
      <c r="X520" s="3"/>
      <c r="Y520" s="3"/>
      <c r="Z520" s="3"/>
      <c r="AA520" s="3"/>
      <c r="AB520" s="3"/>
      <c r="AC520" s="3"/>
      <c r="AD520" s="3"/>
      <c r="AE520" s="3"/>
      <c r="AF520" s="3"/>
      <c r="AG520" s="3"/>
      <c r="AH520" s="3"/>
      <c r="AI520" s="3"/>
      <c r="AJ520" s="3"/>
    </row>
    <row r="521" spans="5:36" s="2" customFormat="1">
      <c r="E521" s="35"/>
      <c r="N521" s="106"/>
      <c r="O521" s="129"/>
      <c r="P521" s="3"/>
      <c r="Q521" s="3"/>
      <c r="R521" s="3"/>
      <c r="S521" s="3"/>
      <c r="T521" s="3"/>
      <c r="U521" s="3"/>
      <c r="V521" s="3"/>
      <c r="W521" s="3"/>
      <c r="X521" s="3"/>
      <c r="Y521" s="3"/>
      <c r="Z521" s="3"/>
      <c r="AA521" s="3"/>
      <c r="AB521" s="3"/>
      <c r="AC521" s="3"/>
      <c r="AD521" s="3"/>
      <c r="AE521" s="3"/>
      <c r="AF521" s="3"/>
      <c r="AG521" s="3"/>
      <c r="AH521" s="3"/>
      <c r="AI521" s="3"/>
      <c r="AJ521" s="3"/>
    </row>
    <row r="522" spans="5:36" s="2" customFormat="1">
      <c r="E522" s="35"/>
      <c r="N522" s="106"/>
      <c r="O522" s="129"/>
      <c r="P522" s="3"/>
      <c r="Q522" s="3"/>
      <c r="R522" s="3"/>
      <c r="S522" s="3"/>
      <c r="T522" s="3"/>
      <c r="U522" s="3"/>
      <c r="V522" s="3"/>
      <c r="W522" s="3"/>
      <c r="X522" s="3"/>
      <c r="Y522" s="3"/>
      <c r="Z522" s="3"/>
      <c r="AA522" s="3"/>
      <c r="AB522" s="3"/>
      <c r="AC522" s="3"/>
      <c r="AD522" s="3"/>
      <c r="AE522" s="3"/>
      <c r="AF522" s="3"/>
      <c r="AG522" s="3"/>
      <c r="AH522" s="3"/>
      <c r="AI522" s="3"/>
      <c r="AJ522" s="3"/>
    </row>
    <row r="523" spans="5:36" s="2" customFormat="1">
      <c r="E523" s="35"/>
      <c r="N523" s="106"/>
      <c r="O523" s="129"/>
      <c r="P523" s="3"/>
      <c r="Q523" s="3"/>
      <c r="R523" s="3"/>
      <c r="S523" s="3"/>
      <c r="T523" s="3"/>
      <c r="U523" s="3"/>
      <c r="V523" s="3"/>
      <c r="W523" s="3"/>
      <c r="X523" s="3"/>
      <c r="Y523" s="3"/>
      <c r="Z523" s="3"/>
      <c r="AA523" s="3"/>
      <c r="AB523" s="3"/>
      <c r="AC523" s="3"/>
      <c r="AD523" s="3"/>
      <c r="AE523" s="3"/>
      <c r="AF523" s="3"/>
      <c r="AG523" s="3"/>
      <c r="AH523" s="3"/>
      <c r="AI523" s="3"/>
      <c r="AJ523" s="3"/>
    </row>
    <row r="524" spans="5:36" s="2" customFormat="1">
      <c r="E524" s="35"/>
      <c r="N524" s="106"/>
      <c r="O524" s="129"/>
      <c r="P524" s="3"/>
      <c r="Q524" s="3"/>
      <c r="R524" s="3"/>
      <c r="S524" s="3"/>
      <c r="T524" s="3"/>
      <c r="U524" s="3"/>
      <c r="V524" s="3"/>
      <c r="W524" s="3"/>
      <c r="X524" s="3"/>
      <c r="Y524" s="3"/>
      <c r="Z524" s="3"/>
      <c r="AA524" s="3"/>
      <c r="AB524" s="3"/>
      <c r="AC524" s="3"/>
      <c r="AD524" s="3"/>
      <c r="AE524" s="3"/>
      <c r="AF524" s="3"/>
      <c r="AG524" s="3"/>
      <c r="AH524" s="3"/>
      <c r="AI524" s="3"/>
      <c r="AJ524" s="3"/>
    </row>
    <row r="525" spans="5:36" s="2" customFormat="1">
      <c r="E525" s="35"/>
      <c r="N525" s="106"/>
      <c r="O525" s="129"/>
      <c r="P525" s="3"/>
      <c r="Q525" s="3"/>
      <c r="R525" s="3"/>
      <c r="S525" s="3"/>
      <c r="T525" s="3"/>
      <c r="U525" s="3"/>
      <c r="V525" s="3"/>
      <c r="W525" s="3"/>
      <c r="X525" s="3"/>
      <c r="Y525" s="3"/>
      <c r="Z525" s="3"/>
      <c r="AA525" s="3"/>
      <c r="AB525" s="3"/>
      <c r="AC525" s="3"/>
      <c r="AD525" s="3"/>
      <c r="AE525" s="3"/>
      <c r="AF525" s="3"/>
      <c r="AG525" s="3"/>
      <c r="AH525" s="3"/>
      <c r="AI525" s="3"/>
      <c r="AJ525" s="3"/>
    </row>
    <row r="526" spans="5:36" s="2" customFormat="1">
      <c r="E526" s="35"/>
      <c r="N526" s="106"/>
      <c r="O526" s="129"/>
      <c r="P526" s="3"/>
      <c r="Q526" s="3"/>
      <c r="R526" s="3"/>
      <c r="S526" s="3"/>
      <c r="T526" s="3"/>
      <c r="U526" s="3"/>
      <c r="V526" s="3"/>
      <c r="W526" s="3"/>
      <c r="X526" s="3"/>
      <c r="Y526" s="3"/>
      <c r="Z526" s="3"/>
      <c r="AA526" s="3"/>
      <c r="AB526" s="3"/>
      <c r="AC526" s="3"/>
      <c r="AD526" s="3"/>
      <c r="AE526" s="3"/>
      <c r="AF526" s="3"/>
      <c r="AG526" s="3"/>
      <c r="AH526" s="3"/>
      <c r="AI526" s="3"/>
      <c r="AJ526" s="3"/>
    </row>
    <row r="527" spans="5:36" s="2" customFormat="1">
      <c r="E527" s="35"/>
      <c r="N527" s="106"/>
      <c r="O527" s="129"/>
      <c r="P527" s="3"/>
      <c r="Q527" s="3"/>
      <c r="R527" s="3"/>
      <c r="S527" s="3"/>
      <c r="T527" s="3"/>
      <c r="U527" s="3"/>
      <c r="V527" s="3"/>
      <c r="W527" s="3"/>
      <c r="X527" s="3"/>
      <c r="Y527" s="3"/>
      <c r="Z527" s="3"/>
      <c r="AA527" s="3"/>
      <c r="AB527" s="3"/>
      <c r="AC527" s="3"/>
      <c r="AD527" s="3"/>
      <c r="AE527" s="3"/>
      <c r="AF527" s="3"/>
      <c r="AG527" s="3"/>
      <c r="AH527" s="3"/>
      <c r="AI527" s="3"/>
      <c r="AJ527" s="3"/>
    </row>
    <row r="528" spans="5:36" s="2" customFormat="1">
      <c r="E528" s="35"/>
      <c r="N528" s="106"/>
      <c r="O528" s="129"/>
      <c r="P528" s="3"/>
      <c r="Q528" s="3"/>
      <c r="R528" s="3"/>
      <c r="S528" s="3"/>
      <c r="T528" s="3"/>
      <c r="U528" s="3"/>
      <c r="V528" s="3"/>
      <c r="W528" s="3"/>
      <c r="X528" s="3"/>
      <c r="Y528" s="3"/>
      <c r="Z528" s="3"/>
      <c r="AA528" s="3"/>
      <c r="AB528" s="3"/>
      <c r="AC528" s="3"/>
      <c r="AD528" s="3"/>
      <c r="AE528" s="3"/>
      <c r="AF528" s="3"/>
      <c r="AG528" s="3"/>
      <c r="AH528" s="3"/>
      <c r="AI528" s="3"/>
      <c r="AJ528" s="3"/>
    </row>
    <row r="529" spans="5:36" s="2" customFormat="1">
      <c r="E529" s="35"/>
      <c r="N529" s="106"/>
      <c r="O529" s="129"/>
      <c r="P529" s="3"/>
      <c r="Q529" s="3"/>
      <c r="R529" s="3"/>
      <c r="S529" s="3"/>
      <c r="T529" s="3"/>
      <c r="U529" s="3"/>
      <c r="V529" s="3"/>
      <c r="W529" s="3"/>
      <c r="X529" s="3"/>
      <c r="Y529" s="3"/>
      <c r="Z529" s="3"/>
      <c r="AA529" s="3"/>
      <c r="AB529" s="3"/>
      <c r="AC529" s="3"/>
      <c r="AD529" s="3"/>
      <c r="AE529" s="3"/>
      <c r="AF529" s="3"/>
      <c r="AG529" s="3"/>
      <c r="AH529" s="3"/>
      <c r="AI529" s="3"/>
      <c r="AJ529" s="3"/>
    </row>
    <row r="530" spans="5:36" s="2" customFormat="1">
      <c r="E530" s="35"/>
      <c r="N530" s="106"/>
      <c r="O530" s="129"/>
      <c r="P530" s="3"/>
      <c r="Q530" s="3"/>
      <c r="R530" s="3"/>
      <c r="S530" s="3"/>
      <c r="T530" s="3"/>
      <c r="U530" s="3"/>
      <c r="V530" s="3"/>
      <c r="W530" s="3"/>
      <c r="X530" s="3"/>
      <c r="Y530" s="3"/>
      <c r="Z530" s="3"/>
      <c r="AA530" s="3"/>
      <c r="AB530" s="3"/>
      <c r="AC530" s="3"/>
      <c r="AD530" s="3"/>
      <c r="AE530" s="3"/>
      <c r="AF530" s="3"/>
      <c r="AG530" s="3"/>
      <c r="AH530" s="3"/>
      <c r="AI530" s="3"/>
      <c r="AJ530" s="3"/>
    </row>
    <row r="531" spans="5:36" s="2" customFormat="1">
      <c r="E531" s="35"/>
      <c r="N531" s="106"/>
      <c r="O531" s="129"/>
      <c r="P531" s="3"/>
      <c r="Q531" s="3"/>
      <c r="R531" s="3"/>
      <c r="S531" s="3"/>
      <c r="T531" s="3"/>
      <c r="U531" s="3"/>
      <c r="V531" s="3"/>
      <c r="W531" s="3"/>
      <c r="X531" s="3"/>
      <c r="Y531" s="3"/>
      <c r="Z531" s="3"/>
      <c r="AA531" s="3"/>
      <c r="AB531" s="3"/>
      <c r="AC531" s="3"/>
      <c r="AD531" s="3"/>
      <c r="AE531" s="3"/>
      <c r="AF531" s="3"/>
      <c r="AG531" s="3"/>
      <c r="AH531" s="3"/>
      <c r="AI531" s="3"/>
      <c r="AJ531" s="3"/>
    </row>
    <row r="532" spans="5:36" s="2" customFormat="1">
      <c r="E532" s="35"/>
      <c r="N532" s="106"/>
      <c r="O532" s="129"/>
      <c r="P532" s="3"/>
      <c r="Q532" s="3"/>
      <c r="R532" s="3"/>
      <c r="S532" s="3"/>
      <c r="T532" s="3"/>
      <c r="U532" s="3"/>
      <c r="V532" s="3"/>
      <c r="W532" s="3"/>
      <c r="X532" s="3"/>
      <c r="Y532" s="3"/>
      <c r="Z532" s="3"/>
      <c r="AA532" s="3"/>
      <c r="AB532" s="3"/>
      <c r="AC532" s="3"/>
      <c r="AD532" s="3"/>
      <c r="AE532" s="3"/>
      <c r="AF532" s="3"/>
      <c r="AG532" s="3"/>
      <c r="AH532" s="3"/>
      <c r="AI532" s="3"/>
      <c r="AJ532" s="3"/>
    </row>
    <row r="533" spans="5:36" s="2" customFormat="1">
      <c r="E533" s="35"/>
      <c r="N533" s="106"/>
      <c r="O533" s="129"/>
      <c r="P533" s="3"/>
      <c r="Q533" s="3"/>
      <c r="R533" s="3"/>
      <c r="S533" s="3"/>
      <c r="T533" s="3"/>
      <c r="U533" s="3"/>
      <c r="V533" s="3"/>
      <c r="W533" s="3"/>
      <c r="X533" s="3"/>
      <c r="Y533" s="3"/>
      <c r="Z533" s="3"/>
      <c r="AA533" s="3"/>
      <c r="AB533" s="3"/>
      <c r="AC533" s="3"/>
      <c r="AD533" s="3"/>
      <c r="AE533" s="3"/>
      <c r="AF533" s="3"/>
      <c r="AG533" s="3"/>
      <c r="AH533" s="3"/>
      <c r="AI533" s="3"/>
      <c r="AJ533" s="3"/>
    </row>
    <row r="534" spans="5:36" s="2" customFormat="1">
      <c r="E534" s="35"/>
      <c r="N534" s="106"/>
      <c r="O534" s="129"/>
      <c r="P534" s="3"/>
      <c r="Q534" s="3"/>
      <c r="R534" s="3"/>
      <c r="S534" s="3"/>
      <c r="T534" s="3"/>
      <c r="U534" s="3"/>
      <c r="V534" s="3"/>
      <c r="W534" s="3"/>
      <c r="X534" s="3"/>
      <c r="Y534" s="3"/>
      <c r="Z534" s="3"/>
      <c r="AA534" s="3"/>
      <c r="AB534" s="3"/>
      <c r="AC534" s="3"/>
      <c r="AD534" s="3"/>
      <c r="AE534" s="3"/>
      <c r="AF534" s="3"/>
      <c r="AG534" s="3"/>
      <c r="AH534" s="3"/>
      <c r="AI534" s="3"/>
      <c r="AJ534" s="3"/>
    </row>
    <row r="535" spans="5:36" s="2" customFormat="1">
      <c r="E535" s="35"/>
      <c r="N535" s="106"/>
      <c r="O535" s="129"/>
      <c r="P535" s="3"/>
      <c r="Q535" s="3"/>
      <c r="R535" s="3"/>
      <c r="S535" s="3"/>
      <c r="T535" s="3"/>
      <c r="U535" s="3"/>
      <c r="V535" s="3"/>
      <c r="W535" s="3"/>
      <c r="X535" s="3"/>
      <c r="Y535" s="3"/>
      <c r="Z535" s="3"/>
      <c r="AA535" s="3"/>
      <c r="AB535" s="3"/>
      <c r="AC535" s="3"/>
      <c r="AD535" s="3"/>
      <c r="AE535" s="3"/>
      <c r="AF535" s="3"/>
      <c r="AG535" s="3"/>
      <c r="AH535" s="3"/>
      <c r="AI535" s="3"/>
      <c r="AJ535" s="3"/>
    </row>
    <row r="536" spans="5:36" s="2" customFormat="1">
      <c r="E536" s="35"/>
      <c r="N536" s="106"/>
      <c r="O536" s="129"/>
      <c r="P536" s="3"/>
      <c r="Q536" s="3"/>
      <c r="R536" s="3"/>
      <c r="S536" s="3"/>
      <c r="T536" s="3"/>
      <c r="U536" s="3"/>
      <c r="V536" s="3"/>
      <c r="W536" s="3"/>
      <c r="X536" s="3"/>
      <c r="Y536" s="3"/>
      <c r="Z536" s="3"/>
      <c r="AA536" s="3"/>
      <c r="AB536" s="3"/>
      <c r="AC536" s="3"/>
      <c r="AD536" s="3"/>
      <c r="AE536" s="3"/>
      <c r="AF536" s="3"/>
      <c r="AG536" s="3"/>
      <c r="AH536" s="3"/>
      <c r="AI536" s="3"/>
      <c r="AJ536" s="3"/>
    </row>
    <row r="537" spans="5:36" s="2" customFormat="1">
      <c r="E537" s="35"/>
      <c r="N537" s="106"/>
      <c r="O537" s="129"/>
      <c r="P537" s="3"/>
      <c r="Q537" s="3"/>
      <c r="R537" s="3"/>
      <c r="S537" s="3"/>
      <c r="T537" s="3"/>
      <c r="U537" s="3"/>
      <c r="V537" s="3"/>
      <c r="W537" s="3"/>
      <c r="X537" s="3"/>
      <c r="Y537" s="3"/>
      <c r="Z537" s="3"/>
      <c r="AA537" s="3"/>
      <c r="AB537" s="3"/>
      <c r="AC537" s="3"/>
      <c r="AD537" s="3"/>
      <c r="AE537" s="3"/>
      <c r="AF537" s="3"/>
      <c r="AG537" s="3"/>
      <c r="AH537" s="3"/>
      <c r="AI537" s="3"/>
      <c r="AJ537" s="3"/>
    </row>
    <row r="538" spans="5:36" s="2" customFormat="1">
      <c r="E538" s="35"/>
      <c r="N538" s="106"/>
      <c r="O538" s="129"/>
      <c r="P538" s="3"/>
      <c r="Q538" s="3"/>
      <c r="R538" s="3"/>
      <c r="S538" s="3"/>
      <c r="T538" s="3"/>
      <c r="U538" s="3"/>
      <c r="V538" s="3"/>
      <c r="W538" s="3"/>
      <c r="X538" s="3"/>
      <c r="Y538" s="3"/>
      <c r="Z538" s="3"/>
      <c r="AA538" s="3"/>
      <c r="AB538" s="3"/>
      <c r="AC538" s="3"/>
      <c r="AD538" s="3"/>
      <c r="AE538" s="3"/>
      <c r="AF538" s="3"/>
      <c r="AG538" s="3"/>
      <c r="AH538" s="3"/>
      <c r="AI538" s="3"/>
      <c r="AJ538" s="3"/>
    </row>
    <row r="539" spans="5:36" s="2" customFormat="1">
      <c r="E539" s="35"/>
      <c r="N539" s="106"/>
      <c r="O539" s="129"/>
      <c r="P539" s="3"/>
      <c r="Q539" s="3"/>
      <c r="R539" s="3"/>
      <c r="S539" s="3"/>
      <c r="T539" s="3"/>
      <c r="U539" s="3"/>
      <c r="V539" s="3"/>
      <c r="W539" s="3"/>
      <c r="X539" s="3"/>
      <c r="Y539" s="3"/>
      <c r="Z539" s="3"/>
      <c r="AA539" s="3"/>
      <c r="AB539" s="3"/>
      <c r="AC539" s="3"/>
      <c r="AD539" s="3"/>
      <c r="AE539" s="3"/>
      <c r="AF539" s="3"/>
      <c r="AG539" s="3"/>
      <c r="AH539" s="3"/>
      <c r="AI539" s="3"/>
      <c r="AJ539" s="3"/>
    </row>
    <row r="540" spans="5:36" s="2" customFormat="1">
      <c r="E540" s="35"/>
      <c r="N540" s="106"/>
      <c r="O540" s="129"/>
      <c r="P540" s="3"/>
      <c r="Q540" s="3"/>
      <c r="R540" s="3"/>
      <c r="S540" s="3"/>
      <c r="T540" s="3"/>
      <c r="U540" s="3"/>
      <c r="V540" s="3"/>
      <c r="W540" s="3"/>
      <c r="X540" s="3"/>
      <c r="Y540" s="3"/>
      <c r="Z540" s="3"/>
      <c r="AA540" s="3"/>
      <c r="AB540" s="3"/>
      <c r="AC540" s="3"/>
      <c r="AD540" s="3"/>
      <c r="AE540" s="3"/>
      <c r="AF540" s="3"/>
      <c r="AG540" s="3"/>
      <c r="AH540" s="3"/>
      <c r="AI540" s="3"/>
      <c r="AJ540" s="3"/>
    </row>
    <row r="541" spans="5:36" s="2" customFormat="1">
      <c r="E541" s="35"/>
      <c r="N541" s="106"/>
      <c r="O541" s="129"/>
      <c r="P541" s="3"/>
      <c r="Q541" s="3"/>
      <c r="R541" s="3"/>
      <c r="S541" s="3"/>
      <c r="T541" s="3"/>
      <c r="U541" s="3"/>
      <c r="V541" s="3"/>
      <c r="W541" s="3"/>
      <c r="X541" s="3"/>
      <c r="Y541" s="3"/>
      <c r="Z541" s="3"/>
      <c r="AA541" s="3"/>
      <c r="AB541" s="3"/>
      <c r="AC541" s="3"/>
      <c r="AD541" s="3"/>
      <c r="AE541" s="3"/>
      <c r="AF541" s="3"/>
      <c r="AG541" s="3"/>
      <c r="AH541" s="3"/>
      <c r="AI541" s="3"/>
      <c r="AJ541" s="3"/>
    </row>
    <row r="542" spans="5:36" s="2" customFormat="1">
      <c r="E542" s="35"/>
      <c r="N542" s="106"/>
      <c r="O542" s="129"/>
      <c r="P542" s="3"/>
      <c r="Q542" s="3"/>
      <c r="R542" s="3"/>
      <c r="S542" s="3"/>
      <c r="T542" s="3"/>
      <c r="U542" s="3"/>
      <c r="V542" s="3"/>
      <c r="W542" s="3"/>
      <c r="X542" s="3"/>
      <c r="Y542" s="3"/>
      <c r="Z542" s="3"/>
      <c r="AA542" s="3"/>
      <c r="AB542" s="3"/>
      <c r="AC542" s="3"/>
      <c r="AD542" s="3"/>
      <c r="AE542" s="3"/>
      <c r="AF542" s="3"/>
      <c r="AG542" s="3"/>
      <c r="AH542" s="3"/>
      <c r="AI542" s="3"/>
      <c r="AJ542" s="3"/>
    </row>
    <row r="543" spans="5:36" s="2" customFormat="1">
      <c r="E543" s="35"/>
      <c r="N543" s="106"/>
      <c r="O543" s="129"/>
      <c r="P543" s="3"/>
      <c r="Q543" s="3"/>
      <c r="R543" s="3"/>
      <c r="S543" s="3"/>
      <c r="T543" s="3"/>
      <c r="U543" s="3"/>
      <c r="V543" s="3"/>
      <c r="W543" s="3"/>
      <c r="X543" s="3"/>
      <c r="Y543" s="3"/>
      <c r="Z543" s="3"/>
      <c r="AA543" s="3"/>
      <c r="AB543" s="3"/>
      <c r="AC543" s="3"/>
      <c r="AD543" s="3"/>
      <c r="AE543" s="3"/>
      <c r="AF543" s="3"/>
      <c r="AG543" s="3"/>
      <c r="AH543" s="3"/>
      <c r="AI543" s="3"/>
      <c r="AJ543" s="3"/>
    </row>
    <row r="544" spans="5:36" s="2" customFormat="1">
      <c r="E544" s="35"/>
      <c r="N544" s="106"/>
      <c r="O544" s="129"/>
      <c r="P544" s="3"/>
      <c r="Q544" s="3"/>
      <c r="R544" s="3"/>
      <c r="S544" s="3"/>
      <c r="T544" s="3"/>
      <c r="U544" s="3"/>
      <c r="V544" s="3"/>
      <c r="W544" s="3"/>
      <c r="X544" s="3"/>
      <c r="Y544" s="3"/>
      <c r="Z544" s="3"/>
      <c r="AA544" s="3"/>
      <c r="AB544" s="3"/>
      <c r="AC544" s="3"/>
      <c r="AD544" s="3"/>
      <c r="AE544" s="3"/>
      <c r="AF544" s="3"/>
      <c r="AG544" s="3"/>
      <c r="AH544" s="3"/>
      <c r="AI544" s="3"/>
      <c r="AJ544" s="3"/>
    </row>
    <row r="545" spans="5:36" s="2" customFormat="1">
      <c r="E545" s="35"/>
      <c r="N545" s="106"/>
      <c r="O545" s="129"/>
      <c r="P545" s="3"/>
      <c r="Q545" s="3"/>
      <c r="R545" s="3"/>
      <c r="S545" s="3"/>
      <c r="T545" s="3"/>
      <c r="U545" s="3"/>
      <c r="V545" s="3"/>
      <c r="W545" s="3"/>
      <c r="X545" s="3"/>
      <c r="Y545" s="3"/>
      <c r="Z545" s="3"/>
      <c r="AA545" s="3"/>
      <c r="AB545" s="3"/>
      <c r="AC545" s="3"/>
      <c r="AD545" s="3"/>
      <c r="AE545" s="3"/>
      <c r="AF545" s="3"/>
      <c r="AG545" s="3"/>
      <c r="AH545" s="3"/>
      <c r="AI545" s="3"/>
      <c r="AJ545" s="3"/>
    </row>
    <row r="546" spans="5:36" s="2" customFormat="1">
      <c r="E546" s="35"/>
      <c r="N546" s="106"/>
      <c r="O546" s="129"/>
      <c r="P546" s="3"/>
      <c r="Q546" s="3"/>
      <c r="R546" s="3"/>
      <c r="S546" s="3"/>
      <c r="T546" s="3"/>
      <c r="U546" s="3"/>
      <c r="V546" s="3"/>
      <c r="W546" s="3"/>
      <c r="X546" s="3"/>
      <c r="Y546" s="3"/>
      <c r="Z546" s="3"/>
      <c r="AA546" s="3"/>
      <c r="AB546" s="3"/>
      <c r="AC546" s="3"/>
      <c r="AD546" s="3"/>
      <c r="AE546" s="3"/>
      <c r="AF546" s="3"/>
      <c r="AG546" s="3"/>
      <c r="AH546" s="3"/>
      <c r="AI546" s="3"/>
      <c r="AJ546" s="3"/>
    </row>
    <row r="547" spans="5:36" s="2" customFormat="1">
      <c r="E547" s="35"/>
      <c r="N547" s="106"/>
      <c r="O547" s="129"/>
      <c r="P547" s="3"/>
      <c r="Q547" s="3"/>
      <c r="R547" s="3"/>
      <c r="S547" s="3"/>
      <c r="T547" s="3"/>
      <c r="U547" s="3"/>
      <c r="V547" s="3"/>
      <c r="W547" s="3"/>
      <c r="X547" s="3"/>
      <c r="Y547" s="3"/>
      <c r="Z547" s="3"/>
      <c r="AA547" s="3"/>
      <c r="AB547" s="3"/>
      <c r="AC547" s="3"/>
      <c r="AD547" s="3"/>
      <c r="AE547" s="3"/>
      <c r="AF547" s="3"/>
      <c r="AG547" s="3"/>
      <c r="AH547" s="3"/>
      <c r="AI547" s="3"/>
      <c r="AJ547" s="3"/>
    </row>
    <row r="548" spans="5:36" s="2" customFormat="1">
      <c r="E548" s="35"/>
      <c r="N548" s="106"/>
      <c r="O548" s="129"/>
      <c r="P548" s="3"/>
      <c r="Q548" s="3"/>
      <c r="R548" s="3"/>
      <c r="S548" s="3"/>
      <c r="T548" s="3"/>
      <c r="U548" s="3"/>
      <c r="V548" s="3"/>
      <c r="W548" s="3"/>
      <c r="X548" s="3"/>
      <c r="Y548" s="3"/>
      <c r="Z548" s="3"/>
      <c r="AA548" s="3"/>
      <c r="AB548" s="3"/>
      <c r="AC548" s="3"/>
      <c r="AD548" s="3"/>
      <c r="AE548" s="3"/>
      <c r="AF548" s="3"/>
      <c r="AG548" s="3"/>
      <c r="AH548" s="3"/>
      <c r="AI548" s="3"/>
      <c r="AJ548" s="3"/>
    </row>
    <row r="549" spans="5:36" s="2" customFormat="1">
      <c r="E549" s="35"/>
      <c r="N549" s="106"/>
      <c r="O549" s="129"/>
      <c r="P549" s="3"/>
      <c r="Q549" s="3"/>
      <c r="R549" s="3"/>
      <c r="S549" s="3"/>
      <c r="T549" s="3"/>
      <c r="U549" s="3"/>
      <c r="V549" s="3"/>
      <c r="W549" s="3"/>
      <c r="X549" s="3"/>
      <c r="Y549" s="3"/>
      <c r="Z549" s="3"/>
      <c r="AA549" s="3"/>
      <c r="AB549" s="3"/>
      <c r="AC549" s="3"/>
      <c r="AD549" s="3"/>
      <c r="AE549" s="3"/>
      <c r="AF549" s="3"/>
      <c r="AG549" s="3"/>
      <c r="AH549" s="3"/>
      <c r="AI549" s="3"/>
      <c r="AJ549" s="3"/>
    </row>
    <row r="550" spans="5:36" s="2" customFormat="1">
      <c r="E550" s="35"/>
      <c r="N550" s="106"/>
      <c r="O550" s="129"/>
      <c r="P550" s="3"/>
      <c r="Q550" s="3"/>
      <c r="R550" s="3"/>
      <c r="S550" s="3"/>
      <c r="T550" s="3"/>
      <c r="U550" s="3"/>
      <c r="V550" s="3"/>
      <c r="W550" s="3"/>
      <c r="X550" s="3"/>
      <c r="Y550" s="3"/>
      <c r="Z550" s="3"/>
      <c r="AA550" s="3"/>
      <c r="AB550" s="3"/>
      <c r="AC550" s="3"/>
      <c r="AD550" s="3"/>
      <c r="AE550" s="3"/>
      <c r="AF550" s="3"/>
      <c r="AG550" s="3"/>
      <c r="AH550" s="3"/>
      <c r="AI550" s="3"/>
      <c r="AJ550" s="3"/>
    </row>
    <row r="551" spans="5:36" s="2" customFormat="1">
      <c r="E551" s="35"/>
      <c r="N551" s="106"/>
      <c r="O551" s="129"/>
      <c r="P551" s="3"/>
      <c r="Q551" s="3"/>
      <c r="R551" s="3"/>
      <c r="S551" s="3"/>
      <c r="T551" s="3"/>
      <c r="U551" s="3"/>
      <c r="V551" s="3"/>
      <c r="W551" s="3"/>
      <c r="X551" s="3"/>
      <c r="Y551" s="3"/>
      <c r="Z551" s="3"/>
      <c r="AA551" s="3"/>
      <c r="AB551" s="3"/>
      <c r="AC551" s="3"/>
      <c r="AD551" s="3"/>
      <c r="AE551" s="3"/>
      <c r="AF551" s="3"/>
      <c r="AG551" s="3"/>
      <c r="AH551" s="3"/>
      <c r="AI551" s="3"/>
      <c r="AJ551" s="3"/>
    </row>
    <row r="552" spans="5:36" s="2" customFormat="1">
      <c r="E552" s="35"/>
      <c r="N552" s="106"/>
      <c r="O552" s="129"/>
      <c r="P552" s="3"/>
      <c r="Q552" s="3"/>
      <c r="R552" s="3"/>
      <c r="S552" s="3"/>
      <c r="T552" s="3"/>
      <c r="U552" s="3"/>
      <c r="V552" s="3"/>
      <c r="W552" s="3"/>
      <c r="X552" s="3"/>
      <c r="Y552" s="3"/>
      <c r="Z552" s="3"/>
      <c r="AA552" s="3"/>
      <c r="AB552" s="3"/>
      <c r="AC552" s="3"/>
      <c r="AD552" s="3"/>
      <c r="AE552" s="3"/>
      <c r="AF552" s="3"/>
      <c r="AG552" s="3"/>
      <c r="AH552" s="3"/>
      <c r="AI552" s="3"/>
      <c r="AJ552" s="3"/>
    </row>
    <row r="553" spans="5:36" s="2" customFormat="1">
      <c r="E553" s="35"/>
      <c r="N553" s="106"/>
      <c r="O553" s="129"/>
      <c r="P553" s="3"/>
      <c r="Q553" s="3"/>
      <c r="R553" s="3"/>
      <c r="S553" s="3"/>
      <c r="T553" s="3"/>
      <c r="U553" s="3"/>
      <c r="V553" s="3"/>
      <c r="W553" s="3"/>
      <c r="X553" s="3"/>
      <c r="Y553" s="3"/>
      <c r="Z553" s="3"/>
      <c r="AA553" s="3"/>
      <c r="AB553" s="3"/>
      <c r="AC553" s="3"/>
      <c r="AD553" s="3"/>
      <c r="AE553" s="3"/>
      <c r="AF553" s="3"/>
      <c r="AG553" s="3"/>
      <c r="AH553" s="3"/>
      <c r="AI553" s="3"/>
      <c r="AJ553" s="3"/>
    </row>
    <row r="554" spans="5:36" s="2" customFormat="1">
      <c r="E554" s="35"/>
      <c r="N554" s="106"/>
      <c r="O554" s="129"/>
      <c r="P554" s="3"/>
      <c r="Q554" s="3"/>
      <c r="R554" s="3"/>
      <c r="S554" s="3"/>
      <c r="T554" s="3"/>
      <c r="U554" s="3"/>
      <c r="V554" s="3"/>
      <c r="W554" s="3"/>
      <c r="X554" s="3"/>
      <c r="Y554" s="3"/>
      <c r="Z554" s="3"/>
      <c r="AA554" s="3"/>
      <c r="AB554" s="3"/>
      <c r="AC554" s="3"/>
      <c r="AD554" s="3"/>
      <c r="AE554" s="3"/>
      <c r="AF554" s="3"/>
      <c r="AG554" s="3"/>
      <c r="AH554" s="3"/>
      <c r="AI554" s="3"/>
      <c r="AJ554" s="3"/>
    </row>
    <row r="555" spans="5:36" s="2" customFormat="1">
      <c r="E555" s="35"/>
      <c r="N555" s="106"/>
      <c r="O555" s="129"/>
      <c r="P555" s="3"/>
      <c r="Q555" s="3"/>
      <c r="R555" s="3"/>
      <c r="S555" s="3"/>
      <c r="T555" s="3"/>
      <c r="U555" s="3"/>
      <c r="V555" s="3"/>
      <c r="W555" s="3"/>
      <c r="X555" s="3"/>
      <c r="Y555" s="3"/>
      <c r="Z555" s="3"/>
      <c r="AA555" s="3"/>
      <c r="AB555" s="3"/>
      <c r="AC555" s="3"/>
      <c r="AD555" s="3"/>
      <c r="AE555" s="3"/>
      <c r="AF555" s="3"/>
      <c r="AG555" s="3"/>
      <c r="AH555" s="3"/>
      <c r="AI555" s="3"/>
      <c r="AJ555" s="3"/>
    </row>
    <row r="556" spans="5:36" s="2" customFormat="1">
      <c r="E556" s="35"/>
      <c r="N556" s="106"/>
      <c r="O556" s="129"/>
      <c r="P556" s="3"/>
      <c r="Q556" s="3"/>
      <c r="R556" s="3"/>
      <c r="S556" s="3"/>
      <c r="T556" s="3"/>
      <c r="U556" s="3"/>
      <c r="V556" s="3"/>
      <c r="W556" s="3"/>
      <c r="X556" s="3"/>
      <c r="Y556" s="3"/>
      <c r="Z556" s="3"/>
      <c r="AA556" s="3"/>
      <c r="AB556" s="3"/>
      <c r="AC556" s="3"/>
      <c r="AD556" s="3"/>
      <c r="AE556" s="3"/>
      <c r="AF556" s="3"/>
      <c r="AG556" s="3"/>
      <c r="AH556" s="3"/>
      <c r="AI556" s="3"/>
      <c r="AJ556" s="3"/>
    </row>
    <row r="557" spans="5:36" s="2" customFormat="1">
      <c r="E557" s="35"/>
      <c r="N557" s="106"/>
      <c r="O557" s="129"/>
      <c r="P557" s="3"/>
      <c r="Q557" s="3"/>
      <c r="R557" s="3"/>
      <c r="S557" s="3"/>
      <c r="T557" s="3"/>
      <c r="U557" s="3"/>
      <c r="V557" s="3"/>
      <c r="W557" s="3"/>
      <c r="X557" s="3"/>
      <c r="Y557" s="3"/>
      <c r="Z557" s="3"/>
      <c r="AA557" s="3"/>
      <c r="AB557" s="3"/>
      <c r="AC557" s="3"/>
      <c r="AD557" s="3"/>
      <c r="AE557" s="3"/>
      <c r="AF557" s="3"/>
      <c r="AG557" s="3"/>
      <c r="AH557" s="3"/>
      <c r="AI557" s="3"/>
      <c r="AJ557" s="3"/>
    </row>
    <row r="558" spans="5:36" s="2" customFormat="1">
      <c r="E558" s="35"/>
      <c r="N558" s="106"/>
      <c r="O558" s="129"/>
      <c r="P558" s="3"/>
      <c r="Q558" s="3"/>
      <c r="R558" s="3"/>
      <c r="S558" s="3"/>
      <c r="T558" s="3"/>
      <c r="U558" s="3"/>
      <c r="V558" s="3"/>
      <c r="W558" s="3"/>
      <c r="X558" s="3"/>
      <c r="Y558" s="3"/>
      <c r="Z558" s="3"/>
      <c r="AA558" s="3"/>
      <c r="AB558" s="3"/>
      <c r="AC558" s="3"/>
      <c r="AD558" s="3"/>
      <c r="AE558" s="3"/>
      <c r="AF558" s="3"/>
      <c r="AG558" s="3"/>
      <c r="AH558" s="3"/>
      <c r="AI558" s="3"/>
      <c r="AJ558" s="3"/>
    </row>
    <row r="559" spans="5:36" s="2" customFormat="1">
      <c r="E559" s="35"/>
      <c r="N559" s="106"/>
      <c r="O559" s="129"/>
      <c r="P559" s="3"/>
      <c r="Q559" s="3"/>
      <c r="R559" s="3"/>
      <c r="S559" s="3"/>
      <c r="T559" s="3"/>
      <c r="U559" s="3"/>
      <c r="V559" s="3"/>
      <c r="W559" s="3"/>
      <c r="X559" s="3"/>
      <c r="Y559" s="3"/>
      <c r="Z559" s="3"/>
      <c r="AA559" s="3"/>
      <c r="AB559" s="3"/>
      <c r="AC559" s="3"/>
      <c r="AD559" s="3"/>
      <c r="AE559" s="3"/>
      <c r="AF559" s="3"/>
      <c r="AG559" s="3"/>
      <c r="AH559" s="3"/>
      <c r="AI559" s="3"/>
      <c r="AJ559" s="3"/>
    </row>
    <row r="560" spans="5:36" s="2" customFormat="1">
      <c r="E560" s="35"/>
      <c r="N560" s="106"/>
      <c r="O560" s="129"/>
      <c r="P560" s="3"/>
      <c r="Q560" s="3"/>
      <c r="R560" s="3"/>
      <c r="S560" s="3"/>
      <c r="T560" s="3"/>
      <c r="U560" s="3"/>
      <c r="V560" s="3"/>
      <c r="W560" s="3"/>
      <c r="X560" s="3"/>
      <c r="Y560" s="3"/>
      <c r="Z560" s="3"/>
      <c r="AA560" s="3"/>
      <c r="AB560" s="3"/>
      <c r="AC560" s="3"/>
      <c r="AD560" s="3"/>
      <c r="AE560" s="3"/>
      <c r="AF560" s="3"/>
      <c r="AG560" s="3"/>
      <c r="AH560" s="3"/>
      <c r="AI560" s="3"/>
      <c r="AJ560" s="3"/>
    </row>
    <row r="561" spans="5:36" s="2" customFormat="1">
      <c r="E561" s="35"/>
      <c r="N561" s="106"/>
      <c r="O561" s="129"/>
      <c r="P561" s="3"/>
      <c r="Q561" s="3"/>
      <c r="R561" s="3"/>
      <c r="S561" s="3"/>
      <c r="T561" s="3"/>
      <c r="U561" s="3"/>
      <c r="V561" s="3"/>
      <c r="W561" s="3"/>
      <c r="X561" s="3"/>
      <c r="Y561" s="3"/>
      <c r="Z561" s="3"/>
      <c r="AA561" s="3"/>
      <c r="AB561" s="3"/>
      <c r="AC561" s="3"/>
      <c r="AD561" s="3"/>
      <c r="AE561" s="3"/>
      <c r="AF561" s="3"/>
      <c r="AG561" s="3"/>
      <c r="AH561" s="3"/>
      <c r="AI561" s="3"/>
      <c r="AJ561" s="3"/>
    </row>
    <row r="562" spans="5:36" s="2" customFormat="1">
      <c r="E562" s="35"/>
      <c r="N562" s="106"/>
      <c r="O562" s="129"/>
      <c r="P562" s="3"/>
      <c r="Q562" s="3"/>
      <c r="R562" s="3"/>
      <c r="S562" s="3"/>
      <c r="T562" s="3"/>
      <c r="U562" s="3"/>
      <c r="V562" s="3"/>
      <c r="W562" s="3"/>
      <c r="X562" s="3"/>
      <c r="Y562" s="3"/>
      <c r="Z562" s="3"/>
      <c r="AA562" s="3"/>
      <c r="AB562" s="3"/>
      <c r="AC562" s="3"/>
      <c r="AD562" s="3"/>
      <c r="AE562" s="3"/>
      <c r="AF562" s="3"/>
      <c r="AG562" s="3"/>
      <c r="AH562" s="3"/>
      <c r="AI562" s="3"/>
      <c r="AJ562" s="3"/>
    </row>
    <row r="563" spans="5:36" s="2" customFormat="1">
      <c r="E563" s="35"/>
      <c r="N563" s="106"/>
      <c r="O563" s="129"/>
      <c r="P563" s="3"/>
      <c r="Q563" s="3"/>
      <c r="R563" s="3"/>
      <c r="S563" s="3"/>
      <c r="T563" s="3"/>
      <c r="U563" s="3"/>
      <c r="V563" s="3"/>
      <c r="W563" s="3"/>
      <c r="X563" s="3"/>
      <c r="Y563" s="3"/>
      <c r="Z563" s="3"/>
      <c r="AA563" s="3"/>
      <c r="AB563" s="3"/>
      <c r="AC563" s="3"/>
      <c r="AD563" s="3"/>
      <c r="AE563" s="3"/>
      <c r="AF563" s="3"/>
      <c r="AG563" s="3"/>
      <c r="AH563" s="3"/>
      <c r="AI563" s="3"/>
      <c r="AJ563" s="3"/>
    </row>
    <row r="564" spans="5:36" s="2" customFormat="1">
      <c r="E564" s="35"/>
      <c r="N564" s="106"/>
      <c r="O564" s="129"/>
      <c r="P564" s="3"/>
      <c r="Q564" s="3"/>
      <c r="R564" s="3"/>
      <c r="S564" s="3"/>
      <c r="T564" s="3"/>
      <c r="U564" s="3"/>
      <c r="V564" s="3"/>
      <c r="W564" s="3"/>
      <c r="X564" s="3"/>
      <c r="Y564" s="3"/>
      <c r="Z564" s="3"/>
      <c r="AA564" s="3"/>
      <c r="AB564" s="3"/>
      <c r="AC564" s="3"/>
      <c r="AD564" s="3"/>
      <c r="AE564" s="3"/>
      <c r="AF564" s="3"/>
      <c r="AG564" s="3"/>
      <c r="AH564" s="3"/>
      <c r="AI564" s="3"/>
      <c r="AJ564" s="3"/>
    </row>
    <row r="565" spans="5:36" s="2" customFormat="1">
      <c r="E565" s="35"/>
      <c r="N565" s="106"/>
      <c r="O565" s="129"/>
      <c r="P565" s="3"/>
      <c r="Q565" s="3"/>
      <c r="R565" s="3"/>
      <c r="S565" s="3"/>
      <c r="T565" s="3"/>
      <c r="U565" s="3"/>
      <c r="V565" s="3"/>
      <c r="W565" s="3"/>
      <c r="X565" s="3"/>
      <c r="Y565" s="3"/>
      <c r="Z565" s="3"/>
      <c r="AA565" s="3"/>
      <c r="AB565" s="3"/>
      <c r="AC565" s="3"/>
      <c r="AD565" s="3"/>
      <c r="AE565" s="3"/>
      <c r="AF565" s="3"/>
      <c r="AG565" s="3"/>
      <c r="AH565" s="3"/>
      <c r="AI565" s="3"/>
      <c r="AJ565" s="3"/>
    </row>
    <row r="566" spans="5:36" s="2" customFormat="1">
      <c r="E566" s="35"/>
      <c r="N566" s="106"/>
      <c r="O566" s="129"/>
      <c r="P566" s="3"/>
      <c r="Q566" s="3"/>
      <c r="R566" s="3"/>
      <c r="S566" s="3"/>
      <c r="T566" s="3"/>
      <c r="U566" s="3"/>
      <c r="V566" s="3"/>
      <c r="W566" s="3"/>
      <c r="X566" s="3"/>
      <c r="Y566" s="3"/>
      <c r="Z566" s="3"/>
      <c r="AA566" s="3"/>
      <c r="AB566" s="3"/>
      <c r="AC566" s="3"/>
      <c r="AD566" s="3"/>
      <c r="AE566" s="3"/>
      <c r="AF566" s="3"/>
      <c r="AG566" s="3"/>
      <c r="AH566" s="3"/>
      <c r="AI566" s="3"/>
      <c r="AJ566" s="3"/>
    </row>
    <row r="567" spans="5:36" s="2" customFormat="1">
      <c r="E567" s="35"/>
      <c r="N567" s="106"/>
      <c r="O567" s="129"/>
      <c r="P567" s="3"/>
      <c r="Q567" s="3"/>
      <c r="R567" s="3"/>
      <c r="S567" s="3"/>
      <c r="T567" s="3"/>
      <c r="U567" s="3"/>
      <c r="V567" s="3"/>
      <c r="W567" s="3"/>
      <c r="X567" s="3"/>
      <c r="Y567" s="3"/>
      <c r="Z567" s="3"/>
      <c r="AA567" s="3"/>
      <c r="AB567" s="3"/>
      <c r="AC567" s="3"/>
      <c r="AD567" s="3"/>
      <c r="AE567" s="3"/>
      <c r="AF567" s="3"/>
      <c r="AG567" s="3"/>
      <c r="AH567" s="3"/>
      <c r="AI567" s="3"/>
      <c r="AJ567" s="3"/>
    </row>
    <row r="568" spans="5:36" s="2" customFormat="1">
      <c r="E568" s="35"/>
      <c r="N568" s="106"/>
      <c r="O568" s="129"/>
      <c r="P568" s="3"/>
      <c r="Q568" s="3"/>
      <c r="R568" s="3"/>
      <c r="S568" s="3"/>
      <c r="T568" s="3"/>
      <c r="U568" s="3"/>
      <c r="V568" s="3"/>
      <c r="W568" s="3"/>
      <c r="X568" s="3"/>
      <c r="Y568" s="3"/>
      <c r="Z568" s="3"/>
      <c r="AA568" s="3"/>
      <c r="AB568" s="3"/>
      <c r="AC568" s="3"/>
      <c r="AD568" s="3"/>
      <c r="AE568" s="3"/>
      <c r="AF568" s="3"/>
      <c r="AG568" s="3"/>
      <c r="AH568" s="3"/>
      <c r="AI568" s="3"/>
      <c r="AJ568" s="3"/>
    </row>
    <row r="569" spans="5:36" s="2" customFormat="1">
      <c r="E569" s="35"/>
      <c r="N569" s="106"/>
      <c r="O569" s="129"/>
      <c r="P569" s="3"/>
      <c r="Q569" s="3"/>
      <c r="R569" s="3"/>
      <c r="S569" s="3"/>
      <c r="T569" s="3"/>
      <c r="U569" s="3"/>
      <c r="V569" s="3"/>
      <c r="W569" s="3"/>
      <c r="X569" s="3"/>
      <c r="Y569" s="3"/>
      <c r="Z569" s="3"/>
      <c r="AA569" s="3"/>
      <c r="AB569" s="3"/>
      <c r="AC569" s="3"/>
      <c r="AD569" s="3"/>
      <c r="AE569" s="3"/>
      <c r="AF569" s="3"/>
      <c r="AG569" s="3"/>
      <c r="AH569" s="3"/>
      <c r="AI569" s="3"/>
      <c r="AJ569" s="3"/>
    </row>
    <row r="570" spans="5:36" s="2" customFormat="1">
      <c r="E570" s="35"/>
      <c r="N570" s="106"/>
      <c r="O570" s="129"/>
      <c r="P570" s="3"/>
      <c r="Q570" s="3"/>
      <c r="R570" s="3"/>
      <c r="S570" s="3"/>
      <c r="T570" s="3"/>
      <c r="U570" s="3"/>
      <c r="V570" s="3"/>
      <c r="W570" s="3"/>
      <c r="X570" s="3"/>
      <c r="Y570" s="3"/>
      <c r="Z570" s="3"/>
      <c r="AA570" s="3"/>
      <c r="AB570" s="3"/>
      <c r="AC570" s="3"/>
      <c r="AD570" s="3"/>
      <c r="AE570" s="3"/>
      <c r="AF570" s="3"/>
      <c r="AG570" s="3"/>
      <c r="AH570" s="3"/>
      <c r="AI570" s="3"/>
      <c r="AJ570" s="3"/>
    </row>
    <row r="571" spans="5:36" s="2" customFormat="1">
      <c r="E571" s="35"/>
      <c r="N571" s="106"/>
      <c r="O571" s="129"/>
      <c r="P571" s="3"/>
      <c r="Q571" s="3"/>
      <c r="R571" s="3"/>
      <c r="S571" s="3"/>
      <c r="T571" s="3"/>
      <c r="U571" s="3"/>
      <c r="V571" s="3"/>
      <c r="W571" s="3"/>
      <c r="X571" s="3"/>
      <c r="Y571" s="3"/>
      <c r="Z571" s="3"/>
      <c r="AA571" s="3"/>
      <c r="AB571" s="3"/>
      <c r="AC571" s="3"/>
      <c r="AD571" s="3"/>
      <c r="AE571" s="3"/>
      <c r="AF571" s="3"/>
      <c r="AG571" s="3"/>
      <c r="AH571" s="3"/>
      <c r="AI571" s="3"/>
      <c r="AJ571" s="3"/>
    </row>
    <row r="572" spans="5:36" s="2" customFormat="1">
      <c r="E572" s="35"/>
      <c r="N572" s="106"/>
      <c r="O572" s="129"/>
      <c r="P572" s="3"/>
      <c r="Q572" s="3"/>
      <c r="R572" s="3"/>
      <c r="S572" s="3"/>
      <c r="T572" s="3"/>
      <c r="U572" s="3"/>
      <c r="V572" s="3"/>
      <c r="W572" s="3"/>
      <c r="X572" s="3"/>
      <c r="Y572" s="3"/>
      <c r="Z572" s="3"/>
      <c r="AA572" s="3"/>
      <c r="AB572" s="3"/>
      <c r="AC572" s="3"/>
      <c r="AD572" s="3"/>
      <c r="AE572" s="3"/>
      <c r="AF572" s="3"/>
      <c r="AG572" s="3"/>
      <c r="AH572" s="3"/>
      <c r="AI572" s="3"/>
      <c r="AJ572" s="3"/>
    </row>
    <row r="573" spans="5:36" s="2" customFormat="1">
      <c r="E573" s="35"/>
      <c r="N573" s="106"/>
      <c r="O573" s="129"/>
      <c r="P573" s="3"/>
      <c r="Q573" s="3"/>
      <c r="R573" s="3"/>
      <c r="S573" s="3"/>
      <c r="T573" s="3"/>
      <c r="U573" s="3"/>
      <c r="V573" s="3"/>
      <c r="W573" s="3"/>
      <c r="X573" s="3"/>
      <c r="Y573" s="3"/>
      <c r="Z573" s="3"/>
      <c r="AA573" s="3"/>
      <c r="AB573" s="3"/>
      <c r="AC573" s="3"/>
      <c r="AD573" s="3"/>
      <c r="AE573" s="3"/>
      <c r="AF573" s="3"/>
      <c r="AG573" s="3"/>
      <c r="AH573" s="3"/>
      <c r="AI573" s="3"/>
      <c r="AJ573" s="3"/>
    </row>
    <row r="574" spans="5:36" s="2" customFormat="1">
      <c r="E574" s="35"/>
      <c r="N574" s="106"/>
      <c r="O574" s="129"/>
      <c r="P574" s="3"/>
      <c r="Q574" s="3"/>
      <c r="R574" s="3"/>
      <c r="S574" s="3"/>
      <c r="T574" s="3"/>
      <c r="U574" s="3"/>
      <c r="V574" s="3"/>
      <c r="W574" s="3"/>
      <c r="X574" s="3"/>
      <c r="Y574" s="3"/>
      <c r="Z574" s="3"/>
      <c r="AA574" s="3"/>
      <c r="AB574" s="3"/>
      <c r="AC574" s="3"/>
      <c r="AD574" s="3"/>
      <c r="AE574" s="3"/>
      <c r="AF574" s="3"/>
      <c r="AG574" s="3"/>
      <c r="AH574" s="3"/>
      <c r="AI574" s="3"/>
      <c r="AJ574" s="3"/>
    </row>
    <row r="575" spans="5:36" s="2" customFormat="1">
      <c r="E575" s="35"/>
      <c r="N575" s="106"/>
      <c r="O575" s="129"/>
      <c r="P575" s="3"/>
      <c r="Q575" s="3"/>
      <c r="R575" s="3"/>
      <c r="S575" s="3"/>
      <c r="T575" s="3"/>
      <c r="U575" s="3"/>
      <c r="V575" s="3"/>
      <c r="W575" s="3"/>
      <c r="X575" s="3"/>
      <c r="Y575" s="3"/>
      <c r="Z575" s="3"/>
      <c r="AA575" s="3"/>
      <c r="AB575" s="3"/>
      <c r="AC575" s="3"/>
      <c r="AD575" s="3"/>
      <c r="AE575" s="3"/>
      <c r="AF575" s="3"/>
      <c r="AG575" s="3"/>
      <c r="AH575" s="3"/>
      <c r="AI575" s="3"/>
      <c r="AJ575" s="3"/>
    </row>
    <row r="576" spans="5:36" s="2" customFormat="1">
      <c r="E576" s="35"/>
      <c r="N576" s="106"/>
      <c r="O576" s="129"/>
      <c r="P576" s="3"/>
      <c r="Q576" s="3"/>
      <c r="R576" s="3"/>
      <c r="S576" s="3"/>
      <c r="T576" s="3"/>
      <c r="U576" s="3"/>
      <c r="V576" s="3"/>
      <c r="W576" s="3"/>
      <c r="X576" s="3"/>
      <c r="Y576" s="3"/>
      <c r="Z576" s="3"/>
      <c r="AA576" s="3"/>
      <c r="AB576" s="3"/>
      <c r="AC576" s="3"/>
      <c r="AD576" s="3"/>
      <c r="AE576" s="3"/>
      <c r="AF576" s="3"/>
      <c r="AG576" s="3"/>
      <c r="AH576" s="3"/>
      <c r="AI576" s="3"/>
      <c r="AJ576" s="3"/>
    </row>
    <row r="577" spans="5:36" s="2" customFormat="1">
      <c r="E577" s="35"/>
      <c r="N577" s="106"/>
      <c r="O577" s="129"/>
      <c r="P577" s="3"/>
      <c r="Q577" s="3"/>
      <c r="R577" s="3"/>
      <c r="S577" s="3"/>
      <c r="T577" s="3"/>
      <c r="U577" s="3"/>
      <c r="V577" s="3"/>
      <c r="W577" s="3"/>
      <c r="X577" s="3"/>
      <c r="Y577" s="3"/>
      <c r="Z577" s="3"/>
      <c r="AA577" s="3"/>
      <c r="AB577" s="3"/>
      <c r="AC577" s="3"/>
      <c r="AD577" s="3"/>
      <c r="AE577" s="3"/>
      <c r="AF577" s="3"/>
      <c r="AG577" s="3"/>
      <c r="AH577" s="3"/>
      <c r="AI577" s="3"/>
      <c r="AJ577" s="3"/>
    </row>
    <row r="578" spans="5:36" s="2" customFormat="1">
      <c r="E578" s="35"/>
      <c r="N578" s="106"/>
      <c r="O578" s="129"/>
      <c r="P578" s="3"/>
      <c r="Q578" s="3"/>
      <c r="R578" s="3"/>
      <c r="S578" s="3"/>
      <c r="T578" s="3"/>
      <c r="U578" s="3"/>
      <c r="V578" s="3"/>
      <c r="W578" s="3"/>
      <c r="X578" s="3"/>
      <c r="Y578" s="3"/>
      <c r="Z578" s="3"/>
      <c r="AA578" s="3"/>
      <c r="AB578" s="3"/>
      <c r="AC578" s="3"/>
      <c r="AD578" s="3"/>
      <c r="AE578" s="3"/>
      <c r="AF578" s="3"/>
      <c r="AG578" s="3"/>
      <c r="AH578" s="3"/>
      <c r="AI578" s="3"/>
      <c r="AJ578" s="3"/>
    </row>
    <row r="579" spans="5:36" s="2" customFormat="1">
      <c r="E579" s="35"/>
      <c r="N579" s="106"/>
      <c r="O579" s="129"/>
      <c r="P579" s="3"/>
      <c r="Q579" s="3"/>
      <c r="R579" s="3"/>
      <c r="S579" s="3"/>
      <c r="T579" s="3"/>
      <c r="U579" s="3"/>
      <c r="V579" s="3"/>
      <c r="W579" s="3"/>
      <c r="X579" s="3"/>
      <c r="Y579" s="3"/>
      <c r="Z579" s="3"/>
      <c r="AA579" s="3"/>
      <c r="AB579" s="3"/>
      <c r="AC579" s="3"/>
      <c r="AD579" s="3"/>
      <c r="AE579" s="3"/>
      <c r="AF579" s="3"/>
      <c r="AG579" s="3"/>
      <c r="AH579" s="3"/>
      <c r="AI579" s="3"/>
      <c r="AJ579" s="3"/>
    </row>
    <row r="580" spans="5:36" s="2" customFormat="1">
      <c r="E580" s="35"/>
      <c r="N580" s="106"/>
      <c r="O580" s="129"/>
      <c r="P580" s="3"/>
      <c r="Q580" s="3"/>
      <c r="R580" s="3"/>
      <c r="S580" s="3"/>
      <c r="T580" s="3"/>
      <c r="U580" s="3"/>
      <c r="V580" s="3"/>
      <c r="W580" s="3"/>
      <c r="X580" s="3"/>
      <c r="Y580" s="3"/>
      <c r="Z580" s="3"/>
      <c r="AA580" s="3"/>
      <c r="AB580" s="3"/>
      <c r="AC580" s="3"/>
      <c r="AD580" s="3"/>
      <c r="AE580" s="3"/>
      <c r="AF580" s="3"/>
      <c r="AG580" s="3"/>
      <c r="AH580" s="3"/>
      <c r="AI580" s="3"/>
      <c r="AJ580" s="3"/>
    </row>
    <row r="581" spans="5:36" s="2" customFormat="1">
      <c r="E581" s="35"/>
      <c r="N581" s="106"/>
      <c r="O581" s="129"/>
      <c r="P581" s="3"/>
      <c r="Q581" s="3"/>
      <c r="R581" s="3"/>
      <c r="S581" s="3"/>
      <c r="T581" s="3"/>
      <c r="U581" s="3"/>
      <c r="V581" s="3"/>
      <c r="W581" s="3"/>
      <c r="X581" s="3"/>
      <c r="Y581" s="3"/>
      <c r="Z581" s="3"/>
      <c r="AA581" s="3"/>
      <c r="AB581" s="3"/>
      <c r="AC581" s="3"/>
      <c r="AD581" s="3"/>
      <c r="AE581" s="3"/>
      <c r="AF581" s="3"/>
      <c r="AG581" s="3"/>
      <c r="AH581" s="3"/>
      <c r="AI581" s="3"/>
      <c r="AJ581" s="3"/>
    </row>
    <row r="582" spans="5:36" s="2" customFormat="1">
      <c r="E582" s="35"/>
      <c r="N582" s="106"/>
      <c r="O582" s="129"/>
      <c r="P582" s="3"/>
      <c r="Q582" s="3"/>
      <c r="R582" s="3"/>
      <c r="S582" s="3"/>
      <c r="T582" s="3"/>
      <c r="U582" s="3"/>
      <c r="V582" s="3"/>
      <c r="W582" s="3"/>
      <c r="X582" s="3"/>
      <c r="Y582" s="3"/>
      <c r="Z582" s="3"/>
      <c r="AA582" s="3"/>
      <c r="AB582" s="3"/>
      <c r="AC582" s="3"/>
      <c r="AD582" s="3"/>
      <c r="AE582" s="3"/>
      <c r="AF582" s="3"/>
      <c r="AG582" s="3"/>
      <c r="AH582" s="3"/>
      <c r="AI582" s="3"/>
      <c r="AJ582" s="3"/>
    </row>
    <row r="583" spans="5:36" s="2" customFormat="1">
      <c r="E583" s="35"/>
      <c r="N583" s="106"/>
      <c r="O583" s="129"/>
      <c r="P583" s="3"/>
      <c r="Q583" s="3"/>
      <c r="R583" s="3"/>
      <c r="S583" s="3"/>
      <c r="T583" s="3"/>
      <c r="U583" s="3"/>
      <c r="V583" s="3"/>
      <c r="W583" s="3"/>
      <c r="X583" s="3"/>
      <c r="Y583" s="3"/>
      <c r="Z583" s="3"/>
      <c r="AA583" s="3"/>
      <c r="AB583" s="3"/>
      <c r="AC583" s="3"/>
      <c r="AD583" s="3"/>
      <c r="AE583" s="3"/>
      <c r="AF583" s="3"/>
      <c r="AG583" s="3"/>
      <c r="AH583" s="3"/>
      <c r="AI583" s="3"/>
      <c r="AJ583" s="3"/>
    </row>
    <row r="584" spans="5:36" s="2" customFormat="1">
      <c r="E584" s="35"/>
      <c r="N584" s="106"/>
      <c r="O584" s="129"/>
      <c r="P584" s="3"/>
      <c r="Q584" s="3"/>
      <c r="R584" s="3"/>
      <c r="S584" s="3"/>
      <c r="T584" s="3"/>
      <c r="U584" s="3"/>
      <c r="V584" s="3"/>
      <c r="W584" s="3"/>
      <c r="X584" s="3"/>
      <c r="Y584" s="3"/>
      <c r="Z584" s="3"/>
      <c r="AA584" s="3"/>
      <c r="AB584" s="3"/>
      <c r="AC584" s="3"/>
      <c r="AD584" s="3"/>
      <c r="AE584" s="3"/>
      <c r="AF584" s="3"/>
      <c r="AG584" s="3"/>
      <c r="AH584" s="3"/>
      <c r="AI584" s="3"/>
      <c r="AJ584" s="3"/>
    </row>
    <row r="585" spans="5:36" s="2" customFormat="1">
      <c r="E585" s="35"/>
      <c r="N585" s="106"/>
      <c r="O585" s="129"/>
      <c r="P585" s="3"/>
      <c r="Q585" s="3"/>
      <c r="R585" s="3"/>
      <c r="S585" s="3"/>
      <c r="T585" s="3"/>
      <c r="U585" s="3"/>
      <c r="V585" s="3"/>
      <c r="W585" s="3"/>
      <c r="X585" s="3"/>
      <c r="Y585" s="3"/>
      <c r="Z585" s="3"/>
      <c r="AA585" s="3"/>
      <c r="AB585" s="3"/>
      <c r="AC585" s="3"/>
      <c r="AD585" s="3"/>
      <c r="AE585" s="3"/>
      <c r="AF585" s="3"/>
      <c r="AG585" s="3"/>
      <c r="AH585" s="3"/>
      <c r="AI585" s="3"/>
      <c r="AJ585" s="3"/>
    </row>
    <row r="586" spans="5:36" s="2" customFormat="1">
      <c r="E586" s="35"/>
      <c r="N586" s="106"/>
      <c r="O586" s="129"/>
      <c r="P586" s="3"/>
      <c r="Q586" s="3"/>
      <c r="R586" s="3"/>
      <c r="S586" s="3"/>
      <c r="T586" s="3"/>
      <c r="U586" s="3"/>
      <c r="V586" s="3"/>
      <c r="W586" s="3"/>
      <c r="X586" s="3"/>
      <c r="Y586" s="3"/>
      <c r="Z586" s="3"/>
      <c r="AA586" s="3"/>
      <c r="AB586" s="3"/>
      <c r="AC586" s="3"/>
      <c r="AD586" s="3"/>
      <c r="AE586" s="3"/>
      <c r="AF586" s="3"/>
      <c r="AG586" s="3"/>
      <c r="AH586" s="3"/>
      <c r="AI586" s="3"/>
      <c r="AJ586" s="3"/>
    </row>
    <row r="587" spans="5:36" s="2" customFormat="1">
      <c r="E587" s="35"/>
      <c r="N587" s="106"/>
      <c r="O587" s="129"/>
      <c r="P587" s="3"/>
      <c r="Q587" s="3"/>
      <c r="R587" s="3"/>
      <c r="S587" s="3"/>
      <c r="T587" s="3"/>
      <c r="U587" s="3"/>
      <c r="V587" s="3"/>
      <c r="W587" s="3"/>
      <c r="X587" s="3"/>
      <c r="Y587" s="3"/>
      <c r="Z587" s="3"/>
      <c r="AA587" s="3"/>
      <c r="AB587" s="3"/>
      <c r="AC587" s="3"/>
      <c r="AD587" s="3"/>
      <c r="AE587" s="3"/>
      <c r="AF587" s="3"/>
      <c r="AG587" s="3"/>
      <c r="AH587" s="3"/>
      <c r="AI587" s="3"/>
      <c r="AJ587" s="3"/>
    </row>
    <row r="588" spans="5:36" s="2" customFormat="1">
      <c r="E588" s="35"/>
      <c r="N588" s="106"/>
      <c r="O588" s="129"/>
      <c r="P588" s="3"/>
      <c r="Q588" s="3"/>
      <c r="R588" s="3"/>
      <c r="S588" s="3"/>
      <c r="T588" s="3"/>
      <c r="U588" s="3"/>
      <c r="V588" s="3"/>
      <c r="W588" s="3"/>
      <c r="X588" s="3"/>
      <c r="Y588" s="3"/>
      <c r="Z588" s="3"/>
      <c r="AA588" s="3"/>
      <c r="AB588" s="3"/>
      <c r="AC588" s="3"/>
      <c r="AD588" s="3"/>
      <c r="AE588" s="3"/>
      <c r="AF588" s="3"/>
      <c r="AG588" s="3"/>
      <c r="AH588" s="3"/>
      <c r="AI588" s="3"/>
      <c r="AJ588" s="3"/>
    </row>
    <row r="589" spans="5:36" s="2" customFormat="1">
      <c r="E589" s="35"/>
      <c r="N589" s="106"/>
      <c r="O589" s="129"/>
      <c r="P589" s="3"/>
      <c r="Q589" s="3"/>
      <c r="R589" s="3"/>
      <c r="S589" s="3"/>
      <c r="T589" s="3"/>
      <c r="U589" s="3"/>
      <c r="V589" s="3"/>
      <c r="W589" s="3"/>
      <c r="X589" s="3"/>
      <c r="Y589" s="3"/>
      <c r="Z589" s="3"/>
      <c r="AA589" s="3"/>
      <c r="AB589" s="3"/>
      <c r="AC589" s="3"/>
      <c r="AD589" s="3"/>
      <c r="AE589" s="3"/>
      <c r="AF589" s="3"/>
      <c r="AG589" s="3"/>
      <c r="AH589" s="3"/>
      <c r="AI589" s="3"/>
      <c r="AJ589" s="3"/>
    </row>
    <row r="590" spans="5:36" s="2" customFormat="1">
      <c r="E590" s="35"/>
      <c r="N590" s="106"/>
      <c r="O590" s="129"/>
      <c r="P590" s="3"/>
      <c r="Q590" s="3"/>
      <c r="R590" s="3"/>
      <c r="S590" s="3"/>
      <c r="T590" s="3"/>
      <c r="U590" s="3"/>
      <c r="V590" s="3"/>
      <c r="W590" s="3"/>
      <c r="X590" s="3"/>
      <c r="Y590" s="3"/>
      <c r="Z590" s="3"/>
      <c r="AA590" s="3"/>
      <c r="AB590" s="3"/>
      <c r="AC590" s="3"/>
      <c r="AD590" s="3"/>
      <c r="AE590" s="3"/>
      <c r="AF590" s="3"/>
      <c r="AG590" s="3"/>
      <c r="AH590" s="3"/>
      <c r="AI590" s="3"/>
      <c r="AJ590" s="3"/>
    </row>
    <row r="591" spans="5:36" s="2" customFormat="1">
      <c r="E591" s="35"/>
      <c r="N591" s="106"/>
      <c r="O591" s="129"/>
      <c r="P591" s="3"/>
      <c r="Q591" s="3"/>
      <c r="R591" s="3"/>
      <c r="S591" s="3"/>
      <c r="T591" s="3"/>
      <c r="U591" s="3"/>
      <c r="V591" s="3"/>
      <c r="W591" s="3"/>
      <c r="X591" s="3"/>
      <c r="Y591" s="3"/>
      <c r="Z591" s="3"/>
      <c r="AA591" s="3"/>
      <c r="AB591" s="3"/>
      <c r="AC591" s="3"/>
      <c r="AD591" s="3"/>
      <c r="AE591" s="3"/>
      <c r="AF591" s="3"/>
      <c r="AG591" s="3"/>
      <c r="AH591" s="3"/>
      <c r="AI591" s="3"/>
      <c r="AJ591" s="3"/>
    </row>
    <row r="592" spans="5:36" s="2" customFormat="1">
      <c r="E592" s="35"/>
      <c r="N592" s="106"/>
      <c r="O592" s="129"/>
      <c r="P592" s="3"/>
      <c r="Q592" s="3"/>
      <c r="R592" s="3"/>
      <c r="S592" s="3"/>
      <c r="T592" s="3"/>
      <c r="U592" s="3"/>
      <c r="V592" s="3"/>
      <c r="W592" s="3"/>
      <c r="X592" s="3"/>
      <c r="Y592" s="3"/>
      <c r="Z592" s="3"/>
      <c r="AA592" s="3"/>
      <c r="AB592" s="3"/>
      <c r="AC592" s="3"/>
      <c r="AD592" s="3"/>
      <c r="AE592" s="3"/>
      <c r="AF592" s="3"/>
      <c r="AG592" s="3"/>
      <c r="AH592" s="3"/>
      <c r="AI592" s="3"/>
      <c r="AJ592" s="3"/>
    </row>
    <row r="593" spans="5:36" s="2" customFormat="1">
      <c r="E593" s="35"/>
      <c r="N593" s="106"/>
      <c r="O593" s="129"/>
      <c r="P593" s="3"/>
      <c r="Q593" s="3"/>
      <c r="R593" s="3"/>
      <c r="S593" s="3"/>
      <c r="T593" s="3"/>
      <c r="U593" s="3"/>
      <c r="V593" s="3"/>
      <c r="W593" s="3"/>
      <c r="X593" s="3"/>
      <c r="Y593" s="3"/>
      <c r="Z593" s="3"/>
      <c r="AA593" s="3"/>
      <c r="AB593" s="3"/>
      <c r="AC593" s="3"/>
      <c r="AD593" s="3"/>
      <c r="AE593" s="3"/>
      <c r="AF593" s="3"/>
      <c r="AG593" s="3"/>
      <c r="AH593" s="3"/>
      <c r="AI593" s="3"/>
      <c r="AJ593" s="3"/>
    </row>
    <row r="594" spans="5:36" s="2" customFormat="1">
      <c r="E594" s="35"/>
      <c r="N594" s="106"/>
      <c r="O594" s="129"/>
      <c r="P594" s="3"/>
      <c r="Q594" s="3"/>
      <c r="R594" s="3"/>
      <c r="S594" s="3"/>
      <c r="T594" s="3"/>
      <c r="U594" s="3"/>
      <c r="V594" s="3"/>
      <c r="W594" s="3"/>
      <c r="X594" s="3"/>
      <c r="Y594" s="3"/>
      <c r="Z594" s="3"/>
      <c r="AA594" s="3"/>
      <c r="AB594" s="3"/>
      <c r="AC594" s="3"/>
      <c r="AD594" s="3"/>
      <c r="AE594" s="3"/>
      <c r="AF594" s="3"/>
      <c r="AG594" s="3"/>
      <c r="AH594" s="3"/>
      <c r="AI594" s="3"/>
      <c r="AJ594" s="3"/>
    </row>
    <row r="595" spans="5:36" s="2" customFormat="1">
      <c r="E595" s="35"/>
      <c r="N595" s="106"/>
      <c r="O595" s="129"/>
      <c r="P595" s="3"/>
      <c r="Q595" s="3"/>
      <c r="R595" s="3"/>
      <c r="S595" s="3"/>
      <c r="T595" s="3"/>
      <c r="U595" s="3"/>
      <c r="V595" s="3"/>
      <c r="W595" s="3"/>
      <c r="X595" s="3"/>
      <c r="Y595" s="3"/>
      <c r="Z595" s="3"/>
      <c r="AA595" s="3"/>
      <c r="AB595" s="3"/>
      <c r="AC595" s="3"/>
      <c r="AD595" s="3"/>
      <c r="AE595" s="3"/>
      <c r="AF595" s="3"/>
      <c r="AG595" s="3"/>
      <c r="AH595" s="3"/>
      <c r="AI595" s="3"/>
      <c r="AJ595" s="3"/>
    </row>
    <row r="596" spans="5:36" s="2" customFormat="1">
      <c r="E596" s="35"/>
      <c r="N596" s="106"/>
      <c r="O596" s="129"/>
      <c r="P596" s="3"/>
      <c r="Q596" s="3"/>
      <c r="R596" s="3"/>
      <c r="S596" s="3"/>
      <c r="T596" s="3"/>
      <c r="U596" s="3"/>
      <c r="V596" s="3"/>
      <c r="W596" s="3"/>
      <c r="X596" s="3"/>
      <c r="Y596" s="3"/>
      <c r="Z596" s="3"/>
      <c r="AA596" s="3"/>
      <c r="AB596" s="3"/>
      <c r="AC596" s="3"/>
      <c r="AD596" s="3"/>
      <c r="AE596" s="3"/>
      <c r="AF596" s="3"/>
      <c r="AG596" s="3"/>
      <c r="AH596" s="3"/>
      <c r="AI596" s="3"/>
      <c r="AJ596" s="3"/>
    </row>
    <row r="597" spans="5:36" s="2" customFormat="1">
      <c r="E597" s="35"/>
      <c r="N597" s="106"/>
      <c r="O597" s="129"/>
      <c r="P597" s="3"/>
      <c r="Q597" s="3"/>
      <c r="R597" s="3"/>
      <c r="S597" s="3"/>
      <c r="T597" s="3"/>
      <c r="U597" s="3"/>
      <c r="V597" s="3"/>
      <c r="W597" s="3"/>
      <c r="X597" s="3"/>
      <c r="Y597" s="3"/>
      <c r="Z597" s="3"/>
      <c r="AA597" s="3"/>
      <c r="AB597" s="3"/>
      <c r="AC597" s="3"/>
      <c r="AD597" s="3"/>
      <c r="AE597" s="3"/>
      <c r="AF597" s="3"/>
      <c r="AG597" s="3"/>
      <c r="AH597" s="3"/>
      <c r="AI597" s="3"/>
      <c r="AJ597" s="3"/>
    </row>
    <row r="598" spans="5:36" s="2" customFormat="1">
      <c r="E598" s="35"/>
      <c r="N598" s="106"/>
      <c r="O598" s="129"/>
      <c r="P598" s="3"/>
      <c r="Q598" s="3"/>
      <c r="R598" s="3"/>
      <c r="S598" s="3"/>
      <c r="T598" s="3"/>
      <c r="U598" s="3"/>
      <c r="V598" s="3"/>
      <c r="W598" s="3"/>
      <c r="X598" s="3"/>
      <c r="Y598" s="3"/>
      <c r="Z598" s="3"/>
      <c r="AA598" s="3"/>
      <c r="AB598" s="3"/>
      <c r="AC598" s="3"/>
      <c r="AD598" s="3"/>
      <c r="AE598" s="3"/>
      <c r="AF598" s="3"/>
      <c r="AG598" s="3"/>
      <c r="AH598" s="3"/>
      <c r="AI598" s="3"/>
      <c r="AJ598" s="3"/>
    </row>
    <row r="599" spans="5:36" s="2" customFormat="1">
      <c r="E599" s="35"/>
      <c r="N599" s="106"/>
      <c r="O599" s="129"/>
      <c r="P599" s="3"/>
      <c r="Q599" s="3"/>
      <c r="R599" s="3"/>
      <c r="S599" s="3"/>
      <c r="T599" s="3"/>
      <c r="U599" s="3"/>
      <c r="V599" s="3"/>
      <c r="W599" s="3"/>
      <c r="X599" s="3"/>
      <c r="Y599" s="3"/>
      <c r="Z599" s="3"/>
      <c r="AA599" s="3"/>
      <c r="AB599" s="3"/>
      <c r="AC599" s="3"/>
      <c r="AD599" s="3"/>
      <c r="AE599" s="3"/>
      <c r="AF599" s="3"/>
      <c r="AG599" s="3"/>
      <c r="AH599" s="3"/>
      <c r="AI599" s="3"/>
      <c r="AJ599" s="3"/>
    </row>
    <row r="600" spans="5:36" s="2" customFormat="1">
      <c r="E600" s="35"/>
      <c r="N600" s="106"/>
      <c r="O600" s="129"/>
      <c r="P600" s="3"/>
      <c r="Q600" s="3"/>
      <c r="R600" s="3"/>
      <c r="S600" s="3"/>
      <c r="T600" s="3"/>
      <c r="U600" s="3"/>
      <c r="V600" s="3"/>
      <c r="W600" s="3"/>
      <c r="X600" s="3"/>
      <c r="Y600" s="3"/>
      <c r="Z600" s="3"/>
      <c r="AA600" s="3"/>
      <c r="AB600" s="3"/>
      <c r="AC600" s="3"/>
      <c r="AD600" s="3"/>
      <c r="AE600" s="3"/>
      <c r="AF600" s="3"/>
      <c r="AG600" s="3"/>
      <c r="AH600" s="3"/>
      <c r="AI600" s="3"/>
      <c r="AJ600" s="3"/>
    </row>
    <row r="601" spans="5:36" s="2" customFormat="1">
      <c r="E601" s="35"/>
      <c r="N601" s="106"/>
      <c r="O601" s="129"/>
      <c r="P601" s="3"/>
      <c r="Q601" s="3"/>
      <c r="R601" s="3"/>
      <c r="S601" s="3"/>
      <c r="T601" s="3"/>
      <c r="U601" s="3"/>
      <c r="V601" s="3"/>
      <c r="W601" s="3"/>
      <c r="X601" s="3"/>
      <c r="Y601" s="3"/>
      <c r="Z601" s="3"/>
      <c r="AA601" s="3"/>
      <c r="AB601" s="3"/>
      <c r="AC601" s="3"/>
      <c r="AD601" s="3"/>
      <c r="AE601" s="3"/>
      <c r="AF601" s="3"/>
      <c r="AG601" s="3"/>
      <c r="AH601" s="3"/>
      <c r="AI601" s="3"/>
      <c r="AJ601" s="3"/>
    </row>
    <row r="602" spans="5:36" s="2" customFormat="1">
      <c r="E602" s="35"/>
      <c r="N602" s="106"/>
      <c r="O602" s="129"/>
      <c r="P602" s="3"/>
      <c r="Q602" s="3"/>
      <c r="R602" s="3"/>
      <c r="S602" s="3"/>
      <c r="T602" s="3"/>
      <c r="U602" s="3"/>
      <c r="V602" s="3"/>
      <c r="W602" s="3"/>
      <c r="X602" s="3"/>
      <c r="Y602" s="3"/>
      <c r="Z602" s="3"/>
      <c r="AA602" s="3"/>
      <c r="AB602" s="3"/>
      <c r="AC602" s="3"/>
      <c r="AD602" s="3"/>
      <c r="AE602" s="3"/>
      <c r="AF602" s="3"/>
      <c r="AG602" s="3"/>
      <c r="AH602" s="3"/>
      <c r="AI602" s="3"/>
      <c r="AJ602" s="3"/>
    </row>
    <row r="603" spans="5:36" s="2" customFormat="1">
      <c r="E603" s="35"/>
      <c r="N603" s="106"/>
      <c r="O603" s="129"/>
      <c r="P603" s="3"/>
      <c r="Q603" s="3"/>
      <c r="R603" s="3"/>
      <c r="S603" s="3"/>
      <c r="T603" s="3"/>
      <c r="U603" s="3"/>
      <c r="V603" s="3"/>
      <c r="W603" s="3"/>
      <c r="X603" s="3"/>
      <c r="Y603" s="3"/>
      <c r="Z603" s="3"/>
      <c r="AA603" s="3"/>
      <c r="AB603" s="3"/>
      <c r="AC603" s="3"/>
      <c r="AD603" s="3"/>
      <c r="AE603" s="3"/>
      <c r="AF603" s="3"/>
      <c r="AG603" s="3"/>
      <c r="AH603" s="3"/>
      <c r="AI603" s="3"/>
      <c r="AJ603" s="3"/>
    </row>
    <row r="604" spans="5:36" s="2" customFormat="1">
      <c r="E604" s="35"/>
      <c r="N604" s="106"/>
      <c r="O604" s="129"/>
      <c r="P604" s="3"/>
      <c r="Q604" s="3"/>
      <c r="R604" s="3"/>
      <c r="S604" s="3"/>
      <c r="T604" s="3"/>
      <c r="U604" s="3"/>
      <c r="V604" s="3"/>
      <c r="W604" s="3"/>
      <c r="X604" s="3"/>
      <c r="Y604" s="3"/>
      <c r="Z604" s="3"/>
      <c r="AA604" s="3"/>
      <c r="AB604" s="3"/>
      <c r="AC604" s="3"/>
      <c r="AD604" s="3"/>
      <c r="AE604" s="3"/>
      <c r="AF604" s="3"/>
      <c r="AG604" s="3"/>
      <c r="AH604" s="3"/>
      <c r="AI604" s="3"/>
      <c r="AJ604" s="3"/>
    </row>
    <row r="605" spans="5:36" s="2" customFormat="1">
      <c r="E605" s="35"/>
      <c r="N605" s="106"/>
      <c r="O605" s="129"/>
      <c r="P605" s="3"/>
      <c r="Q605" s="3"/>
      <c r="R605" s="3"/>
      <c r="S605" s="3"/>
      <c r="T605" s="3"/>
      <c r="U605" s="3"/>
      <c r="V605" s="3"/>
      <c r="W605" s="3"/>
      <c r="X605" s="3"/>
      <c r="Y605" s="3"/>
      <c r="Z605" s="3"/>
      <c r="AA605" s="3"/>
      <c r="AB605" s="3"/>
      <c r="AC605" s="3"/>
      <c r="AD605" s="3"/>
      <c r="AE605" s="3"/>
      <c r="AF605" s="3"/>
      <c r="AG605" s="3"/>
      <c r="AH605" s="3"/>
      <c r="AI605" s="3"/>
      <c r="AJ605" s="3"/>
    </row>
    <row r="606" spans="5:36" s="2" customFormat="1">
      <c r="E606" s="35"/>
      <c r="N606" s="106"/>
      <c r="O606" s="129"/>
      <c r="P606" s="3"/>
      <c r="Q606" s="3"/>
      <c r="R606" s="3"/>
      <c r="S606" s="3"/>
      <c r="T606" s="3"/>
      <c r="U606" s="3"/>
      <c r="V606" s="3"/>
      <c r="W606" s="3"/>
      <c r="X606" s="3"/>
      <c r="Y606" s="3"/>
      <c r="Z606" s="3"/>
      <c r="AA606" s="3"/>
      <c r="AB606" s="3"/>
      <c r="AC606" s="3"/>
      <c r="AD606" s="3"/>
      <c r="AE606" s="3"/>
      <c r="AF606" s="3"/>
      <c r="AG606" s="3"/>
      <c r="AH606" s="3"/>
      <c r="AI606" s="3"/>
      <c r="AJ606" s="3"/>
    </row>
    <row r="607" spans="5:36" s="2" customFormat="1">
      <c r="E607" s="35"/>
      <c r="N607" s="106"/>
      <c r="O607" s="129"/>
      <c r="P607" s="3"/>
      <c r="Q607" s="3"/>
      <c r="R607" s="3"/>
      <c r="S607" s="3"/>
      <c r="T607" s="3"/>
      <c r="U607" s="3"/>
      <c r="V607" s="3"/>
      <c r="W607" s="3"/>
      <c r="X607" s="3"/>
      <c r="Y607" s="3"/>
      <c r="Z607" s="3"/>
      <c r="AA607" s="3"/>
      <c r="AB607" s="3"/>
      <c r="AC607" s="3"/>
      <c r="AD607" s="3"/>
      <c r="AE607" s="3"/>
      <c r="AF607" s="3"/>
      <c r="AG607" s="3"/>
      <c r="AH607" s="3"/>
      <c r="AI607" s="3"/>
      <c r="AJ607" s="3"/>
    </row>
    <row r="608" spans="5:36" s="2" customFormat="1">
      <c r="E608" s="35"/>
      <c r="N608" s="106"/>
      <c r="O608" s="129"/>
      <c r="P608" s="3"/>
      <c r="Q608" s="3"/>
      <c r="R608" s="3"/>
      <c r="S608" s="3"/>
      <c r="T608" s="3"/>
      <c r="U608" s="3"/>
      <c r="V608" s="3"/>
      <c r="W608" s="3"/>
      <c r="X608" s="3"/>
      <c r="Y608" s="3"/>
      <c r="Z608" s="3"/>
      <c r="AA608" s="3"/>
      <c r="AB608" s="3"/>
      <c r="AC608" s="3"/>
      <c r="AD608" s="3"/>
      <c r="AE608" s="3"/>
      <c r="AF608" s="3"/>
      <c r="AG608" s="3"/>
      <c r="AH608" s="3"/>
      <c r="AI608" s="3"/>
      <c r="AJ608" s="3"/>
    </row>
    <row r="609" spans="5:36" s="2" customFormat="1">
      <c r="E609" s="35"/>
      <c r="N609" s="106"/>
      <c r="O609" s="129"/>
      <c r="P609" s="3"/>
      <c r="Q609" s="3"/>
      <c r="R609" s="3"/>
      <c r="S609" s="3"/>
      <c r="T609" s="3"/>
      <c r="U609" s="3"/>
      <c r="V609" s="3"/>
      <c r="W609" s="3"/>
      <c r="X609" s="3"/>
      <c r="Y609" s="3"/>
      <c r="Z609" s="3"/>
      <c r="AA609" s="3"/>
      <c r="AB609" s="3"/>
      <c r="AC609" s="3"/>
      <c r="AD609" s="3"/>
      <c r="AE609" s="3"/>
      <c r="AF609" s="3"/>
      <c r="AG609" s="3"/>
      <c r="AH609" s="3"/>
      <c r="AI609" s="3"/>
      <c r="AJ609" s="3"/>
    </row>
    <row r="610" spans="5:36" s="2" customFormat="1">
      <c r="E610" s="35"/>
      <c r="N610" s="106"/>
      <c r="O610" s="129"/>
      <c r="P610" s="3"/>
      <c r="Q610" s="3"/>
      <c r="R610" s="3"/>
      <c r="S610" s="3"/>
      <c r="T610" s="3"/>
      <c r="U610" s="3"/>
      <c r="V610" s="3"/>
      <c r="W610" s="3"/>
      <c r="X610" s="3"/>
      <c r="Y610" s="3"/>
      <c r="Z610" s="3"/>
      <c r="AA610" s="3"/>
      <c r="AB610" s="3"/>
      <c r="AC610" s="3"/>
      <c r="AD610" s="3"/>
      <c r="AE610" s="3"/>
      <c r="AF610" s="3"/>
      <c r="AG610" s="3"/>
      <c r="AH610" s="3"/>
      <c r="AI610" s="3"/>
      <c r="AJ610" s="3"/>
    </row>
    <row r="611" spans="5:36" s="2" customFormat="1">
      <c r="E611" s="35"/>
      <c r="N611" s="106"/>
      <c r="O611" s="129"/>
      <c r="P611" s="3"/>
      <c r="Q611" s="3"/>
      <c r="R611" s="3"/>
      <c r="S611" s="3"/>
      <c r="T611" s="3"/>
      <c r="U611" s="3"/>
      <c r="V611" s="3"/>
      <c r="W611" s="3"/>
      <c r="X611" s="3"/>
      <c r="Y611" s="3"/>
      <c r="Z611" s="3"/>
      <c r="AA611" s="3"/>
      <c r="AB611" s="3"/>
      <c r="AC611" s="3"/>
      <c r="AD611" s="3"/>
      <c r="AE611" s="3"/>
      <c r="AF611" s="3"/>
      <c r="AG611" s="3"/>
      <c r="AH611" s="3"/>
      <c r="AI611" s="3"/>
      <c r="AJ611" s="3"/>
    </row>
    <row r="612" spans="5:36" s="2" customFormat="1">
      <c r="E612" s="35"/>
      <c r="N612" s="106"/>
      <c r="O612" s="129"/>
      <c r="P612" s="3"/>
      <c r="Q612" s="3"/>
      <c r="R612" s="3"/>
      <c r="S612" s="3"/>
      <c r="T612" s="3"/>
      <c r="U612" s="3"/>
      <c r="V612" s="3"/>
      <c r="W612" s="3"/>
      <c r="X612" s="3"/>
      <c r="Y612" s="3"/>
      <c r="Z612" s="3"/>
      <c r="AA612" s="3"/>
      <c r="AB612" s="3"/>
      <c r="AC612" s="3"/>
      <c r="AD612" s="3"/>
      <c r="AE612" s="3"/>
      <c r="AF612" s="3"/>
      <c r="AG612" s="3"/>
      <c r="AH612" s="3"/>
      <c r="AI612" s="3"/>
      <c r="AJ612" s="3"/>
    </row>
    <row r="613" spans="5:36" s="2" customFormat="1">
      <c r="E613" s="35"/>
      <c r="N613" s="106"/>
      <c r="O613" s="129"/>
      <c r="P613" s="3"/>
      <c r="Q613" s="3"/>
      <c r="R613" s="3"/>
      <c r="S613" s="3"/>
      <c r="T613" s="3"/>
      <c r="U613" s="3"/>
      <c r="V613" s="3"/>
      <c r="W613" s="3"/>
      <c r="X613" s="3"/>
      <c r="Y613" s="3"/>
      <c r="Z613" s="3"/>
      <c r="AA613" s="3"/>
      <c r="AB613" s="3"/>
      <c r="AC613" s="3"/>
      <c r="AD613" s="3"/>
      <c r="AE613" s="3"/>
      <c r="AF613" s="3"/>
      <c r="AG613" s="3"/>
      <c r="AH613" s="3"/>
      <c r="AI613" s="3"/>
      <c r="AJ613" s="3"/>
    </row>
    <row r="614" spans="5:36" s="2" customFormat="1">
      <c r="E614" s="35"/>
      <c r="N614" s="106"/>
      <c r="O614" s="129"/>
      <c r="P614" s="3"/>
      <c r="Q614" s="3"/>
      <c r="R614" s="3"/>
      <c r="S614" s="3"/>
      <c r="T614" s="3"/>
      <c r="U614" s="3"/>
      <c r="V614" s="3"/>
      <c r="W614" s="3"/>
      <c r="X614" s="3"/>
      <c r="Y614" s="3"/>
      <c r="Z614" s="3"/>
      <c r="AA614" s="3"/>
      <c r="AB614" s="3"/>
      <c r="AC614" s="3"/>
      <c r="AD614" s="3"/>
      <c r="AE614" s="3"/>
      <c r="AF614" s="3"/>
      <c r="AG614" s="3"/>
      <c r="AH614" s="3"/>
      <c r="AI614" s="3"/>
      <c r="AJ614" s="3"/>
    </row>
    <row r="615" spans="5:36" s="2" customFormat="1">
      <c r="E615" s="35"/>
      <c r="N615" s="106"/>
      <c r="O615" s="129"/>
      <c r="P615" s="3"/>
      <c r="Q615" s="3"/>
      <c r="R615" s="3"/>
      <c r="S615" s="3"/>
      <c r="T615" s="3"/>
      <c r="U615" s="3"/>
      <c r="V615" s="3"/>
      <c r="W615" s="3"/>
      <c r="X615" s="3"/>
      <c r="Y615" s="3"/>
      <c r="Z615" s="3"/>
      <c r="AA615" s="3"/>
      <c r="AB615" s="3"/>
      <c r="AC615" s="3"/>
      <c r="AD615" s="3"/>
      <c r="AE615" s="3"/>
      <c r="AF615" s="3"/>
      <c r="AG615" s="3"/>
      <c r="AH615" s="3"/>
      <c r="AI615" s="3"/>
      <c r="AJ615" s="3"/>
    </row>
    <row r="616" spans="5:36" s="2" customFormat="1">
      <c r="E616" s="35"/>
      <c r="N616" s="106"/>
      <c r="O616" s="129"/>
      <c r="P616" s="3"/>
      <c r="Q616" s="3"/>
      <c r="R616" s="3"/>
      <c r="S616" s="3"/>
      <c r="T616" s="3"/>
      <c r="U616" s="3"/>
      <c r="V616" s="3"/>
      <c r="W616" s="3"/>
      <c r="X616" s="3"/>
      <c r="Y616" s="3"/>
      <c r="Z616" s="3"/>
      <c r="AA616" s="3"/>
      <c r="AB616" s="3"/>
      <c r="AC616" s="3"/>
      <c r="AD616" s="3"/>
      <c r="AE616" s="3"/>
      <c r="AF616" s="3"/>
      <c r="AG616" s="3"/>
      <c r="AH616" s="3"/>
      <c r="AI616" s="3"/>
      <c r="AJ616" s="3"/>
    </row>
    <row r="617" spans="5:36" s="2" customFormat="1">
      <c r="E617" s="35"/>
      <c r="N617" s="106"/>
      <c r="O617" s="129"/>
      <c r="P617" s="3"/>
      <c r="Q617" s="3"/>
      <c r="R617" s="3"/>
      <c r="S617" s="3"/>
      <c r="T617" s="3"/>
      <c r="U617" s="3"/>
      <c r="V617" s="3"/>
      <c r="W617" s="3"/>
      <c r="X617" s="3"/>
      <c r="Y617" s="3"/>
      <c r="Z617" s="3"/>
      <c r="AA617" s="3"/>
      <c r="AB617" s="3"/>
      <c r="AC617" s="3"/>
      <c r="AD617" s="3"/>
      <c r="AE617" s="3"/>
      <c r="AF617" s="3"/>
      <c r="AG617" s="3"/>
      <c r="AH617" s="3"/>
      <c r="AI617" s="3"/>
      <c r="AJ617" s="3"/>
    </row>
    <row r="618" spans="5:36" s="2" customFormat="1">
      <c r="E618" s="35"/>
      <c r="N618" s="106"/>
      <c r="O618" s="129"/>
      <c r="P618" s="3"/>
      <c r="Q618" s="3"/>
      <c r="R618" s="3"/>
      <c r="S618" s="3"/>
      <c r="T618" s="3"/>
      <c r="U618" s="3"/>
      <c r="V618" s="3"/>
      <c r="W618" s="3"/>
      <c r="X618" s="3"/>
      <c r="Y618" s="3"/>
      <c r="Z618" s="3"/>
      <c r="AA618" s="3"/>
      <c r="AB618" s="3"/>
      <c r="AC618" s="3"/>
      <c r="AD618" s="3"/>
      <c r="AE618" s="3"/>
      <c r="AF618" s="3"/>
      <c r="AG618" s="3"/>
      <c r="AH618" s="3"/>
      <c r="AI618" s="3"/>
      <c r="AJ618" s="3"/>
    </row>
    <row r="619" spans="5:36" s="2" customFormat="1">
      <c r="E619" s="35"/>
      <c r="N619" s="106"/>
      <c r="O619" s="129"/>
      <c r="P619" s="3"/>
      <c r="Q619" s="3"/>
      <c r="R619" s="3"/>
      <c r="S619" s="3"/>
      <c r="T619" s="3"/>
      <c r="U619" s="3"/>
      <c r="V619" s="3"/>
      <c r="W619" s="3"/>
      <c r="X619" s="3"/>
      <c r="Y619" s="3"/>
      <c r="Z619" s="3"/>
      <c r="AA619" s="3"/>
      <c r="AB619" s="3"/>
      <c r="AC619" s="3"/>
      <c r="AD619" s="3"/>
      <c r="AE619" s="3"/>
      <c r="AF619" s="3"/>
      <c r="AG619" s="3"/>
      <c r="AH619" s="3"/>
      <c r="AI619" s="3"/>
      <c r="AJ619" s="3"/>
    </row>
    <row r="620" spans="5:36" s="2" customFormat="1">
      <c r="E620" s="35"/>
      <c r="N620" s="106"/>
      <c r="O620" s="129"/>
      <c r="P620" s="3"/>
      <c r="Q620" s="3"/>
      <c r="R620" s="3"/>
      <c r="S620" s="3"/>
      <c r="T620" s="3"/>
      <c r="U620" s="3"/>
      <c r="V620" s="3"/>
      <c r="W620" s="3"/>
      <c r="X620" s="3"/>
      <c r="Y620" s="3"/>
      <c r="Z620" s="3"/>
      <c r="AA620" s="3"/>
      <c r="AB620" s="3"/>
      <c r="AC620" s="3"/>
      <c r="AD620" s="3"/>
      <c r="AE620" s="3"/>
      <c r="AF620" s="3"/>
      <c r="AG620" s="3"/>
      <c r="AH620" s="3"/>
      <c r="AI620" s="3"/>
      <c r="AJ620" s="3"/>
    </row>
    <row r="621" spans="5:36" s="2" customFormat="1">
      <c r="E621" s="35"/>
      <c r="N621" s="106"/>
      <c r="O621" s="129"/>
      <c r="P621" s="3"/>
      <c r="Q621" s="3"/>
      <c r="R621" s="3"/>
      <c r="S621" s="3"/>
      <c r="T621" s="3"/>
      <c r="U621" s="3"/>
      <c r="V621" s="3"/>
      <c r="W621" s="3"/>
      <c r="X621" s="3"/>
      <c r="Y621" s="3"/>
      <c r="Z621" s="3"/>
      <c r="AA621" s="3"/>
      <c r="AB621" s="3"/>
      <c r="AC621" s="3"/>
      <c r="AD621" s="3"/>
      <c r="AE621" s="3"/>
      <c r="AF621" s="3"/>
      <c r="AG621" s="3"/>
      <c r="AH621" s="3"/>
      <c r="AI621" s="3"/>
      <c r="AJ621" s="3"/>
    </row>
    <row r="622" spans="5:36" s="2" customFormat="1">
      <c r="E622" s="35"/>
      <c r="N622" s="106"/>
      <c r="O622" s="129"/>
      <c r="P622" s="3"/>
      <c r="Q622" s="3"/>
      <c r="R622" s="3"/>
      <c r="S622" s="3"/>
      <c r="T622" s="3"/>
      <c r="U622" s="3"/>
      <c r="V622" s="3"/>
      <c r="W622" s="3"/>
      <c r="X622" s="3"/>
      <c r="Y622" s="3"/>
      <c r="Z622" s="3"/>
      <c r="AA622" s="3"/>
      <c r="AB622" s="3"/>
      <c r="AC622" s="3"/>
      <c r="AD622" s="3"/>
      <c r="AE622" s="3"/>
      <c r="AF622" s="3"/>
      <c r="AG622" s="3"/>
      <c r="AH622" s="3"/>
      <c r="AI622" s="3"/>
      <c r="AJ622" s="3"/>
    </row>
    <row r="623" spans="5:36" s="2" customFormat="1">
      <c r="E623" s="35"/>
      <c r="N623" s="106"/>
      <c r="O623" s="129"/>
      <c r="P623" s="3"/>
      <c r="Q623" s="3"/>
      <c r="R623" s="3"/>
      <c r="S623" s="3"/>
      <c r="T623" s="3"/>
      <c r="U623" s="3"/>
      <c r="V623" s="3"/>
      <c r="W623" s="3"/>
      <c r="X623" s="3"/>
      <c r="Y623" s="3"/>
      <c r="Z623" s="3"/>
      <c r="AA623" s="3"/>
      <c r="AB623" s="3"/>
      <c r="AC623" s="3"/>
      <c r="AD623" s="3"/>
      <c r="AE623" s="3"/>
      <c r="AF623" s="3"/>
      <c r="AG623" s="3"/>
      <c r="AH623" s="3"/>
      <c r="AI623" s="3"/>
      <c r="AJ623" s="3"/>
    </row>
    <row r="624" spans="5:36" s="2" customFormat="1">
      <c r="E624" s="35"/>
      <c r="N624" s="106"/>
      <c r="O624" s="129"/>
      <c r="P624" s="3"/>
      <c r="Q624" s="3"/>
      <c r="R624" s="3"/>
      <c r="S624" s="3"/>
      <c r="T624" s="3"/>
      <c r="U624" s="3"/>
      <c r="V624" s="3"/>
      <c r="W624" s="3"/>
      <c r="X624" s="3"/>
      <c r="Y624" s="3"/>
      <c r="Z624" s="3"/>
      <c r="AA624" s="3"/>
      <c r="AB624" s="3"/>
      <c r="AC624" s="3"/>
      <c r="AD624" s="3"/>
      <c r="AE624" s="3"/>
      <c r="AF624" s="3"/>
      <c r="AG624" s="3"/>
      <c r="AH624" s="3"/>
      <c r="AI624" s="3"/>
      <c r="AJ624" s="3"/>
    </row>
    <row r="625" spans="5:36" s="2" customFormat="1">
      <c r="E625" s="35"/>
      <c r="N625" s="106"/>
      <c r="O625" s="129"/>
      <c r="P625" s="3"/>
      <c r="Q625" s="3"/>
      <c r="R625" s="3"/>
      <c r="S625" s="3"/>
      <c r="T625" s="3"/>
      <c r="U625" s="3"/>
      <c r="V625" s="3"/>
      <c r="W625" s="3"/>
      <c r="X625" s="3"/>
      <c r="Y625" s="3"/>
      <c r="Z625" s="3"/>
      <c r="AA625" s="3"/>
      <c r="AB625" s="3"/>
      <c r="AC625" s="3"/>
      <c r="AD625" s="3"/>
      <c r="AE625" s="3"/>
      <c r="AF625" s="3"/>
      <c r="AG625" s="3"/>
      <c r="AH625" s="3"/>
      <c r="AI625" s="3"/>
      <c r="AJ625" s="3"/>
    </row>
    <row r="626" spans="5:36" s="2" customFormat="1">
      <c r="E626" s="35"/>
      <c r="N626" s="106"/>
      <c r="O626" s="129"/>
      <c r="P626" s="3"/>
      <c r="Q626" s="3"/>
      <c r="R626" s="3"/>
      <c r="S626" s="3"/>
      <c r="T626" s="3"/>
      <c r="U626" s="3"/>
      <c r="V626" s="3"/>
      <c r="W626" s="3"/>
      <c r="X626" s="3"/>
      <c r="Y626" s="3"/>
      <c r="Z626" s="3"/>
      <c r="AA626" s="3"/>
      <c r="AB626" s="3"/>
      <c r="AC626" s="3"/>
      <c r="AD626" s="3"/>
      <c r="AE626" s="3"/>
      <c r="AF626" s="3"/>
      <c r="AG626" s="3"/>
      <c r="AH626" s="3"/>
      <c r="AI626" s="3"/>
      <c r="AJ626" s="3"/>
    </row>
    <row r="627" spans="5:36" s="2" customFormat="1">
      <c r="E627" s="35"/>
      <c r="N627" s="106"/>
      <c r="O627" s="129"/>
      <c r="P627" s="3"/>
      <c r="Q627" s="3"/>
      <c r="R627" s="3"/>
      <c r="S627" s="3"/>
      <c r="T627" s="3"/>
      <c r="U627" s="3"/>
      <c r="V627" s="3"/>
      <c r="W627" s="3"/>
      <c r="X627" s="3"/>
      <c r="Y627" s="3"/>
      <c r="Z627" s="3"/>
      <c r="AA627" s="3"/>
      <c r="AB627" s="3"/>
      <c r="AC627" s="3"/>
      <c r="AD627" s="3"/>
      <c r="AE627" s="3"/>
      <c r="AF627" s="3"/>
      <c r="AG627" s="3"/>
      <c r="AH627" s="3"/>
      <c r="AI627" s="3"/>
      <c r="AJ627" s="3"/>
    </row>
    <row r="628" spans="5:36" s="2" customFormat="1">
      <c r="E628" s="35"/>
      <c r="N628" s="106"/>
      <c r="O628" s="129"/>
      <c r="P628" s="3"/>
      <c r="Q628" s="3"/>
      <c r="R628" s="3"/>
      <c r="S628" s="3"/>
      <c r="T628" s="3"/>
      <c r="U628" s="3"/>
      <c r="V628" s="3"/>
      <c r="W628" s="3"/>
      <c r="X628" s="3"/>
      <c r="Y628" s="3"/>
      <c r="Z628" s="3"/>
      <c r="AA628" s="3"/>
      <c r="AB628" s="3"/>
      <c r="AC628" s="3"/>
      <c r="AD628" s="3"/>
      <c r="AE628" s="3"/>
      <c r="AF628" s="3"/>
      <c r="AG628" s="3"/>
      <c r="AH628" s="3"/>
      <c r="AI628" s="3"/>
      <c r="AJ628" s="3"/>
    </row>
    <row r="629" spans="5:36" s="2" customFormat="1">
      <c r="E629" s="35"/>
      <c r="N629" s="106"/>
      <c r="O629" s="129"/>
      <c r="P629" s="3"/>
      <c r="Q629" s="3"/>
      <c r="R629" s="3"/>
      <c r="S629" s="3"/>
      <c r="T629" s="3"/>
      <c r="U629" s="3"/>
      <c r="V629" s="3"/>
      <c r="W629" s="3"/>
      <c r="X629" s="3"/>
      <c r="Y629" s="3"/>
      <c r="Z629" s="3"/>
      <c r="AA629" s="3"/>
      <c r="AB629" s="3"/>
      <c r="AC629" s="3"/>
      <c r="AD629" s="3"/>
      <c r="AE629" s="3"/>
      <c r="AF629" s="3"/>
      <c r="AG629" s="3"/>
      <c r="AH629" s="3"/>
      <c r="AI629" s="3"/>
      <c r="AJ629" s="3"/>
    </row>
    <row r="630" spans="5:36" s="2" customFormat="1">
      <c r="E630" s="35"/>
      <c r="N630" s="106"/>
      <c r="O630" s="129"/>
      <c r="P630" s="3"/>
      <c r="Q630" s="3"/>
      <c r="R630" s="3"/>
      <c r="S630" s="3"/>
      <c r="T630" s="3"/>
      <c r="U630" s="3"/>
      <c r="V630" s="3"/>
      <c r="W630" s="3"/>
      <c r="X630" s="3"/>
      <c r="Y630" s="3"/>
      <c r="Z630" s="3"/>
      <c r="AA630" s="3"/>
      <c r="AB630" s="3"/>
      <c r="AC630" s="3"/>
      <c r="AD630" s="3"/>
      <c r="AE630" s="3"/>
      <c r="AF630" s="3"/>
      <c r="AG630" s="3"/>
      <c r="AH630" s="3"/>
      <c r="AI630" s="3"/>
      <c r="AJ630" s="3"/>
    </row>
    <row r="631" spans="5:36" s="2" customFormat="1">
      <c r="E631" s="35"/>
      <c r="N631" s="106"/>
      <c r="O631" s="129"/>
      <c r="P631" s="3"/>
      <c r="Q631" s="3"/>
      <c r="R631" s="3"/>
      <c r="S631" s="3"/>
      <c r="T631" s="3"/>
      <c r="U631" s="3"/>
      <c r="V631" s="3"/>
      <c r="W631" s="3"/>
      <c r="X631" s="3"/>
      <c r="Y631" s="3"/>
      <c r="Z631" s="3"/>
      <c r="AA631" s="3"/>
      <c r="AB631" s="3"/>
      <c r="AC631" s="3"/>
      <c r="AD631" s="3"/>
      <c r="AE631" s="3"/>
      <c r="AF631" s="3"/>
      <c r="AG631" s="3"/>
      <c r="AH631" s="3"/>
      <c r="AI631" s="3"/>
      <c r="AJ631" s="3"/>
    </row>
    <row r="632" spans="5:36" s="2" customFormat="1">
      <c r="E632" s="35"/>
      <c r="N632" s="106"/>
      <c r="O632" s="129"/>
      <c r="P632" s="3"/>
      <c r="Q632" s="3"/>
      <c r="R632" s="3"/>
      <c r="S632" s="3"/>
      <c r="T632" s="3"/>
      <c r="U632" s="3"/>
      <c r="V632" s="3"/>
      <c r="W632" s="3"/>
      <c r="X632" s="3"/>
      <c r="Y632" s="3"/>
      <c r="Z632" s="3"/>
      <c r="AA632" s="3"/>
      <c r="AB632" s="3"/>
      <c r="AC632" s="3"/>
      <c r="AD632" s="3"/>
      <c r="AE632" s="3"/>
      <c r="AF632" s="3"/>
      <c r="AG632" s="3"/>
      <c r="AH632" s="3"/>
      <c r="AI632" s="3"/>
      <c r="AJ632" s="3"/>
    </row>
    <row r="633" spans="5:36" s="2" customFormat="1">
      <c r="E633" s="35"/>
      <c r="N633" s="106"/>
      <c r="O633" s="129"/>
      <c r="P633" s="3"/>
      <c r="Q633" s="3"/>
      <c r="R633" s="3"/>
      <c r="S633" s="3"/>
      <c r="T633" s="3"/>
      <c r="U633" s="3"/>
      <c r="V633" s="3"/>
      <c r="W633" s="3"/>
      <c r="X633" s="3"/>
      <c r="Y633" s="3"/>
      <c r="Z633" s="3"/>
      <c r="AA633" s="3"/>
      <c r="AB633" s="3"/>
      <c r="AC633" s="3"/>
      <c r="AD633" s="3"/>
      <c r="AE633" s="3"/>
      <c r="AF633" s="3"/>
      <c r="AG633" s="3"/>
      <c r="AH633" s="3"/>
      <c r="AI633" s="3"/>
      <c r="AJ633" s="3"/>
    </row>
    <row r="634" spans="5:36" s="2" customFormat="1">
      <c r="E634" s="35"/>
      <c r="N634" s="106"/>
      <c r="O634" s="129"/>
      <c r="P634" s="3"/>
      <c r="Q634" s="3"/>
      <c r="R634" s="3"/>
      <c r="S634" s="3"/>
      <c r="T634" s="3"/>
      <c r="U634" s="3"/>
      <c r="V634" s="3"/>
      <c r="W634" s="3"/>
      <c r="X634" s="3"/>
      <c r="Y634" s="3"/>
      <c r="Z634" s="3"/>
      <c r="AA634" s="3"/>
      <c r="AB634" s="3"/>
      <c r="AC634" s="3"/>
      <c r="AD634" s="3"/>
      <c r="AE634" s="3"/>
      <c r="AF634" s="3"/>
      <c r="AG634" s="3"/>
      <c r="AH634" s="3"/>
      <c r="AI634" s="3"/>
      <c r="AJ634" s="3"/>
    </row>
    <row r="635" spans="5:36" s="2" customFormat="1">
      <c r="E635" s="35"/>
      <c r="N635" s="106"/>
      <c r="O635" s="129"/>
      <c r="P635" s="3"/>
      <c r="Q635" s="3"/>
      <c r="R635" s="3"/>
      <c r="S635" s="3"/>
      <c r="T635" s="3"/>
      <c r="U635" s="3"/>
      <c r="V635" s="3"/>
      <c r="W635" s="3"/>
      <c r="X635" s="3"/>
      <c r="Y635" s="3"/>
      <c r="Z635" s="3"/>
      <c r="AA635" s="3"/>
      <c r="AB635" s="3"/>
      <c r="AC635" s="3"/>
      <c r="AD635" s="3"/>
      <c r="AE635" s="3"/>
      <c r="AF635" s="3"/>
      <c r="AG635" s="3"/>
      <c r="AH635" s="3"/>
      <c r="AI635" s="3"/>
      <c r="AJ635" s="3"/>
    </row>
    <row r="636" spans="5:36" s="2" customFormat="1">
      <c r="E636" s="35"/>
      <c r="N636" s="106"/>
      <c r="O636" s="129"/>
      <c r="P636" s="3"/>
      <c r="Q636" s="3"/>
      <c r="R636" s="3"/>
      <c r="S636" s="3"/>
      <c r="T636" s="3"/>
      <c r="U636" s="3"/>
      <c r="V636" s="3"/>
      <c r="W636" s="3"/>
      <c r="X636" s="3"/>
      <c r="Y636" s="3"/>
      <c r="Z636" s="3"/>
      <c r="AA636" s="3"/>
      <c r="AB636" s="3"/>
      <c r="AC636" s="3"/>
      <c r="AD636" s="3"/>
      <c r="AE636" s="3"/>
      <c r="AF636" s="3"/>
      <c r="AG636" s="3"/>
      <c r="AH636" s="3"/>
      <c r="AI636" s="3"/>
      <c r="AJ636" s="3"/>
    </row>
    <row r="637" spans="5:36" s="2" customFormat="1">
      <c r="E637" s="35"/>
      <c r="N637" s="106"/>
      <c r="O637" s="129"/>
      <c r="P637" s="3"/>
      <c r="Q637" s="3"/>
      <c r="R637" s="3"/>
      <c r="S637" s="3"/>
      <c r="T637" s="3"/>
      <c r="U637" s="3"/>
      <c r="V637" s="3"/>
      <c r="W637" s="3"/>
      <c r="X637" s="3"/>
      <c r="Y637" s="3"/>
      <c r="Z637" s="3"/>
      <c r="AA637" s="3"/>
      <c r="AB637" s="3"/>
      <c r="AC637" s="3"/>
      <c r="AD637" s="3"/>
      <c r="AE637" s="3"/>
      <c r="AF637" s="3"/>
      <c r="AG637" s="3"/>
      <c r="AH637" s="3"/>
      <c r="AI637" s="3"/>
      <c r="AJ637" s="3"/>
    </row>
    <row r="638" spans="5:36" s="2" customFormat="1">
      <c r="E638" s="35"/>
      <c r="N638" s="106"/>
      <c r="O638" s="129"/>
      <c r="P638" s="3"/>
      <c r="Q638" s="3"/>
      <c r="R638" s="3"/>
      <c r="S638" s="3"/>
      <c r="T638" s="3"/>
      <c r="U638" s="3"/>
      <c r="V638" s="3"/>
      <c r="W638" s="3"/>
      <c r="X638" s="3"/>
      <c r="Y638" s="3"/>
      <c r="Z638" s="3"/>
      <c r="AA638" s="3"/>
      <c r="AB638" s="3"/>
      <c r="AC638" s="3"/>
      <c r="AD638" s="3"/>
      <c r="AE638" s="3"/>
      <c r="AF638" s="3"/>
      <c r="AG638" s="3"/>
      <c r="AH638" s="3"/>
      <c r="AI638" s="3"/>
      <c r="AJ638" s="3"/>
    </row>
    <row r="639" spans="5:36" s="2" customFormat="1">
      <c r="E639" s="35"/>
      <c r="N639" s="106"/>
      <c r="O639" s="129"/>
      <c r="P639" s="3"/>
      <c r="Q639" s="3"/>
      <c r="R639" s="3"/>
      <c r="S639" s="3"/>
      <c r="T639" s="3"/>
      <c r="U639" s="3"/>
      <c r="V639" s="3"/>
      <c r="W639" s="3"/>
      <c r="X639" s="3"/>
      <c r="Y639" s="3"/>
      <c r="Z639" s="3"/>
      <c r="AA639" s="3"/>
      <c r="AB639" s="3"/>
      <c r="AC639" s="3"/>
      <c r="AD639" s="3"/>
      <c r="AE639" s="3"/>
      <c r="AF639" s="3"/>
      <c r="AG639" s="3"/>
      <c r="AH639" s="3"/>
      <c r="AI639" s="3"/>
      <c r="AJ639" s="3"/>
    </row>
    <row r="640" spans="5:36" s="2" customFormat="1">
      <c r="E640" s="35"/>
      <c r="N640" s="106"/>
      <c r="O640" s="129"/>
      <c r="P640" s="3"/>
      <c r="Q640" s="3"/>
      <c r="R640" s="3"/>
      <c r="S640" s="3"/>
      <c r="T640" s="3"/>
      <c r="U640" s="3"/>
      <c r="V640" s="3"/>
      <c r="W640" s="3"/>
      <c r="X640" s="3"/>
      <c r="Y640" s="3"/>
      <c r="Z640" s="3"/>
      <c r="AA640" s="3"/>
      <c r="AB640" s="3"/>
      <c r="AC640" s="3"/>
      <c r="AD640" s="3"/>
      <c r="AE640" s="3"/>
      <c r="AF640" s="3"/>
      <c r="AG640" s="3"/>
      <c r="AH640" s="3"/>
      <c r="AI640" s="3"/>
      <c r="AJ640" s="3"/>
    </row>
    <row r="641" spans="5:36" s="2" customFormat="1">
      <c r="E641" s="35"/>
      <c r="N641" s="106"/>
      <c r="O641" s="129"/>
      <c r="P641" s="3"/>
      <c r="Q641" s="3"/>
      <c r="R641" s="3"/>
      <c r="S641" s="3"/>
      <c r="T641" s="3"/>
      <c r="U641" s="3"/>
      <c r="V641" s="3"/>
      <c r="W641" s="3"/>
      <c r="X641" s="3"/>
      <c r="Y641" s="3"/>
      <c r="Z641" s="3"/>
      <c r="AA641" s="3"/>
      <c r="AB641" s="3"/>
      <c r="AC641" s="3"/>
      <c r="AD641" s="3"/>
      <c r="AE641" s="3"/>
      <c r="AF641" s="3"/>
      <c r="AG641" s="3"/>
      <c r="AH641" s="3"/>
      <c r="AI641" s="3"/>
      <c r="AJ641" s="3"/>
    </row>
    <row r="642" spans="5:36" s="2" customFormat="1">
      <c r="E642" s="35"/>
      <c r="N642" s="106"/>
      <c r="O642" s="129"/>
      <c r="P642" s="3"/>
      <c r="Q642" s="3"/>
      <c r="R642" s="3"/>
      <c r="S642" s="3"/>
      <c r="T642" s="3"/>
      <c r="U642" s="3"/>
      <c r="V642" s="3"/>
      <c r="W642" s="3"/>
      <c r="X642" s="3"/>
      <c r="Y642" s="3"/>
      <c r="Z642" s="3"/>
      <c r="AA642" s="3"/>
      <c r="AB642" s="3"/>
      <c r="AC642" s="3"/>
      <c r="AD642" s="3"/>
      <c r="AE642" s="3"/>
      <c r="AF642" s="3"/>
      <c r="AG642" s="3"/>
      <c r="AH642" s="3"/>
      <c r="AI642" s="3"/>
      <c r="AJ642" s="3"/>
    </row>
    <row r="643" spans="5:36" s="2" customFormat="1">
      <c r="E643" s="35"/>
      <c r="N643" s="106"/>
      <c r="O643" s="129"/>
      <c r="P643" s="3"/>
      <c r="Q643" s="3"/>
      <c r="R643" s="3"/>
      <c r="S643" s="3"/>
      <c r="T643" s="3"/>
      <c r="U643" s="3"/>
      <c r="V643" s="3"/>
      <c r="W643" s="3"/>
      <c r="X643" s="3"/>
      <c r="Y643" s="3"/>
      <c r="Z643" s="3"/>
      <c r="AA643" s="3"/>
      <c r="AB643" s="3"/>
      <c r="AC643" s="3"/>
      <c r="AD643" s="3"/>
      <c r="AE643" s="3"/>
      <c r="AF643" s="3"/>
      <c r="AG643" s="3"/>
      <c r="AH643" s="3"/>
      <c r="AI643" s="3"/>
      <c r="AJ643" s="3"/>
    </row>
    <row r="644" spans="5:36" s="2" customFormat="1">
      <c r="E644" s="35"/>
      <c r="N644" s="106"/>
      <c r="O644" s="129"/>
      <c r="P644" s="3"/>
      <c r="Q644" s="3"/>
      <c r="R644" s="3"/>
      <c r="S644" s="3"/>
      <c r="T644" s="3"/>
      <c r="U644" s="3"/>
      <c r="V644" s="3"/>
      <c r="W644" s="3"/>
      <c r="X644" s="3"/>
      <c r="Y644" s="3"/>
      <c r="Z644" s="3"/>
      <c r="AA644" s="3"/>
      <c r="AB644" s="3"/>
      <c r="AC644" s="3"/>
      <c r="AD644" s="3"/>
      <c r="AE644" s="3"/>
      <c r="AF644" s="3"/>
      <c r="AG644" s="3"/>
      <c r="AH644" s="3"/>
      <c r="AI644" s="3"/>
      <c r="AJ644" s="3"/>
    </row>
    <row r="645" spans="5:36" s="2" customFormat="1">
      <c r="E645" s="35"/>
      <c r="N645" s="106"/>
      <c r="O645" s="129"/>
      <c r="P645" s="3"/>
      <c r="Q645" s="3"/>
      <c r="R645" s="3"/>
      <c r="S645" s="3"/>
      <c r="T645" s="3"/>
      <c r="U645" s="3"/>
      <c r="V645" s="3"/>
      <c r="W645" s="3"/>
      <c r="X645" s="3"/>
      <c r="Y645" s="3"/>
      <c r="Z645" s="3"/>
      <c r="AA645" s="3"/>
      <c r="AB645" s="3"/>
      <c r="AC645" s="3"/>
      <c r="AD645" s="3"/>
      <c r="AE645" s="3"/>
      <c r="AF645" s="3"/>
      <c r="AG645" s="3"/>
      <c r="AH645" s="3"/>
      <c r="AI645" s="3"/>
      <c r="AJ645" s="3"/>
    </row>
    <row r="646" spans="5:36" s="2" customFormat="1">
      <c r="E646" s="35"/>
      <c r="N646" s="106"/>
      <c r="O646" s="129"/>
      <c r="P646" s="3"/>
      <c r="Q646" s="3"/>
      <c r="R646" s="3"/>
      <c r="S646" s="3"/>
      <c r="T646" s="3"/>
      <c r="U646" s="3"/>
      <c r="V646" s="3"/>
      <c r="W646" s="3"/>
      <c r="X646" s="3"/>
      <c r="Y646" s="3"/>
      <c r="Z646" s="3"/>
      <c r="AA646" s="3"/>
      <c r="AB646" s="3"/>
      <c r="AC646" s="3"/>
      <c r="AD646" s="3"/>
      <c r="AE646" s="3"/>
      <c r="AF646" s="3"/>
      <c r="AG646" s="3"/>
      <c r="AH646" s="3"/>
      <c r="AI646" s="3"/>
      <c r="AJ646" s="3"/>
    </row>
    <row r="647" spans="5:36" s="2" customFormat="1">
      <c r="E647" s="35"/>
      <c r="N647" s="106"/>
      <c r="O647" s="129"/>
      <c r="P647" s="3"/>
      <c r="Q647" s="3"/>
      <c r="R647" s="3"/>
      <c r="S647" s="3"/>
      <c r="T647" s="3"/>
      <c r="U647" s="3"/>
      <c r="V647" s="3"/>
      <c r="W647" s="3"/>
      <c r="X647" s="3"/>
      <c r="Y647" s="3"/>
      <c r="Z647" s="3"/>
      <c r="AA647" s="3"/>
      <c r="AB647" s="3"/>
      <c r="AC647" s="3"/>
      <c r="AD647" s="3"/>
      <c r="AE647" s="3"/>
      <c r="AF647" s="3"/>
      <c r="AG647" s="3"/>
      <c r="AH647" s="3"/>
      <c r="AI647" s="3"/>
      <c r="AJ647" s="3"/>
    </row>
    <row r="648" spans="5:36" s="2" customFormat="1">
      <c r="E648" s="35"/>
      <c r="N648" s="106"/>
      <c r="O648" s="129"/>
      <c r="P648" s="3"/>
      <c r="Q648" s="3"/>
      <c r="R648" s="3"/>
      <c r="S648" s="3"/>
      <c r="T648" s="3"/>
      <c r="U648" s="3"/>
      <c r="V648" s="3"/>
      <c r="W648" s="3"/>
      <c r="X648" s="3"/>
      <c r="Y648" s="3"/>
      <c r="Z648" s="3"/>
      <c r="AA648" s="3"/>
      <c r="AB648" s="3"/>
      <c r="AC648" s="3"/>
      <c r="AD648" s="3"/>
      <c r="AE648" s="3"/>
      <c r="AF648" s="3"/>
      <c r="AG648" s="3"/>
      <c r="AH648" s="3"/>
      <c r="AI648" s="3"/>
      <c r="AJ648" s="3"/>
    </row>
    <row r="649" spans="5:36" s="2" customFormat="1">
      <c r="E649" s="35"/>
      <c r="N649" s="106"/>
      <c r="O649" s="129"/>
      <c r="P649" s="3"/>
      <c r="Q649" s="3"/>
      <c r="R649" s="3"/>
      <c r="S649" s="3"/>
      <c r="T649" s="3"/>
      <c r="U649" s="3"/>
      <c r="V649" s="3"/>
      <c r="W649" s="3"/>
      <c r="X649" s="3"/>
      <c r="Y649" s="3"/>
      <c r="Z649" s="3"/>
      <c r="AA649" s="3"/>
      <c r="AB649" s="3"/>
      <c r="AC649" s="3"/>
      <c r="AD649" s="3"/>
      <c r="AE649" s="3"/>
      <c r="AF649" s="3"/>
      <c r="AG649" s="3"/>
      <c r="AH649" s="3"/>
      <c r="AI649" s="3"/>
      <c r="AJ649" s="3"/>
    </row>
    <row r="650" spans="5:36" s="2" customFormat="1">
      <c r="E650" s="35"/>
      <c r="N650" s="106"/>
      <c r="O650" s="129"/>
      <c r="P650" s="3"/>
      <c r="Q650" s="3"/>
      <c r="R650" s="3"/>
      <c r="S650" s="3"/>
      <c r="T650" s="3"/>
      <c r="U650" s="3"/>
      <c r="V650" s="3"/>
      <c r="W650" s="3"/>
      <c r="X650" s="3"/>
      <c r="Y650" s="3"/>
      <c r="Z650" s="3"/>
      <c r="AA650" s="3"/>
      <c r="AB650" s="3"/>
      <c r="AC650" s="3"/>
      <c r="AD650" s="3"/>
      <c r="AE650" s="3"/>
      <c r="AF650" s="3"/>
      <c r="AG650" s="3"/>
      <c r="AH650" s="3"/>
      <c r="AI650" s="3"/>
      <c r="AJ650" s="3"/>
    </row>
    <row r="651" spans="5:36" s="2" customFormat="1">
      <c r="E651" s="35"/>
      <c r="N651" s="106"/>
      <c r="O651" s="129"/>
      <c r="P651" s="3"/>
      <c r="Q651" s="3"/>
      <c r="R651" s="3"/>
      <c r="S651" s="3"/>
      <c r="T651" s="3"/>
      <c r="U651" s="3"/>
      <c r="V651" s="3"/>
      <c r="W651" s="3"/>
      <c r="X651" s="3"/>
      <c r="Y651" s="3"/>
      <c r="Z651" s="3"/>
      <c r="AA651" s="3"/>
      <c r="AB651" s="3"/>
      <c r="AC651" s="3"/>
      <c r="AD651" s="3"/>
      <c r="AE651" s="3"/>
      <c r="AF651" s="3"/>
      <c r="AG651" s="3"/>
      <c r="AH651" s="3"/>
      <c r="AI651" s="3"/>
      <c r="AJ651" s="3"/>
    </row>
    <row r="652" spans="5:36" s="2" customFormat="1">
      <c r="E652" s="35"/>
      <c r="N652" s="106"/>
      <c r="O652" s="129"/>
      <c r="P652" s="3"/>
      <c r="Q652" s="3"/>
      <c r="R652" s="3"/>
      <c r="S652" s="3"/>
      <c r="T652" s="3"/>
      <c r="U652" s="3"/>
      <c r="V652" s="3"/>
      <c r="W652" s="3"/>
      <c r="X652" s="3"/>
      <c r="Y652" s="3"/>
      <c r="Z652" s="3"/>
      <c r="AA652" s="3"/>
      <c r="AB652" s="3"/>
      <c r="AC652" s="3"/>
      <c r="AD652" s="3"/>
      <c r="AE652" s="3"/>
      <c r="AF652" s="3"/>
      <c r="AG652" s="3"/>
      <c r="AH652" s="3"/>
      <c r="AI652" s="3"/>
      <c r="AJ652" s="3"/>
    </row>
    <row r="653" spans="5:36" s="2" customFormat="1">
      <c r="E653" s="35"/>
      <c r="N653" s="106"/>
      <c r="O653" s="129"/>
      <c r="P653" s="3"/>
      <c r="Q653" s="3"/>
      <c r="R653" s="3"/>
      <c r="S653" s="3"/>
      <c r="T653" s="3"/>
      <c r="U653" s="3"/>
      <c r="V653" s="3"/>
      <c r="W653" s="3"/>
      <c r="X653" s="3"/>
      <c r="Y653" s="3"/>
      <c r="Z653" s="3"/>
      <c r="AA653" s="3"/>
      <c r="AB653" s="3"/>
      <c r="AC653" s="3"/>
      <c r="AD653" s="3"/>
      <c r="AE653" s="3"/>
      <c r="AF653" s="3"/>
      <c r="AG653" s="3"/>
      <c r="AH653" s="3"/>
      <c r="AI653" s="3"/>
      <c r="AJ653" s="3"/>
    </row>
    <row r="654" spans="5:36" s="2" customFormat="1">
      <c r="E654" s="35"/>
      <c r="N654" s="106"/>
      <c r="O654" s="129"/>
      <c r="P654" s="3"/>
      <c r="Q654" s="3"/>
      <c r="R654" s="3"/>
      <c r="S654" s="3"/>
      <c r="T654" s="3"/>
      <c r="U654" s="3"/>
      <c r="V654" s="3"/>
      <c r="W654" s="3"/>
      <c r="X654" s="3"/>
      <c r="Y654" s="3"/>
      <c r="Z654" s="3"/>
      <c r="AA654" s="3"/>
      <c r="AB654" s="3"/>
      <c r="AC654" s="3"/>
      <c r="AD654" s="3"/>
      <c r="AE654" s="3"/>
      <c r="AF654" s="3"/>
      <c r="AG654" s="3"/>
      <c r="AH654" s="3"/>
      <c r="AI654" s="3"/>
      <c r="AJ654" s="3"/>
    </row>
    <row r="655" spans="5:36" s="2" customFormat="1">
      <c r="E655" s="35"/>
      <c r="N655" s="106"/>
      <c r="O655" s="129"/>
      <c r="P655" s="3"/>
      <c r="Q655" s="3"/>
      <c r="R655" s="3"/>
      <c r="S655" s="3"/>
      <c r="T655" s="3"/>
      <c r="U655" s="3"/>
      <c r="V655" s="3"/>
      <c r="W655" s="3"/>
      <c r="X655" s="3"/>
      <c r="Y655" s="3"/>
      <c r="Z655" s="3"/>
      <c r="AA655" s="3"/>
      <c r="AB655" s="3"/>
      <c r="AC655" s="3"/>
      <c r="AD655" s="3"/>
      <c r="AE655" s="3"/>
      <c r="AF655" s="3"/>
      <c r="AG655" s="3"/>
      <c r="AH655" s="3"/>
      <c r="AI655" s="3"/>
      <c r="AJ655" s="3"/>
    </row>
    <row r="656" spans="5:36" s="2" customFormat="1">
      <c r="E656" s="35"/>
      <c r="N656" s="106"/>
      <c r="O656" s="129"/>
      <c r="P656" s="3"/>
      <c r="Q656" s="3"/>
      <c r="R656" s="3"/>
      <c r="S656" s="3"/>
      <c r="T656" s="3"/>
      <c r="U656" s="3"/>
      <c r="V656" s="3"/>
      <c r="W656" s="3"/>
      <c r="X656" s="3"/>
      <c r="Y656" s="3"/>
      <c r="Z656" s="3"/>
      <c r="AA656" s="3"/>
      <c r="AB656" s="3"/>
      <c r="AC656" s="3"/>
      <c r="AD656" s="3"/>
      <c r="AE656" s="3"/>
      <c r="AF656" s="3"/>
      <c r="AG656" s="3"/>
      <c r="AH656" s="3"/>
      <c r="AI656" s="3"/>
      <c r="AJ656" s="3"/>
    </row>
    <row r="657" spans="5:36" s="2" customFormat="1">
      <c r="E657" s="35"/>
      <c r="N657" s="106"/>
      <c r="O657" s="129"/>
      <c r="P657" s="3"/>
      <c r="Q657" s="3"/>
      <c r="R657" s="3"/>
      <c r="S657" s="3"/>
      <c r="T657" s="3"/>
      <c r="U657" s="3"/>
      <c r="V657" s="3"/>
      <c r="W657" s="3"/>
      <c r="X657" s="3"/>
      <c r="Y657" s="3"/>
      <c r="Z657" s="3"/>
      <c r="AA657" s="3"/>
      <c r="AB657" s="3"/>
      <c r="AC657" s="3"/>
      <c r="AD657" s="3"/>
      <c r="AE657" s="3"/>
      <c r="AF657" s="3"/>
      <c r="AG657" s="3"/>
      <c r="AH657" s="3"/>
      <c r="AI657" s="3"/>
      <c r="AJ657" s="3"/>
    </row>
    <row r="658" spans="5:36" s="2" customFormat="1">
      <c r="E658" s="35"/>
      <c r="N658" s="106"/>
      <c r="O658" s="129"/>
      <c r="P658" s="3"/>
      <c r="Q658" s="3"/>
      <c r="R658" s="3"/>
      <c r="S658" s="3"/>
      <c r="T658" s="3"/>
      <c r="U658" s="3"/>
      <c r="V658" s="3"/>
      <c r="W658" s="3"/>
      <c r="X658" s="3"/>
      <c r="Y658" s="3"/>
      <c r="Z658" s="3"/>
      <c r="AA658" s="3"/>
      <c r="AB658" s="3"/>
      <c r="AC658" s="3"/>
      <c r="AD658" s="3"/>
      <c r="AE658" s="3"/>
      <c r="AF658" s="3"/>
      <c r="AG658" s="3"/>
      <c r="AH658" s="3"/>
      <c r="AI658" s="3"/>
      <c r="AJ658" s="3"/>
    </row>
    <row r="659" spans="5:36" s="2" customFormat="1">
      <c r="E659" s="35"/>
      <c r="N659" s="106"/>
      <c r="O659" s="129"/>
      <c r="P659" s="3"/>
      <c r="Q659" s="3"/>
      <c r="R659" s="3"/>
      <c r="S659" s="3"/>
      <c r="T659" s="3"/>
      <c r="U659" s="3"/>
      <c r="V659" s="3"/>
      <c r="W659" s="3"/>
      <c r="X659" s="3"/>
      <c r="Y659" s="3"/>
      <c r="Z659" s="3"/>
      <c r="AA659" s="3"/>
      <c r="AB659" s="3"/>
      <c r="AC659" s="3"/>
      <c r="AD659" s="3"/>
      <c r="AE659" s="3"/>
      <c r="AF659" s="3"/>
      <c r="AG659" s="3"/>
      <c r="AH659" s="3"/>
      <c r="AI659" s="3"/>
      <c r="AJ659" s="3"/>
    </row>
    <row r="660" spans="5:36" s="2" customFormat="1">
      <c r="E660" s="35"/>
      <c r="N660" s="106"/>
      <c r="O660" s="129"/>
      <c r="P660" s="3"/>
      <c r="Q660" s="3"/>
      <c r="R660" s="3"/>
      <c r="S660" s="3"/>
      <c r="T660" s="3"/>
      <c r="U660" s="3"/>
      <c r="V660" s="3"/>
      <c r="W660" s="3"/>
      <c r="X660" s="3"/>
      <c r="Y660" s="3"/>
      <c r="Z660" s="3"/>
      <c r="AA660" s="3"/>
      <c r="AB660" s="3"/>
      <c r="AC660" s="3"/>
      <c r="AD660" s="3"/>
      <c r="AE660" s="3"/>
      <c r="AF660" s="3"/>
      <c r="AG660" s="3"/>
      <c r="AH660" s="3"/>
      <c r="AI660" s="3"/>
      <c r="AJ660" s="3"/>
    </row>
    <row r="661" spans="5:36" s="2" customFormat="1">
      <c r="E661" s="35"/>
      <c r="N661" s="106"/>
      <c r="O661" s="129"/>
      <c r="P661" s="3"/>
      <c r="Q661" s="3"/>
      <c r="R661" s="3"/>
      <c r="S661" s="3"/>
      <c r="T661" s="3"/>
      <c r="U661" s="3"/>
      <c r="V661" s="3"/>
      <c r="W661" s="3"/>
      <c r="X661" s="3"/>
      <c r="Y661" s="3"/>
      <c r="Z661" s="3"/>
      <c r="AA661" s="3"/>
      <c r="AB661" s="3"/>
      <c r="AC661" s="3"/>
      <c r="AD661" s="3"/>
      <c r="AE661" s="3"/>
      <c r="AF661" s="3"/>
      <c r="AG661" s="3"/>
      <c r="AH661" s="3"/>
      <c r="AI661" s="3"/>
      <c r="AJ661" s="3"/>
    </row>
    <row r="662" spans="5:36" s="2" customFormat="1">
      <c r="E662" s="35"/>
      <c r="N662" s="106"/>
      <c r="O662" s="129"/>
      <c r="P662" s="3"/>
      <c r="Q662" s="3"/>
      <c r="R662" s="3"/>
      <c r="S662" s="3"/>
      <c r="T662" s="3"/>
      <c r="U662" s="3"/>
      <c r="V662" s="3"/>
      <c r="W662" s="3"/>
      <c r="X662" s="3"/>
      <c r="Y662" s="3"/>
      <c r="Z662" s="3"/>
      <c r="AA662" s="3"/>
      <c r="AB662" s="3"/>
      <c r="AC662" s="3"/>
      <c r="AD662" s="3"/>
      <c r="AE662" s="3"/>
      <c r="AF662" s="3"/>
      <c r="AG662" s="3"/>
      <c r="AH662" s="3"/>
      <c r="AI662" s="3"/>
      <c r="AJ662" s="3"/>
    </row>
    <row r="663" spans="5:36" s="2" customFormat="1">
      <c r="E663" s="35"/>
      <c r="N663" s="106"/>
      <c r="O663" s="129"/>
      <c r="P663" s="3"/>
      <c r="Q663" s="3"/>
      <c r="R663" s="3"/>
      <c r="S663" s="3"/>
      <c r="T663" s="3"/>
      <c r="U663" s="3"/>
      <c r="V663" s="3"/>
      <c r="W663" s="3"/>
      <c r="X663" s="3"/>
      <c r="Y663" s="3"/>
      <c r="Z663" s="3"/>
      <c r="AA663" s="3"/>
      <c r="AB663" s="3"/>
      <c r="AC663" s="3"/>
      <c r="AD663" s="3"/>
      <c r="AE663" s="3"/>
      <c r="AF663" s="3"/>
      <c r="AG663" s="3"/>
      <c r="AH663" s="3"/>
      <c r="AI663" s="3"/>
      <c r="AJ663" s="3"/>
    </row>
    <row r="664" spans="5:36" s="2" customFormat="1">
      <c r="E664" s="35"/>
      <c r="N664" s="106"/>
      <c r="O664" s="129"/>
      <c r="P664" s="3"/>
      <c r="Q664" s="3"/>
      <c r="R664" s="3"/>
      <c r="S664" s="3"/>
      <c r="T664" s="3"/>
      <c r="U664" s="3"/>
      <c r="V664" s="3"/>
      <c r="W664" s="3"/>
      <c r="X664" s="3"/>
      <c r="Y664" s="3"/>
      <c r="Z664" s="3"/>
      <c r="AA664" s="3"/>
      <c r="AB664" s="3"/>
      <c r="AC664" s="3"/>
      <c r="AD664" s="3"/>
      <c r="AE664" s="3"/>
      <c r="AF664" s="3"/>
      <c r="AG664" s="3"/>
      <c r="AH664" s="3"/>
      <c r="AI664" s="3"/>
      <c r="AJ664" s="3"/>
    </row>
    <row r="665" spans="5:36" s="2" customFormat="1">
      <c r="E665" s="35"/>
      <c r="N665" s="106"/>
      <c r="O665" s="129"/>
      <c r="P665" s="3"/>
      <c r="Q665" s="3"/>
      <c r="R665" s="3"/>
      <c r="S665" s="3"/>
      <c r="T665" s="3"/>
      <c r="U665" s="3"/>
      <c r="V665" s="3"/>
      <c r="W665" s="3"/>
      <c r="X665" s="3"/>
      <c r="Y665" s="3"/>
      <c r="Z665" s="3"/>
      <c r="AA665" s="3"/>
      <c r="AB665" s="3"/>
      <c r="AC665" s="3"/>
      <c r="AD665" s="3"/>
      <c r="AE665" s="3"/>
      <c r="AF665" s="3"/>
      <c r="AG665" s="3"/>
      <c r="AH665" s="3"/>
      <c r="AI665" s="3"/>
      <c r="AJ665" s="3"/>
    </row>
    <row r="666" spans="5:36" s="2" customFormat="1">
      <c r="E666" s="35"/>
      <c r="N666" s="106"/>
      <c r="O666" s="129"/>
      <c r="P666" s="3"/>
      <c r="Q666" s="3"/>
      <c r="R666" s="3"/>
      <c r="S666" s="3"/>
      <c r="T666" s="3"/>
      <c r="U666" s="3"/>
      <c r="V666" s="3"/>
      <c r="W666" s="3"/>
      <c r="X666" s="3"/>
      <c r="Y666" s="3"/>
      <c r="Z666" s="3"/>
      <c r="AA666" s="3"/>
      <c r="AB666" s="3"/>
      <c r="AC666" s="3"/>
      <c r="AD666" s="3"/>
      <c r="AE666" s="3"/>
      <c r="AF666" s="3"/>
      <c r="AG666" s="3"/>
      <c r="AH666" s="3"/>
      <c r="AI666" s="3"/>
      <c r="AJ666" s="3"/>
    </row>
    <row r="667" spans="5:36" s="2" customFormat="1">
      <c r="E667" s="35"/>
      <c r="N667" s="106"/>
      <c r="O667" s="129"/>
      <c r="P667" s="3"/>
      <c r="Q667" s="3"/>
      <c r="R667" s="3"/>
      <c r="S667" s="3"/>
      <c r="T667" s="3"/>
      <c r="U667" s="3"/>
      <c r="V667" s="3"/>
      <c r="W667" s="3"/>
      <c r="X667" s="3"/>
      <c r="Y667" s="3"/>
      <c r="Z667" s="3"/>
      <c r="AA667" s="3"/>
      <c r="AB667" s="3"/>
      <c r="AC667" s="3"/>
      <c r="AD667" s="3"/>
      <c r="AE667" s="3"/>
      <c r="AF667" s="3"/>
      <c r="AG667" s="3"/>
      <c r="AH667" s="3"/>
      <c r="AI667" s="3"/>
      <c r="AJ667" s="3"/>
    </row>
    <row r="668" spans="5:36" s="2" customFormat="1">
      <c r="E668" s="35"/>
      <c r="N668" s="106"/>
      <c r="O668" s="129"/>
      <c r="P668" s="3"/>
      <c r="Q668" s="3"/>
      <c r="R668" s="3"/>
      <c r="S668" s="3"/>
      <c r="T668" s="3"/>
      <c r="U668" s="3"/>
      <c r="V668" s="3"/>
      <c r="W668" s="3"/>
      <c r="X668" s="3"/>
      <c r="Y668" s="3"/>
      <c r="Z668" s="3"/>
      <c r="AA668" s="3"/>
      <c r="AB668" s="3"/>
      <c r="AC668" s="3"/>
      <c r="AD668" s="3"/>
      <c r="AE668" s="3"/>
      <c r="AF668" s="3"/>
      <c r="AG668" s="3"/>
      <c r="AH668" s="3"/>
      <c r="AI668" s="3"/>
      <c r="AJ668" s="3"/>
    </row>
    <row r="669" spans="5:36" s="2" customFormat="1">
      <c r="E669" s="35"/>
      <c r="N669" s="106"/>
      <c r="O669" s="129"/>
      <c r="P669" s="3"/>
      <c r="Q669" s="3"/>
      <c r="R669" s="3"/>
      <c r="S669" s="3"/>
      <c r="T669" s="3"/>
      <c r="U669" s="3"/>
      <c r="V669" s="3"/>
      <c r="W669" s="3"/>
      <c r="X669" s="3"/>
      <c r="Y669" s="3"/>
      <c r="Z669" s="3"/>
      <c r="AA669" s="3"/>
      <c r="AB669" s="3"/>
      <c r="AC669" s="3"/>
      <c r="AD669" s="3"/>
      <c r="AE669" s="3"/>
      <c r="AF669" s="3"/>
      <c r="AG669" s="3"/>
      <c r="AH669" s="3"/>
      <c r="AI669" s="3"/>
      <c r="AJ669" s="3"/>
    </row>
    <row r="670" spans="5:36" s="2" customFormat="1">
      <c r="E670" s="35"/>
      <c r="N670" s="106"/>
      <c r="O670" s="129"/>
      <c r="P670" s="3"/>
      <c r="Q670" s="3"/>
      <c r="R670" s="3"/>
      <c r="S670" s="3"/>
      <c r="T670" s="3"/>
      <c r="U670" s="3"/>
      <c r="V670" s="3"/>
      <c r="W670" s="3"/>
      <c r="X670" s="3"/>
      <c r="Y670" s="3"/>
      <c r="Z670" s="3"/>
      <c r="AA670" s="3"/>
      <c r="AB670" s="3"/>
      <c r="AC670" s="3"/>
      <c r="AD670" s="3"/>
      <c r="AE670" s="3"/>
      <c r="AF670" s="3"/>
      <c r="AG670" s="3"/>
      <c r="AH670" s="3"/>
      <c r="AI670" s="3"/>
      <c r="AJ670" s="3"/>
    </row>
    <row r="671" spans="5:36" s="2" customFormat="1">
      <c r="E671" s="35"/>
      <c r="N671" s="106"/>
      <c r="O671" s="129"/>
      <c r="P671" s="3"/>
      <c r="Q671" s="3"/>
      <c r="R671" s="3"/>
      <c r="S671" s="3"/>
      <c r="T671" s="3"/>
      <c r="U671" s="3"/>
      <c r="V671" s="3"/>
      <c r="W671" s="3"/>
      <c r="X671" s="3"/>
      <c r="Y671" s="3"/>
      <c r="Z671" s="3"/>
      <c r="AA671" s="3"/>
      <c r="AB671" s="3"/>
      <c r="AC671" s="3"/>
      <c r="AD671" s="3"/>
      <c r="AE671" s="3"/>
      <c r="AF671" s="3"/>
      <c r="AG671" s="3"/>
      <c r="AH671" s="3"/>
      <c r="AI671" s="3"/>
      <c r="AJ671" s="3"/>
    </row>
    <row r="672" spans="5:36" s="2" customFormat="1">
      <c r="E672" s="35"/>
      <c r="N672" s="106"/>
      <c r="O672" s="129"/>
      <c r="P672" s="3"/>
      <c r="Q672" s="3"/>
      <c r="R672" s="3"/>
      <c r="S672" s="3"/>
      <c r="T672" s="3"/>
      <c r="U672" s="3"/>
      <c r="V672" s="3"/>
      <c r="W672" s="3"/>
      <c r="X672" s="3"/>
      <c r="Y672" s="3"/>
      <c r="Z672" s="3"/>
      <c r="AA672" s="3"/>
      <c r="AB672" s="3"/>
      <c r="AC672" s="3"/>
      <c r="AD672" s="3"/>
      <c r="AE672" s="3"/>
      <c r="AF672" s="3"/>
      <c r="AG672" s="3"/>
      <c r="AH672" s="3"/>
      <c r="AI672" s="3"/>
      <c r="AJ672" s="3"/>
    </row>
    <row r="673" spans="5:36" s="2" customFormat="1">
      <c r="E673" s="35"/>
      <c r="N673" s="106"/>
      <c r="O673" s="129"/>
      <c r="P673" s="3"/>
      <c r="Q673" s="3"/>
      <c r="R673" s="3"/>
      <c r="S673" s="3"/>
      <c r="T673" s="3"/>
      <c r="U673" s="3"/>
      <c r="V673" s="3"/>
      <c r="W673" s="3"/>
      <c r="X673" s="3"/>
      <c r="Y673" s="3"/>
      <c r="Z673" s="3"/>
      <c r="AA673" s="3"/>
      <c r="AB673" s="3"/>
      <c r="AC673" s="3"/>
      <c r="AD673" s="3"/>
      <c r="AE673" s="3"/>
      <c r="AF673" s="3"/>
      <c r="AG673" s="3"/>
      <c r="AH673" s="3"/>
      <c r="AI673" s="3"/>
      <c r="AJ673" s="3"/>
    </row>
    <row r="674" spans="5:36" s="2" customFormat="1">
      <c r="E674" s="35"/>
      <c r="N674" s="106"/>
      <c r="O674" s="129"/>
      <c r="P674" s="3"/>
      <c r="Q674" s="3"/>
      <c r="R674" s="3"/>
      <c r="S674" s="3"/>
      <c r="T674" s="3"/>
      <c r="U674" s="3"/>
      <c r="V674" s="3"/>
      <c r="W674" s="3"/>
      <c r="X674" s="3"/>
      <c r="Y674" s="3"/>
      <c r="Z674" s="3"/>
      <c r="AA674" s="3"/>
      <c r="AB674" s="3"/>
      <c r="AC674" s="3"/>
      <c r="AD674" s="3"/>
      <c r="AE674" s="3"/>
      <c r="AF674" s="3"/>
      <c r="AG674" s="3"/>
      <c r="AH674" s="3"/>
      <c r="AI674" s="3"/>
      <c r="AJ674" s="3"/>
    </row>
    <row r="675" spans="5:36" s="2" customFormat="1">
      <c r="E675" s="35"/>
      <c r="N675" s="106"/>
      <c r="O675" s="129"/>
      <c r="P675" s="3"/>
      <c r="Q675" s="3"/>
      <c r="R675" s="3"/>
      <c r="S675" s="3"/>
      <c r="T675" s="3"/>
      <c r="U675" s="3"/>
      <c r="V675" s="3"/>
      <c r="W675" s="3"/>
      <c r="X675" s="3"/>
      <c r="Y675" s="3"/>
      <c r="Z675" s="3"/>
      <c r="AA675" s="3"/>
      <c r="AB675" s="3"/>
      <c r="AC675" s="3"/>
      <c r="AD675" s="3"/>
      <c r="AE675" s="3"/>
      <c r="AF675" s="3"/>
      <c r="AG675" s="3"/>
      <c r="AH675" s="3"/>
      <c r="AI675" s="3"/>
      <c r="AJ675" s="3"/>
    </row>
    <row r="676" spans="5:36" s="2" customFormat="1">
      <c r="E676" s="35"/>
      <c r="N676" s="106"/>
      <c r="O676" s="129"/>
      <c r="P676" s="3"/>
      <c r="Q676" s="3"/>
      <c r="R676" s="3"/>
      <c r="S676" s="3"/>
      <c r="T676" s="3"/>
      <c r="U676" s="3"/>
      <c r="V676" s="3"/>
      <c r="W676" s="3"/>
      <c r="X676" s="3"/>
      <c r="Y676" s="3"/>
      <c r="Z676" s="3"/>
      <c r="AA676" s="3"/>
      <c r="AB676" s="3"/>
      <c r="AC676" s="3"/>
      <c r="AD676" s="3"/>
      <c r="AE676" s="3"/>
      <c r="AF676" s="3"/>
      <c r="AG676" s="3"/>
      <c r="AH676" s="3"/>
      <c r="AI676" s="3"/>
      <c r="AJ676" s="3"/>
    </row>
    <row r="677" spans="5:36" s="2" customFormat="1">
      <c r="E677" s="35"/>
      <c r="N677" s="106"/>
      <c r="O677" s="129"/>
      <c r="P677" s="3"/>
      <c r="Q677" s="3"/>
      <c r="R677" s="3"/>
      <c r="S677" s="3"/>
      <c r="T677" s="3"/>
      <c r="U677" s="3"/>
      <c r="V677" s="3"/>
      <c r="W677" s="3"/>
      <c r="X677" s="3"/>
      <c r="Y677" s="3"/>
      <c r="Z677" s="3"/>
      <c r="AA677" s="3"/>
      <c r="AB677" s="3"/>
      <c r="AC677" s="3"/>
      <c r="AD677" s="3"/>
      <c r="AE677" s="3"/>
      <c r="AF677" s="3"/>
      <c r="AG677" s="3"/>
      <c r="AH677" s="3"/>
      <c r="AI677" s="3"/>
      <c r="AJ677" s="3"/>
    </row>
    <row r="678" spans="5:36" s="2" customFormat="1">
      <c r="E678" s="35"/>
      <c r="N678" s="106"/>
      <c r="O678" s="129"/>
      <c r="P678" s="3"/>
      <c r="Q678" s="3"/>
      <c r="R678" s="3"/>
      <c r="S678" s="3"/>
      <c r="T678" s="3"/>
      <c r="U678" s="3"/>
      <c r="V678" s="3"/>
      <c r="W678" s="3"/>
      <c r="X678" s="3"/>
      <c r="Y678" s="3"/>
      <c r="Z678" s="3"/>
      <c r="AA678" s="3"/>
      <c r="AB678" s="3"/>
      <c r="AC678" s="3"/>
      <c r="AD678" s="3"/>
      <c r="AE678" s="3"/>
      <c r="AF678" s="3"/>
      <c r="AG678" s="3"/>
      <c r="AH678" s="3"/>
      <c r="AI678" s="3"/>
      <c r="AJ678" s="3"/>
    </row>
    <row r="679" spans="5:36" s="2" customFormat="1">
      <c r="E679" s="35"/>
      <c r="N679" s="106"/>
      <c r="O679" s="129"/>
      <c r="P679" s="3"/>
      <c r="Q679" s="3"/>
      <c r="R679" s="3"/>
      <c r="S679" s="3"/>
      <c r="T679" s="3"/>
      <c r="U679" s="3"/>
      <c r="V679" s="3"/>
      <c r="W679" s="3"/>
      <c r="X679" s="3"/>
      <c r="Y679" s="3"/>
      <c r="Z679" s="3"/>
      <c r="AA679" s="3"/>
      <c r="AB679" s="3"/>
      <c r="AC679" s="3"/>
      <c r="AD679" s="3"/>
      <c r="AE679" s="3"/>
      <c r="AF679" s="3"/>
      <c r="AG679" s="3"/>
      <c r="AH679" s="3"/>
      <c r="AI679" s="3"/>
      <c r="AJ679" s="3"/>
    </row>
    <row r="680" spans="5:36" s="2" customFormat="1">
      <c r="E680" s="35"/>
      <c r="N680" s="106"/>
      <c r="O680" s="129"/>
      <c r="P680" s="3"/>
      <c r="Q680" s="3"/>
      <c r="R680" s="3"/>
      <c r="S680" s="3"/>
      <c r="T680" s="3"/>
      <c r="U680" s="3"/>
      <c r="V680" s="3"/>
      <c r="W680" s="3"/>
      <c r="X680" s="3"/>
      <c r="Y680" s="3"/>
      <c r="Z680" s="3"/>
      <c r="AA680" s="3"/>
      <c r="AB680" s="3"/>
      <c r="AC680" s="3"/>
      <c r="AD680" s="3"/>
      <c r="AE680" s="3"/>
      <c r="AF680" s="3"/>
      <c r="AG680" s="3"/>
      <c r="AH680" s="3"/>
      <c r="AI680" s="3"/>
      <c r="AJ680" s="3"/>
    </row>
    <row r="681" spans="5:36" s="2" customFormat="1">
      <c r="E681" s="35"/>
      <c r="N681" s="106"/>
      <c r="O681" s="129"/>
      <c r="P681" s="3"/>
      <c r="Q681" s="3"/>
      <c r="R681" s="3"/>
      <c r="S681" s="3"/>
      <c r="T681" s="3"/>
      <c r="U681" s="3"/>
      <c r="V681" s="3"/>
      <c r="W681" s="3"/>
      <c r="X681" s="3"/>
      <c r="Y681" s="3"/>
      <c r="Z681" s="3"/>
      <c r="AA681" s="3"/>
      <c r="AB681" s="3"/>
      <c r="AC681" s="3"/>
      <c r="AD681" s="3"/>
      <c r="AE681" s="3"/>
      <c r="AF681" s="3"/>
      <c r="AG681" s="3"/>
      <c r="AH681" s="3"/>
      <c r="AI681" s="3"/>
      <c r="AJ681" s="3"/>
    </row>
    <row r="682" spans="5:36" s="2" customFormat="1">
      <c r="E682" s="35"/>
      <c r="N682" s="106"/>
      <c r="O682" s="129"/>
      <c r="P682" s="3"/>
      <c r="Q682" s="3"/>
      <c r="R682" s="3"/>
      <c r="S682" s="3"/>
      <c r="T682" s="3"/>
      <c r="U682" s="3"/>
      <c r="V682" s="3"/>
      <c r="W682" s="3"/>
      <c r="X682" s="3"/>
      <c r="Y682" s="3"/>
      <c r="Z682" s="3"/>
      <c r="AA682" s="3"/>
      <c r="AB682" s="3"/>
      <c r="AC682" s="3"/>
      <c r="AD682" s="3"/>
      <c r="AE682" s="3"/>
      <c r="AF682" s="3"/>
      <c r="AG682" s="3"/>
      <c r="AH682" s="3"/>
      <c r="AI682" s="3"/>
      <c r="AJ682" s="3"/>
    </row>
    <row r="683" spans="5:36" s="2" customFormat="1">
      <c r="E683" s="35"/>
      <c r="N683" s="106"/>
      <c r="O683" s="129"/>
      <c r="P683" s="3"/>
      <c r="Q683" s="3"/>
      <c r="R683" s="3"/>
      <c r="S683" s="3"/>
      <c r="T683" s="3"/>
      <c r="U683" s="3"/>
      <c r="V683" s="3"/>
      <c r="W683" s="3"/>
      <c r="X683" s="3"/>
      <c r="Y683" s="3"/>
      <c r="Z683" s="3"/>
      <c r="AA683" s="3"/>
      <c r="AB683" s="3"/>
      <c r="AC683" s="3"/>
      <c r="AD683" s="3"/>
      <c r="AE683" s="3"/>
      <c r="AF683" s="3"/>
      <c r="AG683" s="3"/>
      <c r="AH683" s="3"/>
      <c r="AI683" s="3"/>
      <c r="AJ683" s="3"/>
    </row>
    <row r="684" spans="5:36" s="2" customFormat="1">
      <c r="E684" s="35"/>
      <c r="N684" s="106"/>
      <c r="O684" s="129"/>
      <c r="P684" s="3"/>
      <c r="Q684" s="3"/>
      <c r="R684" s="3"/>
      <c r="S684" s="3"/>
      <c r="T684" s="3"/>
      <c r="U684" s="3"/>
      <c r="V684" s="3"/>
      <c r="W684" s="3"/>
      <c r="X684" s="3"/>
      <c r="Y684" s="3"/>
      <c r="Z684" s="3"/>
      <c r="AA684" s="3"/>
      <c r="AB684" s="3"/>
      <c r="AC684" s="3"/>
      <c r="AD684" s="3"/>
      <c r="AE684" s="3"/>
      <c r="AF684" s="3"/>
      <c r="AG684" s="3"/>
      <c r="AH684" s="3"/>
      <c r="AI684" s="3"/>
      <c r="AJ684" s="3"/>
    </row>
    <row r="685" spans="5:36" s="2" customFormat="1">
      <c r="E685" s="35"/>
      <c r="N685" s="106"/>
      <c r="O685" s="129"/>
      <c r="P685" s="3"/>
      <c r="Q685" s="3"/>
      <c r="R685" s="3"/>
      <c r="S685" s="3"/>
      <c r="T685" s="3"/>
      <c r="U685" s="3"/>
      <c r="V685" s="3"/>
      <c r="W685" s="3"/>
      <c r="X685" s="3"/>
      <c r="Y685" s="3"/>
      <c r="Z685" s="3"/>
      <c r="AA685" s="3"/>
      <c r="AB685" s="3"/>
      <c r="AC685" s="3"/>
      <c r="AD685" s="3"/>
      <c r="AE685" s="3"/>
      <c r="AF685" s="3"/>
      <c r="AG685" s="3"/>
      <c r="AH685" s="3"/>
      <c r="AI685" s="3"/>
      <c r="AJ685" s="3"/>
    </row>
    <row r="686" spans="5:36" s="2" customFormat="1">
      <c r="E686" s="35"/>
      <c r="N686" s="106"/>
      <c r="O686" s="129"/>
      <c r="P686" s="3"/>
      <c r="Q686" s="3"/>
      <c r="R686" s="3"/>
      <c r="S686" s="3"/>
      <c r="T686" s="3"/>
      <c r="U686" s="3"/>
      <c r="V686" s="3"/>
      <c r="W686" s="3"/>
      <c r="X686" s="3"/>
      <c r="Y686" s="3"/>
      <c r="Z686" s="3"/>
      <c r="AA686" s="3"/>
      <c r="AB686" s="3"/>
      <c r="AC686" s="3"/>
      <c r="AD686" s="3"/>
      <c r="AE686" s="3"/>
      <c r="AF686" s="3"/>
      <c r="AG686" s="3"/>
      <c r="AH686" s="3"/>
      <c r="AI686" s="3"/>
      <c r="AJ686" s="3"/>
    </row>
    <row r="687" spans="5:36" s="2" customFormat="1">
      <c r="E687" s="35"/>
      <c r="N687" s="106"/>
      <c r="O687" s="129"/>
      <c r="P687" s="3"/>
      <c r="Q687" s="3"/>
      <c r="R687" s="3"/>
      <c r="S687" s="3"/>
      <c r="T687" s="3"/>
      <c r="U687" s="3"/>
      <c r="V687" s="3"/>
      <c r="W687" s="3"/>
      <c r="X687" s="3"/>
      <c r="Y687" s="3"/>
      <c r="Z687" s="3"/>
      <c r="AA687" s="3"/>
      <c r="AB687" s="3"/>
      <c r="AC687" s="3"/>
      <c r="AD687" s="3"/>
      <c r="AE687" s="3"/>
      <c r="AF687" s="3"/>
      <c r="AG687" s="3"/>
      <c r="AH687" s="3"/>
      <c r="AI687" s="3"/>
      <c r="AJ687" s="3"/>
    </row>
    <row r="688" spans="5:36" s="2" customFormat="1">
      <c r="E688" s="35"/>
      <c r="N688" s="106"/>
      <c r="O688" s="129"/>
      <c r="P688" s="3"/>
      <c r="Q688" s="3"/>
      <c r="R688" s="3"/>
      <c r="S688" s="3"/>
      <c r="T688" s="3"/>
      <c r="U688" s="3"/>
      <c r="V688" s="3"/>
      <c r="W688" s="3"/>
      <c r="X688" s="3"/>
      <c r="Y688" s="3"/>
      <c r="Z688" s="3"/>
      <c r="AA688" s="3"/>
      <c r="AB688" s="3"/>
      <c r="AC688" s="3"/>
      <c r="AD688" s="3"/>
      <c r="AE688" s="3"/>
      <c r="AF688" s="3"/>
      <c r="AG688" s="3"/>
      <c r="AH688" s="3"/>
      <c r="AI688" s="3"/>
      <c r="AJ688" s="3"/>
    </row>
    <row r="689" spans="5:36" s="2" customFormat="1">
      <c r="E689" s="35"/>
      <c r="N689" s="106"/>
      <c r="O689" s="129"/>
      <c r="P689" s="3"/>
      <c r="Q689" s="3"/>
      <c r="R689" s="3"/>
      <c r="S689" s="3"/>
      <c r="T689" s="3"/>
      <c r="U689" s="3"/>
      <c r="V689" s="3"/>
      <c r="W689" s="3"/>
      <c r="X689" s="3"/>
      <c r="Y689" s="3"/>
      <c r="Z689" s="3"/>
      <c r="AA689" s="3"/>
      <c r="AB689" s="3"/>
      <c r="AC689" s="3"/>
      <c r="AD689" s="3"/>
      <c r="AE689" s="3"/>
      <c r="AF689" s="3"/>
      <c r="AG689" s="3"/>
      <c r="AH689" s="3"/>
      <c r="AI689" s="3"/>
      <c r="AJ689" s="3"/>
    </row>
    <row r="690" spans="5:36" s="2" customFormat="1">
      <c r="E690" s="35"/>
      <c r="N690" s="106"/>
      <c r="O690" s="129"/>
      <c r="P690" s="3"/>
      <c r="Q690" s="3"/>
      <c r="R690" s="3"/>
      <c r="S690" s="3"/>
      <c r="T690" s="3"/>
      <c r="U690" s="3"/>
      <c r="V690" s="3"/>
      <c r="W690" s="3"/>
      <c r="X690" s="3"/>
      <c r="Y690" s="3"/>
      <c r="Z690" s="3"/>
      <c r="AA690" s="3"/>
      <c r="AB690" s="3"/>
      <c r="AC690" s="3"/>
      <c r="AD690" s="3"/>
      <c r="AE690" s="3"/>
      <c r="AF690" s="3"/>
      <c r="AG690" s="3"/>
      <c r="AH690" s="3"/>
      <c r="AI690" s="3"/>
      <c r="AJ690" s="3"/>
    </row>
    <row r="691" spans="5:36" s="2" customFormat="1">
      <c r="E691" s="35"/>
      <c r="N691" s="106"/>
      <c r="O691" s="129"/>
      <c r="P691" s="3"/>
      <c r="Q691" s="3"/>
      <c r="R691" s="3"/>
      <c r="S691" s="3"/>
      <c r="T691" s="3"/>
      <c r="U691" s="3"/>
      <c r="V691" s="3"/>
      <c r="W691" s="3"/>
      <c r="X691" s="3"/>
      <c r="Y691" s="3"/>
      <c r="Z691" s="3"/>
      <c r="AA691" s="3"/>
      <c r="AB691" s="3"/>
      <c r="AC691" s="3"/>
      <c r="AD691" s="3"/>
      <c r="AE691" s="3"/>
      <c r="AF691" s="3"/>
      <c r="AG691" s="3"/>
      <c r="AH691" s="3"/>
      <c r="AI691" s="3"/>
      <c r="AJ691" s="3"/>
    </row>
    <row r="692" spans="5:36" s="2" customFormat="1">
      <c r="E692" s="35"/>
      <c r="N692" s="106"/>
      <c r="O692" s="129"/>
      <c r="P692" s="3"/>
      <c r="Q692" s="3"/>
      <c r="R692" s="3"/>
      <c r="S692" s="3"/>
      <c r="T692" s="3"/>
      <c r="U692" s="3"/>
      <c r="V692" s="3"/>
      <c r="W692" s="3"/>
      <c r="X692" s="3"/>
      <c r="Y692" s="3"/>
      <c r="Z692" s="3"/>
      <c r="AA692" s="3"/>
      <c r="AB692" s="3"/>
      <c r="AC692" s="3"/>
      <c r="AD692" s="3"/>
      <c r="AE692" s="3"/>
      <c r="AF692" s="3"/>
      <c r="AG692" s="3"/>
      <c r="AH692" s="3"/>
      <c r="AI692" s="3"/>
      <c r="AJ692" s="3"/>
    </row>
    <row r="693" spans="5:36" s="2" customFormat="1">
      <c r="E693" s="35"/>
      <c r="N693" s="106"/>
      <c r="O693" s="129"/>
      <c r="P693" s="3"/>
      <c r="Q693" s="3"/>
      <c r="R693" s="3"/>
      <c r="S693" s="3"/>
      <c r="T693" s="3"/>
      <c r="U693" s="3"/>
      <c r="V693" s="3"/>
      <c r="W693" s="3"/>
      <c r="X693" s="3"/>
      <c r="Y693" s="3"/>
      <c r="Z693" s="3"/>
      <c r="AA693" s="3"/>
      <c r="AB693" s="3"/>
      <c r="AC693" s="3"/>
      <c r="AD693" s="3"/>
      <c r="AE693" s="3"/>
      <c r="AF693" s="3"/>
      <c r="AG693" s="3"/>
      <c r="AH693" s="3"/>
      <c r="AI693" s="3"/>
      <c r="AJ693" s="3"/>
    </row>
    <row r="694" spans="5:36" s="2" customFormat="1">
      <c r="E694" s="35"/>
      <c r="N694" s="106"/>
      <c r="O694" s="129"/>
      <c r="P694" s="3"/>
      <c r="Q694" s="3"/>
      <c r="R694" s="3"/>
      <c r="S694" s="3"/>
      <c r="T694" s="3"/>
      <c r="U694" s="3"/>
      <c r="V694" s="3"/>
      <c r="W694" s="3"/>
      <c r="X694" s="3"/>
      <c r="Y694" s="3"/>
      <c r="Z694" s="3"/>
      <c r="AA694" s="3"/>
      <c r="AB694" s="3"/>
      <c r="AC694" s="3"/>
      <c r="AD694" s="3"/>
      <c r="AE694" s="3"/>
      <c r="AF694" s="3"/>
      <c r="AG694" s="3"/>
      <c r="AH694" s="3"/>
      <c r="AI694" s="3"/>
      <c r="AJ694" s="3"/>
    </row>
    <row r="695" spans="5:36" s="2" customFormat="1">
      <c r="E695" s="35"/>
      <c r="N695" s="106"/>
      <c r="O695" s="129"/>
      <c r="P695" s="3"/>
      <c r="Q695" s="3"/>
      <c r="R695" s="3"/>
      <c r="S695" s="3"/>
      <c r="T695" s="3"/>
      <c r="U695" s="3"/>
      <c r="V695" s="3"/>
      <c r="W695" s="3"/>
      <c r="X695" s="3"/>
      <c r="Y695" s="3"/>
      <c r="Z695" s="3"/>
      <c r="AA695" s="3"/>
      <c r="AB695" s="3"/>
      <c r="AC695" s="3"/>
      <c r="AD695" s="3"/>
      <c r="AE695" s="3"/>
      <c r="AF695" s="3"/>
      <c r="AG695" s="3"/>
      <c r="AH695" s="3"/>
      <c r="AI695" s="3"/>
      <c r="AJ695" s="3"/>
    </row>
    <row r="696" spans="5:36" s="2" customFormat="1">
      <c r="E696" s="35"/>
      <c r="N696" s="106"/>
      <c r="O696" s="129"/>
      <c r="P696" s="3"/>
      <c r="Q696" s="3"/>
      <c r="R696" s="3"/>
      <c r="S696" s="3"/>
      <c r="T696" s="3"/>
      <c r="U696" s="3"/>
      <c r="V696" s="3"/>
      <c r="W696" s="3"/>
      <c r="X696" s="3"/>
      <c r="Y696" s="3"/>
      <c r="Z696" s="3"/>
      <c r="AA696" s="3"/>
      <c r="AB696" s="3"/>
      <c r="AC696" s="3"/>
      <c r="AD696" s="3"/>
      <c r="AE696" s="3"/>
      <c r="AF696" s="3"/>
      <c r="AG696" s="3"/>
      <c r="AH696" s="3"/>
      <c r="AI696" s="3"/>
      <c r="AJ696" s="3"/>
    </row>
    <row r="697" spans="5:36" s="2" customFormat="1">
      <c r="E697" s="35"/>
      <c r="N697" s="106"/>
      <c r="O697" s="129"/>
      <c r="P697" s="3"/>
      <c r="Q697" s="3"/>
      <c r="R697" s="3"/>
      <c r="S697" s="3"/>
      <c r="T697" s="3"/>
      <c r="U697" s="3"/>
      <c r="V697" s="3"/>
      <c r="W697" s="3"/>
      <c r="X697" s="3"/>
      <c r="Y697" s="3"/>
      <c r="Z697" s="3"/>
      <c r="AA697" s="3"/>
      <c r="AB697" s="3"/>
      <c r="AC697" s="3"/>
      <c r="AD697" s="3"/>
      <c r="AE697" s="3"/>
      <c r="AF697" s="3"/>
      <c r="AG697" s="3"/>
      <c r="AH697" s="3"/>
      <c r="AI697" s="3"/>
      <c r="AJ697" s="3"/>
    </row>
    <row r="698" spans="5:36" s="2" customFormat="1">
      <c r="E698" s="35"/>
      <c r="N698" s="106"/>
      <c r="O698" s="129"/>
      <c r="P698" s="3"/>
      <c r="Q698" s="3"/>
      <c r="R698" s="3"/>
      <c r="S698" s="3"/>
      <c r="T698" s="3"/>
      <c r="U698" s="3"/>
      <c r="V698" s="3"/>
      <c r="W698" s="3"/>
      <c r="X698" s="3"/>
      <c r="Y698" s="3"/>
      <c r="Z698" s="3"/>
      <c r="AA698" s="3"/>
      <c r="AB698" s="3"/>
      <c r="AC698" s="3"/>
      <c r="AD698" s="3"/>
      <c r="AE698" s="3"/>
      <c r="AF698" s="3"/>
      <c r="AG698" s="3"/>
      <c r="AH698" s="3"/>
      <c r="AI698" s="3"/>
      <c r="AJ698" s="3"/>
    </row>
    <row r="699" spans="5:36" s="2" customFormat="1">
      <c r="E699" s="35"/>
      <c r="N699" s="106"/>
      <c r="O699" s="129"/>
      <c r="P699" s="3"/>
      <c r="Q699" s="3"/>
      <c r="R699" s="3"/>
      <c r="S699" s="3"/>
      <c r="T699" s="3"/>
      <c r="U699" s="3"/>
      <c r="V699" s="3"/>
      <c r="W699" s="3"/>
      <c r="X699" s="3"/>
      <c r="Y699" s="3"/>
      <c r="Z699" s="3"/>
      <c r="AA699" s="3"/>
      <c r="AB699" s="3"/>
      <c r="AC699" s="3"/>
      <c r="AD699" s="3"/>
      <c r="AE699" s="3"/>
      <c r="AF699" s="3"/>
      <c r="AG699" s="3"/>
      <c r="AH699" s="3"/>
      <c r="AI699" s="3"/>
      <c r="AJ699" s="3"/>
    </row>
    <row r="700" spans="5:36" s="2" customFormat="1">
      <c r="E700" s="35"/>
      <c r="N700" s="106"/>
      <c r="O700" s="129"/>
      <c r="P700" s="3"/>
      <c r="Q700" s="3"/>
      <c r="R700" s="3"/>
      <c r="S700" s="3"/>
      <c r="T700" s="3"/>
      <c r="U700" s="3"/>
      <c r="V700" s="3"/>
      <c r="W700" s="3"/>
      <c r="X700" s="3"/>
      <c r="Y700" s="3"/>
      <c r="Z700" s="3"/>
      <c r="AA700" s="3"/>
      <c r="AB700" s="3"/>
      <c r="AC700" s="3"/>
      <c r="AD700" s="3"/>
      <c r="AE700" s="3"/>
      <c r="AF700" s="3"/>
      <c r="AG700" s="3"/>
      <c r="AH700" s="3"/>
      <c r="AI700" s="3"/>
      <c r="AJ700" s="3"/>
    </row>
    <row r="701" spans="5:36" s="2" customFormat="1">
      <c r="E701" s="35"/>
      <c r="N701" s="106"/>
      <c r="O701" s="129"/>
      <c r="P701" s="3"/>
      <c r="Q701" s="3"/>
      <c r="R701" s="3"/>
      <c r="S701" s="3"/>
      <c r="T701" s="3"/>
      <c r="U701" s="3"/>
      <c r="V701" s="3"/>
      <c r="W701" s="3"/>
      <c r="X701" s="3"/>
      <c r="Y701" s="3"/>
      <c r="Z701" s="3"/>
      <c r="AA701" s="3"/>
      <c r="AB701" s="3"/>
      <c r="AC701" s="3"/>
      <c r="AD701" s="3"/>
      <c r="AE701" s="3"/>
      <c r="AF701" s="3"/>
      <c r="AG701" s="3"/>
      <c r="AH701" s="3"/>
      <c r="AI701" s="3"/>
      <c r="AJ701" s="3"/>
    </row>
    <row r="702" spans="5:36" s="2" customFormat="1">
      <c r="E702" s="35"/>
      <c r="N702" s="106"/>
      <c r="O702" s="129"/>
      <c r="P702" s="3"/>
      <c r="Q702" s="3"/>
      <c r="R702" s="3"/>
      <c r="S702" s="3"/>
      <c r="T702" s="3"/>
      <c r="U702" s="3"/>
      <c r="V702" s="3"/>
      <c r="W702" s="3"/>
      <c r="X702" s="3"/>
      <c r="Y702" s="3"/>
      <c r="Z702" s="3"/>
      <c r="AA702" s="3"/>
      <c r="AB702" s="3"/>
      <c r="AC702" s="3"/>
      <c r="AD702" s="3"/>
      <c r="AE702" s="3"/>
      <c r="AF702" s="3"/>
      <c r="AG702" s="3"/>
      <c r="AH702" s="3"/>
      <c r="AI702" s="3"/>
      <c r="AJ702" s="3"/>
    </row>
    <row r="703" spans="5:36" s="2" customFormat="1">
      <c r="E703" s="35"/>
      <c r="N703" s="106"/>
      <c r="O703" s="129"/>
      <c r="P703" s="3"/>
      <c r="Q703" s="3"/>
      <c r="R703" s="3"/>
      <c r="S703" s="3"/>
      <c r="T703" s="3"/>
      <c r="U703" s="3"/>
      <c r="V703" s="3"/>
      <c r="W703" s="3"/>
      <c r="X703" s="3"/>
      <c r="Y703" s="3"/>
      <c r="Z703" s="3"/>
      <c r="AA703" s="3"/>
      <c r="AB703" s="3"/>
      <c r="AC703" s="3"/>
      <c r="AD703" s="3"/>
      <c r="AE703" s="3"/>
      <c r="AF703" s="3"/>
      <c r="AG703" s="3"/>
      <c r="AH703" s="3"/>
      <c r="AI703" s="3"/>
      <c r="AJ703" s="3"/>
    </row>
    <row r="704" spans="5:36" s="2" customFormat="1">
      <c r="E704" s="35"/>
      <c r="N704" s="106"/>
      <c r="O704" s="129"/>
      <c r="P704" s="3"/>
      <c r="Q704" s="3"/>
      <c r="R704" s="3"/>
      <c r="S704" s="3"/>
      <c r="T704" s="3"/>
      <c r="U704" s="3"/>
      <c r="V704" s="3"/>
      <c r="W704" s="3"/>
      <c r="X704" s="3"/>
      <c r="Y704" s="3"/>
      <c r="Z704" s="3"/>
      <c r="AA704" s="3"/>
      <c r="AB704" s="3"/>
      <c r="AC704" s="3"/>
      <c r="AD704" s="3"/>
      <c r="AE704" s="3"/>
      <c r="AF704" s="3"/>
      <c r="AG704" s="3"/>
      <c r="AH704" s="3"/>
      <c r="AI704" s="3"/>
      <c r="AJ704" s="3"/>
    </row>
    <row r="705" spans="5:36" s="2" customFormat="1">
      <c r="E705" s="35"/>
      <c r="N705" s="106"/>
      <c r="O705" s="129"/>
      <c r="P705" s="3"/>
      <c r="Q705" s="3"/>
      <c r="R705" s="3"/>
      <c r="S705" s="3"/>
      <c r="T705" s="3"/>
      <c r="U705" s="3"/>
      <c r="V705" s="3"/>
      <c r="W705" s="3"/>
      <c r="X705" s="3"/>
      <c r="Y705" s="3"/>
      <c r="Z705" s="3"/>
      <c r="AA705" s="3"/>
      <c r="AB705" s="3"/>
      <c r="AC705" s="3"/>
      <c r="AD705" s="3"/>
      <c r="AE705" s="3"/>
      <c r="AF705" s="3"/>
      <c r="AG705" s="3"/>
      <c r="AH705" s="3"/>
      <c r="AI705" s="3"/>
      <c r="AJ705" s="3"/>
    </row>
    <row r="706" spans="5:36" s="2" customFormat="1">
      <c r="E706" s="35"/>
      <c r="N706" s="106"/>
      <c r="O706" s="129"/>
      <c r="P706" s="3"/>
      <c r="Q706" s="3"/>
      <c r="R706" s="3"/>
      <c r="S706" s="3"/>
      <c r="T706" s="3"/>
      <c r="U706" s="3"/>
      <c r="V706" s="3"/>
      <c r="W706" s="3"/>
      <c r="X706" s="3"/>
      <c r="Y706" s="3"/>
      <c r="Z706" s="3"/>
      <c r="AA706" s="3"/>
      <c r="AB706" s="3"/>
      <c r="AC706" s="3"/>
      <c r="AD706" s="3"/>
      <c r="AE706" s="3"/>
      <c r="AF706" s="3"/>
      <c r="AG706" s="3"/>
      <c r="AH706" s="3"/>
      <c r="AI706" s="3"/>
      <c r="AJ706" s="3"/>
    </row>
    <row r="707" spans="5:36" s="2" customFormat="1">
      <c r="E707" s="35"/>
      <c r="N707" s="106"/>
      <c r="O707" s="129"/>
      <c r="P707" s="3"/>
      <c r="Q707" s="3"/>
      <c r="R707" s="3"/>
      <c r="S707" s="3"/>
      <c r="T707" s="3"/>
      <c r="U707" s="3"/>
      <c r="V707" s="3"/>
      <c r="W707" s="3"/>
      <c r="X707" s="3"/>
      <c r="Y707" s="3"/>
      <c r="Z707" s="3"/>
      <c r="AA707" s="3"/>
      <c r="AB707" s="3"/>
      <c r="AC707" s="3"/>
      <c r="AD707" s="3"/>
      <c r="AE707" s="3"/>
      <c r="AF707" s="3"/>
      <c r="AG707" s="3"/>
      <c r="AH707" s="3"/>
      <c r="AI707" s="3"/>
      <c r="AJ707" s="3"/>
    </row>
    <row r="708" spans="5:36" s="2" customFormat="1">
      <c r="E708" s="35"/>
      <c r="N708" s="106"/>
      <c r="O708" s="129"/>
      <c r="P708" s="3"/>
      <c r="Q708" s="3"/>
      <c r="R708" s="3"/>
      <c r="S708" s="3"/>
      <c r="T708" s="3"/>
      <c r="U708" s="3"/>
      <c r="V708" s="3"/>
      <c r="W708" s="3"/>
      <c r="X708" s="3"/>
      <c r="Y708" s="3"/>
      <c r="Z708" s="3"/>
      <c r="AA708" s="3"/>
      <c r="AB708" s="3"/>
      <c r="AC708" s="3"/>
      <c r="AD708" s="3"/>
      <c r="AE708" s="3"/>
      <c r="AF708" s="3"/>
      <c r="AG708" s="3"/>
      <c r="AH708" s="3"/>
      <c r="AI708" s="3"/>
      <c r="AJ708" s="3"/>
    </row>
    <row r="709" spans="5:36" s="2" customFormat="1">
      <c r="E709" s="35"/>
      <c r="N709" s="106"/>
      <c r="O709" s="129"/>
      <c r="P709" s="3"/>
      <c r="Q709" s="3"/>
      <c r="R709" s="3"/>
      <c r="S709" s="3"/>
      <c r="T709" s="3"/>
      <c r="U709" s="3"/>
      <c r="V709" s="3"/>
      <c r="W709" s="3"/>
      <c r="X709" s="3"/>
      <c r="Y709" s="3"/>
      <c r="Z709" s="3"/>
      <c r="AA709" s="3"/>
      <c r="AB709" s="3"/>
      <c r="AC709" s="3"/>
      <c r="AD709" s="3"/>
      <c r="AE709" s="3"/>
      <c r="AF709" s="3"/>
      <c r="AG709" s="3"/>
      <c r="AH709" s="3"/>
      <c r="AI709" s="3"/>
      <c r="AJ709" s="3"/>
    </row>
    <row r="710" spans="5:36" s="2" customFormat="1">
      <c r="E710" s="35"/>
      <c r="N710" s="106"/>
      <c r="O710" s="129"/>
      <c r="P710" s="3"/>
      <c r="Q710" s="3"/>
      <c r="R710" s="3"/>
      <c r="S710" s="3"/>
      <c r="T710" s="3"/>
      <c r="U710" s="3"/>
      <c r="V710" s="3"/>
      <c r="W710" s="3"/>
      <c r="X710" s="3"/>
      <c r="Y710" s="3"/>
      <c r="Z710" s="3"/>
      <c r="AA710" s="3"/>
      <c r="AB710" s="3"/>
      <c r="AC710" s="3"/>
      <c r="AD710" s="3"/>
      <c r="AE710" s="3"/>
      <c r="AF710" s="3"/>
      <c r="AG710" s="3"/>
      <c r="AH710" s="3"/>
      <c r="AI710" s="3"/>
      <c r="AJ710" s="3"/>
    </row>
    <row r="711" spans="5:36" s="2" customFormat="1">
      <c r="E711" s="35"/>
      <c r="N711" s="106"/>
      <c r="O711" s="129"/>
      <c r="P711" s="3"/>
      <c r="Q711" s="3"/>
      <c r="R711" s="3"/>
      <c r="S711" s="3"/>
      <c r="T711" s="3"/>
      <c r="U711" s="3"/>
      <c r="V711" s="3"/>
      <c r="W711" s="3"/>
      <c r="X711" s="3"/>
      <c r="Y711" s="3"/>
      <c r="Z711" s="3"/>
      <c r="AA711" s="3"/>
      <c r="AB711" s="3"/>
      <c r="AC711" s="3"/>
      <c r="AD711" s="3"/>
      <c r="AE711" s="3"/>
      <c r="AF711" s="3"/>
      <c r="AG711" s="3"/>
      <c r="AH711" s="3"/>
      <c r="AI711" s="3"/>
      <c r="AJ711" s="3"/>
    </row>
    <row r="712" spans="5:36" s="2" customFormat="1">
      <c r="E712" s="35"/>
      <c r="N712" s="106"/>
      <c r="O712" s="129"/>
      <c r="P712" s="3"/>
      <c r="Q712" s="3"/>
      <c r="R712" s="3"/>
      <c r="S712" s="3"/>
      <c r="T712" s="3"/>
      <c r="U712" s="3"/>
      <c r="V712" s="3"/>
      <c r="W712" s="3"/>
      <c r="X712" s="3"/>
      <c r="Y712" s="3"/>
      <c r="Z712" s="3"/>
      <c r="AA712" s="3"/>
      <c r="AB712" s="3"/>
      <c r="AC712" s="3"/>
      <c r="AD712" s="3"/>
      <c r="AE712" s="3"/>
      <c r="AF712" s="3"/>
      <c r="AG712" s="3"/>
      <c r="AH712" s="3"/>
      <c r="AI712" s="3"/>
      <c r="AJ712" s="3"/>
    </row>
    <row r="713" spans="5:36" s="2" customFormat="1">
      <c r="E713" s="35"/>
      <c r="N713" s="106"/>
      <c r="O713" s="129"/>
      <c r="P713" s="3"/>
      <c r="Q713" s="3"/>
      <c r="R713" s="3"/>
      <c r="S713" s="3"/>
      <c r="T713" s="3"/>
      <c r="U713" s="3"/>
      <c r="V713" s="3"/>
      <c r="W713" s="3"/>
      <c r="X713" s="3"/>
      <c r="Y713" s="3"/>
      <c r="Z713" s="3"/>
      <c r="AA713" s="3"/>
      <c r="AB713" s="3"/>
      <c r="AC713" s="3"/>
      <c r="AD713" s="3"/>
      <c r="AE713" s="3"/>
      <c r="AF713" s="3"/>
      <c r="AG713" s="3"/>
      <c r="AH713" s="3"/>
      <c r="AI713" s="3"/>
      <c r="AJ713" s="3"/>
    </row>
    <row r="714" spans="5:36" s="2" customFormat="1">
      <c r="E714" s="35"/>
      <c r="N714" s="106"/>
      <c r="O714" s="129"/>
      <c r="P714" s="3"/>
      <c r="Q714" s="3"/>
      <c r="R714" s="3"/>
      <c r="S714" s="3"/>
      <c r="T714" s="3"/>
      <c r="U714" s="3"/>
      <c r="V714" s="3"/>
      <c r="W714" s="3"/>
      <c r="X714" s="3"/>
      <c r="Y714" s="3"/>
      <c r="Z714" s="3"/>
      <c r="AA714" s="3"/>
      <c r="AB714" s="3"/>
      <c r="AC714" s="3"/>
      <c r="AD714" s="3"/>
      <c r="AE714" s="3"/>
      <c r="AF714" s="3"/>
      <c r="AG714" s="3"/>
      <c r="AH714" s="3"/>
      <c r="AI714" s="3"/>
      <c r="AJ714" s="3"/>
    </row>
    <row r="715" spans="5:36" s="2" customFormat="1">
      <c r="E715" s="35"/>
      <c r="N715" s="106"/>
      <c r="O715" s="129"/>
      <c r="P715" s="3"/>
      <c r="Q715" s="3"/>
      <c r="R715" s="3"/>
      <c r="S715" s="3"/>
      <c r="T715" s="3"/>
      <c r="U715" s="3"/>
      <c r="V715" s="3"/>
      <c r="W715" s="3"/>
      <c r="X715" s="3"/>
      <c r="Y715" s="3"/>
      <c r="Z715" s="3"/>
      <c r="AA715" s="3"/>
      <c r="AB715" s="3"/>
      <c r="AC715" s="3"/>
      <c r="AD715" s="3"/>
      <c r="AE715" s="3"/>
      <c r="AF715" s="3"/>
      <c r="AG715" s="3"/>
      <c r="AH715" s="3"/>
      <c r="AI715" s="3"/>
      <c r="AJ715" s="3"/>
    </row>
    <row r="716" spans="5:36" s="2" customFormat="1">
      <c r="E716" s="35"/>
      <c r="N716" s="106"/>
      <c r="O716" s="129"/>
      <c r="P716" s="3"/>
      <c r="Q716" s="3"/>
      <c r="R716" s="3"/>
      <c r="S716" s="3"/>
      <c r="T716" s="3"/>
      <c r="U716" s="3"/>
      <c r="V716" s="3"/>
      <c r="W716" s="3"/>
      <c r="X716" s="3"/>
      <c r="Y716" s="3"/>
      <c r="Z716" s="3"/>
      <c r="AA716" s="3"/>
      <c r="AB716" s="3"/>
      <c r="AC716" s="3"/>
      <c r="AD716" s="3"/>
      <c r="AE716" s="3"/>
      <c r="AF716" s="3"/>
      <c r="AG716" s="3"/>
      <c r="AH716" s="3"/>
      <c r="AI716" s="3"/>
      <c r="AJ716" s="3"/>
    </row>
    <row r="717" spans="5:36" s="2" customFormat="1">
      <c r="E717" s="35"/>
      <c r="N717" s="106"/>
      <c r="O717" s="129"/>
      <c r="P717" s="3"/>
      <c r="Q717" s="3"/>
      <c r="R717" s="3"/>
      <c r="S717" s="3"/>
      <c r="T717" s="3"/>
      <c r="U717" s="3"/>
      <c r="V717" s="3"/>
      <c r="W717" s="3"/>
      <c r="X717" s="3"/>
      <c r="Y717" s="3"/>
      <c r="Z717" s="3"/>
      <c r="AA717" s="3"/>
      <c r="AB717" s="3"/>
      <c r="AC717" s="3"/>
      <c r="AD717" s="3"/>
      <c r="AE717" s="3"/>
      <c r="AF717" s="3"/>
      <c r="AG717" s="3"/>
      <c r="AH717" s="3"/>
      <c r="AI717" s="3"/>
      <c r="AJ717" s="3"/>
    </row>
    <row r="718" spans="5:36" s="2" customFormat="1">
      <c r="E718" s="35"/>
      <c r="N718" s="106"/>
      <c r="O718" s="129"/>
      <c r="P718" s="3"/>
      <c r="Q718" s="3"/>
      <c r="R718" s="3"/>
      <c r="S718" s="3"/>
      <c r="T718" s="3"/>
      <c r="U718" s="3"/>
      <c r="V718" s="3"/>
      <c r="W718" s="3"/>
      <c r="X718" s="3"/>
      <c r="Y718" s="3"/>
      <c r="Z718" s="3"/>
      <c r="AA718" s="3"/>
      <c r="AB718" s="3"/>
      <c r="AC718" s="3"/>
      <c r="AD718" s="3"/>
      <c r="AE718" s="3"/>
      <c r="AF718" s="3"/>
      <c r="AG718" s="3"/>
      <c r="AH718" s="3"/>
      <c r="AI718" s="3"/>
      <c r="AJ718" s="3"/>
    </row>
  </sheetData>
  <mergeCells count="37">
    <mergeCell ref="B2:E2"/>
    <mergeCell ref="B14:E14"/>
    <mergeCell ref="C17:E17"/>
    <mergeCell ref="C18:E18"/>
    <mergeCell ref="C19:E19"/>
    <mergeCell ref="C20:E20"/>
    <mergeCell ref="C21:E21"/>
    <mergeCell ref="C16:E16"/>
    <mergeCell ref="C24:E24"/>
    <mergeCell ref="C25:E25"/>
    <mergeCell ref="C26:E26"/>
    <mergeCell ref="C27:E27"/>
    <mergeCell ref="C28:E28"/>
    <mergeCell ref="C29:E29"/>
    <mergeCell ref="C32:E32"/>
    <mergeCell ref="C33:E33"/>
    <mergeCell ref="C34:E34"/>
    <mergeCell ref="C35:E35"/>
    <mergeCell ref="C36:E36"/>
    <mergeCell ref="C37:E37"/>
    <mergeCell ref="C40:E40"/>
    <mergeCell ref="C41:E41"/>
    <mergeCell ref="C42:E42"/>
    <mergeCell ref="C43:E43"/>
    <mergeCell ref="C44:E44"/>
    <mergeCell ref="C52:E52"/>
    <mergeCell ref="C53:E53"/>
    <mergeCell ref="C45:E45"/>
    <mergeCell ref="C48:E48"/>
    <mergeCell ref="C49:E49"/>
    <mergeCell ref="C50:E50"/>
    <mergeCell ref="C51:E51"/>
    <mergeCell ref="C57:E57"/>
    <mergeCell ref="C58:E58"/>
    <mergeCell ref="C59:E59"/>
    <mergeCell ref="C60:E60"/>
    <mergeCell ref="C61:E61"/>
  </mergeCells>
  <printOptions horizontalCentered="1"/>
  <pageMargins left="0.70866141732283472" right="0.70866141732283472" top="0.74803149606299213" bottom="0.74803149606299213" header="0.31496062992125984" footer="0.31496062992125984"/>
  <pageSetup scale="10"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pageSetUpPr fitToPage="1"/>
  </sheetPr>
  <dimension ref="B2:S43"/>
  <sheetViews>
    <sheetView showGridLines="0" topLeftCell="C1" zoomScale="70" zoomScaleNormal="70" workbookViewId="0">
      <selection activeCell="A6" sqref="A6"/>
    </sheetView>
  </sheetViews>
  <sheetFormatPr baseColWidth="10" defaultColWidth="11.42578125" defaultRowHeight="15"/>
  <cols>
    <col min="1" max="1" width="3.7109375" style="2" customWidth="1"/>
    <col min="2" max="2" width="6.7109375" style="2" customWidth="1"/>
    <col min="3" max="3" width="11.42578125" style="2" customWidth="1"/>
    <col min="4" max="4" width="29.7109375" style="2" customWidth="1"/>
    <col min="5" max="9" width="25.28515625" style="2" customWidth="1"/>
    <col min="10" max="10" width="11.42578125" style="2"/>
    <col min="11" max="11" width="22.42578125" style="2" customWidth="1"/>
    <col min="12" max="12" width="4.5703125" style="2" customWidth="1"/>
    <col min="13" max="13" width="2.42578125" style="2" customWidth="1"/>
    <col min="14" max="16" width="11.42578125" style="2" customWidth="1"/>
    <col min="17" max="17" width="11.42578125" style="2"/>
    <col min="18" max="18" width="20.7109375" style="2" customWidth="1"/>
    <col min="19" max="19" width="20.85546875" style="2" customWidth="1"/>
    <col min="20" max="20" width="11.42578125" style="2"/>
    <col min="21" max="21" width="17.5703125" style="2" customWidth="1"/>
    <col min="22" max="16384" width="11.42578125" style="2"/>
  </cols>
  <sheetData>
    <row r="2" spans="2:19" ht="15.75" thickBot="1"/>
    <row r="3" spans="2:19">
      <c r="B3" s="93"/>
      <c r="C3" s="94"/>
      <c r="D3" s="94"/>
      <c r="E3" s="94"/>
      <c r="F3" s="94"/>
      <c r="G3" s="94"/>
      <c r="H3" s="94"/>
      <c r="I3" s="95"/>
    </row>
    <row r="4" spans="2:19">
      <c r="B4" s="948" t="s">
        <v>535</v>
      </c>
      <c r="C4" s="949"/>
      <c r="D4" s="949"/>
      <c r="E4" s="950" t="s">
        <v>536</v>
      </c>
      <c r="F4" s="950"/>
      <c r="G4" s="950"/>
      <c r="H4" s="950"/>
      <c r="I4" s="951"/>
      <c r="Q4" s="952" t="s">
        <v>537</v>
      </c>
      <c r="R4" s="952"/>
    </row>
    <row r="5" spans="2:19">
      <c r="B5" s="948"/>
      <c r="C5" s="949"/>
      <c r="D5" s="949"/>
      <c r="E5" s="950"/>
      <c r="F5" s="950"/>
      <c r="G5" s="950"/>
      <c r="H5" s="950"/>
      <c r="I5" s="951"/>
      <c r="Q5" s="952"/>
      <c r="R5" s="952"/>
    </row>
    <row r="6" spans="2:19">
      <c r="B6" s="948"/>
      <c r="C6" s="949"/>
      <c r="D6" s="949"/>
      <c r="E6" s="950"/>
      <c r="F6" s="950"/>
      <c r="G6" s="950"/>
      <c r="H6" s="950"/>
      <c r="I6" s="951"/>
      <c r="Q6" s="952"/>
      <c r="R6" s="952"/>
    </row>
    <row r="7" spans="2:19" ht="15.75" thickBot="1">
      <c r="B7" s="96"/>
      <c r="I7" s="97"/>
    </row>
    <row r="8" spans="2:19" ht="62.25" customHeight="1" thickBot="1">
      <c r="B8" s="953" t="s">
        <v>480</v>
      </c>
      <c r="C8" s="954"/>
      <c r="D8" s="40" t="s">
        <v>538</v>
      </c>
      <c r="E8" s="41">
        <v>5</v>
      </c>
      <c r="F8" s="41">
        <v>10</v>
      </c>
      <c r="G8" s="41">
        <v>15</v>
      </c>
      <c r="H8" s="41">
        <v>20</v>
      </c>
      <c r="I8" s="98">
        <v>25</v>
      </c>
      <c r="K8" s="955" t="s">
        <v>539</v>
      </c>
      <c r="L8" s="956"/>
      <c r="M8" s="956"/>
      <c r="N8" s="956"/>
      <c r="O8" s="956"/>
      <c r="P8" s="957"/>
      <c r="Q8" s="958" t="s">
        <v>540</v>
      </c>
      <c r="R8" s="958"/>
      <c r="S8" s="15" t="s">
        <v>463</v>
      </c>
    </row>
    <row r="9" spans="2:19" ht="62.25" customHeight="1" thickBot="1">
      <c r="B9" s="953"/>
      <c r="C9" s="954"/>
      <c r="D9" s="40" t="s">
        <v>541</v>
      </c>
      <c r="E9" s="42">
        <v>4</v>
      </c>
      <c r="F9" s="42">
        <v>8</v>
      </c>
      <c r="G9" s="41">
        <v>12</v>
      </c>
      <c r="H9" s="41">
        <v>16</v>
      </c>
      <c r="I9" s="98">
        <v>20</v>
      </c>
      <c r="K9" s="959" t="s">
        <v>542</v>
      </c>
      <c r="L9" s="960"/>
      <c r="M9" s="960"/>
      <c r="N9" s="960"/>
      <c r="O9" s="960"/>
      <c r="P9" s="960"/>
      <c r="Q9" s="961" t="s">
        <v>543</v>
      </c>
      <c r="R9" s="962"/>
      <c r="S9" s="15" t="s">
        <v>443</v>
      </c>
    </row>
    <row r="10" spans="2:19" ht="62.25" customHeight="1" thickBot="1">
      <c r="B10" s="953"/>
      <c r="C10" s="954"/>
      <c r="D10" s="40" t="s">
        <v>544</v>
      </c>
      <c r="E10" s="42">
        <v>3</v>
      </c>
      <c r="F10" s="42">
        <v>6</v>
      </c>
      <c r="G10" s="42">
        <v>9</v>
      </c>
      <c r="H10" s="41">
        <v>12</v>
      </c>
      <c r="I10" s="98">
        <v>15</v>
      </c>
      <c r="K10" s="963" t="s">
        <v>503</v>
      </c>
      <c r="L10" s="964"/>
      <c r="M10" s="964"/>
      <c r="N10" s="964"/>
      <c r="O10" s="964"/>
      <c r="P10" s="964"/>
      <c r="Q10" s="958" t="s">
        <v>545</v>
      </c>
      <c r="R10" s="958"/>
      <c r="S10" s="15" t="s">
        <v>546</v>
      </c>
    </row>
    <row r="11" spans="2:19" ht="62.25" customHeight="1">
      <c r="B11" s="953"/>
      <c r="C11" s="954"/>
      <c r="D11" s="40" t="s">
        <v>547</v>
      </c>
      <c r="E11" s="43">
        <v>2</v>
      </c>
      <c r="F11" s="42">
        <v>4</v>
      </c>
      <c r="G11" s="42">
        <v>6</v>
      </c>
      <c r="H11" s="41">
        <v>8</v>
      </c>
      <c r="I11" s="98">
        <v>10</v>
      </c>
      <c r="K11" s="965" t="s">
        <v>548</v>
      </c>
      <c r="L11" s="966"/>
      <c r="M11" s="966"/>
      <c r="N11" s="966"/>
      <c r="O11" s="966"/>
      <c r="P11" s="966"/>
      <c r="Q11" s="958" t="s">
        <v>445</v>
      </c>
      <c r="R11" s="967"/>
      <c r="S11" s="15" t="s">
        <v>445</v>
      </c>
    </row>
    <row r="12" spans="2:19" ht="62.25" customHeight="1">
      <c r="B12" s="953"/>
      <c r="C12" s="954"/>
      <c r="D12" s="40" t="s">
        <v>549</v>
      </c>
      <c r="E12" s="43">
        <v>1</v>
      </c>
      <c r="F12" s="43">
        <v>2</v>
      </c>
      <c r="G12" s="42">
        <v>3</v>
      </c>
      <c r="H12" s="41">
        <v>4</v>
      </c>
      <c r="I12" s="98">
        <v>5</v>
      </c>
    </row>
    <row r="13" spans="2:19" ht="62.25" customHeight="1" thickBot="1">
      <c r="B13" s="99"/>
      <c r="C13" s="946" t="s">
        <v>550</v>
      </c>
      <c r="D13" s="947"/>
      <c r="E13" s="100" t="s">
        <v>551</v>
      </c>
      <c r="F13" s="100" t="s">
        <v>552</v>
      </c>
      <c r="G13" s="100" t="s">
        <v>553</v>
      </c>
      <c r="H13" s="100" t="s">
        <v>554</v>
      </c>
      <c r="I13" s="101" t="s">
        <v>555</v>
      </c>
    </row>
    <row r="17" spans="4:6">
      <c r="D17" s="15"/>
      <c r="E17" s="15"/>
      <c r="F17" s="15"/>
    </row>
    <row r="18" spans="4:6" ht="15.75">
      <c r="D18" s="18" t="s">
        <v>556</v>
      </c>
      <c r="E18" s="102" t="s">
        <v>548</v>
      </c>
      <c r="F18" s="102">
        <v>1</v>
      </c>
    </row>
    <row r="19" spans="4:6">
      <c r="D19" s="18" t="s">
        <v>557</v>
      </c>
      <c r="E19" s="18" t="s">
        <v>548</v>
      </c>
      <c r="F19" s="18">
        <v>2</v>
      </c>
    </row>
    <row r="20" spans="4:6">
      <c r="D20" s="18" t="s">
        <v>558</v>
      </c>
      <c r="E20" s="18" t="s">
        <v>503</v>
      </c>
      <c r="F20" s="18">
        <v>2</v>
      </c>
    </row>
    <row r="21" spans="4:6">
      <c r="D21" s="18" t="s">
        <v>559</v>
      </c>
      <c r="E21" s="18" t="s">
        <v>560</v>
      </c>
      <c r="F21" s="18">
        <v>3</v>
      </c>
    </row>
    <row r="22" spans="4:6">
      <c r="D22" s="18" t="s">
        <v>561</v>
      </c>
      <c r="E22" s="18" t="s">
        <v>539</v>
      </c>
      <c r="F22" s="18">
        <v>4</v>
      </c>
    </row>
    <row r="23" spans="4:6">
      <c r="D23" s="18" t="s">
        <v>562</v>
      </c>
      <c r="E23" s="18" t="s">
        <v>548</v>
      </c>
      <c r="F23" s="18">
        <v>1</v>
      </c>
    </row>
    <row r="24" spans="4:6">
      <c r="D24" s="18" t="s">
        <v>563</v>
      </c>
      <c r="E24" s="18" t="s">
        <v>503</v>
      </c>
      <c r="F24" s="18">
        <v>2</v>
      </c>
    </row>
    <row r="25" spans="4:6">
      <c r="D25" s="18" t="s">
        <v>564</v>
      </c>
      <c r="E25" s="18" t="s">
        <v>503</v>
      </c>
      <c r="F25" s="18">
        <v>2</v>
      </c>
    </row>
    <row r="26" spans="4:6">
      <c r="D26" s="18" t="s">
        <v>565</v>
      </c>
      <c r="E26" s="18" t="s">
        <v>542</v>
      </c>
      <c r="F26" s="18">
        <v>3</v>
      </c>
    </row>
    <row r="27" spans="4:6">
      <c r="D27" s="18" t="s">
        <v>566</v>
      </c>
      <c r="E27" s="18" t="s">
        <v>539</v>
      </c>
      <c r="F27" s="18">
        <v>4</v>
      </c>
    </row>
    <row r="28" spans="4:6">
      <c r="D28" s="18" t="s">
        <v>567</v>
      </c>
      <c r="E28" s="18" t="s">
        <v>503</v>
      </c>
      <c r="F28" s="18">
        <v>2</v>
      </c>
    </row>
    <row r="29" spans="4:6">
      <c r="D29" s="18" t="s">
        <v>568</v>
      </c>
      <c r="E29" s="18" t="s">
        <v>503</v>
      </c>
      <c r="F29" s="18">
        <v>2</v>
      </c>
    </row>
    <row r="30" spans="4:6">
      <c r="D30" s="18" t="s">
        <v>569</v>
      </c>
      <c r="E30" s="18" t="s">
        <v>503</v>
      </c>
      <c r="F30" s="18">
        <v>2</v>
      </c>
    </row>
    <row r="31" spans="4:6">
      <c r="D31" s="18" t="s">
        <v>570</v>
      </c>
      <c r="E31" s="18" t="s">
        <v>542</v>
      </c>
      <c r="F31" s="18">
        <v>3</v>
      </c>
    </row>
    <row r="32" spans="4:6">
      <c r="D32" s="18" t="s">
        <v>571</v>
      </c>
      <c r="E32" s="18" t="s">
        <v>539</v>
      </c>
      <c r="F32" s="18">
        <v>4</v>
      </c>
    </row>
    <row r="33" spans="4:6">
      <c r="D33" s="18" t="s">
        <v>572</v>
      </c>
      <c r="E33" s="18" t="s">
        <v>503</v>
      </c>
      <c r="F33" s="18">
        <v>2</v>
      </c>
    </row>
    <row r="34" spans="4:6">
      <c r="D34" s="18" t="s">
        <v>573</v>
      </c>
      <c r="E34" s="18" t="s">
        <v>503</v>
      </c>
      <c r="F34" s="18">
        <v>2</v>
      </c>
    </row>
    <row r="35" spans="4:6">
      <c r="D35" s="18" t="s">
        <v>574</v>
      </c>
      <c r="E35" s="18" t="s">
        <v>542</v>
      </c>
      <c r="F35" s="18">
        <v>3</v>
      </c>
    </row>
    <row r="36" spans="4:6">
      <c r="D36" s="18" t="s">
        <v>575</v>
      </c>
      <c r="E36" s="18" t="s">
        <v>542</v>
      </c>
      <c r="F36" s="18">
        <v>3</v>
      </c>
    </row>
    <row r="37" spans="4:6">
      <c r="D37" s="18" t="s">
        <v>576</v>
      </c>
      <c r="E37" s="18" t="s">
        <v>539</v>
      </c>
      <c r="F37" s="18">
        <v>4</v>
      </c>
    </row>
    <row r="38" spans="4:6">
      <c r="D38" s="18" t="s">
        <v>577</v>
      </c>
      <c r="E38" s="18" t="s">
        <v>542</v>
      </c>
      <c r="F38" s="18">
        <v>3</v>
      </c>
    </row>
    <row r="39" spans="4:6">
      <c r="D39" s="18" t="s">
        <v>578</v>
      </c>
      <c r="E39" s="18" t="s">
        <v>542</v>
      </c>
      <c r="F39" s="18">
        <v>3</v>
      </c>
    </row>
    <row r="40" spans="4:6">
      <c r="D40" s="18" t="s">
        <v>579</v>
      </c>
      <c r="E40" s="18" t="s">
        <v>542</v>
      </c>
      <c r="F40" s="18">
        <v>3</v>
      </c>
    </row>
    <row r="41" spans="4:6">
      <c r="D41" s="18" t="s">
        <v>580</v>
      </c>
      <c r="E41" s="18" t="s">
        <v>542</v>
      </c>
      <c r="F41" s="18">
        <v>3</v>
      </c>
    </row>
    <row r="42" spans="4:6">
      <c r="D42" s="18" t="s">
        <v>581</v>
      </c>
      <c r="E42" s="18" t="s">
        <v>539</v>
      </c>
      <c r="F42" s="18">
        <v>4</v>
      </c>
    </row>
    <row r="43" spans="4:6">
      <c r="D43" s="15"/>
      <c r="E43" s="15"/>
      <c r="F43" s="15"/>
    </row>
  </sheetData>
  <mergeCells count="13">
    <mergeCell ref="C13:D13"/>
    <mergeCell ref="B4:D6"/>
    <mergeCell ref="E4:I6"/>
    <mergeCell ref="Q4:R6"/>
    <mergeCell ref="B8:C12"/>
    <mergeCell ref="K8:P8"/>
    <mergeCell ref="Q8:R8"/>
    <mergeCell ref="K9:P9"/>
    <mergeCell ref="Q9:R9"/>
    <mergeCell ref="K10:P10"/>
    <mergeCell ref="Q10:R10"/>
    <mergeCell ref="K11:P11"/>
    <mergeCell ref="Q11:R11"/>
  </mergeCells>
  <printOptions horizontalCentered="1"/>
  <pageMargins left="0.70866141732283472" right="0.70866141732283472" top="0.74803149606299213" bottom="0.74803149606299213" header="0.31496062992125984" footer="0.31496062992125984"/>
  <pageSetup scale="40" fitToHeight="0" orientation="landscape" horizontalDpi="4294967294"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39997558519241921"/>
    <pageSetUpPr fitToPage="1"/>
  </sheetPr>
  <dimension ref="A1:N79"/>
  <sheetViews>
    <sheetView showGridLines="0" zoomScale="60" zoomScaleNormal="60" workbookViewId="0">
      <selection activeCell="C1" sqref="C1:M3"/>
    </sheetView>
  </sheetViews>
  <sheetFormatPr baseColWidth="10" defaultColWidth="11.42578125" defaultRowHeight="23.25"/>
  <cols>
    <col min="1" max="1" width="18.42578125" style="190" customWidth="1"/>
    <col min="2" max="2" width="35.85546875" style="190" customWidth="1"/>
    <col min="3" max="3" width="53.85546875" style="189" customWidth="1"/>
    <col min="4" max="4" width="16.85546875" style="191" customWidth="1"/>
    <col min="5" max="5" width="18.5703125" style="192" customWidth="1"/>
    <col min="6" max="6" width="18.28515625" style="192" bestFit="1" customWidth="1"/>
    <col min="7" max="7" width="18.28515625" style="189" bestFit="1" customWidth="1"/>
    <col min="8" max="8" width="38.42578125" style="194" customWidth="1"/>
    <col min="9" max="10" width="15.7109375" style="270" customWidth="1"/>
    <col min="11" max="11" width="17.7109375" style="194" customWidth="1"/>
    <col min="12" max="12" width="17.5703125" style="194" customWidth="1"/>
    <col min="13" max="13" width="62.5703125" style="189" customWidth="1"/>
    <col min="14" max="16384" width="11.42578125" style="189"/>
  </cols>
  <sheetData>
    <row r="1" spans="1:13" s="186" customFormat="1" ht="15" customHeight="1">
      <c r="A1" s="380"/>
      <c r="B1" s="381"/>
      <c r="C1" s="567" t="s">
        <v>270</v>
      </c>
      <c r="D1" s="568"/>
      <c r="E1" s="568"/>
      <c r="F1" s="568"/>
      <c r="G1" s="568"/>
      <c r="H1" s="568"/>
      <c r="I1" s="568"/>
      <c r="J1" s="568"/>
      <c r="K1" s="568"/>
      <c r="L1" s="568"/>
      <c r="M1" s="568"/>
    </row>
    <row r="2" spans="1:13" s="186" customFormat="1" ht="15" customHeight="1">
      <c r="A2" s="382"/>
      <c r="B2" s="383"/>
      <c r="C2" s="569"/>
      <c r="D2" s="570"/>
      <c r="E2" s="570"/>
      <c r="F2" s="570"/>
      <c r="G2" s="570"/>
      <c r="H2" s="570"/>
      <c r="I2" s="570"/>
      <c r="J2" s="570"/>
      <c r="K2" s="570"/>
      <c r="L2" s="570"/>
      <c r="M2" s="570"/>
    </row>
    <row r="3" spans="1:13" s="186" customFormat="1" ht="15" customHeight="1">
      <c r="A3" s="1"/>
      <c r="B3" s="1"/>
      <c r="C3" s="571"/>
      <c r="D3" s="572"/>
      <c r="E3" s="572"/>
      <c r="F3" s="572"/>
      <c r="G3" s="572"/>
      <c r="H3" s="572"/>
      <c r="I3" s="572"/>
      <c r="J3" s="572"/>
      <c r="K3" s="572"/>
      <c r="L3" s="572"/>
      <c r="M3" s="572"/>
    </row>
    <row r="4" spans="1:13" s="186" customFormat="1" ht="33" customHeight="1">
      <c r="A4" s="761" t="s">
        <v>271</v>
      </c>
      <c r="B4" s="761"/>
      <c r="C4" s="607" t="s">
        <v>272</v>
      </c>
      <c r="D4" s="608"/>
      <c r="E4" s="608"/>
      <c r="F4" s="608"/>
      <c r="G4" s="608"/>
      <c r="H4" s="608"/>
      <c r="I4" s="608"/>
      <c r="J4" s="608"/>
      <c r="K4" s="608"/>
      <c r="L4" s="608"/>
      <c r="M4" s="609"/>
    </row>
    <row r="5" spans="1:13" s="186" customFormat="1" ht="33" customHeight="1">
      <c r="A5" s="761" t="s">
        <v>273</v>
      </c>
      <c r="B5" s="761"/>
      <c r="C5" s="577" t="s">
        <v>274</v>
      </c>
      <c r="D5" s="575"/>
      <c r="E5" s="575"/>
      <c r="F5" s="575"/>
      <c r="G5" s="575"/>
      <c r="H5" s="575"/>
      <c r="I5" s="575"/>
      <c r="J5" s="575"/>
      <c r="K5" s="575"/>
      <c r="L5" s="575"/>
      <c r="M5" s="576"/>
    </row>
    <row r="6" spans="1:13" s="186" customFormat="1" ht="33" customHeight="1" thickBot="1">
      <c r="A6" s="761" t="s">
        <v>275</v>
      </c>
      <c r="B6" s="761"/>
      <c r="C6" s="574" t="s">
        <v>276</v>
      </c>
      <c r="D6" s="575"/>
      <c r="E6" s="575"/>
      <c r="F6" s="575"/>
      <c r="G6" s="575"/>
      <c r="H6" s="575"/>
      <c r="I6" s="575"/>
      <c r="J6" s="575"/>
      <c r="K6" s="575"/>
      <c r="L6" s="575"/>
      <c r="M6" s="576"/>
    </row>
    <row r="7" spans="1:13" s="187" customFormat="1" ht="40.5" customHeight="1" thickTop="1" thickBot="1">
      <c r="A7" s="831" t="s">
        <v>446</v>
      </c>
      <c r="B7" s="832"/>
      <c r="C7" s="833"/>
      <c r="D7" s="834" t="s">
        <v>447</v>
      </c>
      <c r="E7" s="834"/>
      <c r="F7" s="834"/>
      <c r="G7" s="835" t="s">
        <v>448</v>
      </c>
      <c r="H7" s="863" t="s">
        <v>449</v>
      </c>
      <c r="I7" s="865" t="s">
        <v>450</v>
      </c>
      <c r="J7" s="866"/>
      <c r="K7" s="867" t="s">
        <v>451</v>
      </c>
      <c r="L7" s="868"/>
      <c r="M7" s="869" t="s">
        <v>452</v>
      </c>
    </row>
    <row r="8" spans="1:13" s="387" customFormat="1" ht="108" customHeight="1" thickTop="1" thickBot="1">
      <c r="A8" s="384" t="s">
        <v>43</v>
      </c>
      <c r="B8" s="384" t="s">
        <v>212</v>
      </c>
      <c r="C8" s="384" t="s">
        <v>214</v>
      </c>
      <c r="D8" s="385" t="s">
        <v>224</v>
      </c>
      <c r="E8" s="385" t="s">
        <v>453</v>
      </c>
      <c r="F8" s="385" t="s">
        <v>454</v>
      </c>
      <c r="G8" s="835"/>
      <c r="H8" s="864"/>
      <c r="I8" s="386" t="s">
        <v>455</v>
      </c>
      <c r="J8" s="386" t="s">
        <v>456</v>
      </c>
      <c r="K8" s="195" t="s">
        <v>457</v>
      </c>
      <c r="L8" s="195" t="s">
        <v>458</v>
      </c>
      <c r="M8" s="869"/>
    </row>
    <row r="9" spans="1:13" s="188" customFormat="1" ht="21.75" customHeight="1" thickTop="1" thickBot="1">
      <c r="A9" s="823"/>
      <c r="B9" s="824"/>
      <c r="C9" s="824"/>
      <c r="D9" s="824"/>
      <c r="E9" s="824"/>
      <c r="F9" s="824"/>
      <c r="G9" s="824"/>
      <c r="H9" s="193"/>
      <c r="I9" s="388"/>
      <c r="J9" s="388"/>
      <c r="K9" s="193"/>
      <c r="L9" s="193"/>
      <c r="M9" s="26"/>
    </row>
    <row r="10" spans="1:13" s="194" customFormat="1" ht="15" customHeight="1">
      <c r="A10" s="825">
        <f>'7- Mapa Final Resumen'!A10</f>
        <v>1</v>
      </c>
      <c r="B10" s="826" t="str">
        <f>'7- Mapa Final Resumen'!B10</f>
        <v>Vencimiento 
de Términos</v>
      </c>
      <c r="C10" s="826" t="str">
        <f>'7- Mapa Final Resumen'!C10</f>
        <v>Se realizan  actuaciones procesales o se da  respuesta a las solicitudes de los usuarios de la administración de justicia en materia civil, después del  término legal establecido para decidir sobre los conflictos presentados a los jueces.</v>
      </c>
      <c r="D10" s="841" t="str">
        <f>'7- Mapa Final Resumen'!J10</f>
        <v>Muy Baja - 1</v>
      </c>
      <c r="E10" s="842" t="str">
        <f>'7- Mapa Final Resumen'!K10</f>
        <v>Leve - 1</v>
      </c>
      <c r="F10" s="829" t="str">
        <f>'7- Mapa Final Resumen'!M10</f>
        <v>Bajo - 1</v>
      </c>
      <c r="G10" s="830" t="s">
        <v>443</v>
      </c>
      <c r="H10" s="830" t="s">
        <v>459</v>
      </c>
      <c r="I10" s="836"/>
      <c r="J10" s="836" t="s">
        <v>460</v>
      </c>
      <c r="K10" s="827">
        <v>45670</v>
      </c>
      <c r="L10" s="827">
        <v>45747</v>
      </c>
      <c r="M10" s="828" t="s">
        <v>461</v>
      </c>
    </row>
    <row r="11" spans="1:13" s="194" customFormat="1" ht="23.25" customHeight="1">
      <c r="A11" s="819"/>
      <c r="B11" s="821"/>
      <c r="C11" s="821"/>
      <c r="D11" s="840"/>
      <c r="E11" s="838"/>
      <c r="F11" s="813"/>
      <c r="G11" s="815"/>
      <c r="H11" s="815"/>
      <c r="I11" s="817"/>
      <c r="J11" s="817"/>
      <c r="K11" s="809"/>
      <c r="L11" s="809"/>
      <c r="M11" s="822"/>
    </row>
    <row r="12" spans="1:13" s="194" customFormat="1" ht="23.25" customHeight="1">
      <c r="A12" s="819"/>
      <c r="B12" s="821"/>
      <c r="C12" s="821"/>
      <c r="D12" s="840"/>
      <c r="E12" s="838"/>
      <c r="F12" s="813"/>
      <c r="G12" s="815"/>
      <c r="H12" s="815"/>
      <c r="I12" s="817"/>
      <c r="J12" s="817"/>
      <c r="K12" s="809"/>
      <c r="L12" s="809"/>
      <c r="M12" s="822"/>
    </row>
    <row r="13" spans="1:13" s="194" customFormat="1" ht="23.25" customHeight="1">
      <c r="A13" s="819"/>
      <c r="B13" s="821"/>
      <c r="C13" s="821"/>
      <c r="D13" s="840"/>
      <c r="E13" s="838"/>
      <c r="F13" s="813"/>
      <c r="G13" s="815"/>
      <c r="H13" s="815"/>
      <c r="I13" s="817"/>
      <c r="J13" s="817"/>
      <c r="K13" s="809"/>
      <c r="L13" s="809"/>
      <c r="M13" s="822"/>
    </row>
    <row r="14" spans="1:13" s="194" customFormat="1" ht="23.25" customHeight="1">
      <c r="A14" s="819"/>
      <c r="B14" s="821"/>
      <c r="C14" s="821"/>
      <c r="D14" s="840"/>
      <c r="E14" s="838"/>
      <c r="F14" s="813"/>
      <c r="G14" s="815"/>
      <c r="H14" s="815"/>
      <c r="I14" s="817"/>
      <c r="J14" s="817"/>
      <c r="K14" s="809"/>
      <c r="L14" s="809"/>
      <c r="M14" s="822"/>
    </row>
    <row r="15" spans="1:13" s="194" customFormat="1" ht="23.25" customHeight="1">
      <c r="A15" s="819"/>
      <c r="B15" s="821"/>
      <c r="C15" s="821"/>
      <c r="D15" s="840"/>
      <c r="E15" s="838"/>
      <c r="F15" s="813"/>
      <c r="G15" s="815"/>
      <c r="H15" s="815"/>
      <c r="I15" s="817"/>
      <c r="J15" s="817"/>
      <c r="K15" s="809"/>
      <c r="L15" s="809"/>
      <c r="M15" s="822"/>
    </row>
    <row r="16" spans="1:13" s="194" customFormat="1" ht="23.25" customHeight="1">
      <c r="A16" s="819"/>
      <c r="B16" s="821"/>
      <c r="C16" s="821"/>
      <c r="D16" s="840"/>
      <c r="E16" s="838"/>
      <c r="F16" s="813"/>
      <c r="G16" s="815"/>
      <c r="H16" s="815"/>
      <c r="I16" s="817"/>
      <c r="J16" s="817"/>
      <c r="K16" s="809"/>
      <c r="L16" s="809"/>
      <c r="M16" s="822"/>
    </row>
    <row r="17" spans="1:14" s="194" customFormat="1" ht="23.25" customHeight="1">
      <c r="A17" s="819"/>
      <c r="B17" s="821"/>
      <c r="C17" s="821"/>
      <c r="D17" s="840"/>
      <c r="E17" s="838"/>
      <c r="F17" s="813"/>
      <c r="G17" s="815"/>
      <c r="H17" s="815"/>
      <c r="I17" s="817"/>
      <c r="J17" s="817"/>
      <c r="K17" s="809"/>
      <c r="L17" s="809"/>
      <c r="M17" s="822"/>
    </row>
    <row r="18" spans="1:14" s="194" customFormat="1" ht="23.25" customHeight="1">
      <c r="A18" s="819"/>
      <c r="B18" s="821"/>
      <c r="C18" s="821"/>
      <c r="D18" s="840"/>
      <c r="E18" s="838"/>
      <c r="F18" s="813"/>
      <c r="G18" s="815"/>
      <c r="H18" s="815"/>
      <c r="I18" s="817"/>
      <c r="J18" s="817"/>
      <c r="K18" s="809"/>
      <c r="L18" s="809"/>
      <c r="M18" s="822"/>
      <c r="N18" s="194" t="s">
        <v>462</v>
      </c>
    </row>
    <row r="19" spans="1:14" s="194" customFormat="1" ht="23.25" customHeight="1">
      <c r="A19" s="819"/>
      <c r="B19" s="821"/>
      <c r="C19" s="821"/>
      <c r="D19" s="840"/>
      <c r="E19" s="838"/>
      <c r="F19" s="813"/>
      <c r="G19" s="815"/>
      <c r="H19" s="815"/>
      <c r="I19" s="817"/>
      <c r="J19" s="817"/>
      <c r="K19" s="809"/>
      <c r="L19" s="809"/>
      <c r="M19" s="822"/>
    </row>
    <row r="20" spans="1:14" s="194" customFormat="1" ht="21">
      <c r="A20" s="819">
        <f>'7- Mapa Final Resumen'!A20</f>
        <v>2</v>
      </c>
      <c r="B20" s="821" t="str">
        <f>'7- Mapa Final Resumen'!B20</f>
        <v xml:space="preserve">Incumplimientos en la realizacion de audiencias </v>
      </c>
      <c r="C20" s="821" t="str">
        <f>'7- Mapa Final Resumen'!C20</f>
        <v>No se atiende la  solicitud de la parte interesada para la realización de una audiencia preliminar o no se cumple  la programación de audiencias de remate</v>
      </c>
      <c r="D20" s="839" t="str">
        <f>'7- Mapa Final Resumen'!J20</f>
        <v>Muy Baja - 1</v>
      </c>
      <c r="E20" s="837" t="str">
        <f>'7- Mapa Final Resumen'!K20</f>
        <v>Leve - 1</v>
      </c>
      <c r="F20" s="813" t="str">
        <f>'7- Mapa Final Resumen'!M20</f>
        <v>Bajo - 1</v>
      </c>
      <c r="G20" s="815" t="s">
        <v>463</v>
      </c>
      <c r="H20" s="815" t="s">
        <v>464</v>
      </c>
      <c r="I20" s="817"/>
      <c r="J20" s="817" t="s">
        <v>460</v>
      </c>
      <c r="K20" s="808">
        <v>45670</v>
      </c>
      <c r="L20" s="808">
        <v>45747</v>
      </c>
      <c r="M20" s="822" t="s">
        <v>465</v>
      </c>
    </row>
    <row r="21" spans="1:14" s="194" customFormat="1" ht="23.25" customHeight="1">
      <c r="A21" s="819"/>
      <c r="B21" s="821"/>
      <c r="C21" s="821"/>
      <c r="D21" s="840"/>
      <c r="E21" s="838"/>
      <c r="F21" s="813"/>
      <c r="G21" s="815"/>
      <c r="H21" s="815"/>
      <c r="I21" s="817"/>
      <c r="J21" s="817"/>
      <c r="K21" s="809"/>
      <c r="L21" s="809"/>
      <c r="M21" s="822"/>
    </row>
    <row r="22" spans="1:14" s="194" customFormat="1" ht="23.25" customHeight="1">
      <c r="A22" s="819"/>
      <c r="B22" s="821"/>
      <c r="C22" s="821"/>
      <c r="D22" s="840"/>
      <c r="E22" s="838"/>
      <c r="F22" s="813"/>
      <c r="G22" s="815"/>
      <c r="H22" s="815"/>
      <c r="I22" s="817"/>
      <c r="J22" s="817"/>
      <c r="K22" s="809"/>
      <c r="L22" s="809"/>
      <c r="M22" s="822"/>
    </row>
    <row r="23" spans="1:14" s="194" customFormat="1" ht="23.25" customHeight="1">
      <c r="A23" s="819"/>
      <c r="B23" s="821"/>
      <c r="C23" s="821"/>
      <c r="D23" s="840"/>
      <c r="E23" s="838"/>
      <c r="F23" s="813"/>
      <c r="G23" s="815"/>
      <c r="H23" s="815"/>
      <c r="I23" s="817"/>
      <c r="J23" s="817"/>
      <c r="K23" s="809"/>
      <c r="L23" s="809"/>
      <c r="M23" s="822"/>
    </row>
    <row r="24" spans="1:14" s="194" customFormat="1" ht="23.25" customHeight="1">
      <c r="A24" s="819"/>
      <c r="B24" s="821"/>
      <c r="C24" s="821"/>
      <c r="D24" s="840"/>
      <c r="E24" s="838"/>
      <c r="F24" s="813"/>
      <c r="G24" s="815"/>
      <c r="H24" s="815"/>
      <c r="I24" s="817"/>
      <c r="J24" s="817"/>
      <c r="K24" s="809"/>
      <c r="L24" s="809"/>
      <c r="M24" s="822"/>
    </row>
    <row r="25" spans="1:14" s="194" customFormat="1" ht="23.25" customHeight="1">
      <c r="A25" s="819"/>
      <c r="B25" s="821"/>
      <c r="C25" s="821"/>
      <c r="D25" s="840"/>
      <c r="E25" s="838"/>
      <c r="F25" s="813"/>
      <c r="G25" s="815"/>
      <c r="H25" s="815"/>
      <c r="I25" s="817"/>
      <c r="J25" s="817"/>
      <c r="K25" s="809"/>
      <c r="L25" s="809"/>
      <c r="M25" s="822"/>
    </row>
    <row r="26" spans="1:14" s="194" customFormat="1" ht="23.25" customHeight="1">
      <c r="A26" s="819"/>
      <c r="B26" s="821"/>
      <c r="C26" s="821"/>
      <c r="D26" s="840"/>
      <c r="E26" s="838"/>
      <c r="F26" s="813"/>
      <c r="G26" s="815"/>
      <c r="H26" s="815"/>
      <c r="I26" s="817"/>
      <c r="J26" s="817"/>
      <c r="K26" s="809"/>
      <c r="L26" s="809"/>
      <c r="M26" s="822"/>
    </row>
    <row r="27" spans="1:14" s="194" customFormat="1" ht="21">
      <c r="A27" s="819"/>
      <c r="B27" s="821"/>
      <c r="C27" s="821"/>
      <c r="D27" s="840"/>
      <c r="E27" s="838"/>
      <c r="F27" s="813"/>
      <c r="G27" s="815"/>
      <c r="H27" s="815"/>
      <c r="I27" s="817"/>
      <c r="J27" s="817"/>
      <c r="K27" s="809"/>
      <c r="L27" s="809"/>
      <c r="M27" s="822"/>
    </row>
    <row r="28" spans="1:14" s="194" customFormat="1" ht="21">
      <c r="A28" s="819"/>
      <c r="B28" s="821"/>
      <c r="C28" s="821"/>
      <c r="D28" s="840"/>
      <c r="E28" s="838"/>
      <c r="F28" s="813"/>
      <c r="G28" s="815"/>
      <c r="H28" s="815"/>
      <c r="I28" s="817"/>
      <c r="J28" s="817"/>
      <c r="K28" s="809"/>
      <c r="L28" s="809"/>
      <c r="M28" s="822"/>
    </row>
    <row r="29" spans="1:14" s="194" customFormat="1" ht="21">
      <c r="A29" s="819"/>
      <c r="B29" s="821"/>
      <c r="C29" s="821"/>
      <c r="D29" s="840"/>
      <c r="E29" s="838"/>
      <c r="F29" s="813"/>
      <c r="G29" s="815"/>
      <c r="H29" s="815"/>
      <c r="I29" s="817"/>
      <c r="J29" s="817"/>
      <c r="K29" s="809"/>
      <c r="L29" s="809"/>
      <c r="M29" s="822"/>
    </row>
    <row r="30" spans="1:14" s="194" customFormat="1" ht="21">
      <c r="A30" s="819">
        <f>'7- Mapa Final Resumen'!A30</f>
        <v>3</v>
      </c>
      <c r="B30" s="821" t="str">
        <f>'7- Mapa Final Resumen'!B30</f>
        <v xml:space="preserve"> Efectuar notificaciones que no cumplan con los requistos</v>
      </c>
      <c r="C30" s="821" t="str">
        <f>'7- Mapa Final Resumen'!C30</f>
        <v xml:space="preserve">No se realizan las  notificaciones , 
no se efectuan  oportunamente 
o no se aplica la normatividad </v>
      </c>
      <c r="D30" s="839" t="str">
        <f>'7- Mapa Final Resumen'!J30</f>
        <v>Muy Baja - 1</v>
      </c>
      <c r="E30" s="837" t="str">
        <f>'7- Mapa Final Resumen'!K30</f>
        <v>Leve - 1</v>
      </c>
      <c r="F30" s="813" t="str">
        <f>'7- Mapa Final Resumen'!M30</f>
        <v>Bajo - 1</v>
      </c>
      <c r="G30" s="815" t="s">
        <v>443</v>
      </c>
      <c r="H30" s="815" t="s">
        <v>466</v>
      </c>
      <c r="I30" s="817"/>
      <c r="J30" s="817" t="s">
        <v>460</v>
      </c>
      <c r="K30" s="808">
        <v>45670</v>
      </c>
      <c r="L30" s="808">
        <v>45747</v>
      </c>
      <c r="M30" s="822" t="s">
        <v>467</v>
      </c>
    </row>
    <row r="31" spans="1:14" s="194" customFormat="1" ht="12.75" customHeight="1">
      <c r="A31" s="819"/>
      <c r="B31" s="821"/>
      <c r="C31" s="821"/>
      <c r="D31" s="840"/>
      <c r="E31" s="838"/>
      <c r="F31" s="813"/>
      <c r="G31" s="815"/>
      <c r="H31" s="815"/>
      <c r="I31" s="817"/>
      <c r="J31" s="817"/>
      <c r="K31" s="809"/>
      <c r="L31" s="809"/>
      <c r="M31" s="822"/>
    </row>
    <row r="32" spans="1:14" s="194" customFormat="1" ht="12.75" customHeight="1">
      <c r="A32" s="819"/>
      <c r="B32" s="821"/>
      <c r="C32" s="821"/>
      <c r="D32" s="840"/>
      <c r="E32" s="838"/>
      <c r="F32" s="813"/>
      <c r="G32" s="815"/>
      <c r="H32" s="815"/>
      <c r="I32" s="817"/>
      <c r="J32" s="817"/>
      <c r="K32" s="809"/>
      <c r="L32" s="809"/>
      <c r="M32" s="822"/>
    </row>
    <row r="33" spans="1:14" s="194" customFormat="1" ht="12.75" customHeight="1">
      <c r="A33" s="819"/>
      <c r="B33" s="821"/>
      <c r="C33" s="821"/>
      <c r="D33" s="840"/>
      <c r="E33" s="838"/>
      <c r="F33" s="813"/>
      <c r="G33" s="815"/>
      <c r="H33" s="815"/>
      <c r="I33" s="817"/>
      <c r="J33" s="817"/>
      <c r="K33" s="809"/>
      <c r="L33" s="809"/>
      <c r="M33" s="822"/>
    </row>
    <row r="34" spans="1:14" s="194" customFormat="1" ht="13.5" customHeight="1">
      <c r="A34" s="819"/>
      <c r="B34" s="821"/>
      <c r="C34" s="821"/>
      <c r="D34" s="840"/>
      <c r="E34" s="838"/>
      <c r="F34" s="813"/>
      <c r="G34" s="815"/>
      <c r="H34" s="815"/>
      <c r="I34" s="817"/>
      <c r="J34" s="817"/>
      <c r="K34" s="809"/>
      <c r="L34" s="809"/>
      <c r="M34" s="822"/>
    </row>
    <row r="35" spans="1:14" s="194" customFormat="1" ht="21">
      <c r="A35" s="819"/>
      <c r="B35" s="821"/>
      <c r="C35" s="821"/>
      <c r="D35" s="840"/>
      <c r="E35" s="838"/>
      <c r="F35" s="813"/>
      <c r="G35" s="815"/>
      <c r="H35" s="815"/>
      <c r="I35" s="817"/>
      <c r="J35" s="817"/>
      <c r="K35" s="809"/>
      <c r="L35" s="809"/>
      <c r="M35" s="822"/>
      <c r="N35" s="194" t="s">
        <v>468</v>
      </c>
    </row>
    <row r="36" spans="1:14" s="194" customFormat="1" ht="21">
      <c r="A36" s="819"/>
      <c r="B36" s="821"/>
      <c r="C36" s="821"/>
      <c r="D36" s="840"/>
      <c r="E36" s="838"/>
      <c r="F36" s="813"/>
      <c r="G36" s="815"/>
      <c r="H36" s="815"/>
      <c r="I36" s="817"/>
      <c r="J36" s="817"/>
      <c r="K36" s="809"/>
      <c r="L36" s="809"/>
      <c r="M36" s="822"/>
    </row>
    <row r="37" spans="1:14" s="194" customFormat="1" ht="21">
      <c r="A37" s="819"/>
      <c r="B37" s="821"/>
      <c r="C37" s="821"/>
      <c r="D37" s="840"/>
      <c r="E37" s="838"/>
      <c r="F37" s="813"/>
      <c r="G37" s="815"/>
      <c r="H37" s="815"/>
      <c r="I37" s="817"/>
      <c r="J37" s="817"/>
      <c r="K37" s="809"/>
      <c r="L37" s="809"/>
      <c r="M37" s="822"/>
    </row>
    <row r="38" spans="1:14" s="194" customFormat="1" ht="21">
      <c r="A38" s="819"/>
      <c r="B38" s="821"/>
      <c r="C38" s="821"/>
      <c r="D38" s="840"/>
      <c r="E38" s="838"/>
      <c r="F38" s="813"/>
      <c r="G38" s="815"/>
      <c r="H38" s="815"/>
      <c r="I38" s="817"/>
      <c r="J38" s="817"/>
      <c r="K38" s="809"/>
      <c r="L38" s="809"/>
      <c r="M38" s="822"/>
    </row>
    <row r="39" spans="1:14" s="194" customFormat="1" ht="21">
      <c r="A39" s="819"/>
      <c r="B39" s="821"/>
      <c r="C39" s="821"/>
      <c r="D39" s="840"/>
      <c r="E39" s="838"/>
      <c r="F39" s="813"/>
      <c r="G39" s="815"/>
      <c r="H39" s="815"/>
      <c r="I39" s="817"/>
      <c r="J39" s="817"/>
      <c r="K39" s="809"/>
      <c r="L39" s="809"/>
      <c r="M39" s="822"/>
    </row>
    <row r="40" spans="1:14" s="194" customFormat="1" ht="21">
      <c r="A40" s="819">
        <f>'7- Mapa Final Resumen'!A40</f>
        <v>4</v>
      </c>
      <c r="B40" s="821" t="str">
        <f>'7- Mapa Final Resumen'!B40</f>
        <v>Efectuar el reparto judicial incumpliendo requisitos</v>
      </c>
      <c r="C40" s="821" t="str">
        <f>'7- Mapa Final Resumen'!C40</f>
        <v>Realizar el reparto incumpliendo los principios  y condiciones establecidas para su realización</v>
      </c>
      <c r="D40" s="839" t="str">
        <f>'7- Mapa Final Resumen'!J40</f>
        <v>Muy Baja - 1</v>
      </c>
      <c r="E40" s="837" t="str">
        <f>'7- Mapa Final Resumen'!K40</f>
        <v>Leve - 1</v>
      </c>
      <c r="F40" s="813" t="str">
        <f>'7- Mapa Final Resumen'!M40</f>
        <v>Bajo - 1</v>
      </c>
      <c r="G40" s="815" t="s">
        <v>445</v>
      </c>
      <c r="H40" s="815" t="s">
        <v>469</v>
      </c>
      <c r="I40" s="817"/>
      <c r="J40" s="817" t="s">
        <v>460</v>
      </c>
      <c r="K40" s="808">
        <v>45670</v>
      </c>
      <c r="L40" s="808">
        <v>45747</v>
      </c>
      <c r="M40" s="820" t="s">
        <v>583</v>
      </c>
    </row>
    <row r="41" spans="1:14" s="194" customFormat="1" ht="12.75" customHeight="1">
      <c r="A41" s="819"/>
      <c r="B41" s="821"/>
      <c r="C41" s="821"/>
      <c r="D41" s="840"/>
      <c r="E41" s="838"/>
      <c r="F41" s="813"/>
      <c r="G41" s="815"/>
      <c r="H41" s="815"/>
      <c r="I41" s="817"/>
      <c r="J41" s="817"/>
      <c r="K41" s="809"/>
      <c r="L41" s="809"/>
      <c r="M41" s="820"/>
    </row>
    <row r="42" spans="1:14" s="194" customFormat="1" ht="12.75" customHeight="1">
      <c r="A42" s="819"/>
      <c r="B42" s="821"/>
      <c r="C42" s="821"/>
      <c r="D42" s="840"/>
      <c r="E42" s="838"/>
      <c r="F42" s="813"/>
      <c r="G42" s="815"/>
      <c r="H42" s="815"/>
      <c r="I42" s="817"/>
      <c r="J42" s="817"/>
      <c r="K42" s="809"/>
      <c r="L42" s="809"/>
      <c r="M42" s="820"/>
    </row>
    <row r="43" spans="1:14" s="194" customFormat="1" ht="12.75" customHeight="1">
      <c r="A43" s="819"/>
      <c r="B43" s="821"/>
      <c r="C43" s="821"/>
      <c r="D43" s="840"/>
      <c r="E43" s="838"/>
      <c r="F43" s="813"/>
      <c r="G43" s="815"/>
      <c r="H43" s="815"/>
      <c r="I43" s="817"/>
      <c r="J43" s="817"/>
      <c r="K43" s="809"/>
      <c r="L43" s="809"/>
      <c r="M43" s="820"/>
    </row>
    <row r="44" spans="1:14" s="194" customFormat="1" ht="13.5" customHeight="1">
      <c r="A44" s="819"/>
      <c r="B44" s="821"/>
      <c r="C44" s="821"/>
      <c r="D44" s="840"/>
      <c r="E44" s="838"/>
      <c r="F44" s="813"/>
      <c r="G44" s="815"/>
      <c r="H44" s="815"/>
      <c r="I44" s="817"/>
      <c r="J44" s="817"/>
      <c r="K44" s="809"/>
      <c r="L44" s="809"/>
      <c r="M44" s="820"/>
    </row>
    <row r="45" spans="1:14" s="194" customFormat="1" ht="21">
      <c r="A45" s="819"/>
      <c r="B45" s="821"/>
      <c r="C45" s="821"/>
      <c r="D45" s="840"/>
      <c r="E45" s="838"/>
      <c r="F45" s="813"/>
      <c r="G45" s="815"/>
      <c r="H45" s="815"/>
      <c r="I45" s="817"/>
      <c r="J45" s="817"/>
      <c r="K45" s="809"/>
      <c r="L45" s="809"/>
      <c r="M45" s="820"/>
    </row>
    <row r="46" spans="1:14" s="194" customFormat="1" ht="21">
      <c r="A46" s="819"/>
      <c r="B46" s="821"/>
      <c r="C46" s="821"/>
      <c r="D46" s="840"/>
      <c r="E46" s="838"/>
      <c r="F46" s="813"/>
      <c r="G46" s="815"/>
      <c r="H46" s="815"/>
      <c r="I46" s="817"/>
      <c r="J46" s="817"/>
      <c r="K46" s="809"/>
      <c r="L46" s="809"/>
      <c r="M46" s="820"/>
    </row>
    <row r="47" spans="1:14" s="194" customFormat="1" ht="21">
      <c r="A47" s="819"/>
      <c r="B47" s="821"/>
      <c r="C47" s="821"/>
      <c r="D47" s="840"/>
      <c r="E47" s="838"/>
      <c r="F47" s="813"/>
      <c r="G47" s="815"/>
      <c r="H47" s="815"/>
      <c r="I47" s="817"/>
      <c r="J47" s="817"/>
      <c r="K47" s="809"/>
      <c r="L47" s="809"/>
      <c r="M47" s="820"/>
    </row>
    <row r="48" spans="1:14" s="194" customFormat="1" ht="21">
      <c r="A48" s="819"/>
      <c r="B48" s="821"/>
      <c r="C48" s="821"/>
      <c r="D48" s="840"/>
      <c r="E48" s="838"/>
      <c r="F48" s="813"/>
      <c r="G48" s="815"/>
      <c r="H48" s="815"/>
      <c r="I48" s="817"/>
      <c r="J48" s="817"/>
      <c r="K48" s="809"/>
      <c r="L48" s="809"/>
      <c r="M48" s="820"/>
    </row>
    <row r="49" spans="1:14" s="194" customFormat="1" ht="21">
      <c r="A49" s="819"/>
      <c r="B49" s="821"/>
      <c r="C49" s="821"/>
      <c r="D49" s="840"/>
      <c r="E49" s="838"/>
      <c r="F49" s="813"/>
      <c r="G49" s="815"/>
      <c r="H49" s="815"/>
      <c r="I49" s="817"/>
      <c r="J49" s="817"/>
      <c r="K49" s="809"/>
      <c r="L49" s="809"/>
      <c r="M49" s="820"/>
    </row>
    <row r="50" spans="1:14" s="194" customFormat="1" ht="21">
      <c r="A50" s="819">
        <v>5</v>
      </c>
      <c r="B50" s="821" t="str">
        <f>'7- Mapa Final Resumen'!B50</f>
        <v>Pérdida de documentos</v>
      </c>
      <c r="C50" s="821" t="str">
        <f>'7- Mapa Final Resumen'!C50</f>
        <v>Extravío temporal o definitivo de los  documentos de los procesos judiciales</v>
      </c>
      <c r="D50" s="839" t="str">
        <f>'7- Mapa Final Resumen'!J50</f>
        <v>Muy Baja - 1</v>
      </c>
      <c r="E50" s="837" t="str">
        <f>'7- Mapa Final Resumen'!K50</f>
        <v>Leve - 1</v>
      </c>
      <c r="F50" s="813" t="str">
        <f>'7- Mapa Final Resumen'!M50</f>
        <v>Bajo - 1</v>
      </c>
      <c r="G50" s="815" t="s">
        <v>443</v>
      </c>
      <c r="H50" s="815" t="s">
        <v>470</v>
      </c>
      <c r="I50" s="817"/>
      <c r="J50" s="817" t="s">
        <v>460</v>
      </c>
      <c r="K50" s="808">
        <v>45670</v>
      </c>
      <c r="L50" s="808">
        <v>45747</v>
      </c>
      <c r="M50" s="811" t="s">
        <v>471</v>
      </c>
    </row>
    <row r="51" spans="1:14" s="194" customFormat="1" ht="12.75" customHeight="1">
      <c r="A51" s="819"/>
      <c r="B51" s="821"/>
      <c r="C51" s="821"/>
      <c r="D51" s="840"/>
      <c r="E51" s="838"/>
      <c r="F51" s="813"/>
      <c r="G51" s="815"/>
      <c r="H51" s="815"/>
      <c r="I51" s="817"/>
      <c r="J51" s="817"/>
      <c r="K51" s="809"/>
      <c r="L51" s="809"/>
      <c r="M51" s="811"/>
    </row>
    <row r="52" spans="1:14" s="194" customFormat="1" ht="12.75" customHeight="1">
      <c r="A52" s="819"/>
      <c r="B52" s="821"/>
      <c r="C52" s="821"/>
      <c r="D52" s="840"/>
      <c r="E52" s="838"/>
      <c r="F52" s="813"/>
      <c r="G52" s="815"/>
      <c r="H52" s="815"/>
      <c r="I52" s="817"/>
      <c r="J52" s="817"/>
      <c r="K52" s="809"/>
      <c r="L52" s="809"/>
      <c r="M52" s="811"/>
    </row>
    <row r="53" spans="1:14" s="194" customFormat="1" ht="12.75" customHeight="1">
      <c r="A53" s="819"/>
      <c r="B53" s="821"/>
      <c r="C53" s="821"/>
      <c r="D53" s="840"/>
      <c r="E53" s="838"/>
      <c r="F53" s="813"/>
      <c r="G53" s="815"/>
      <c r="H53" s="815"/>
      <c r="I53" s="817"/>
      <c r="J53" s="817"/>
      <c r="K53" s="809"/>
      <c r="L53" s="809"/>
      <c r="M53" s="811"/>
    </row>
    <row r="54" spans="1:14" s="194" customFormat="1" ht="13.5" customHeight="1">
      <c r="A54" s="819"/>
      <c r="B54" s="821"/>
      <c r="C54" s="821"/>
      <c r="D54" s="840"/>
      <c r="E54" s="838"/>
      <c r="F54" s="813"/>
      <c r="G54" s="815"/>
      <c r="H54" s="815"/>
      <c r="I54" s="817"/>
      <c r="J54" s="817"/>
      <c r="K54" s="809"/>
      <c r="L54" s="809"/>
      <c r="M54" s="811"/>
    </row>
    <row r="55" spans="1:14" s="194" customFormat="1" ht="21">
      <c r="A55" s="819"/>
      <c r="B55" s="821"/>
      <c r="C55" s="821"/>
      <c r="D55" s="840"/>
      <c r="E55" s="838"/>
      <c r="F55" s="813"/>
      <c r="G55" s="815"/>
      <c r="H55" s="815"/>
      <c r="I55" s="817"/>
      <c r="J55" s="817"/>
      <c r="K55" s="809"/>
      <c r="L55" s="809"/>
      <c r="M55" s="811"/>
    </row>
    <row r="56" spans="1:14" s="194" customFormat="1" ht="21">
      <c r="A56" s="819"/>
      <c r="B56" s="821"/>
      <c r="C56" s="821"/>
      <c r="D56" s="840"/>
      <c r="E56" s="838"/>
      <c r="F56" s="813"/>
      <c r="G56" s="815"/>
      <c r="H56" s="815"/>
      <c r="I56" s="817"/>
      <c r="J56" s="817"/>
      <c r="K56" s="809"/>
      <c r="L56" s="809"/>
      <c r="M56" s="811"/>
    </row>
    <row r="57" spans="1:14" s="194" customFormat="1" ht="21">
      <c r="A57" s="819"/>
      <c r="B57" s="821"/>
      <c r="C57" s="821"/>
      <c r="D57" s="840"/>
      <c r="E57" s="838"/>
      <c r="F57" s="813"/>
      <c r="G57" s="815"/>
      <c r="H57" s="815"/>
      <c r="I57" s="817"/>
      <c r="J57" s="817"/>
      <c r="K57" s="809"/>
      <c r="L57" s="809"/>
      <c r="M57" s="811"/>
    </row>
    <row r="58" spans="1:14" s="194" customFormat="1" ht="21">
      <c r="A58" s="819"/>
      <c r="B58" s="821"/>
      <c r="C58" s="821"/>
      <c r="D58" s="840"/>
      <c r="E58" s="838"/>
      <c r="F58" s="813"/>
      <c r="G58" s="815"/>
      <c r="H58" s="815"/>
      <c r="I58" s="817"/>
      <c r="J58" s="817"/>
      <c r="K58" s="809"/>
      <c r="L58" s="809"/>
      <c r="M58" s="811"/>
    </row>
    <row r="59" spans="1:14" s="194" customFormat="1" ht="21.75" thickBot="1">
      <c r="A59" s="850"/>
      <c r="B59" s="851"/>
      <c r="C59" s="851"/>
      <c r="D59" s="852"/>
      <c r="E59" s="853"/>
      <c r="F59" s="814"/>
      <c r="G59" s="816"/>
      <c r="H59" s="816"/>
      <c r="I59" s="818"/>
      <c r="J59" s="818"/>
      <c r="K59" s="810"/>
      <c r="L59" s="810"/>
      <c r="M59" s="812"/>
    </row>
    <row r="60" spans="1:14" s="194" customFormat="1" ht="21" hidden="1">
      <c r="A60" s="843">
        <v>6</v>
      </c>
      <c r="B60" s="845" t="str">
        <f>'7- Mapa Final Resumen'!B60</f>
        <v xml:space="preserve">Recibir , ofrecer, prometer , entregar o aceptar dádivas o beneficios a nombre propio o de terceros para  expedir, alterar,retener , extraviar o entregar  documentos  sin el lleno de requisitos legales </v>
      </c>
      <c r="C60" s="845" t="str">
        <f>'7- Mapa Final Resumen'!C60</f>
        <v xml:space="preserve"> Realizar trámites sin el cumplimiento de los requisitos legales  o  con informacionfalsa</v>
      </c>
      <c r="D60" s="847" t="e">
        <f>'7- Mapa Final Resumen'!J60</f>
        <v>#VALUE!</v>
      </c>
      <c r="E60" s="847" t="str">
        <f>'7- Mapa Final Resumen'!K60</f>
        <v>Mayor - 4</v>
      </c>
      <c r="F60" s="857" t="e">
        <f>'7- Mapa Final Resumen'!M60</f>
        <v>#VALUE!</v>
      </c>
      <c r="G60" s="859" t="s">
        <v>443</v>
      </c>
      <c r="H60" s="848" t="s">
        <v>369</v>
      </c>
      <c r="I60" s="848" t="s">
        <v>369</v>
      </c>
      <c r="J60" s="848" t="s">
        <v>369</v>
      </c>
      <c r="K60" s="854">
        <v>45670</v>
      </c>
      <c r="L60" s="854">
        <v>45747</v>
      </c>
      <c r="M60" s="855" t="s">
        <v>472</v>
      </c>
      <c r="N60" s="194" t="s">
        <v>473</v>
      </c>
    </row>
    <row r="61" spans="1:14" s="194" customFormat="1" ht="12.75" hidden="1" customHeight="1">
      <c r="A61" s="843"/>
      <c r="B61" s="845"/>
      <c r="C61" s="845"/>
      <c r="D61" s="848"/>
      <c r="E61" s="848"/>
      <c r="F61" s="857"/>
      <c r="G61" s="859"/>
      <c r="H61" s="848"/>
      <c r="I61" s="861"/>
      <c r="J61" s="861"/>
      <c r="K61" s="848"/>
      <c r="L61" s="848"/>
      <c r="M61" s="855"/>
    </row>
    <row r="62" spans="1:14" s="194" customFormat="1" ht="12.75" hidden="1" customHeight="1">
      <c r="A62" s="843"/>
      <c r="B62" s="845"/>
      <c r="C62" s="845"/>
      <c r="D62" s="848"/>
      <c r="E62" s="848"/>
      <c r="F62" s="857"/>
      <c r="G62" s="859"/>
      <c r="H62" s="848"/>
      <c r="I62" s="861"/>
      <c r="J62" s="861"/>
      <c r="K62" s="848"/>
      <c r="L62" s="848"/>
      <c r="M62" s="855"/>
    </row>
    <row r="63" spans="1:14" s="194" customFormat="1" ht="12.75" hidden="1" customHeight="1">
      <c r="A63" s="843"/>
      <c r="B63" s="845"/>
      <c r="C63" s="845"/>
      <c r="D63" s="848"/>
      <c r="E63" s="848"/>
      <c r="F63" s="857"/>
      <c r="G63" s="859"/>
      <c r="H63" s="848"/>
      <c r="I63" s="861"/>
      <c r="J63" s="861"/>
      <c r="K63" s="848"/>
      <c r="L63" s="848"/>
      <c r="M63" s="855"/>
    </row>
    <row r="64" spans="1:14" s="194" customFormat="1" ht="13.5" hidden="1" customHeight="1">
      <c r="A64" s="843"/>
      <c r="B64" s="845"/>
      <c r="C64" s="845"/>
      <c r="D64" s="848"/>
      <c r="E64" s="848"/>
      <c r="F64" s="857"/>
      <c r="G64" s="859"/>
      <c r="H64" s="848"/>
      <c r="I64" s="861"/>
      <c r="J64" s="861"/>
      <c r="K64" s="848"/>
      <c r="L64" s="848"/>
      <c r="M64" s="855"/>
    </row>
    <row r="65" spans="1:13" s="194" customFormat="1" ht="21" hidden="1">
      <c r="A65" s="843"/>
      <c r="B65" s="845"/>
      <c r="C65" s="845"/>
      <c r="D65" s="848"/>
      <c r="E65" s="848"/>
      <c r="F65" s="857"/>
      <c r="G65" s="859"/>
      <c r="H65" s="848"/>
      <c r="I65" s="861"/>
      <c r="J65" s="861"/>
      <c r="K65" s="848"/>
      <c r="L65" s="848"/>
      <c r="M65" s="855"/>
    </row>
    <row r="66" spans="1:13" s="194" customFormat="1" ht="21" hidden="1">
      <c r="A66" s="843"/>
      <c r="B66" s="845"/>
      <c r="C66" s="845"/>
      <c r="D66" s="848"/>
      <c r="E66" s="848"/>
      <c r="F66" s="857"/>
      <c r="G66" s="859"/>
      <c r="H66" s="848"/>
      <c r="I66" s="861"/>
      <c r="J66" s="861"/>
      <c r="K66" s="848"/>
      <c r="L66" s="848"/>
      <c r="M66" s="855"/>
    </row>
    <row r="67" spans="1:13" s="194" customFormat="1" ht="21" hidden="1">
      <c r="A67" s="843"/>
      <c r="B67" s="845"/>
      <c r="C67" s="845"/>
      <c r="D67" s="848"/>
      <c r="E67" s="848"/>
      <c r="F67" s="857"/>
      <c r="G67" s="859"/>
      <c r="H67" s="848"/>
      <c r="I67" s="861"/>
      <c r="J67" s="861"/>
      <c r="K67" s="848"/>
      <c r="L67" s="848"/>
      <c r="M67" s="855"/>
    </row>
    <row r="68" spans="1:13" s="194" customFormat="1" ht="21" hidden="1">
      <c r="A68" s="843"/>
      <c r="B68" s="845"/>
      <c r="C68" s="845"/>
      <c r="D68" s="848"/>
      <c r="E68" s="848"/>
      <c r="F68" s="857"/>
      <c r="G68" s="859"/>
      <c r="H68" s="848"/>
      <c r="I68" s="861"/>
      <c r="J68" s="861"/>
      <c r="K68" s="848"/>
      <c r="L68" s="848"/>
      <c r="M68" s="855"/>
    </row>
    <row r="69" spans="1:13" s="194" customFormat="1" ht="21.75" hidden="1" thickBot="1">
      <c r="A69" s="844"/>
      <c r="B69" s="846"/>
      <c r="C69" s="846"/>
      <c r="D69" s="849"/>
      <c r="E69" s="849"/>
      <c r="F69" s="858"/>
      <c r="G69" s="860"/>
      <c r="H69" s="849"/>
      <c r="I69" s="862"/>
      <c r="J69" s="862"/>
      <c r="K69" s="849"/>
      <c r="L69" s="849"/>
      <c r="M69" s="856"/>
    </row>
    <row r="70" spans="1:13" s="194" customFormat="1" ht="12.75" hidden="1" customHeight="1">
      <c r="A70" s="843">
        <v>7</v>
      </c>
      <c r="B70" s="845" t="str">
        <f>'7- Mapa Final Resumen'!B70</f>
        <v xml:space="preserve">Recibir, ofrecer, prometer, entregar o aceptar dadivas  o beneficios a nombre propio o de terceros para  demorar, retener, alterar o direccionar fallos judiciales </v>
      </c>
      <c r="C70" s="845" t="str">
        <f>'7- Mapa Final Resumen'!C70</f>
        <v xml:space="preserve">Proferir  sentencias judiciales incumplmiendo los principios de la administracion de justicia o sin la observancia de los Codigos  Procesales en la materia </v>
      </c>
      <c r="D70" s="847" t="e">
        <f>'7- Mapa Final Resumen'!J70</f>
        <v>#VALUE!</v>
      </c>
      <c r="E70" s="847" t="str">
        <f>'7- Mapa Final Resumen'!K70</f>
        <v>Mayor - 4</v>
      </c>
      <c r="F70" s="857" t="e">
        <f>'7- Mapa Final Resumen'!M70</f>
        <v>#VALUE!</v>
      </c>
      <c r="G70" s="859" t="s">
        <v>443</v>
      </c>
      <c r="H70" s="848" t="s">
        <v>369</v>
      </c>
      <c r="I70" s="848" t="s">
        <v>369</v>
      </c>
      <c r="J70" s="848" t="s">
        <v>369</v>
      </c>
      <c r="K70" s="854">
        <v>45670</v>
      </c>
      <c r="L70" s="854">
        <v>45747</v>
      </c>
      <c r="M70" s="855" t="s">
        <v>472</v>
      </c>
    </row>
    <row r="71" spans="1:13" s="194" customFormat="1" ht="12.75" hidden="1" customHeight="1">
      <c r="A71" s="843"/>
      <c r="B71" s="845"/>
      <c r="C71" s="845"/>
      <c r="D71" s="848"/>
      <c r="E71" s="848"/>
      <c r="F71" s="857"/>
      <c r="G71" s="859"/>
      <c r="H71" s="848"/>
      <c r="I71" s="861"/>
      <c r="J71" s="861"/>
      <c r="K71" s="848"/>
      <c r="L71" s="848"/>
      <c r="M71" s="855"/>
    </row>
    <row r="72" spans="1:13" s="194" customFormat="1" ht="12.75" hidden="1" customHeight="1">
      <c r="A72" s="843"/>
      <c r="B72" s="845"/>
      <c r="C72" s="845"/>
      <c r="D72" s="848"/>
      <c r="E72" s="848"/>
      <c r="F72" s="857"/>
      <c r="G72" s="859"/>
      <c r="H72" s="848"/>
      <c r="I72" s="861"/>
      <c r="J72" s="861"/>
      <c r="K72" s="848"/>
      <c r="L72" s="848"/>
      <c r="M72" s="855"/>
    </row>
    <row r="73" spans="1:13" s="194" customFormat="1" ht="12.75" hidden="1" customHeight="1">
      <c r="A73" s="843"/>
      <c r="B73" s="845"/>
      <c r="C73" s="845"/>
      <c r="D73" s="848"/>
      <c r="E73" s="848"/>
      <c r="F73" s="857"/>
      <c r="G73" s="859"/>
      <c r="H73" s="848"/>
      <c r="I73" s="861"/>
      <c r="J73" s="861"/>
      <c r="K73" s="848"/>
      <c r="L73" s="848"/>
      <c r="M73" s="855"/>
    </row>
    <row r="74" spans="1:13" s="194" customFormat="1" ht="13.5" hidden="1" customHeight="1">
      <c r="A74" s="843"/>
      <c r="B74" s="845"/>
      <c r="C74" s="845"/>
      <c r="D74" s="848"/>
      <c r="E74" s="848"/>
      <c r="F74" s="857"/>
      <c r="G74" s="859"/>
      <c r="H74" s="848"/>
      <c r="I74" s="861"/>
      <c r="J74" s="861"/>
      <c r="K74" s="848"/>
      <c r="L74" s="848"/>
      <c r="M74" s="855"/>
    </row>
    <row r="75" spans="1:13" s="194" customFormat="1" ht="21" hidden="1">
      <c r="A75" s="843"/>
      <c r="B75" s="845"/>
      <c r="C75" s="845"/>
      <c r="D75" s="848"/>
      <c r="E75" s="848"/>
      <c r="F75" s="857"/>
      <c r="G75" s="859"/>
      <c r="H75" s="848"/>
      <c r="I75" s="861"/>
      <c r="J75" s="861"/>
      <c r="K75" s="848"/>
      <c r="L75" s="848"/>
      <c r="M75" s="855"/>
    </row>
    <row r="76" spans="1:13" s="194" customFormat="1" ht="21" hidden="1">
      <c r="A76" s="843"/>
      <c r="B76" s="845"/>
      <c r="C76" s="845"/>
      <c r="D76" s="848"/>
      <c r="E76" s="848"/>
      <c r="F76" s="857"/>
      <c r="G76" s="859"/>
      <c r="H76" s="848"/>
      <c r="I76" s="861"/>
      <c r="J76" s="861"/>
      <c r="K76" s="848"/>
      <c r="L76" s="848"/>
      <c r="M76" s="855"/>
    </row>
    <row r="77" spans="1:13" s="194" customFormat="1" ht="21" hidden="1">
      <c r="A77" s="843"/>
      <c r="B77" s="845"/>
      <c r="C77" s="845"/>
      <c r="D77" s="848"/>
      <c r="E77" s="848"/>
      <c r="F77" s="857"/>
      <c r="G77" s="859"/>
      <c r="H77" s="848"/>
      <c r="I77" s="861"/>
      <c r="J77" s="861"/>
      <c r="K77" s="848"/>
      <c r="L77" s="848"/>
      <c r="M77" s="855"/>
    </row>
    <row r="78" spans="1:13" s="194" customFormat="1" ht="21" hidden="1">
      <c r="A78" s="843"/>
      <c r="B78" s="845"/>
      <c r="C78" s="845"/>
      <c r="D78" s="848"/>
      <c r="E78" s="848"/>
      <c r="F78" s="857"/>
      <c r="G78" s="859"/>
      <c r="H78" s="848"/>
      <c r="I78" s="861"/>
      <c r="J78" s="861"/>
      <c r="K78" s="848"/>
      <c r="L78" s="848"/>
      <c r="M78" s="855"/>
    </row>
    <row r="79" spans="1:13" s="194" customFormat="1" ht="21.75" hidden="1" thickBot="1">
      <c r="A79" s="844"/>
      <c r="B79" s="846"/>
      <c r="C79" s="846"/>
      <c r="D79" s="849"/>
      <c r="E79" s="849"/>
      <c r="F79" s="858"/>
      <c r="G79" s="860"/>
      <c r="H79" s="849"/>
      <c r="I79" s="862"/>
      <c r="J79" s="862"/>
      <c r="K79" s="849"/>
      <c r="L79" s="849"/>
      <c r="M79" s="856"/>
    </row>
  </sheetData>
  <mergeCells count="106">
    <mergeCell ref="C1:M3"/>
    <mergeCell ref="K70:K79"/>
    <mergeCell ref="L70:L79"/>
    <mergeCell ref="M70:M79"/>
    <mergeCell ref="F70:F79"/>
    <mergeCell ref="G70:G79"/>
    <mergeCell ref="H70:H79"/>
    <mergeCell ref="I70:I79"/>
    <mergeCell ref="J70:J79"/>
    <mergeCell ref="F60:F69"/>
    <mergeCell ref="G60:G69"/>
    <mergeCell ref="H60:H69"/>
    <mergeCell ref="I60:I69"/>
    <mergeCell ref="J60:J69"/>
    <mergeCell ref="K60:K69"/>
    <mergeCell ref="L60:L69"/>
    <mergeCell ref="M60:M69"/>
    <mergeCell ref="H7:H8"/>
    <mergeCell ref="I7:J7"/>
    <mergeCell ref="K7:L7"/>
    <mergeCell ref="M7:M8"/>
    <mergeCell ref="D30:D39"/>
    <mergeCell ref="E30:E39"/>
    <mergeCell ref="F30:F39"/>
    <mergeCell ref="A20:A29"/>
    <mergeCell ref="C20:C29"/>
    <mergeCell ref="D10:D19"/>
    <mergeCell ref="E10:E19"/>
    <mergeCell ref="A70:A79"/>
    <mergeCell ref="B70:B79"/>
    <mergeCell ref="C70:C79"/>
    <mergeCell ref="D70:D79"/>
    <mergeCell ref="E70:E79"/>
    <mergeCell ref="A60:A69"/>
    <mergeCell ref="B60:B69"/>
    <mergeCell ref="C60:C69"/>
    <mergeCell ref="D60:D69"/>
    <mergeCell ref="E60:E69"/>
    <mergeCell ref="A40:A49"/>
    <mergeCell ref="B40:B49"/>
    <mergeCell ref="C40:C49"/>
    <mergeCell ref="D40:D49"/>
    <mergeCell ref="E40:E49"/>
    <mergeCell ref="A50:A59"/>
    <mergeCell ref="B50:B59"/>
    <mergeCell ref="C50:C59"/>
    <mergeCell ref="D50:D59"/>
    <mergeCell ref="E50:E59"/>
    <mergeCell ref="L20:L29"/>
    <mergeCell ref="M20:M29"/>
    <mergeCell ref="B10:B19"/>
    <mergeCell ref="B20:B29"/>
    <mergeCell ref="F20:F29"/>
    <mergeCell ref="I10:I19"/>
    <mergeCell ref="J10:J19"/>
    <mergeCell ref="K10:K19"/>
    <mergeCell ref="J20:J29"/>
    <mergeCell ref="K20:K29"/>
    <mergeCell ref="E20:E29"/>
    <mergeCell ref="G20:G29"/>
    <mergeCell ref="H20:H29"/>
    <mergeCell ref="I20:I29"/>
    <mergeCell ref="D20:D29"/>
    <mergeCell ref="A4:B4"/>
    <mergeCell ref="A5:B5"/>
    <mergeCell ref="C4:M4"/>
    <mergeCell ref="C5:M5"/>
    <mergeCell ref="J30:J39"/>
    <mergeCell ref="K30:K39"/>
    <mergeCell ref="L30:L39"/>
    <mergeCell ref="M30:M39"/>
    <mergeCell ref="A9:G9"/>
    <mergeCell ref="A10:A19"/>
    <mergeCell ref="C10:C19"/>
    <mergeCell ref="L10:L19"/>
    <mergeCell ref="M10:M19"/>
    <mergeCell ref="F10:F19"/>
    <mergeCell ref="G10:G19"/>
    <mergeCell ref="H10:H19"/>
    <mergeCell ref="A6:B6"/>
    <mergeCell ref="G30:G39"/>
    <mergeCell ref="H30:H39"/>
    <mergeCell ref="I30:I39"/>
    <mergeCell ref="A7:C7"/>
    <mergeCell ref="D7:F7"/>
    <mergeCell ref="G7:G8"/>
    <mergeCell ref="C6:M6"/>
    <mergeCell ref="A30:A39"/>
    <mergeCell ref="L40:L49"/>
    <mergeCell ref="M40:M49"/>
    <mergeCell ref="F40:F49"/>
    <mergeCell ref="G40:G49"/>
    <mergeCell ref="H40:H49"/>
    <mergeCell ref="I40:I49"/>
    <mergeCell ref="J40:J49"/>
    <mergeCell ref="B30:B39"/>
    <mergeCell ref="C30:C39"/>
    <mergeCell ref="K50:K59"/>
    <mergeCell ref="L50:L59"/>
    <mergeCell ref="M50:M59"/>
    <mergeCell ref="F50:F59"/>
    <mergeCell ref="G50:G59"/>
    <mergeCell ref="H50:H59"/>
    <mergeCell ref="I50:I59"/>
    <mergeCell ref="J50:J59"/>
    <mergeCell ref="K40:K49"/>
  </mergeCells>
  <conditionalFormatting sqref="A7:B7">
    <cfRule type="containsText" dxfId="309" priority="820" operator="containsText" text="1- Bajo">
      <formula>NOT(ISERROR(SEARCH("1- Bajo",A7)))</formula>
    </cfRule>
    <cfRule type="containsText" dxfId="308" priority="819" operator="containsText" text="4- Bajo">
      <formula>NOT(ISERROR(SEARCH("4- Bajo",A7)))</formula>
    </cfRule>
    <cfRule type="containsText" dxfId="307" priority="818" operator="containsText" text="3- Bajo">
      <formula>NOT(ISERROR(SEARCH("3- Bajo",A7)))</formula>
    </cfRule>
    <cfRule type="containsText" dxfId="306" priority="817" operator="containsText" text="4- Moderado">
      <formula>NOT(ISERROR(SEARCH("4- Moderado",A7)))</formula>
    </cfRule>
    <cfRule type="containsText" dxfId="305" priority="816" operator="containsText" text="6- Moderado">
      <formula>NOT(ISERROR(SEARCH("6- Moderado",A7)))</formula>
    </cfRule>
    <cfRule type="containsText" dxfId="304" priority="815" operator="containsText" text="3- Moderado">
      <formula>NOT(ISERROR(SEARCH("3- Moderado",A7)))</formula>
    </cfRule>
  </conditionalFormatting>
  <conditionalFormatting sqref="A10:E10 A20:E20">
    <cfRule type="containsText" dxfId="303" priority="793" operator="containsText" text="4- Moderado">
      <formula>NOT(ISERROR(SEARCH("4- Moderado",A10)))</formula>
    </cfRule>
    <cfRule type="containsText" dxfId="302" priority="792" operator="containsText" text="6- Moderado">
      <formula>NOT(ISERROR(SEARCH("6- Moderado",A10)))</formula>
    </cfRule>
    <cfRule type="containsText" dxfId="301" priority="791" operator="containsText" text="3- Moderado">
      <formula>NOT(ISERROR(SEARCH("3- Moderado",A10)))</formula>
    </cfRule>
    <cfRule type="containsText" dxfId="300" priority="796" operator="containsText" text="1- Bajo">
      <formula>NOT(ISERROR(SEARCH("1- Bajo",A10)))</formula>
    </cfRule>
    <cfRule type="containsText" dxfId="299" priority="795" operator="containsText" text="4- Bajo">
      <formula>NOT(ISERROR(SEARCH("4- Bajo",A10)))</formula>
    </cfRule>
    <cfRule type="containsText" dxfId="298" priority="794" operator="containsText" text="3- Bajo">
      <formula>NOT(ISERROR(SEARCH("3- Bajo",A10)))</formula>
    </cfRule>
  </conditionalFormatting>
  <conditionalFormatting sqref="A30:E30">
    <cfRule type="containsText" dxfId="297" priority="132" operator="containsText" text="3- Bajo">
      <formula>NOT(ISERROR(SEARCH("3- Bajo",A30)))</formula>
    </cfRule>
    <cfRule type="containsText" dxfId="296" priority="130" operator="containsText" text="6- Moderado">
      <formula>NOT(ISERROR(SEARCH("6- Moderado",A30)))</formula>
    </cfRule>
    <cfRule type="containsText" dxfId="295" priority="129" operator="containsText" text="3- Moderado">
      <formula>NOT(ISERROR(SEARCH("3- Moderado",A30)))</formula>
    </cfRule>
    <cfRule type="containsText" dxfId="294" priority="131" operator="containsText" text="4- Moderado">
      <formula>NOT(ISERROR(SEARCH("4- Moderado",A30)))</formula>
    </cfRule>
    <cfRule type="containsText" dxfId="293" priority="134" operator="containsText" text="1- Bajo">
      <formula>NOT(ISERROR(SEARCH("1- Bajo",A30)))</formula>
    </cfRule>
    <cfRule type="containsText" dxfId="292" priority="133" operator="containsText" text="4- Bajo">
      <formula>NOT(ISERROR(SEARCH("4- Bajo",A30)))</formula>
    </cfRule>
  </conditionalFormatting>
  <conditionalFormatting sqref="A40:E40">
    <cfRule type="containsText" dxfId="291" priority="106" operator="containsText" text="1- Bajo">
      <formula>NOT(ISERROR(SEARCH("1- Bajo",A40)))</formula>
    </cfRule>
    <cfRule type="containsText" dxfId="290" priority="105" operator="containsText" text="4- Bajo">
      <formula>NOT(ISERROR(SEARCH("4- Bajo",A40)))</formula>
    </cfRule>
    <cfRule type="containsText" dxfId="289" priority="104" operator="containsText" text="3- Bajo">
      <formula>NOT(ISERROR(SEARCH("3- Bajo",A40)))</formula>
    </cfRule>
    <cfRule type="containsText" dxfId="288" priority="103" operator="containsText" text="4- Moderado">
      <formula>NOT(ISERROR(SEARCH("4- Moderado",A40)))</formula>
    </cfRule>
    <cfRule type="containsText" dxfId="287" priority="102" operator="containsText" text="6- Moderado">
      <formula>NOT(ISERROR(SEARCH("6- Moderado",A40)))</formula>
    </cfRule>
    <cfRule type="containsText" dxfId="286" priority="101" operator="containsText" text="3- Moderado">
      <formula>NOT(ISERROR(SEARCH("3- Moderado",A40)))</formula>
    </cfRule>
  </conditionalFormatting>
  <conditionalFormatting sqref="A50:E50">
    <cfRule type="containsText" dxfId="285" priority="45" operator="containsText" text="3- Moderado">
      <formula>NOT(ISERROR(SEARCH("3- Moderado",A50)))</formula>
    </cfRule>
    <cfRule type="containsText" dxfId="284" priority="46" operator="containsText" text="6- Moderado">
      <formula>NOT(ISERROR(SEARCH("6- Moderado",A50)))</formula>
    </cfRule>
    <cfRule type="containsText" dxfId="283" priority="47" operator="containsText" text="4- Moderado">
      <formula>NOT(ISERROR(SEARCH("4- Moderado",A50)))</formula>
    </cfRule>
    <cfRule type="containsText" dxfId="282" priority="48" operator="containsText" text="3- Bajo">
      <formula>NOT(ISERROR(SEARCH("3- Bajo",A50)))</formula>
    </cfRule>
    <cfRule type="containsText" dxfId="281" priority="49" operator="containsText" text="4- Bajo">
      <formula>NOT(ISERROR(SEARCH("4- Bajo",A50)))</formula>
    </cfRule>
    <cfRule type="containsText" dxfId="280" priority="50" operator="containsText" text="1- Bajo">
      <formula>NOT(ISERROR(SEARCH("1- Bajo",A50)))</formula>
    </cfRule>
  </conditionalFormatting>
  <conditionalFormatting sqref="A60:E60">
    <cfRule type="containsText" dxfId="279" priority="27" operator="containsText" text="1- Bajo">
      <formula>NOT(ISERROR(SEARCH("1- Bajo",A60)))</formula>
    </cfRule>
    <cfRule type="containsText" dxfId="278" priority="26" operator="containsText" text="4- Bajo">
      <formula>NOT(ISERROR(SEARCH("4- Bajo",A60)))</formula>
    </cfRule>
    <cfRule type="containsText" dxfId="277" priority="25" operator="containsText" text="3- Bajo">
      <formula>NOT(ISERROR(SEARCH("3- Bajo",A60)))</formula>
    </cfRule>
    <cfRule type="containsText" dxfId="276" priority="23" operator="containsText" text="6- Moderado">
      <formula>NOT(ISERROR(SEARCH("6- Moderado",A60)))</formula>
    </cfRule>
    <cfRule type="containsText" dxfId="275" priority="22" operator="containsText" text="3- Moderado">
      <formula>NOT(ISERROR(SEARCH("3- Moderado",A60)))</formula>
    </cfRule>
    <cfRule type="containsText" dxfId="274" priority="24" operator="containsText" text="4- Moderado">
      <formula>NOT(ISERROR(SEARCH("4- Moderado",A60)))</formula>
    </cfRule>
  </conditionalFormatting>
  <conditionalFormatting sqref="A70:E70">
    <cfRule type="containsText" dxfId="273" priority="11" operator="containsText" text="3- Bajo">
      <formula>NOT(ISERROR(SEARCH("3- Bajo",A70)))</formula>
    </cfRule>
    <cfRule type="containsText" dxfId="272" priority="12" operator="containsText" text="4- Bajo">
      <formula>NOT(ISERROR(SEARCH("4- Bajo",A70)))</formula>
    </cfRule>
    <cfRule type="containsText" dxfId="271" priority="13" operator="containsText" text="1- Bajo">
      <formula>NOT(ISERROR(SEARCH("1- Bajo",A70)))</formula>
    </cfRule>
    <cfRule type="containsText" dxfId="270" priority="8" operator="containsText" text="3- Moderado">
      <formula>NOT(ISERROR(SEARCH("3- Moderado",A70)))</formula>
    </cfRule>
    <cfRule type="containsText" dxfId="269" priority="9" operator="containsText" text="6- Moderado">
      <formula>NOT(ISERROR(SEARCH("6- Moderado",A70)))</formula>
    </cfRule>
    <cfRule type="containsText" dxfId="268" priority="10" operator="containsText" text="4- Moderado">
      <formula>NOT(ISERROR(SEARCH("4- Moderado",A70)))</formula>
    </cfRule>
  </conditionalFormatting>
  <conditionalFormatting sqref="C8:F8">
    <cfRule type="containsText" dxfId="267" priority="147" operator="containsText" text="3- Moderado">
      <formula>NOT(ISERROR(SEARCH("3- Moderado",C8)))</formula>
    </cfRule>
    <cfRule type="containsText" dxfId="266" priority="148" operator="containsText" text="6- Moderado">
      <formula>NOT(ISERROR(SEARCH("6- Moderado",C8)))</formula>
    </cfRule>
    <cfRule type="containsText" dxfId="265" priority="149" operator="containsText" text="4- Moderado">
      <formula>NOT(ISERROR(SEARCH("4- Moderado",C8)))</formula>
    </cfRule>
    <cfRule type="containsText" dxfId="264" priority="151" operator="containsText" text="4- Bajo">
      <formula>NOT(ISERROR(SEARCH("4- Bajo",C8)))</formula>
    </cfRule>
    <cfRule type="containsText" dxfId="263" priority="152" operator="containsText" text="1- Bajo">
      <formula>NOT(ISERROR(SEARCH("1- Bajo",C8)))</formula>
    </cfRule>
    <cfRule type="containsText" dxfId="262" priority="150" operator="containsText" text="3- Bajo">
      <formula>NOT(ISERROR(SEARCH("3- Bajo",C8)))</formula>
    </cfRule>
  </conditionalFormatting>
  <conditionalFormatting sqref="D10:D79">
    <cfRule type="containsText" dxfId="261" priority="41" operator="containsText" text="Baja">
      <formula>NOT(ISERROR(SEARCH("Baja",D10)))</formula>
    </cfRule>
    <cfRule type="containsText" dxfId="260" priority="40" operator="containsText" text="Alta">
      <formula>NOT(ISERROR(SEARCH("Alta",D10)))</formula>
    </cfRule>
    <cfRule type="containsText" dxfId="259" priority="39" operator="containsText" text="Muy Alta">
      <formula>NOT(ISERROR(SEARCH("Muy Alta",D10)))</formula>
    </cfRule>
    <cfRule type="containsText" dxfId="258" priority="44" operator="containsText" text="Media">
      <formula>NOT(ISERROR(SEARCH("Media",D10)))</formula>
    </cfRule>
    <cfRule type="containsText" dxfId="257" priority="42" operator="containsText" text="Muy Baja">
      <formula>NOT(ISERROR(SEARCH("Muy Baja",D10)))</formula>
    </cfRule>
  </conditionalFormatting>
  <conditionalFormatting sqref="E10:E79">
    <cfRule type="containsText" dxfId="256" priority="38" operator="containsText" text="Leve">
      <formula>NOT(ISERROR(SEARCH("Leve",E10)))</formula>
    </cfRule>
    <cfRule type="containsText" dxfId="255" priority="37" operator="containsText" text="Menor">
      <formula>NOT(ISERROR(SEARCH("Menor",E10)))</formula>
    </cfRule>
    <cfRule type="containsText" dxfId="254" priority="36" operator="containsText" text="Mayor">
      <formula>NOT(ISERROR(SEARCH("Mayor",E10)))</formula>
    </cfRule>
    <cfRule type="containsText" dxfId="253" priority="35" operator="containsText" text="Catastrófico">
      <formula>NOT(ISERROR(SEARCH("Catastrófico",E10)))</formula>
    </cfRule>
  </conditionalFormatting>
  <conditionalFormatting sqref="E10:F79">
    <cfRule type="containsText" dxfId="252" priority="43" operator="containsText" text="Moderado">
      <formula>NOT(ISERROR(SEARCH("Moderado",E10)))</formula>
    </cfRule>
  </conditionalFormatting>
  <conditionalFormatting sqref="F10:F29">
    <cfRule type="colorScale" priority="1178">
      <colorScale>
        <cfvo type="min"/>
        <cfvo type="max"/>
        <color rgb="FFFF7128"/>
        <color rgb="FFFFEF9C"/>
      </colorScale>
    </cfRule>
  </conditionalFormatting>
  <conditionalFormatting sqref="F10:F79">
    <cfRule type="containsText" dxfId="251" priority="61" operator="containsText" text="Extremo">
      <formula>NOT(ISERROR(SEARCH("Extremo",F10)))</formula>
    </cfRule>
    <cfRule type="containsText" dxfId="250" priority="60" operator="containsText" text="Alto">
      <formula>NOT(ISERROR(SEARCH("Alto",F10)))</formula>
    </cfRule>
    <cfRule type="containsText" dxfId="249" priority="59" operator="containsText" text="Moderado">
      <formula>NOT(ISERROR(SEARCH("Moderado",F10)))</formula>
    </cfRule>
    <cfRule type="containsText" dxfId="248" priority="58" operator="containsText" text="Bajo">
      <formula>NOT(ISERROR(SEARCH("Bajo",F10)))</formula>
    </cfRule>
  </conditionalFormatting>
  <conditionalFormatting sqref="F30:F39">
    <cfRule type="colorScale" priority="146">
      <colorScale>
        <cfvo type="min"/>
        <cfvo type="max"/>
        <color rgb="FFFF7128"/>
        <color rgb="FFFFEF9C"/>
      </colorScale>
    </cfRule>
  </conditionalFormatting>
  <conditionalFormatting sqref="F40:F49">
    <cfRule type="colorScale" priority="118">
      <colorScale>
        <cfvo type="min"/>
        <cfvo type="max"/>
        <color rgb="FFFF7128"/>
        <color rgb="FFFFEF9C"/>
      </colorScale>
    </cfRule>
  </conditionalFormatting>
  <conditionalFormatting sqref="F50:F79">
    <cfRule type="colorScale" priority="1423">
      <colorScale>
        <cfvo type="min"/>
        <cfvo type="max"/>
        <color rgb="FFFF7128"/>
        <color rgb="FFFFEF9C"/>
      </colorScale>
    </cfRule>
  </conditionalFormatting>
  <dataValidations count="4">
    <dataValidation allowBlank="1" showInputMessage="1" showErrorMessage="1" prompt="seleccionar si el responsable de ejecutar las acciones es el nivel central" sqref="J8" xr:uid="{00000000-0002-0000-0900-000000000000}"/>
    <dataValidation allowBlank="1" showInputMessage="1" showErrorMessage="1" prompt="Seleccionar si el responsable es el responsable de las acciones es el nivel central" sqref="I7:I8" xr:uid="{00000000-0002-0000-0900-000001000000}"/>
    <dataValidation allowBlank="1" showInputMessage="1" showErrorMessage="1" prompt="Describir las actividades que se van a desarrollar para el proyecto" sqref="H7" xr:uid="{00000000-0002-0000-0900-000002000000}"/>
    <dataValidation allowBlank="1" showInputMessage="1" showErrorMessage="1" prompt="Registrar qué factor  que ocasina el riesgo: un facot identtficado el contexto._x000a_O  personas, recursos, estilo de direccion , factores externos, , codiciones ambientales" sqref="C8" xr:uid="{00000000-0002-0000-0900-000003000000}"/>
  </dataValidations>
  <printOptions horizontalCentered="1"/>
  <pageMargins left="0.70866141732283472" right="0.70866141732283472" top="0.74803149606299213" bottom="0.74803149606299213" header="0.31496062992125984" footer="0.31496062992125984"/>
  <pageSetup scale="10" fitToHeight="0" orientation="landscape" horizontalDpi="4294967294" verticalDpi="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4000000}">
          <x14:formula1>
            <xm:f>'9- Matriz de Calor '!$S$8:$S$11</xm:f>
          </x14:formula1>
          <xm:sqref>G10:G79</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DCED7-9723-4C71-89B5-DAC3A3F322E6}">
  <sheetPr>
    <tabColor theme="5" tint="0.39997558519241921"/>
    <pageSetUpPr fitToPage="1"/>
  </sheetPr>
  <dimension ref="A1:N79"/>
  <sheetViews>
    <sheetView showGridLines="0" tabSelected="1" zoomScale="60" zoomScaleNormal="60" workbookViewId="0">
      <selection activeCell="M7" sqref="M7:M8"/>
    </sheetView>
  </sheetViews>
  <sheetFormatPr baseColWidth="10" defaultColWidth="11.42578125" defaultRowHeight="23.25"/>
  <cols>
    <col min="1" max="1" width="18.42578125" style="190" customWidth="1"/>
    <col min="2" max="2" width="35.85546875" style="190" customWidth="1"/>
    <col min="3" max="3" width="53.85546875" style="189" customWidth="1"/>
    <col min="4" max="4" width="16.85546875" style="191" customWidth="1"/>
    <col min="5" max="5" width="18.5703125" style="192" customWidth="1"/>
    <col min="6" max="6" width="18.28515625" style="192" bestFit="1" customWidth="1"/>
    <col min="7" max="7" width="18.28515625" style="189" bestFit="1" customWidth="1"/>
    <col min="8" max="8" width="38.42578125" style="194" customWidth="1"/>
    <col min="9" max="10" width="15.7109375" style="270" customWidth="1"/>
    <col min="11" max="11" width="17.7109375" style="194" customWidth="1"/>
    <col min="12" max="12" width="17.5703125" style="194" customWidth="1"/>
    <col min="13" max="13" width="62.5703125" style="189" customWidth="1"/>
    <col min="14" max="16384" width="11.42578125" style="189"/>
  </cols>
  <sheetData>
    <row r="1" spans="1:13" s="186" customFormat="1" ht="15" customHeight="1">
      <c r="A1" s="380"/>
      <c r="B1" s="381"/>
      <c r="C1" s="567" t="s">
        <v>270</v>
      </c>
      <c r="D1" s="568"/>
      <c r="E1" s="568"/>
      <c r="F1" s="568"/>
      <c r="G1" s="568"/>
      <c r="H1" s="568"/>
      <c r="I1" s="568"/>
      <c r="J1" s="568"/>
      <c r="K1" s="568"/>
      <c r="L1" s="568"/>
      <c r="M1" s="568"/>
    </row>
    <row r="2" spans="1:13" s="186" customFormat="1" ht="15" customHeight="1">
      <c r="A2" s="382"/>
      <c r="B2" s="383"/>
      <c r="C2" s="569"/>
      <c r="D2" s="570"/>
      <c r="E2" s="570"/>
      <c r="F2" s="570"/>
      <c r="G2" s="570"/>
      <c r="H2" s="570"/>
      <c r="I2" s="570"/>
      <c r="J2" s="570"/>
      <c r="K2" s="570"/>
      <c r="L2" s="570"/>
      <c r="M2" s="570"/>
    </row>
    <row r="3" spans="1:13" s="186" customFormat="1" ht="15" customHeight="1">
      <c r="A3" s="1"/>
      <c r="B3" s="1"/>
      <c r="C3" s="571"/>
      <c r="D3" s="572"/>
      <c r="E3" s="572"/>
      <c r="F3" s="572"/>
      <c r="G3" s="572"/>
      <c r="H3" s="572"/>
      <c r="I3" s="572"/>
      <c r="J3" s="572"/>
      <c r="K3" s="572"/>
      <c r="L3" s="572"/>
      <c r="M3" s="572"/>
    </row>
    <row r="4" spans="1:13" s="186" customFormat="1" ht="33" customHeight="1">
      <c r="A4" s="761" t="s">
        <v>271</v>
      </c>
      <c r="B4" s="761"/>
      <c r="C4" s="607" t="s">
        <v>272</v>
      </c>
      <c r="D4" s="608"/>
      <c r="E4" s="608"/>
      <c r="F4" s="608"/>
      <c r="G4" s="608"/>
      <c r="H4" s="608"/>
      <c r="I4" s="608"/>
      <c r="J4" s="608"/>
      <c r="K4" s="608"/>
      <c r="L4" s="608"/>
      <c r="M4" s="609"/>
    </row>
    <row r="5" spans="1:13" s="186" customFormat="1" ht="33" customHeight="1">
      <c r="A5" s="761" t="s">
        <v>273</v>
      </c>
      <c r="B5" s="761"/>
      <c r="C5" s="577" t="s">
        <v>274</v>
      </c>
      <c r="D5" s="575"/>
      <c r="E5" s="575"/>
      <c r="F5" s="575"/>
      <c r="G5" s="575"/>
      <c r="H5" s="575"/>
      <c r="I5" s="575"/>
      <c r="J5" s="575"/>
      <c r="K5" s="575"/>
      <c r="L5" s="575"/>
      <c r="M5" s="576"/>
    </row>
    <row r="6" spans="1:13" s="186" customFormat="1" ht="33" customHeight="1" thickBot="1">
      <c r="A6" s="761" t="s">
        <v>275</v>
      </c>
      <c r="B6" s="761"/>
      <c r="C6" s="574" t="s">
        <v>276</v>
      </c>
      <c r="D6" s="575"/>
      <c r="E6" s="575"/>
      <c r="F6" s="575"/>
      <c r="G6" s="575"/>
      <c r="H6" s="575"/>
      <c r="I6" s="575"/>
      <c r="J6" s="575"/>
      <c r="K6" s="575"/>
      <c r="L6" s="575"/>
      <c r="M6" s="576"/>
    </row>
    <row r="7" spans="1:13" s="187" customFormat="1" ht="40.5" customHeight="1" thickTop="1" thickBot="1">
      <c r="A7" s="831" t="s">
        <v>446</v>
      </c>
      <c r="B7" s="832"/>
      <c r="C7" s="833"/>
      <c r="D7" s="834" t="s">
        <v>447</v>
      </c>
      <c r="E7" s="834"/>
      <c r="F7" s="834"/>
      <c r="G7" s="835" t="s">
        <v>448</v>
      </c>
      <c r="H7" s="863" t="s">
        <v>449</v>
      </c>
      <c r="I7" s="865" t="s">
        <v>450</v>
      </c>
      <c r="J7" s="866"/>
      <c r="K7" s="867" t="s">
        <v>451</v>
      </c>
      <c r="L7" s="868"/>
      <c r="M7" s="869" t="s">
        <v>474</v>
      </c>
    </row>
    <row r="8" spans="1:13" s="387" customFormat="1" ht="108" customHeight="1" thickTop="1" thickBot="1">
      <c r="A8" s="384" t="s">
        <v>43</v>
      </c>
      <c r="B8" s="384" t="s">
        <v>212</v>
      </c>
      <c r="C8" s="384" t="s">
        <v>214</v>
      </c>
      <c r="D8" s="385" t="s">
        <v>224</v>
      </c>
      <c r="E8" s="385" t="s">
        <v>453</v>
      </c>
      <c r="F8" s="385" t="s">
        <v>454</v>
      </c>
      <c r="G8" s="835"/>
      <c r="H8" s="864"/>
      <c r="I8" s="386" t="s">
        <v>455</v>
      </c>
      <c r="J8" s="386" t="s">
        <v>456</v>
      </c>
      <c r="K8" s="195" t="s">
        <v>457</v>
      </c>
      <c r="L8" s="195" t="s">
        <v>458</v>
      </c>
      <c r="M8" s="869"/>
    </row>
    <row r="9" spans="1:13" s="188" customFormat="1" ht="21.75" customHeight="1" thickTop="1" thickBot="1">
      <c r="A9" s="823"/>
      <c r="B9" s="824"/>
      <c r="C9" s="824"/>
      <c r="D9" s="824"/>
      <c r="E9" s="824"/>
      <c r="F9" s="824"/>
      <c r="G9" s="824"/>
      <c r="H9" s="193"/>
      <c r="I9" s="388"/>
      <c r="J9" s="388"/>
      <c r="K9" s="193"/>
      <c r="L9" s="193"/>
      <c r="M9" s="26"/>
    </row>
    <row r="10" spans="1:13" s="194" customFormat="1" ht="15" customHeight="1">
      <c r="A10" s="825">
        <f>'7- Mapa Final Resumen'!A10</f>
        <v>1</v>
      </c>
      <c r="B10" s="826" t="str">
        <f>'7- Mapa Final Resumen'!B10</f>
        <v>Vencimiento 
de Términos</v>
      </c>
      <c r="C10" s="826" t="str">
        <f>'7- Mapa Final Resumen'!C10</f>
        <v>Se realizan  actuaciones procesales o se da  respuesta a las solicitudes de los usuarios de la administración de justicia en materia civil, después del  término legal establecido para decidir sobre los conflictos presentados a los jueces.</v>
      </c>
      <c r="D10" s="841" t="str">
        <f>'7- Mapa Final Resumen'!J10</f>
        <v>Muy Baja - 1</v>
      </c>
      <c r="E10" s="842" t="str">
        <f>'7- Mapa Final Resumen'!K10</f>
        <v>Leve - 1</v>
      </c>
      <c r="F10" s="829" t="str">
        <f>'7- Mapa Final Resumen'!M10</f>
        <v>Bajo - 1</v>
      </c>
      <c r="G10" s="830" t="s">
        <v>443</v>
      </c>
      <c r="H10" s="830" t="s">
        <v>459</v>
      </c>
      <c r="I10" s="836"/>
      <c r="J10" s="836" t="s">
        <v>460</v>
      </c>
      <c r="K10" s="827">
        <v>45748</v>
      </c>
      <c r="L10" s="827">
        <v>45838</v>
      </c>
      <c r="M10" s="828" t="s">
        <v>587</v>
      </c>
    </row>
    <row r="11" spans="1:13" s="194" customFormat="1" ht="23.25" customHeight="1">
      <c r="A11" s="819"/>
      <c r="B11" s="821"/>
      <c r="C11" s="821"/>
      <c r="D11" s="840"/>
      <c r="E11" s="838"/>
      <c r="F11" s="813"/>
      <c r="G11" s="815"/>
      <c r="H11" s="815"/>
      <c r="I11" s="817"/>
      <c r="J11" s="817"/>
      <c r="K11" s="809"/>
      <c r="L11" s="809"/>
      <c r="M11" s="822"/>
    </row>
    <row r="12" spans="1:13" s="194" customFormat="1" ht="23.25" customHeight="1">
      <c r="A12" s="819"/>
      <c r="B12" s="821"/>
      <c r="C12" s="821"/>
      <c r="D12" s="840"/>
      <c r="E12" s="838"/>
      <c r="F12" s="813"/>
      <c r="G12" s="815"/>
      <c r="H12" s="815"/>
      <c r="I12" s="817"/>
      <c r="J12" s="817"/>
      <c r="K12" s="809"/>
      <c r="L12" s="809"/>
      <c r="M12" s="822"/>
    </row>
    <row r="13" spans="1:13" s="194" customFormat="1" ht="23.25" customHeight="1">
      <c r="A13" s="819"/>
      <c r="B13" s="821"/>
      <c r="C13" s="821"/>
      <c r="D13" s="840"/>
      <c r="E13" s="838"/>
      <c r="F13" s="813"/>
      <c r="G13" s="815"/>
      <c r="H13" s="815"/>
      <c r="I13" s="817"/>
      <c r="J13" s="817"/>
      <c r="K13" s="809"/>
      <c r="L13" s="809"/>
      <c r="M13" s="822"/>
    </row>
    <row r="14" spans="1:13" s="194" customFormat="1" ht="23.25" customHeight="1">
      <c r="A14" s="819"/>
      <c r="B14" s="821"/>
      <c r="C14" s="821"/>
      <c r="D14" s="840"/>
      <c r="E14" s="838"/>
      <c r="F14" s="813"/>
      <c r="G14" s="815"/>
      <c r="H14" s="815"/>
      <c r="I14" s="817"/>
      <c r="J14" s="817"/>
      <c r="K14" s="809"/>
      <c r="L14" s="809"/>
      <c r="M14" s="822"/>
    </row>
    <row r="15" spans="1:13" s="194" customFormat="1" ht="23.25" customHeight="1">
      <c r="A15" s="819"/>
      <c r="B15" s="821"/>
      <c r="C15" s="821"/>
      <c r="D15" s="840"/>
      <c r="E15" s="838"/>
      <c r="F15" s="813"/>
      <c r="G15" s="815"/>
      <c r="H15" s="815"/>
      <c r="I15" s="817"/>
      <c r="J15" s="817"/>
      <c r="K15" s="809"/>
      <c r="L15" s="809"/>
      <c r="M15" s="822"/>
    </row>
    <row r="16" spans="1:13" s="194" customFormat="1" ht="23.25" customHeight="1">
      <c r="A16" s="819"/>
      <c r="B16" s="821"/>
      <c r="C16" s="821"/>
      <c r="D16" s="840"/>
      <c r="E16" s="838"/>
      <c r="F16" s="813"/>
      <c r="G16" s="815"/>
      <c r="H16" s="815"/>
      <c r="I16" s="817"/>
      <c r="J16" s="817"/>
      <c r="K16" s="809"/>
      <c r="L16" s="809"/>
      <c r="M16" s="822"/>
    </row>
    <row r="17" spans="1:14" s="194" customFormat="1" ht="23.25" customHeight="1">
      <c r="A17" s="819"/>
      <c r="B17" s="821"/>
      <c r="C17" s="821"/>
      <c r="D17" s="840"/>
      <c r="E17" s="838"/>
      <c r="F17" s="813"/>
      <c r="G17" s="815"/>
      <c r="H17" s="815"/>
      <c r="I17" s="817"/>
      <c r="J17" s="817"/>
      <c r="K17" s="809"/>
      <c r="L17" s="809"/>
      <c r="M17" s="822"/>
    </row>
    <row r="18" spans="1:14" s="194" customFormat="1" ht="23.25" customHeight="1">
      <c r="A18" s="819"/>
      <c r="B18" s="821"/>
      <c r="C18" s="821"/>
      <c r="D18" s="840"/>
      <c r="E18" s="838"/>
      <c r="F18" s="813"/>
      <c r="G18" s="815"/>
      <c r="H18" s="815"/>
      <c r="I18" s="817"/>
      <c r="J18" s="817"/>
      <c r="K18" s="809"/>
      <c r="L18" s="809"/>
      <c r="M18" s="822"/>
      <c r="N18" s="194" t="s">
        <v>462</v>
      </c>
    </row>
    <row r="19" spans="1:14" s="194" customFormat="1" ht="36" customHeight="1">
      <c r="A19" s="819"/>
      <c r="B19" s="821"/>
      <c r="C19" s="821"/>
      <c r="D19" s="840"/>
      <c r="E19" s="838"/>
      <c r="F19" s="813"/>
      <c r="G19" s="815"/>
      <c r="H19" s="815"/>
      <c r="I19" s="817"/>
      <c r="J19" s="817"/>
      <c r="K19" s="809"/>
      <c r="L19" s="809"/>
      <c r="M19" s="822"/>
    </row>
    <row r="20" spans="1:14" s="194" customFormat="1" ht="21">
      <c r="A20" s="819">
        <f>'7- Mapa Final Resumen'!A20</f>
        <v>2</v>
      </c>
      <c r="B20" s="821" t="str">
        <f>'7- Mapa Final Resumen'!B20</f>
        <v xml:space="preserve">Incumplimientos en la realizacion de audiencias </v>
      </c>
      <c r="C20" s="821" t="str">
        <f>'7- Mapa Final Resumen'!C20</f>
        <v>No se atiende la  solicitud de la parte interesada para la realización de una audiencia preliminar o no se cumple  la programación de audiencias de remate</v>
      </c>
      <c r="D20" s="839" t="str">
        <f>'7- Mapa Final Resumen'!J20</f>
        <v>Muy Baja - 1</v>
      </c>
      <c r="E20" s="837" t="str">
        <f>'7- Mapa Final Resumen'!K20</f>
        <v>Leve - 1</v>
      </c>
      <c r="F20" s="813" t="str">
        <f>'7- Mapa Final Resumen'!M20</f>
        <v>Bajo - 1</v>
      </c>
      <c r="G20" s="815" t="s">
        <v>463</v>
      </c>
      <c r="H20" s="815" t="s">
        <v>464</v>
      </c>
      <c r="I20" s="817"/>
      <c r="J20" s="817" t="s">
        <v>460</v>
      </c>
      <c r="K20" s="808">
        <v>45748</v>
      </c>
      <c r="L20" s="808">
        <v>45838</v>
      </c>
      <c r="M20" s="822" t="s">
        <v>586</v>
      </c>
    </row>
    <row r="21" spans="1:14" s="194" customFormat="1" ht="23.25" customHeight="1">
      <c r="A21" s="819"/>
      <c r="B21" s="821"/>
      <c r="C21" s="821"/>
      <c r="D21" s="840"/>
      <c r="E21" s="838"/>
      <c r="F21" s="813"/>
      <c r="G21" s="815"/>
      <c r="H21" s="815"/>
      <c r="I21" s="817"/>
      <c r="J21" s="817"/>
      <c r="K21" s="809"/>
      <c r="L21" s="809"/>
      <c r="M21" s="822"/>
    </row>
    <row r="22" spans="1:14" s="194" customFormat="1" ht="23.25" customHeight="1">
      <c r="A22" s="819"/>
      <c r="B22" s="821"/>
      <c r="C22" s="821"/>
      <c r="D22" s="840"/>
      <c r="E22" s="838"/>
      <c r="F22" s="813"/>
      <c r="G22" s="815"/>
      <c r="H22" s="815"/>
      <c r="I22" s="817"/>
      <c r="J22" s="817"/>
      <c r="K22" s="809"/>
      <c r="L22" s="809"/>
      <c r="M22" s="822"/>
    </row>
    <row r="23" spans="1:14" s="194" customFormat="1" ht="23.25" customHeight="1">
      <c r="A23" s="819"/>
      <c r="B23" s="821"/>
      <c r="C23" s="821"/>
      <c r="D23" s="840"/>
      <c r="E23" s="838"/>
      <c r="F23" s="813"/>
      <c r="G23" s="815"/>
      <c r="H23" s="815"/>
      <c r="I23" s="817"/>
      <c r="J23" s="817"/>
      <c r="K23" s="809"/>
      <c r="L23" s="809"/>
      <c r="M23" s="822"/>
    </row>
    <row r="24" spans="1:14" s="194" customFormat="1" ht="23.25" customHeight="1">
      <c r="A24" s="819"/>
      <c r="B24" s="821"/>
      <c r="C24" s="821"/>
      <c r="D24" s="840"/>
      <c r="E24" s="838"/>
      <c r="F24" s="813"/>
      <c r="G24" s="815"/>
      <c r="H24" s="815"/>
      <c r="I24" s="817"/>
      <c r="J24" s="817"/>
      <c r="K24" s="809"/>
      <c r="L24" s="809"/>
      <c r="M24" s="822"/>
    </row>
    <row r="25" spans="1:14" s="194" customFormat="1" ht="23.25" customHeight="1">
      <c r="A25" s="819"/>
      <c r="B25" s="821"/>
      <c r="C25" s="821"/>
      <c r="D25" s="840"/>
      <c r="E25" s="838"/>
      <c r="F25" s="813"/>
      <c r="G25" s="815"/>
      <c r="H25" s="815"/>
      <c r="I25" s="817"/>
      <c r="J25" s="817"/>
      <c r="K25" s="809"/>
      <c r="L25" s="809"/>
      <c r="M25" s="822"/>
    </row>
    <row r="26" spans="1:14" s="194" customFormat="1" ht="23.25" customHeight="1">
      <c r="A26" s="819"/>
      <c r="B26" s="821"/>
      <c r="C26" s="821"/>
      <c r="D26" s="840"/>
      <c r="E26" s="838"/>
      <c r="F26" s="813"/>
      <c r="G26" s="815"/>
      <c r="H26" s="815"/>
      <c r="I26" s="817"/>
      <c r="J26" s="817"/>
      <c r="K26" s="809"/>
      <c r="L26" s="809"/>
      <c r="M26" s="822"/>
    </row>
    <row r="27" spans="1:14" s="194" customFormat="1" ht="21">
      <c r="A27" s="819"/>
      <c r="B27" s="821"/>
      <c r="C27" s="821"/>
      <c r="D27" s="840"/>
      <c r="E27" s="838"/>
      <c r="F27" s="813"/>
      <c r="G27" s="815"/>
      <c r="H27" s="815"/>
      <c r="I27" s="817"/>
      <c r="J27" s="817"/>
      <c r="K27" s="809"/>
      <c r="L27" s="809"/>
      <c r="M27" s="822"/>
    </row>
    <row r="28" spans="1:14" s="194" customFormat="1" ht="21">
      <c r="A28" s="819"/>
      <c r="B28" s="821"/>
      <c r="C28" s="821"/>
      <c r="D28" s="840"/>
      <c r="E28" s="838"/>
      <c r="F28" s="813"/>
      <c r="G28" s="815"/>
      <c r="H28" s="815"/>
      <c r="I28" s="817"/>
      <c r="J28" s="817"/>
      <c r="K28" s="809"/>
      <c r="L28" s="809"/>
      <c r="M28" s="822"/>
    </row>
    <row r="29" spans="1:14" s="194" customFormat="1" ht="69" customHeight="1">
      <c r="A29" s="819"/>
      <c r="B29" s="821"/>
      <c r="C29" s="821"/>
      <c r="D29" s="840"/>
      <c r="E29" s="838"/>
      <c r="F29" s="813"/>
      <c r="G29" s="815"/>
      <c r="H29" s="815"/>
      <c r="I29" s="817"/>
      <c r="J29" s="817"/>
      <c r="K29" s="809"/>
      <c r="L29" s="809"/>
      <c r="M29" s="822"/>
    </row>
    <row r="30" spans="1:14" s="194" customFormat="1" ht="21">
      <c r="A30" s="819">
        <f>'7- Mapa Final Resumen'!A30</f>
        <v>3</v>
      </c>
      <c r="B30" s="821" t="str">
        <f>'7- Mapa Final Resumen'!B30</f>
        <v xml:space="preserve"> Efectuar notificaciones que no cumplan con los requistos</v>
      </c>
      <c r="C30" s="821" t="str">
        <f>'7- Mapa Final Resumen'!C30</f>
        <v xml:space="preserve">No se realizan las  notificaciones , 
no se efectuan  oportunamente 
o no se aplica la normatividad </v>
      </c>
      <c r="D30" s="839" t="str">
        <f>'7- Mapa Final Resumen'!J30</f>
        <v>Muy Baja - 1</v>
      </c>
      <c r="E30" s="837" t="str">
        <f>'7- Mapa Final Resumen'!K30</f>
        <v>Leve - 1</v>
      </c>
      <c r="F30" s="813" t="str">
        <f>'7- Mapa Final Resumen'!M30</f>
        <v>Bajo - 1</v>
      </c>
      <c r="G30" s="815" t="s">
        <v>443</v>
      </c>
      <c r="H30" s="815" t="s">
        <v>466</v>
      </c>
      <c r="I30" s="817"/>
      <c r="J30" s="817" t="s">
        <v>460</v>
      </c>
      <c r="K30" s="808">
        <v>45748</v>
      </c>
      <c r="L30" s="808">
        <v>45838</v>
      </c>
      <c r="M30" s="822" t="s">
        <v>585</v>
      </c>
    </row>
    <row r="31" spans="1:14" s="194" customFormat="1" ht="12.75" customHeight="1">
      <c r="A31" s="819"/>
      <c r="B31" s="821"/>
      <c r="C31" s="821"/>
      <c r="D31" s="840"/>
      <c r="E31" s="838"/>
      <c r="F31" s="813"/>
      <c r="G31" s="815"/>
      <c r="H31" s="815"/>
      <c r="I31" s="817"/>
      <c r="J31" s="817"/>
      <c r="K31" s="809"/>
      <c r="L31" s="809"/>
      <c r="M31" s="822"/>
    </row>
    <row r="32" spans="1:14" s="194" customFormat="1" ht="12.75" customHeight="1">
      <c r="A32" s="819"/>
      <c r="B32" s="821"/>
      <c r="C32" s="821"/>
      <c r="D32" s="840"/>
      <c r="E32" s="838"/>
      <c r="F32" s="813"/>
      <c r="G32" s="815"/>
      <c r="H32" s="815"/>
      <c r="I32" s="817"/>
      <c r="J32" s="817"/>
      <c r="K32" s="809"/>
      <c r="L32" s="809"/>
      <c r="M32" s="822"/>
    </row>
    <row r="33" spans="1:14" s="194" customFormat="1" ht="12.75" customHeight="1">
      <c r="A33" s="819"/>
      <c r="B33" s="821"/>
      <c r="C33" s="821"/>
      <c r="D33" s="840"/>
      <c r="E33" s="838"/>
      <c r="F33" s="813"/>
      <c r="G33" s="815"/>
      <c r="H33" s="815"/>
      <c r="I33" s="817"/>
      <c r="J33" s="817"/>
      <c r="K33" s="809"/>
      <c r="L33" s="809"/>
      <c r="M33" s="822"/>
    </row>
    <row r="34" spans="1:14" s="194" customFormat="1" ht="13.5" customHeight="1">
      <c r="A34" s="819"/>
      <c r="B34" s="821"/>
      <c r="C34" s="821"/>
      <c r="D34" s="840"/>
      <c r="E34" s="838"/>
      <c r="F34" s="813"/>
      <c r="G34" s="815"/>
      <c r="H34" s="815"/>
      <c r="I34" s="817"/>
      <c r="J34" s="817"/>
      <c r="K34" s="809"/>
      <c r="L34" s="809"/>
      <c r="M34" s="822"/>
    </row>
    <row r="35" spans="1:14" s="194" customFormat="1" ht="21">
      <c r="A35" s="819"/>
      <c r="B35" s="821"/>
      <c r="C35" s="821"/>
      <c r="D35" s="840"/>
      <c r="E35" s="838"/>
      <c r="F35" s="813"/>
      <c r="G35" s="815"/>
      <c r="H35" s="815"/>
      <c r="I35" s="817"/>
      <c r="J35" s="817"/>
      <c r="K35" s="809"/>
      <c r="L35" s="809"/>
      <c r="M35" s="822"/>
      <c r="N35" s="194" t="s">
        <v>468</v>
      </c>
    </row>
    <row r="36" spans="1:14" s="194" customFormat="1" ht="21">
      <c r="A36" s="819"/>
      <c r="B36" s="821"/>
      <c r="C36" s="821"/>
      <c r="D36" s="840"/>
      <c r="E36" s="838"/>
      <c r="F36" s="813"/>
      <c r="G36" s="815"/>
      <c r="H36" s="815"/>
      <c r="I36" s="817"/>
      <c r="J36" s="817"/>
      <c r="K36" s="809"/>
      <c r="L36" s="809"/>
      <c r="M36" s="822"/>
    </row>
    <row r="37" spans="1:14" s="194" customFormat="1" ht="21">
      <c r="A37" s="819"/>
      <c r="B37" s="821"/>
      <c r="C37" s="821"/>
      <c r="D37" s="840"/>
      <c r="E37" s="838"/>
      <c r="F37" s="813"/>
      <c r="G37" s="815"/>
      <c r="H37" s="815"/>
      <c r="I37" s="817"/>
      <c r="J37" s="817"/>
      <c r="K37" s="809"/>
      <c r="L37" s="809"/>
      <c r="M37" s="822"/>
    </row>
    <row r="38" spans="1:14" s="194" customFormat="1" ht="21">
      <c r="A38" s="819"/>
      <c r="B38" s="821"/>
      <c r="C38" s="821"/>
      <c r="D38" s="840"/>
      <c r="E38" s="838"/>
      <c r="F38" s="813"/>
      <c r="G38" s="815"/>
      <c r="H38" s="815"/>
      <c r="I38" s="817"/>
      <c r="J38" s="817"/>
      <c r="K38" s="809"/>
      <c r="L38" s="809"/>
      <c r="M38" s="822"/>
    </row>
    <row r="39" spans="1:14" s="194" customFormat="1" ht="21">
      <c r="A39" s="819"/>
      <c r="B39" s="821"/>
      <c r="C39" s="821"/>
      <c r="D39" s="840"/>
      <c r="E39" s="838"/>
      <c r="F39" s="813"/>
      <c r="G39" s="815"/>
      <c r="H39" s="815"/>
      <c r="I39" s="817"/>
      <c r="J39" s="817"/>
      <c r="K39" s="809"/>
      <c r="L39" s="809"/>
      <c r="M39" s="822"/>
    </row>
    <row r="40" spans="1:14" s="194" customFormat="1" ht="21">
      <c r="A40" s="819">
        <f>'7- Mapa Final Resumen'!A40</f>
        <v>4</v>
      </c>
      <c r="B40" s="821" t="str">
        <f>'7- Mapa Final Resumen'!B40</f>
        <v>Efectuar el reparto judicial incumpliendo requisitos</v>
      </c>
      <c r="C40" s="821" t="str">
        <f>'7- Mapa Final Resumen'!C40</f>
        <v>Realizar el reparto incumpliendo los principios  y condiciones establecidas para su realización</v>
      </c>
      <c r="D40" s="839" t="str">
        <f>'7- Mapa Final Resumen'!J40</f>
        <v>Muy Baja - 1</v>
      </c>
      <c r="E40" s="837" t="str">
        <f>'7- Mapa Final Resumen'!K40</f>
        <v>Leve - 1</v>
      </c>
      <c r="F40" s="813" t="str">
        <f>'7- Mapa Final Resumen'!M40</f>
        <v>Bajo - 1</v>
      </c>
      <c r="G40" s="815" t="s">
        <v>445</v>
      </c>
      <c r="H40" s="815" t="s">
        <v>469</v>
      </c>
      <c r="I40" s="817"/>
      <c r="J40" s="817" t="s">
        <v>460</v>
      </c>
      <c r="K40" s="808">
        <v>45748</v>
      </c>
      <c r="L40" s="808">
        <v>45838</v>
      </c>
      <c r="M40" s="820" t="s">
        <v>584</v>
      </c>
    </row>
    <row r="41" spans="1:14" s="194" customFormat="1" ht="12.75" customHeight="1">
      <c r="A41" s="819"/>
      <c r="B41" s="821"/>
      <c r="C41" s="821"/>
      <c r="D41" s="840"/>
      <c r="E41" s="838"/>
      <c r="F41" s="813"/>
      <c r="G41" s="815"/>
      <c r="H41" s="815"/>
      <c r="I41" s="817"/>
      <c r="J41" s="817"/>
      <c r="K41" s="809"/>
      <c r="L41" s="809"/>
      <c r="M41" s="820"/>
    </row>
    <row r="42" spans="1:14" s="194" customFormat="1" ht="12.75" customHeight="1">
      <c r="A42" s="819"/>
      <c r="B42" s="821"/>
      <c r="C42" s="821"/>
      <c r="D42" s="840"/>
      <c r="E42" s="838"/>
      <c r="F42" s="813"/>
      <c r="G42" s="815"/>
      <c r="H42" s="815"/>
      <c r="I42" s="817"/>
      <c r="J42" s="817"/>
      <c r="K42" s="809"/>
      <c r="L42" s="809"/>
      <c r="M42" s="820"/>
    </row>
    <row r="43" spans="1:14" s="194" customFormat="1" ht="12.75" customHeight="1">
      <c r="A43" s="819"/>
      <c r="B43" s="821"/>
      <c r="C43" s="821"/>
      <c r="D43" s="840"/>
      <c r="E43" s="838"/>
      <c r="F43" s="813"/>
      <c r="G43" s="815"/>
      <c r="H43" s="815"/>
      <c r="I43" s="817"/>
      <c r="J43" s="817"/>
      <c r="K43" s="809"/>
      <c r="L43" s="809"/>
      <c r="M43" s="820"/>
    </row>
    <row r="44" spans="1:14" s="194" customFormat="1" ht="13.5" customHeight="1">
      <c r="A44" s="819"/>
      <c r="B44" s="821"/>
      <c r="C44" s="821"/>
      <c r="D44" s="840"/>
      <c r="E44" s="838"/>
      <c r="F44" s="813"/>
      <c r="G44" s="815"/>
      <c r="H44" s="815"/>
      <c r="I44" s="817"/>
      <c r="J44" s="817"/>
      <c r="K44" s="809"/>
      <c r="L44" s="809"/>
      <c r="M44" s="820"/>
    </row>
    <row r="45" spans="1:14" s="194" customFormat="1" ht="21">
      <c r="A45" s="819"/>
      <c r="B45" s="821"/>
      <c r="C45" s="821"/>
      <c r="D45" s="840"/>
      <c r="E45" s="838"/>
      <c r="F45" s="813"/>
      <c r="G45" s="815"/>
      <c r="H45" s="815"/>
      <c r="I45" s="817"/>
      <c r="J45" s="817"/>
      <c r="K45" s="809"/>
      <c r="L45" s="809"/>
      <c r="M45" s="820"/>
    </row>
    <row r="46" spans="1:14" s="194" customFormat="1" ht="21">
      <c r="A46" s="819"/>
      <c r="B46" s="821"/>
      <c r="C46" s="821"/>
      <c r="D46" s="840"/>
      <c r="E46" s="838"/>
      <c r="F46" s="813"/>
      <c r="G46" s="815"/>
      <c r="H46" s="815"/>
      <c r="I46" s="817"/>
      <c r="J46" s="817"/>
      <c r="K46" s="809"/>
      <c r="L46" s="809"/>
      <c r="M46" s="820"/>
    </row>
    <row r="47" spans="1:14" s="194" customFormat="1" ht="21">
      <c r="A47" s="819"/>
      <c r="B47" s="821"/>
      <c r="C47" s="821"/>
      <c r="D47" s="840"/>
      <c r="E47" s="838"/>
      <c r="F47" s="813"/>
      <c r="G47" s="815"/>
      <c r="H47" s="815"/>
      <c r="I47" s="817"/>
      <c r="J47" s="817"/>
      <c r="K47" s="809"/>
      <c r="L47" s="809"/>
      <c r="M47" s="820"/>
    </row>
    <row r="48" spans="1:14" s="194" customFormat="1" ht="21">
      <c r="A48" s="819"/>
      <c r="B48" s="821"/>
      <c r="C48" s="821"/>
      <c r="D48" s="840"/>
      <c r="E48" s="838"/>
      <c r="F48" s="813"/>
      <c r="G48" s="815"/>
      <c r="H48" s="815"/>
      <c r="I48" s="817"/>
      <c r="J48" s="817"/>
      <c r="K48" s="809"/>
      <c r="L48" s="809"/>
      <c r="M48" s="820"/>
    </row>
    <row r="49" spans="1:14" s="194" customFormat="1" ht="21">
      <c r="A49" s="819"/>
      <c r="B49" s="821"/>
      <c r="C49" s="821"/>
      <c r="D49" s="840"/>
      <c r="E49" s="838"/>
      <c r="F49" s="813"/>
      <c r="G49" s="815"/>
      <c r="H49" s="815"/>
      <c r="I49" s="817"/>
      <c r="J49" s="817"/>
      <c r="K49" s="809"/>
      <c r="L49" s="809"/>
      <c r="M49" s="820"/>
    </row>
    <row r="50" spans="1:14" s="194" customFormat="1" ht="21">
      <c r="A50" s="819">
        <v>5</v>
      </c>
      <c r="B50" s="821" t="str">
        <f>'7- Mapa Final Resumen'!B50</f>
        <v>Pérdida de documentos</v>
      </c>
      <c r="C50" s="821" t="str">
        <f>'7- Mapa Final Resumen'!C50</f>
        <v>Extravío temporal o definitivo de los  documentos de los procesos judiciales</v>
      </c>
      <c r="D50" s="839" t="str">
        <f>'7- Mapa Final Resumen'!J50</f>
        <v>Muy Baja - 1</v>
      </c>
      <c r="E50" s="837" t="str">
        <f>'7- Mapa Final Resumen'!K50</f>
        <v>Leve - 1</v>
      </c>
      <c r="F50" s="813" t="str">
        <f>'7- Mapa Final Resumen'!M50</f>
        <v>Bajo - 1</v>
      </c>
      <c r="G50" s="815" t="s">
        <v>443</v>
      </c>
      <c r="H50" s="815" t="s">
        <v>470</v>
      </c>
      <c r="I50" s="817"/>
      <c r="J50" s="817" t="s">
        <v>460</v>
      </c>
      <c r="K50" s="808">
        <v>45748</v>
      </c>
      <c r="L50" s="808">
        <v>45838</v>
      </c>
      <c r="M50" s="811" t="s">
        <v>471</v>
      </c>
    </row>
    <row r="51" spans="1:14" s="194" customFormat="1" ht="12.75" customHeight="1">
      <c r="A51" s="819"/>
      <c r="B51" s="821"/>
      <c r="C51" s="821"/>
      <c r="D51" s="840"/>
      <c r="E51" s="838"/>
      <c r="F51" s="813"/>
      <c r="G51" s="815"/>
      <c r="H51" s="815"/>
      <c r="I51" s="817"/>
      <c r="J51" s="817"/>
      <c r="K51" s="809"/>
      <c r="L51" s="809"/>
      <c r="M51" s="811"/>
    </row>
    <row r="52" spans="1:14" s="194" customFormat="1" ht="12.75" customHeight="1">
      <c r="A52" s="819"/>
      <c r="B52" s="821"/>
      <c r="C52" s="821"/>
      <c r="D52" s="840"/>
      <c r="E52" s="838"/>
      <c r="F52" s="813"/>
      <c r="G52" s="815"/>
      <c r="H52" s="815"/>
      <c r="I52" s="817"/>
      <c r="J52" s="817"/>
      <c r="K52" s="809"/>
      <c r="L52" s="809"/>
      <c r="M52" s="811"/>
    </row>
    <row r="53" spans="1:14" s="194" customFormat="1" ht="12.75" customHeight="1">
      <c r="A53" s="819"/>
      <c r="B53" s="821"/>
      <c r="C53" s="821"/>
      <c r="D53" s="840"/>
      <c r="E53" s="838"/>
      <c r="F53" s="813"/>
      <c r="G53" s="815"/>
      <c r="H53" s="815"/>
      <c r="I53" s="817"/>
      <c r="J53" s="817"/>
      <c r="K53" s="809"/>
      <c r="L53" s="809"/>
      <c r="M53" s="811"/>
    </row>
    <row r="54" spans="1:14" s="194" customFormat="1" ht="13.5" customHeight="1">
      <c r="A54" s="819"/>
      <c r="B54" s="821"/>
      <c r="C54" s="821"/>
      <c r="D54" s="840"/>
      <c r="E54" s="838"/>
      <c r="F54" s="813"/>
      <c r="G54" s="815"/>
      <c r="H54" s="815"/>
      <c r="I54" s="817"/>
      <c r="J54" s="817"/>
      <c r="K54" s="809"/>
      <c r="L54" s="809"/>
      <c r="M54" s="811"/>
    </row>
    <row r="55" spans="1:14" s="194" customFormat="1" ht="21">
      <c r="A55" s="819"/>
      <c r="B55" s="821"/>
      <c r="C55" s="821"/>
      <c r="D55" s="840"/>
      <c r="E55" s="838"/>
      <c r="F55" s="813"/>
      <c r="G55" s="815"/>
      <c r="H55" s="815"/>
      <c r="I55" s="817"/>
      <c r="J55" s="817"/>
      <c r="K55" s="809"/>
      <c r="L55" s="809"/>
      <c r="M55" s="811"/>
    </row>
    <row r="56" spans="1:14" s="194" customFormat="1" ht="21">
      <c r="A56" s="819"/>
      <c r="B56" s="821"/>
      <c r="C56" s="821"/>
      <c r="D56" s="840"/>
      <c r="E56" s="838"/>
      <c r="F56" s="813"/>
      <c r="G56" s="815"/>
      <c r="H56" s="815"/>
      <c r="I56" s="817"/>
      <c r="J56" s="817"/>
      <c r="K56" s="809"/>
      <c r="L56" s="809"/>
      <c r="M56" s="811"/>
    </row>
    <row r="57" spans="1:14" s="194" customFormat="1" ht="21">
      <c r="A57" s="819"/>
      <c r="B57" s="821"/>
      <c r="C57" s="821"/>
      <c r="D57" s="840"/>
      <c r="E57" s="838"/>
      <c r="F57" s="813"/>
      <c r="G57" s="815"/>
      <c r="H57" s="815"/>
      <c r="I57" s="817"/>
      <c r="J57" s="817"/>
      <c r="K57" s="809"/>
      <c r="L57" s="809"/>
      <c r="M57" s="811"/>
    </row>
    <row r="58" spans="1:14" s="194" customFormat="1" ht="21">
      <c r="A58" s="819"/>
      <c r="B58" s="821"/>
      <c r="C58" s="821"/>
      <c r="D58" s="840"/>
      <c r="E58" s="838"/>
      <c r="F58" s="813"/>
      <c r="G58" s="815"/>
      <c r="H58" s="815"/>
      <c r="I58" s="817"/>
      <c r="J58" s="817"/>
      <c r="K58" s="809"/>
      <c r="L58" s="809"/>
      <c r="M58" s="811"/>
    </row>
    <row r="59" spans="1:14" s="194" customFormat="1" ht="21.75" thickBot="1">
      <c r="A59" s="850"/>
      <c r="B59" s="851"/>
      <c r="C59" s="851"/>
      <c r="D59" s="852"/>
      <c r="E59" s="853"/>
      <c r="F59" s="814"/>
      <c r="G59" s="816"/>
      <c r="H59" s="816"/>
      <c r="I59" s="818"/>
      <c r="J59" s="818"/>
      <c r="K59" s="810"/>
      <c r="L59" s="810"/>
      <c r="M59" s="812"/>
    </row>
    <row r="60" spans="1:14" s="194" customFormat="1" ht="21" hidden="1">
      <c r="A60" s="843">
        <v>6</v>
      </c>
      <c r="B60" s="845" t="str">
        <f>'7- Mapa Final Resumen'!B60</f>
        <v xml:space="preserve">Recibir , ofrecer, prometer , entregar o aceptar dádivas o beneficios a nombre propio o de terceros para  expedir, alterar,retener , extraviar o entregar  documentos  sin el lleno de requisitos legales </v>
      </c>
      <c r="C60" s="845" t="str">
        <f>'7- Mapa Final Resumen'!C60</f>
        <v xml:space="preserve"> Realizar trámites sin el cumplimiento de los requisitos legales  o  con informacionfalsa</v>
      </c>
      <c r="D60" s="847" t="e">
        <f>'7- Mapa Final Resumen'!J60</f>
        <v>#VALUE!</v>
      </c>
      <c r="E60" s="847" t="str">
        <f>'7- Mapa Final Resumen'!K60</f>
        <v>Mayor - 4</v>
      </c>
      <c r="F60" s="857" t="e">
        <f>'7- Mapa Final Resumen'!M60</f>
        <v>#VALUE!</v>
      </c>
      <c r="G60" s="859" t="s">
        <v>443</v>
      </c>
      <c r="H60" s="848" t="s">
        <v>369</v>
      </c>
      <c r="I60" s="848" t="s">
        <v>369</v>
      </c>
      <c r="J60" s="848" t="s">
        <v>369</v>
      </c>
      <c r="K60" s="854">
        <v>45670</v>
      </c>
      <c r="L60" s="854">
        <v>45747</v>
      </c>
      <c r="M60" s="855" t="s">
        <v>472</v>
      </c>
      <c r="N60" s="194" t="s">
        <v>473</v>
      </c>
    </row>
    <row r="61" spans="1:14" s="194" customFormat="1" ht="12.75" hidden="1" customHeight="1">
      <c r="A61" s="843"/>
      <c r="B61" s="845"/>
      <c r="C61" s="845"/>
      <c r="D61" s="848"/>
      <c r="E61" s="848"/>
      <c r="F61" s="857"/>
      <c r="G61" s="859"/>
      <c r="H61" s="848"/>
      <c r="I61" s="861"/>
      <c r="J61" s="861"/>
      <c r="K61" s="848"/>
      <c r="L61" s="848"/>
      <c r="M61" s="855"/>
    </row>
    <row r="62" spans="1:14" s="194" customFormat="1" ht="12.75" hidden="1" customHeight="1">
      <c r="A62" s="843"/>
      <c r="B62" s="845"/>
      <c r="C62" s="845"/>
      <c r="D62" s="848"/>
      <c r="E62" s="848"/>
      <c r="F62" s="857"/>
      <c r="G62" s="859"/>
      <c r="H62" s="848"/>
      <c r="I62" s="861"/>
      <c r="J62" s="861"/>
      <c r="K62" s="848"/>
      <c r="L62" s="848"/>
      <c r="M62" s="855"/>
    </row>
    <row r="63" spans="1:14" s="194" customFormat="1" ht="12.75" hidden="1" customHeight="1">
      <c r="A63" s="843"/>
      <c r="B63" s="845"/>
      <c r="C63" s="845"/>
      <c r="D63" s="848"/>
      <c r="E63" s="848"/>
      <c r="F63" s="857"/>
      <c r="G63" s="859"/>
      <c r="H63" s="848"/>
      <c r="I63" s="861"/>
      <c r="J63" s="861"/>
      <c r="K63" s="848"/>
      <c r="L63" s="848"/>
      <c r="M63" s="855"/>
    </row>
    <row r="64" spans="1:14" s="194" customFormat="1" ht="13.5" hidden="1" customHeight="1">
      <c r="A64" s="843"/>
      <c r="B64" s="845"/>
      <c r="C64" s="845"/>
      <c r="D64" s="848"/>
      <c r="E64" s="848"/>
      <c r="F64" s="857"/>
      <c r="G64" s="859"/>
      <c r="H64" s="848"/>
      <c r="I64" s="861"/>
      <c r="J64" s="861"/>
      <c r="K64" s="848"/>
      <c r="L64" s="848"/>
      <c r="M64" s="855"/>
    </row>
    <row r="65" spans="1:13" s="194" customFormat="1" ht="21" hidden="1">
      <c r="A65" s="843"/>
      <c r="B65" s="845"/>
      <c r="C65" s="845"/>
      <c r="D65" s="848"/>
      <c r="E65" s="848"/>
      <c r="F65" s="857"/>
      <c r="G65" s="859"/>
      <c r="H65" s="848"/>
      <c r="I65" s="861"/>
      <c r="J65" s="861"/>
      <c r="K65" s="848"/>
      <c r="L65" s="848"/>
      <c r="M65" s="855"/>
    </row>
    <row r="66" spans="1:13" s="194" customFormat="1" ht="21" hidden="1">
      <c r="A66" s="843"/>
      <c r="B66" s="845"/>
      <c r="C66" s="845"/>
      <c r="D66" s="848"/>
      <c r="E66" s="848"/>
      <c r="F66" s="857"/>
      <c r="G66" s="859"/>
      <c r="H66" s="848"/>
      <c r="I66" s="861"/>
      <c r="J66" s="861"/>
      <c r="K66" s="848"/>
      <c r="L66" s="848"/>
      <c r="M66" s="855"/>
    </row>
    <row r="67" spans="1:13" s="194" customFormat="1" ht="21" hidden="1">
      <c r="A67" s="843"/>
      <c r="B67" s="845"/>
      <c r="C67" s="845"/>
      <c r="D67" s="848"/>
      <c r="E67" s="848"/>
      <c r="F67" s="857"/>
      <c r="G67" s="859"/>
      <c r="H67" s="848"/>
      <c r="I67" s="861"/>
      <c r="J67" s="861"/>
      <c r="K67" s="848"/>
      <c r="L67" s="848"/>
      <c r="M67" s="855"/>
    </row>
    <row r="68" spans="1:13" s="194" customFormat="1" ht="21" hidden="1">
      <c r="A68" s="843"/>
      <c r="B68" s="845"/>
      <c r="C68" s="845"/>
      <c r="D68" s="848"/>
      <c r="E68" s="848"/>
      <c r="F68" s="857"/>
      <c r="G68" s="859"/>
      <c r="H68" s="848"/>
      <c r="I68" s="861"/>
      <c r="J68" s="861"/>
      <c r="K68" s="848"/>
      <c r="L68" s="848"/>
      <c r="M68" s="855"/>
    </row>
    <row r="69" spans="1:13" s="194" customFormat="1" ht="21.75" hidden="1" thickBot="1">
      <c r="A69" s="844"/>
      <c r="B69" s="846"/>
      <c r="C69" s="846"/>
      <c r="D69" s="849"/>
      <c r="E69" s="849"/>
      <c r="F69" s="858"/>
      <c r="G69" s="860"/>
      <c r="H69" s="849"/>
      <c r="I69" s="862"/>
      <c r="J69" s="862"/>
      <c r="K69" s="849"/>
      <c r="L69" s="849"/>
      <c r="M69" s="856"/>
    </row>
    <row r="70" spans="1:13" s="194" customFormat="1" ht="12.75" hidden="1" customHeight="1">
      <c r="A70" s="843">
        <v>7</v>
      </c>
      <c r="B70" s="845" t="str">
        <f>'7- Mapa Final Resumen'!B70</f>
        <v xml:space="preserve">Recibir, ofrecer, prometer, entregar o aceptar dadivas  o beneficios a nombre propio o de terceros para  demorar, retener, alterar o direccionar fallos judiciales </v>
      </c>
      <c r="C70" s="845" t="str">
        <f>'7- Mapa Final Resumen'!C70</f>
        <v xml:space="preserve">Proferir  sentencias judiciales incumplmiendo los principios de la administracion de justicia o sin la observancia de los Codigos  Procesales en la materia </v>
      </c>
      <c r="D70" s="847" t="e">
        <f>'7- Mapa Final Resumen'!J70</f>
        <v>#VALUE!</v>
      </c>
      <c r="E70" s="847" t="str">
        <f>'7- Mapa Final Resumen'!K70</f>
        <v>Mayor - 4</v>
      </c>
      <c r="F70" s="857" t="e">
        <f>'7- Mapa Final Resumen'!M70</f>
        <v>#VALUE!</v>
      </c>
      <c r="G70" s="859" t="s">
        <v>443</v>
      </c>
      <c r="H70" s="848" t="s">
        <v>369</v>
      </c>
      <c r="I70" s="848" t="s">
        <v>369</v>
      </c>
      <c r="J70" s="848" t="s">
        <v>369</v>
      </c>
      <c r="K70" s="854">
        <v>45670</v>
      </c>
      <c r="L70" s="854">
        <v>45747</v>
      </c>
      <c r="M70" s="855" t="s">
        <v>472</v>
      </c>
    </row>
    <row r="71" spans="1:13" s="194" customFormat="1" ht="12.75" hidden="1" customHeight="1">
      <c r="A71" s="843"/>
      <c r="B71" s="845"/>
      <c r="C71" s="845"/>
      <c r="D71" s="848"/>
      <c r="E71" s="848"/>
      <c r="F71" s="857"/>
      <c r="G71" s="859"/>
      <c r="H71" s="848"/>
      <c r="I71" s="861"/>
      <c r="J71" s="861"/>
      <c r="K71" s="848"/>
      <c r="L71" s="848"/>
      <c r="M71" s="855"/>
    </row>
    <row r="72" spans="1:13" s="194" customFormat="1" ht="12.75" hidden="1" customHeight="1">
      <c r="A72" s="843"/>
      <c r="B72" s="845"/>
      <c r="C72" s="845"/>
      <c r="D72" s="848"/>
      <c r="E72" s="848"/>
      <c r="F72" s="857"/>
      <c r="G72" s="859"/>
      <c r="H72" s="848"/>
      <c r="I72" s="861"/>
      <c r="J72" s="861"/>
      <c r="K72" s="848"/>
      <c r="L72" s="848"/>
      <c r="M72" s="855"/>
    </row>
    <row r="73" spans="1:13" s="194" customFormat="1" ht="12.75" hidden="1" customHeight="1">
      <c r="A73" s="843"/>
      <c r="B73" s="845"/>
      <c r="C73" s="845"/>
      <c r="D73" s="848"/>
      <c r="E73" s="848"/>
      <c r="F73" s="857"/>
      <c r="G73" s="859"/>
      <c r="H73" s="848"/>
      <c r="I73" s="861"/>
      <c r="J73" s="861"/>
      <c r="K73" s="848"/>
      <c r="L73" s="848"/>
      <c r="M73" s="855"/>
    </row>
    <row r="74" spans="1:13" s="194" customFormat="1" ht="13.5" hidden="1" customHeight="1">
      <c r="A74" s="843"/>
      <c r="B74" s="845"/>
      <c r="C74" s="845"/>
      <c r="D74" s="848"/>
      <c r="E74" s="848"/>
      <c r="F74" s="857"/>
      <c r="G74" s="859"/>
      <c r="H74" s="848"/>
      <c r="I74" s="861"/>
      <c r="J74" s="861"/>
      <c r="K74" s="848"/>
      <c r="L74" s="848"/>
      <c r="M74" s="855"/>
    </row>
    <row r="75" spans="1:13" s="194" customFormat="1" ht="21" hidden="1">
      <c r="A75" s="843"/>
      <c r="B75" s="845"/>
      <c r="C75" s="845"/>
      <c r="D75" s="848"/>
      <c r="E75" s="848"/>
      <c r="F75" s="857"/>
      <c r="G75" s="859"/>
      <c r="H75" s="848"/>
      <c r="I75" s="861"/>
      <c r="J75" s="861"/>
      <c r="K75" s="848"/>
      <c r="L75" s="848"/>
      <c r="M75" s="855"/>
    </row>
    <row r="76" spans="1:13" s="194" customFormat="1" ht="21" hidden="1">
      <c r="A76" s="843"/>
      <c r="B76" s="845"/>
      <c r="C76" s="845"/>
      <c r="D76" s="848"/>
      <c r="E76" s="848"/>
      <c r="F76" s="857"/>
      <c r="G76" s="859"/>
      <c r="H76" s="848"/>
      <c r="I76" s="861"/>
      <c r="J76" s="861"/>
      <c r="K76" s="848"/>
      <c r="L76" s="848"/>
      <c r="M76" s="855"/>
    </row>
    <row r="77" spans="1:13" s="194" customFormat="1" ht="21" hidden="1">
      <c r="A77" s="843"/>
      <c r="B77" s="845"/>
      <c r="C77" s="845"/>
      <c r="D77" s="848"/>
      <c r="E77" s="848"/>
      <c r="F77" s="857"/>
      <c r="G77" s="859"/>
      <c r="H77" s="848"/>
      <c r="I77" s="861"/>
      <c r="J77" s="861"/>
      <c r="K77" s="848"/>
      <c r="L77" s="848"/>
      <c r="M77" s="855"/>
    </row>
    <row r="78" spans="1:13" s="194" customFormat="1" ht="21" hidden="1">
      <c r="A78" s="843"/>
      <c r="B78" s="845"/>
      <c r="C78" s="845"/>
      <c r="D78" s="848"/>
      <c r="E78" s="848"/>
      <c r="F78" s="857"/>
      <c r="G78" s="859"/>
      <c r="H78" s="848"/>
      <c r="I78" s="861"/>
      <c r="J78" s="861"/>
      <c r="K78" s="848"/>
      <c r="L78" s="848"/>
      <c r="M78" s="855"/>
    </row>
    <row r="79" spans="1:13" s="194" customFormat="1" ht="21.75" hidden="1" thickBot="1">
      <c r="A79" s="844"/>
      <c r="B79" s="846"/>
      <c r="C79" s="846"/>
      <c r="D79" s="849"/>
      <c r="E79" s="849"/>
      <c r="F79" s="858"/>
      <c r="G79" s="860"/>
      <c r="H79" s="849"/>
      <c r="I79" s="862"/>
      <c r="J79" s="862"/>
      <c r="K79" s="849"/>
      <c r="L79" s="849"/>
      <c r="M79" s="856"/>
    </row>
  </sheetData>
  <mergeCells count="106">
    <mergeCell ref="C1:M3"/>
    <mergeCell ref="A4:B4"/>
    <mergeCell ref="C4:M4"/>
    <mergeCell ref="A5:B5"/>
    <mergeCell ref="C5:M5"/>
    <mergeCell ref="A6:B6"/>
    <mergeCell ref="C6:M6"/>
    <mergeCell ref="M7:M8"/>
    <mergeCell ref="A9:G9"/>
    <mergeCell ref="A10:A19"/>
    <mergeCell ref="B10:B19"/>
    <mergeCell ref="C10:C19"/>
    <mergeCell ref="D10:D19"/>
    <mergeCell ref="E10:E19"/>
    <mergeCell ref="F10:F19"/>
    <mergeCell ref="G10:G19"/>
    <mergeCell ref="H10:H19"/>
    <mergeCell ref="A7:C7"/>
    <mergeCell ref="D7:F7"/>
    <mergeCell ref="G7:G8"/>
    <mergeCell ref="H7:H8"/>
    <mergeCell ref="I7:J7"/>
    <mergeCell ref="K7:L7"/>
    <mergeCell ref="I10:I19"/>
    <mergeCell ref="J10:J19"/>
    <mergeCell ref="K10:K19"/>
    <mergeCell ref="L10:L19"/>
    <mergeCell ref="M10:M19"/>
    <mergeCell ref="A20:A29"/>
    <mergeCell ref="B20:B29"/>
    <mergeCell ref="C20:C29"/>
    <mergeCell ref="D20:D29"/>
    <mergeCell ref="E20:E29"/>
    <mergeCell ref="L20:L29"/>
    <mergeCell ref="M20:M29"/>
    <mergeCell ref="A30:A39"/>
    <mergeCell ref="B30:B39"/>
    <mergeCell ref="C30:C39"/>
    <mergeCell ref="D30:D39"/>
    <mergeCell ref="E30:E39"/>
    <mergeCell ref="F30:F39"/>
    <mergeCell ref="G30:G39"/>
    <mergeCell ref="H30:H39"/>
    <mergeCell ref="F20:F29"/>
    <mergeCell ref="G20:G29"/>
    <mergeCell ref="H20:H29"/>
    <mergeCell ref="I20:I29"/>
    <mergeCell ref="J20:J29"/>
    <mergeCell ref="K20:K29"/>
    <mergeCell ref="I30:I39"/>
    <mergeCell ref="J30:J39"/>
    <mergeCell ref="K30:K39"/>
    <mergeCell ref="L30:L39"/>
    <mergeCell ref="M30:M39"/>
    <mergeCell ref="A40:A49"/>
    <mergeCell ref="B40:B49"/>
    <mergeCell ref="C40:C49"/>
    <mergeCell ref="D40:D49"/>
    <mergeCell ref="E40:E49"/>
    <mergeCell ref="L40:L49"/>
    <mergeCell ref="M40:M49"/>
    <mergeCell ref="A50:A59"/>
    <mergeCell ref="B50:B59"/>
    <mergeCell ref="C50:C59"/>
    <mergeCell ref="D50:D59"/>
    <mergeCell ref="E50:E59"/>
    <mergeCell ref="F50:F59"/>
    <mergeCell ref="G50:G59"/>
    <mergeCell ref="H50:H59"/>
    <mergeCell ref="F40:F49"/>
    <mergeCell ref="G40:G49"/>
    <mergeCell ref="H40:H49"/>
    <mergeCell ref="I40:I49"/>
    <mergeCell ref="J40:J49"/>
    <mergeCell ref="K40:K49"/>
    <mergeCell ref="I50:I59"/>
    <mergeCell ref="J50:J59"/>
    <mergeCell ref="K50:K59"/>
    <mergeCell ref="L50:L59"/>
    <mergeCell ref="M50:M59"/>
    <mergeCell ref="A60:A69"/>
    <mergeCell ref="B60:B69"/>
    <mergeCell ref="C60:C69"/>
    <mergeCell ref="D60:D69"/>
    <mergeCell ref="E60:E69"/>
    <mergeCell ref="I70:I79"/>
    <mergeCell ref="J70:J79"/>
    <mergeCell ref="K70:K79"/>
    <mergeCell ref="L70:L79"/>
    <mergeCell ref="M70:M79"/>
    <mergeCell ref="L60:L69"/>
    <mergeCell ref="M60:M69"/>
    <mergeCell ref="A70:A79"/>
    <mergeCell ref="B70:B79"/>
    <mergeCell ref="C70:C79"/>
    <mergeCell ref="D70:D79"/>
    <mergeCell ref="E70:E79"/>
    <mergeCell ref="F70:F79"/>
    <mergeCell ref="G70:G79"/>
    <mergeCell ref="H70:H79"/>
    <mergeCell ref="F60:F69"/>
    <mergeCell ref="G60:G69"/>
    <mergeCell ref="H60:H69"/>
    <mergeCell ref="I60:I69"/>
    <mergeCell ref="J60:J69"/>
    <mergeCell ref="K60:K69"/>
  </mergeCells>
  <conditionalFormatting sqref="A7:B7">
    <cfRule type="containsText" dxfId="61" priority="64" operator="containsText" text="1- Bajo">
      <formula>NOT(ISERROR(SEARCH("1- Bajo",A7)))</formula>
    </cfRule>
    <cfRule type="containsText" dxfId="60" priority="63" operator="containsText" text="4- Bajo">
      <formula>NOT(ISERROR(SEARCH("4- Bajo",A7)))</formula>
    </cfRule>
    <cfRule type="containsText" dxfId="59" priority="62" operator="containsText" text="3- Bajo">
      <formula>NOT(ISERROR(SEARCH("3- Bajo",A7)))</formula>
    </cfRule>
    <cfRule type="containsText" dxfId="58" priority="61" operator="containsText" text="4- Moderado">
      <formula>NOT(ISERROR(SEARCH("4- Moderado",A7)))</formula>
    </cfRule>
    <cfRule type="containsText" dxfId="57" priority="60" operator="containsText" text="6- Moderado">
      <formula>NOT(ISERROR(SEARCH("6- Moderado",A7)))</formula>
    </cfRule>
    <cfRule type="containsText" dxfId="56" priority="59" operator="containsText" text="3- Moderado">
      <formula>NOT(ISERROR(SEARCH("3- Moderado",A7)))</formula>
    </cfRule>
  </conditionalFormatting>
  <conditionalFormatting sqref="A10:E10 A20:E20">
    <cfRule type="containsText" dxfId="55" priority="55" operator="containsText" text="4- Moderado">
      <formula>NOT(ISERROR(SEARCH("4- Moderado",A10)))</formula>
    </cfRule>
    <cfRule type="containsText" dxfId="54" priority="54" operator="containsText" text="6- Moderado">
      <formula>NOT(ISERROR(SEARCH("6- Moderado",A10)))</formula>
    </cfRule>
    <cfRule type="containsText" dxfId="53" priority="53" operator="containsText" text="3- Moderado">
      <formula>NOT(ISERROR(SEARCH("3- Moderado",A10)))</formula>
    </cfRule>
    <cfRule type="containsText" dxfId="52" priority="58" operator="containsText" text="1- Bajo">
      <formula>NOT(ISERROR(SEARCH("1- Bajo",A10)))</formula>
    </cfRule>
    <cfRule type="containsText" dxfId="51" priority="57" operator="containsText" text="4- Bajo">
      <formula>NOT(ISERROR(SEARCH("4- Bajo",A10)))</formula>
    </cfRule>
    <cfRule type="containsText" dxfId="50" priority="56" operator="containsText" text="3- Bajo">
      <formula>NOT(ISERROR(SEARCH("3- Bajo",A10)))</formula>
    </cfRule>
  </conditionalFormatting>
  <conditionalFormatting sqref="A30:E30">
    <cfRule type="containsText" dxfId="49" priority="43" operator="containsText" text="3- Bajo">
      <formula>NOT(ISERROR(SEARCH("3- Bajo",A30)))</formula>
    </cfRule>
    <cfRule type="containsText" dxfId="48" priority="41" operator="containsText" text="6- Moderado">
      <formula>NOT(ISERROR(SEARCH("6- Moderado",A30)))</formula>
    </cfRule>
    <cfRule type="containsText" dxfId="47" priority="40" operator="containsText" text="3- Moderado">
      <formula>NOT(ISERROR(SEARCH("3- Moderado",A30)))</formula>
    </cfRule>
    <cfRule type="containsText" dxfId="46" priority="42" operator="containsText" text="4- Moderado">
      <formula>NOT(ISERROR(SEARCH("4- Moderado",A30)))</formula>
    </cfRule>
    <cfRule type="containsText" dxfId="45" priority="45" operator="containsText" text="1- Bajo">
      <formula>NOT(ISERROR(SEARCH("1- Bajo",A30)))</formula>
    </cfRule>
    <cfRule type="containsText" dxfId="44" priority="44" operator="containsText" text="4- Bajo">
      <formula>NOT(ISERROR(SEARCH("4- Bajo",A30)))</formula>
    </cfRule>
  </conditionalFormatting>
  <conditionalFormatting sqref="A40:E40">
    <cfRule type="containsText" dxfId="43" priority="38" operator="containsText" text="1- Bajo">
      <formula>NOT(ISERROR(SEARCH("1- Bajo",A40)))</formula>
    </cfRule>
    <cfRule type="containsText" dxfId="42" priority="37" operator="containsText" text="4- Bajo">
      <formula>NOT(ISERROR(SEARCH("4- Bajo",A40)))</formula>
    </cfRule>
    <cfRule type="containsText" dxfId="41" priority="36" operator="containsText" text="3- Bajo">
      <formula>NOT(ISERROR(SEARCH("3- Bajo",A40)))</formula>
    </cfRule>
    <cfRule type="containsText" dxfId="40" priority="35" operator="containsText" text="4- Moderado">
      <formula>NOT(ISERROR(SEARCH("4- Moderado",A40)))</formula>
    </cfRule>
    <cfRule type="containsText" dxfId="39" priority="34" operator="containsText" text="6- Moderado">
      <formula>NOT(ISERROR(SEARCH("6- Moderado",A40)))</formula>
    </cfRule>
    <cfRule type="containsText" dxfId="38" priority="33" operator="containsText" text="3- Moderado">
      <formula>NOT(ISERROR(SEARCH("3- Moderado",A40)))</formula>
    </cfRule>
  </conditionalFormatting>
  <conditionalFormatting sqref="A50:E50">
    <cfRule type="containsText" dxfId="37" priority="23" operator="containsText" text="3- Moderado">
      <formula>NOT(ISERROR(SEARCH("3- Moderado",A50)))</formula>
    </cfRule>
    <cfRule type="containsText" dxfId="36" priority="24" operator="containsText" text="6- Moderado">
      <formula>NOT(ISERROR(SEARCH("6- Moderado",A50)))</formula>
    </cfRule>
    <cfRule type="containsText" dxfId="35" priority="25" operator="containsText" text="4- Moderado">
      <formula>NOT(ISERROR(SEARCH("4- Moderado",A50)))</formula>
    </cfRule>
    <cfRule type="containsText" dxfId="34" priority="26" operator="containsText" text="3- Bajo">
      <formula>NOT(ISERROR(SEARCH("3- Bajo",A50)))</formula>
    </cfRule>
    <cfRule type="containsText" dxfId="33" priority="27" operator="containsText" text="4- Bajo">
      <formula>NOT(ISERROR(SEARCH("4- Bajo",A50)))</formula>
    </cfRule>
    <cfRule type="containsText" dxfId="32" priority="28" operator="containsText" text="1- Bajo">
      <formula>NOT(ISERROR(SEARCH("1- Bajo",A50)))</formula>
    </cfRule>
  </conditionalFormatting>
  <conditionalFormatting sqref="A60:E60">
    <cfRule type="containsText" dxfId="31" priority="12" operator="containsText" text="1- Bajo">
      <formula>NOT(ISERROR(SEARCH("1- Bajo",A60)))</formula>
    </cfRule>
    <cfRule type="containsText" dxfId="30" priority="11" operator="containsText" text="4- Bajo">
      <formula>NOT(ISERROR(SEARCH("4- Bajo",A60)))</formula>
    </cfRule>
    <cfRule type="containsText" dxfId="29" priority="10" operator="containsText" text="3- Bajo">
      <formula>NOT(ISERROR(SEARCH("3- Bajo",A60)))</formula>
    </cfRule>
    <cfRule type="containsText" dxfId="28" priority="8" operator="containsText" text="6- Moderado">
      <formula>NOT(ISERROR(SEARCH("6- Moderado",A60)))</formula>
    </cfRule>
    <cfRule type="containsText" dxfId="27" priority="7" operator="containsText" text="3- Moderado">
      <formula>NOT(ISERROR(SEARCH("3- Moderado",A60)))</formula>
    </cfRule>
    <cfRule type="containsText" dxfId="26" priority="9" operator="containsText" text="4- Moderado">
      <formula>NOT(ISERROR(SEARCH("4- Moderado",A60)))</formula>
    </cfRule>
  </conditionalFormatting>
  <conditionalFormatting sqref="A70:E70">
    <cfRule type="containsText" dxfId="25" priority="4" operator="containsText" text="3- Bajo">
      <formula>NOT(ISERROR(SEARCH("3- Bajo",A70)))</formula>
    </cfRule>
    <cfRule type="containsText" dxfId="24" priority="5" operator="containsText" text="4- Bajo">
      <formula>NOT(ISERROR(SEARCH("4- Bajo",A70)))</formula>
    </cfRule>
    <cfRule type="containsText" dxfId="23" priority="6" operator="containsText" text="1- Bajo">
      <formula>NOT(ISERROR(SEARCH("1- Bajo",A70)))</formula>
    </cfRule>
    <cfRule type="containsText" dxfId="22" priority="1" operator="containsText" text="3- Moderado">
      <formula>NOT(ISERROR(SEARCH("3- Moderado",A70)))</formula>
    </cfRule>
    <cfRule type="containsText" dxfId="21" priority="2" operator="containsText" text="6- Moderado">
      <formula>NOT(ISERROR(SEARCH("6- Moderado",A70)))</formula>
    </cfRule>
    <cfRule type="containsText" dxfId="20" priority="3" operator="containsText" text="4- Moderado">
      <formula>NOT(ISERROR(SEARCH("4- Moderado",A70)))</formula>
    </cfRule>
  </conditionalFormatting>
  <conditionalFormatting sqref="C8:F8">
    <cfRule type="containsText" dxfId="19" priority="47" operator="containsText" text="3- Moderado">
      <formula>NOT(ISERROR(SEARCH("3- Moderado",C8)))</formula>
    </cfRule>
    <cfRule type="containsText" dxfId="18" priority="48" operator="containsText" text="6- Moderado">
      <formula>NOT(ISERROR(SEARCH("6- Moderado",C8)))</formula>
    </cfRule>
    <cfRule type="containsText" dxfId="17" priority="49" operator="containsText" text="4- Moderado">
      <formula>NOT(ISERROR(SEARCH("4- Moderado",C8)))</formula>
    </cfRule>
    <cfRule type="containsText" dxfId="16" priority="51" operator="containsText" text="4- Bajo">
      <formula>NOT(ISERROR(SEARCH("4- Bajo",C8)))</formula>
    </cfRule>
    <cfRule type="containsText" dxfId="15" priority="52" operator="containsText" text="1- Bajo">
      <formula>NOT(ISERROR(SEARCH("1- Bajo",C8)))</formula>
    </cfRule>
    <cfRule type="containsText" dxfId="14" priority="50" operator="containsText" text="3- Bajo">
      <formula>NOT(ISERROR(SEARCH("3- Bajo",C8)))</formula>
    </cfRule>
  </conditionalFormatting>
  <conditionalFormatting sqref="D10:D79">
    <cfRule type="containsText" dxfId="13" priority="19" operator="containsText" text="Baja">
      <formula>NOT(ISERROR(SEARCH("Baja",D10)))</formula>
    </cfRule>
    <cfRule type="containsText" dxfId="12" priority="18" operator="containsText" text="Alta">
      <formula>NOT(ISERROR(SEARCH("Alta",D10)))</formula>
    </cfRule>
    <cfRule type="containsText" dxfId="11" priority="17" operator="containsText" text="Muy Alta">
      <formula>NOT(ISERROR(SEARCH("Muy Alta",D10)))</formula>
    </cfRule>
    <cfRule type="containsText" dxfId="10" priority="22" operator="containsText" text="Media">
      <formula>NOT(ISERROR(SEARCH("Media",D10)))</formula>
    </cfRule>
    <cfRule type="containsText" dxfId="9" priority="20" operator="containsText" text="Muy Baja">
      <formula>NOT(ISERROR(SEARCH("Muy Baja",D10)))</formula>
    </cfRule>
  </conditionalFormatting>
  <conditionalFormatting sqref="E10:E79">
    <cfRule type="containsText" dxfId="8" priority="16" operator="containsText" text="Leve">
      <formula>NOT(ISERROR(SEARCH("Leve",E10)))</formula>
    </cfRule>
    <cfRule type="containsText" dxfId="7" priority="15" operator="containsText" text="Menor">
      <formula>NOT(ISERROR(SEARCH("Menor",E10)))</formula>
    </cfRule>
    <cfRule type="containsText" dxfId="6" priority="14" operator="containsText" text="Mayor">
      <formula>NOT(ISERROR(SEARCH("Mayor",E10)))</formula>
    </cfRule>
    <cfRule type="containsText" dxfId="5" priority="13" operator="containsText" text="Catastrófico">
      <formula>NOT(ISERROR(SEARCH("Catastrófico",E10)))</formula>
    </cfRule>
  </conditionalFormatting>
  <conditionalFormatting sqref="E10:F79">
    <cfRule type="containsText" dxfId="4" priority="21" operator="containsText" text="Moderado">
      <formula>NOT(ISERROR(SEARCH("Moderado",E10)))</formula>
    </cfRule>
  </conditionalFormatting>
  <conditionalFormatting sqref="F10:F29">
    <cfRule type="colorScale" priority="65">
      <colorScale>
        <cfvo type="min"/>
        <cfvo type="max"/>
        <color rgb="FFFF7128"/>
        <color rgb="FFFFEF9C"/>
      </colorScale>
    </cfRule>
  </conditionalFormatting>
  <conditionalFormatting sqref="F10:F79">
    <cfRule type="containsText" dxfId="3" priority="32" operator="containsText" text="Extremo">
      <formula>NOT(ISERROR(SEARCH("Extremo",F10)))</formula>
    </cfRule>
    <cfRule type="containsText" dxfId="2" priority="31" operator="containsText" text="Alto">
      <formula>NOT(ISERROR(SEARCH("Alto",F10)))</formula>
    </cfRule>
    <cfRule type="containsText" dxfId="1" priority="30" operator="containsText" text="Moderado">
      <formula>NOT(ISERROR(SEARCH("Moderado",F10)))</formula>
    </cfRule>
    <cfRule type="containsText" dxfId="0" priority="29" operator="containsText" text="Bajo">
      <formula>NOT(ISERROR(SEARCH("Bajo",F10)))</formula>
    </cfRule>
  </conditionalFormatting>
  <conditionalFormatting sqref="F30:F39">
    <cfRule type="colorScale" priority="46">
      <colorScale>
        <cfvo type="min"/>
        <cfvo type="max"/>
        <color rgb="FFFF7128"/>
        <color rgb="FFFFEF9C"/>
      </colorScale>
    </cfRule>
  </conditionalFormatting>
  <conditionalFormatting sqref="F40:F49">
    <cfRule type="colorScale" priority="39">
      <colorScale>
        <cfvo type="min"/>
        <cfvo type="max"/>
        <color rgb="FFFF7128"/>
        <color rgb="FFFFEF9C"/>
      </colorScale>
    </cfRule>
  </conditionalFormatting>
  <conditionalFormatting sqref="F50:F79">
    <cfRule type="colorScale" priority="66">
      <colorScale>
        <cfvo type="min"/>
        <cfvo type="max"/>
        <color rgb="FFFF7128"/>
        <color rgb="FFFFEF9C"/>
      </colorScale>
    </cfRule>
  </conditionalFormatting>
  <dataValidations count="4">
    <dataValidation allowBlank="1" showInputMessage="1" showErrorMessage="1" prompt="Registrar qué factor  que ocasina el riesgo: un facot identtficado el contexto._x000a_O  personas, recursos, estilo de direccion , factores externos, , codiciones ambientales" sqref="C8" xr:uid="{473AA1FA-BC38-43D1-AC6F-2C464C8F9CB6}"/>
    <dataValidation allowBlank="1" showInputMessage="1" showErrorMessage="1" prompt="Describir las actividades que se van a desarrollar para el proyecto" sqref="H7" xr:uid="{D129ECB5-4AE7-4639-BC63-E0C8200CCAB5}"/>
    <dataValidation allowBlank="1" showInputMessage="1" showErrorMessage="1" prompt="Seleccionar si el responsable es el responsable de las acciones es el nivel central" sqref="I7:I8" xr:uid="{CA4DD364-D3CE-42D6-952E-9BA7B4A06061}"/>
    <dataValidation allowBlank="1" showInputMessage="1" showErrorMessage="1" prompt="seleccionar si el responsable de ejecutar las acciones es el nivel central" sqref="J8" xr:uid="{7A94EB6C-0034-4D50-BC5F-BC62D2B87F56}"/>
  </dataValidations>
  <printOptions horizontalCentered="1"/>
  <pageMargins left="0.70866141732283472" right="0.70866141732283472" top="0.74803149606299213" bottom="0.74803149606299213" header="0.31496062992125984" footer="0.31496062992125984"/>
  <pageSetup scale="10" fitToHeight="0" orientation="landscape" horizontalDpi="4294967294" verticalDpi="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9153564-A311-4C55-8E09-902CE7370235}">
          <x14:formula1>
            <xm:f>'9- Matriz de Calor '!$S$8:$S$11</xm:f>
          </x14:formula1>
          <xm:sqref>G10:G79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J30"/>
  <sheetViews>
    <sheetView workbookViewId="0">
      <selection activeCell="B2" sqref="B2:J2"/>
    </sheetView>
  </sheetViews>
  <sheetFormatPr baseColWidth="10" defaultColWidth="11.42578125" defaultRowHeight="15"/>
  <cols>
    <col min="1" max="16384" width="11.42578125" style="265"/>
  </cols>
  <sheetData>
    <row r="2" spans="2:10" ht="18.75">
      <c r="B2" s="421" t="s">
        <v>23</v>
      </c>
      <c r="C2" s="421"/>
      <c r="D2" s="421"/>
      <c r="E2" s="421"/>
      <c r="F2" s="421"/>
      <c r="G2" s="421"/>
      <c r="H2" s="421"/>
      <c r="I2" s="421"/>
      <c r="J2" s="421"/>
    </row>
    <row r="3" spans="2:10" ht="15.75" thickBot="1">
      <c r="B3"/>
      <c r="C3"/>
      <c r="D3"/>
      <c r="E3"/>
      <c r="F3"/>
      <c r="G3"/>
      <c r="H3"/>
      <c r="I3"/>
      <c r="J3"/>
    </row>
    <row r="4" spans="2:10">
      <c r="B4" s="422" t="s">
        <v>24</v>
      </c>
      <c r="C4" s="423"/>
      <c r="D4" s="423"/>
      <c r="E4" s="423"/>
      <c r="F4" s="423"/>
      <c r="G4" s="423"/>
      <c r="H4" s="423"/>
      <c r="I4" s="423"/>
      <c r="J4" s="424"/>
    </row>
    <row r="5" spans="2:10">
      <c r="B5" s="425"/>
      <c r="C5" s="426"/>
      <c r="D5" s="426"/>
      <c r="E5" s="426"/>
      <c r="F5" s="426"/>
      <c r="G5" s="426"/>
      <c r="H5" s="426"/>
      <c r="I5" s="426"/>
      <c r="J5" s="427"/>
    </row>
    <row r="6" spans="2:10">
      <c r="B6" s="425"/>
      <c r="C6" s="426"/>
      <c r="D6" s="426"/>
      <c r="E6" s="426"/>
      <c r="F6" s="426"/>
      <c r="G6" s="426"/>
      <c r="H6" s="426"/>
      <c r="I6" s="426"/>
      <c r="J6" s="427"/>
    </row>
    <row r="7" spans="2:10" ht="15.75" thickBot="1">
      <c r="B7" s="428"/>
      <c r="C7" s="429"/>
      <c r="D7" s="429"/>
      <c r="E7" s="429"/>
      <c r="F7" s="429"/>
      <c r="G7" s="429"/>
      <c r="H7" s="429"/>
      <c r="I7" s="429"/>
      <c r="J7" s="430"/>
    </row>
    <row r="8" spans="2:10" ht="15.75" thickBot="1"/>
    <row r="9" spans="2:10">
      <c r="B9" s="422" t="s">
        <v>25</v>
      </c>
      <c r="C9" s="423"/>
      <c r="D9" s="423"/>
      <c r="E9" s="423"/>
      <c r="F9" s="423"/>
      <c r="G9" s="423"/>
      <c r="H9" s="423"/>
      <c r="I9" s="423"/>
      <c r="J9" s="424"/>
    </row>
    <row r="10" spans="2:10">
      <c r="B10" s="425"/>
      <c r="C10" s="426"/>
      <c r="D10" s="426"/>
      <c r="E10" s="426"/>
      <c r="F10" s="426"/>
      <c r="G10" s="426"/>
      <c r="H10" s="426"/>
      <c r="I10" s="426"/>
      <c r="J10" s="427"/>
    </row>
    <row r="11" spans="2:10">
      <c r="B11" s="425"/>
      <c r="C11" s="426"/>
      <c r="D11" s="426"/>
      <c r="E11" s="426"/>
      <c r="F11" s="426"/>
      <c r="G11" s="426"/>
      <c r="H11" s="426"/>
      <c r="I11" s="426"/>
      <c r="J11" s="427"/>
    </row>
    <row r="12" spans="2:10">
      <c r="B12" s="425"/>
      <c r="C12" s="426"/>
      <c r="D12" s="426"/>
      <c r="E12" s="426"/>
      <c r="F12" s="426"/>
      <c r="G12" s="426"/>
      <c r="H12" s="426"/>
      <c r="I12" s="426"/>
      <c r="J12" s="427"/>
    </row>
    <row r="13" spans="2:10">
      <c r="B13" s="425"/>
      <c r="C13" s="426"/>
      <c r="D13" s="426"/>
      <c r="E13" s="426"/>
      <c r="F13" s="426"/>
      <c r="G13" s="426"/>
      <c r="H13" s="426"/>
      <c r="I13" s="426"/>
      <c r="J13" s="427"/>
    </row>
    <row r="14" spans="2:10">
      <c r="B14" s="425"/>
      <c r="C14" s="426"/>
      <c r="D14" s="426"/>
      <c r="E14" s="426"/>
      <c r="F14" s="426"/>
      <c r="G14" s="426"/>
      <c r="H14" s="426"/>
      <c r="I14" s="426"/>
      <c r="J14" s="427"/>
    </row>
    <row r="15" spans="2:10" ht="15.75" thickBot="1">
      <c r="B15" s="428"/>
      <c r="C15" s="429"/>
      <c r="D15" s="429"/>
      <c r="E15" s="429"/>
      <c r="F15" s="429"/>
      <c r="G15" s="429"/>
      <c r="H15" s="429"/>
      <c r="I15" s="429"/>
      <c r="J15" s="430"/>
    </row>
    <row r="16" spans="2:10" ht="15.75" thickBot="1"/>
    <row r="17" spans="2:10">
      <c r="B17" s="422" t="s">
        <v>26</v>
      </c>
      <c r="C17" s="423"/>
      <c r="D17" s="423"/>
      <c r="E17" s="423"/>
      <c r="F17" s="423"/>
      <c r="G17" s="423"/>
      <c r="H17" s="423"/>
      <c r="I17" s="423"/>
      <c r="J17" s="424"/>
    </row>
    <row r="18" spans="2:10">
      <c r="B18" s="425"/>
      <c r="C18" s="426"/>
      <c r="D18" s="426"/>
      <c r="E18" s="426"/>
      <c r="F18" s="426"/>
      <c r="G18" s="426"/>
      <c r="H18" s="426"/>
      <c r="I18" s="426"/>
      <c r="J18" s="427"/>
    </row>
    <row r="19" spans="2:10">
      <c r="B19" s="425"/>
      <c r="C19" s="426"/>
      <c r="D19" s="426"/>
      <c r="E19" s="426"/>
      <c r="F19" s="426"/>
      <c r="G19" s="426"/>
      <c r="H19" s="426"/>
      <c r="I19" s="426"/>
      <c r="J19" s="427"/>
    </row>
    <row r="20" spans="2:10" ht="15.75" thickBot="1">
      <c r="B20" s="428"/>
      <c r="C20" s="429"/>
      <c r="D20" s="429"/>
      <c r="E20" s="429"/>
      <c r="F20" s="429"/>
      <c r="G20" s="429"/>
      <c r="H20" s="429"/>
      <c r="I20" s="429"/>
      <c r="J20" s="430"/>
    </row>
    <row r="21" spans="2:10" ht="15.75" thickBot="1"/>
    <row r="22" spans="2:10">
      <c r="B22" s="422" t="s">
        <v>27</v>
      </c>
      <c r="C22" s="423"/>
      <c r="D22" s="423"/>
      <c r="E22" s="423"/>
      <c r="F22" s="423"/>
      <c r="G22" s="423"/>
      <c r="H22" s="423"/>
      <c r="I22" s="423"/>
      <c r="J22" s="424"/>
    </row>
    <row r="23" spans="2:10">
      <c r="B23" s="425"/>
      <c r="C23" s="426"/>
      <c r="D23" s="426"/>
      <c r="E23" s="426"/>
      <c r="F23" s="426"/>
      <c r="G23" s="426"/>
      <c r="H23" s="426"/>
      <c r="I23" s="426"/>
      <c r="J23" s="427"/>
    </row>
    <row r="24" spans="2:10">
      <c r="B24" s="425"/>
      <c r="C24" s="426"/>
      <c r="D24" s="426"/>
      <c r="E24" s="426"/>
      <c r="F24" s="426"/>
      <c r="G24" s="426"/>
      <c r="H24" s="426"/>
      <c r="I24" s="426"/>
      <c r="J24" s="427"/>
    </row>
    <row r="25" spans="2:10">
      <c r="B25" s="425"/>
      <c r="C25" s="426"/>
      <c r="D25" s="426"/>
      <c r="E25" s="426"/>
      <c r="F25" s="426"/>
      <c r="G25" s="426"/>
      <c r="H25" s="426"/>
      <c r="I25" s="426"/>
      <c r="J25" s="427"/>
    </row>
    <row r="26" spans="2:10">
      <c r="B26" s="425"/>
      <c r="C26" s="426"/>
      <c r="D26" s="426"/>
      <c r="E26" s="426"/>
      <c r="F26" s="426"/>
      <c r="G26" s="426"/>
      <c r="H26" s="426"/>
      <c r="I26" s="426"/>
      <c r="J26" s="427"/>
    </row>
    <row r="27" spans="2:10">
      <c r="B27" s="425"/>
      <c r="C27" s="426"/>
      <c r="D27" s="426"/>
      <c r="E27" s="426"/>
      <c r="F27" s="426"/>
      <c r="G27" s="426"/>
      <c r="H27" s="426"/>
      <c r="I27" s="426"/>
      <c r="J27" s="427"/>
    </row>
    <row r="28" spans="2:10">
      <c r="B28" s="425"/>
      <c r="C28" s="426"/>
      <c r="D28" s="426"/>
      <c r="E28" s="426"/>
      <c r="F28" s="426"/>
      <c r="G28" s="426"/>
      <c r="H28" s="426"/>
      <c r="I28" s="426"/>
      <c r="J28" s="427"/>
    </row>
    <row r="29" spans="2:10">
      <c r="B29" s="425"/>
      <c r="C29" s="426"/>
      <c r="D29" s="426"/>
      <c r="E29" s="426"/>
      <c r="F29" s="426"/>
      <c r="G29" s="426"/>
      <c r="H29" s="426"/>
      <c r="I29" s="426"/>
      <c r="J29" s="427"/>
    </row>
    <row r="30" spans="2:10" ht="15.75" thickBot="1">
      <c r="B30" s="428"/>
      <c r="C30" s="429"/>
      <c r="D30" s="429"/>
      <c r="E30" s="429"/>
      <c r="F30" s="429"/>
      <c r="G30" s="429"/>
      <c r="H30" s="429"/>
      <c r="I30" s="429"/>
      <c r="J30" s="430"/>
    </row>
  </sheetData>
  <mergeCells count="5">
    <mergeCell ref="B2:J2"/>
    <mergeCell ref="B4:J7"/>
    <mergeCell ref="B9:J15"/>
    <mergeCell ref="B17:J20"/>
    <mergeCell ref="B22:J3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59999389629810485"/>
    <pageSetUpPr fitToPage="1"/>
  </sheetPr>
  <dimension ref="A1:J82"/>
  <sheetViews>
    <sheetView showGridLines="0" zoomScale="80" zoomScaleNormal="80" workbookViewId="0">
      <selection activeCell="G11" sqref="G11"/>
    </sheetView>
  </sheetViews>
  <sheetFormatPr baseColWidth="10" defaultColWidth="61.7109375" defaultRowHeight="14.25"/>
  <cols>
    <col min="1" max="1" width="50.7109375" style="242" customWidth="1"/>
    <col min="2" max="2" width="15.7109375" style="243" customWidth="1"/>
    <col min="3" max="3" width="50.7109375" style="206" customWidth="1"/>
    <col min="4" max="4" width="15.7109375" style="243" customWidth="1"/>
    <col min="5" max="5" width="50.7109375" style="206" customWidth="1"/>
    <col min="6" max="16384" width="61.7109375" style="206"/>
  </cols>
  <sheetData>
    <row r="1" spans="1:8" ht="74.25" customHeight="1">
      <c r="A1" s="142"/>
      <c r="B1" s="431" t="s">
        <v>28</v>
      </c>
      <c r="C1" s="431"/>
      <c r="D1" s="431"/>
      <c r="E1" s="142"/>
      <c r="F1" s="205"/>
      <c r="G1" s="205"/>
      <c r="H1" s="205"/>
    </row>
    <row r="2" spans="1:8" ht="42.75">
      <c r="A2" s="144" t="s">
        <v>29</v>
      </c>
      <c r="B2" s="432" t="s">
        <v>30</v>
      </c>
      <c r="C2" s="433"/>
      <c r="D2" s="145" t="s">
        <v>31</v>
      </c>
      <c r="E2" s="183"/>
    </row>
    <row r="3" spans="1:8">
      <c r="A3" s="146"/>
      <c r="B3" s="147"/>
      <c r="C3" s="147"/>
      <c r="D3" s="148"/>
      <c r="E3" s="147"/>
    </row>
    <row r="4" spans="1:8" ht="35.25" customHeight="1">
      <c r="A4" s="144" t="s">
        <v>32</v>
      </c>
      <c r="B4" s="434" t="s">
        <v>33</v>
      </c>
      <c r="C4" s="435"/>
      <c r="D4" s="435"/>
      <c r="E4" s="435"/>
    </row>
    <row r="5" spans="1:8">
      <c r="A5" s="149"/>
      <c r="B5" s="150"/>
      <c r="C5" s="143"/>
      <c r="D5" s="148"/>
      <c r="E5" s="148"/>
    </row>
    <row r="6" spans="1:8" ht="15">
      <c r="A6" s="436" t="s">
        <v>34</v>
      </c>
      <c r="B6" s="437" t="s">
        <v>35</v>
      </c>
      <c r="C6" s="437"/>
      <c r="D6" s="437" t="s">
        <v>36</v>
      </c>
      <c r="E6" s="437"/>
    </row>
    <row r="7" spans="1:8" ht="82.5" customHeight="1">
      <c r="A7" s="436"/>
      <c r="B7" s="438" t="s">
        <v>37</v>
      </c>
      <c r="C7" s="439"/>
      <c r="D7" s="440" t="s">
        <v>38</v>
      </c>
      <c r="E7" s="440"/>
    </row>
    <row r="8" spans="1:8">
      <c r="A8" s="149"/>
      <c r="B8" s="150"/>
      <c r="C8" s="143"/>
      <c r="D8" s="148"/>
      <c r="E8" s="148"/>
    </row>
    <row r="9" spans="1:8">
      <c r="A9" s="442" t="s">
        <v>39</v>
      </c>
      <c r="B9" s="442"/>
      <c r="C9" s="442"/>
      <c r="D9" s="442"/>
      <c r="E9" s="442"/>
    </row>
    <row r="10" spans="1:8">
      <c r="A10" s="151" t="s">
        <v>40</v>
      </c>
      <c r="B10" s="151" t="s">
        <v>41</v>
      </c>
      <c r="C10" s="151" t="s">
        <v>42</v>
      </c>
      <c r="D10" s="151" t="s">
        <v>43</v>
      </c>
      <c r="E10" s="151" t="s">
        <v>44</v>
      </c>
    </row>
    <row r="11" spans="1:8" ht="110.25" customHeight="1">
      <c r="A11" s="443" t="s">
        <v>45</v>
      </c>
      <c r="B11" s="152">
        <v>1</v>
      </c>
      <c r="C11" s="153" t="s">
        <v>46</v>
      </c>
      <c r="D11" s="154">
        <v>1</v>
      </c>
      <c r="E11" s="153" t="s">
        <v>47</v>
      </c>
    </row>
    <row r="12" spans="1:8" ht="62.25" customHeight="1" thickBot="1">
      <c r="A12" s="444"/>
      <c r="B12" s="207">
        <v>2</v>
      </c>
      <c r="C12" s="208" t="s">
        <v>48</v>
      </c>
      <c r="D12" s="209"/>
      <c r="E12" s="210"/>
    </row>
    <row r="13" spans="1:8" ht="42.75">
      <c r="A13" s="445" t="s">
        <v>49</v>
      </c>
      <c r="B13" s="211">
        <v>3</v>
      </c>
      <c r="C13" s="212" t="s">
        <v>50</v>
      </c>
      <c r="D13" s="211">
        <v>2</v>
      </c>
      <c r="E13" s="212" t="s">
        <v>51</v>
      </c>
    </row>
    <row r="14" spans="1:8" ht="54.75" customHeight="1">
      <c r="A14" s="446"/>
      <c r="B14" s="156">
        <v>4</v>
      </c>
      <c r="C14" s="157" t="s">
        <v>52</v>
      </c>
      <c r="D14" s="156"/>
      <c r="E14" s="157"/>
    </row>
    <row r="15" spans="1:8" ht="54.75" customHeight="1" thickBot="1">
      <c r="A15" s="447"/>
      <c r="B15" s="213">
        <v>5</v>
      </c>
      <c r="C15" s="214" t="s">
        <v>53</v>
      </c>
      <c r="D15" s="213"/>
      <c r="E15" s="214"/>
    </row>
    <row r="16" spans="1:8" ht="52.5" customHeight="1">
      <c r="A16" s="448" t="s">
        <v>54</v>
      </c>
      <c r="B16" s="211">
        <v>6</v>
      </c>
      <c r="C16" s="212" t="s">
        <v>55</v>
      </c>
      <c r="D16" s="215">
        <v>3</v>
      </c>
      <c r="E16" s="216" t="s">
        <v>56</v>
      </c>
    </row>
    <row r="17" spans="1:10" ht="52.5" customHeight="1">
      <c r="A17" s="441"/>
      <c r="B17" s="156">
        <v>7</v>
      </c>
      <c r="C17" s="157" t="s">
        <v>57</v>
      </c>
      <c r="D17" s="217">
        <v>4</v>
      </c>
      <c r="E17" s="218" t="s">
        <v>58</v>
      </c>
    </row>
    <row r="18" spans="1:10" ht="37.5" customHeight="1">
      <c r="A18" s="441"/>
      <c r="B18" s="156">
        <v>8</v>
      </c>
      <c r="C18" s="157" t="s">
        <v>59</v>
      </c>
      <c r="D18" s="156"/>
      <c r="E18" s="158"/>
    </row>
    <row r="19" spans="1:10" ht="37.5" customHeight="1">
      <c r="A19" s="441"/>
      <c r="B19" s="156">
        <v>9</v>
      </c>
      <c r="C19" s="157" t="s">
        <v>60</v>
      </c>
      <c r="D19" s="156"/>
      <c r="E19" s="157"/>
    </row>
    <row r="20" spans="1:10" ht="37.5" customHeight="1">
      <c r="A20" s="441"/>
      <c r="B20" s="156">
        <v>10</v>
      </c>
      <c r="C20" s="157" t="s">
        <v>61</v>
      </c>
      <c r="D20" s="156"/>
      <c r="E20" s="153"/>
      <c r="J20" s="219"/>
    </row>
    <row r="21" spans="1:10" ht="37.5" customHeight="1">
      <c r="A21" s="441"/>
      <c r="B21" s="156">
        <v>11</v>
      </c>
      <c r="C21" s="157" t="s">
        <v>62</v>
      </c>
      <c r="D21" s="156"/>
      <c r="E21" s="157"/>
      <c r="J21" s="219"/>
    </row>
    <row r="22" spans="1:10" ht="37.5" customHeight="1" thickBot="1">
      <c r="A22" s="449"/>
      <c r="B22" s="213">
        <v>12</v>
      </c>
      <c r="C22" s="214" t="s">
        <v>63</v>
      </c>
      <c r="D22" s="213"/>
      <c r="E22" s="214"/>
      <c r="J22" s="219"/>
    </row>
    <row r="23" spans="1:10" ht="46.5" customHeight="1">
      <c r="A23" s="448" t="s">
        <v>64</v>
      </c>
      <c r="B23" s="215">
        <v>13</v>
      </c>
      <c r="C23" s="216" t="s">
        <v>65</v>
      </c>
      <c r="D23" s="220">
        <v>5</v>
      </c>
      <c r="E23" s="221" t="s">
        <v>66</v>
      </c>
    </row>
    <row r="24" spans="1:10" ht="46.5" customHeight="1">
      <c r="A24" s="441"/>
      <c r="B24" s="217">
        <v>14</v>
      </c>
      <c r="C24" s="218" t="s">
        <v>67</v>
      </c>
      <c r="D24" s="152">
        <v>6</v>
      </c>
      <c r="E24" s="153" t="s">
        <v>68</v>
      </c>
    </row>
    <row r="25" spans="1:10" ht="61.5" customHeight="1">
      <c r="A25" s="441"/>
      <c r="B25" s="217">
        <v>15</v>
      </c>
      <c r="C25" s="218" t="s">
        <v>69</v>
      </c>
      <c r="D25" s="152">
        <v>7</v>
      </c>
      <c r="E25" s="153" t="s">
        <v>70</v>
      </c>
    </row>
    <row r="26" spans="1:10" ht="80.099999999999994" customHeight="1" thickBot="1">
      <c r="A26" s="449"/>
      <c r="B26" s="222">
        <v>16</v>
      </c>
      <c r="C26" s="208" t="s">
        <v>71</v>
      </c>
      <c r="D26" s="207"/>
      <c r="E26" s="210"/>
    </row>
    <row r="27" spans="1:10" ht="45.75" customHeight="1" thickBot="1">
      <c r="A27" s="223" t="s">
        <v>72</v>
      </c>
      <c r="B27" s="224">
        <v>17</v>
      </c>
      <c r="C27" s="225" t="s">
        <v>73</v>
      </c>
      <c r="D27" s="224">
        <v>8</v>
      </c>
      <c r="E27" s="225" t="s">
        <v>74</v>
      </c>
    </row>
    <row r="28" spans="1:10" ht="45.75" customHeight="1">
      <c r="A28" s="450" t="s">
        <v>75</v>
      </c>
      <c r="B28" s="226">
        <v>18</v>
      </c>
      <c r="C28" s="227" t="s">
        <v>76</v>
      </c>
      <c r="D28" s="226"/>
      <c r="E28" s="228"/>
    </row>
    <row r="29" spans="1:10" ht="45.75" customHeight="1">
      <c r="A29" s="441"/>
      <c r="B29" s="156">
        <v>19</v>
      </c>
      <c r="C29" s="159" t="s">
        <v>77</v>
      </c>
      <c r="D29" s="156"/>
      <c r="E29" s="157"/>
    </row>
    <row r="30" spans="1:10" ht="20.100000000000001" customHeight="1">
      <c r="A30" s="442" t="s">
        <v>78</v>
      </c>
      <c r="B30" s="442"/>
      <c r="C30" s="442"/>
      <c r="D30" s="442"/>
      <c r="E30" s="442"/>
    </row>
    <row r="31" spans="1:10" ht="20.100000000000001" customHeight="1" thickBot="1">
      <c r="A31" s="229" t="s">
        <v>40</v>
      </c>
      <c r="B31" s="229" t="s">
        <v>41</v>
      </c>
      <c r="C31" s="229" t="s">
        <v>79</v>
      </c>
      <c r="D31" s="229" t="s">
        <v>43</v>
      </c>
      <c r="E31" s="229" t="s">
        <v>80</v>
      </c>
    </row>
    <row r="32" spans="1:10" ht="108" customHeight="1">
      <c r="A32" s="448" t="s">
        <v>81</v>
      </c>
      <c r="B32" s="230">
        <v>1</v>
      </c>
      <c r="C32" s="231" t="s">
        <v>82</v>
      </c>
      <c r="D32" s="230">
        <v>1</v>
      </c>
      <c r="E32" s="231" t="s">
        <v>83</v>
      </c>
    </row>
    <row r="33" spans="1:5" ht="78" customHeight="1">
      <c r="A33" s="441"/>
      <c r="B33" s="152">
        <v>2</v>
      </c>
      <c r="C33" s="153" t="s">
        <v>84</v>
      </c>
      <c r="D33" s="152">
        <v>2</v>
      </c>
      <c r="E33" s="153" t="s">
        <v>85</v>
      </c>
    </row>
    <row r="34" spans="1:5" ht="49.5" customHeight="1">
      <c r="A34" s="441"/>
      <c r="B34" s="152"/>
      <c r="C34" s="153"/>
      <c r="D34" s="152">
        <v>3</v>
      </c>
      <c r="E34" s="153" t="s">
        <v>86</v>
      </c>
    </row>
    <row r="35" spans="1:5" ht="45" customHeight="1">
      <c r="A35" s="441"/>
      <c r="B35" s="152"/>
      <c r="C35" s="153"/>
      <c r="D35" s="152">
        <v>4</v>
      </c>
      <c r="E35" s="153" t="s">
        <v>87</v>
      </c>
    </row>
    <row r="36" spans="1:5" ht="45" customHeight="1">
      <c r="A36" s="441"/>
      <c r="B36" s="152"/>
      <c r="C36" s="155"/>
      <c r="D36" s="152">
        <v>5</v>
      </c>
      <c r="E36" s="153" t="s">
        <v>88</v>
      </c>
    </row>
    <row r="37" spans="1:5" ht="45" customHeight="1">
      <c r="A37" s="441"/>
      <c r="B37" s="152"/>
      <c r="C37" s="159"/>
      <c r="D37" s="152">
        <v>6</v>
      </c>
      <c r="E37" s="153" t="s">
        <v>89</v>
      </c>
    </row>
    <row r="38" spans="1:5" ht="45" customHeight="1" thickBot="1">
      <c r="A38" s="449"/>
      <c r="B38" s="207"/>
      <c r="C38" s="232"/>
      <c r="D38" s="207">
        <v>7</v>
      </c>
      <c r="E38" s="232" t="s">
        <v>90</v>
      </c>
    </row>
    <row r="39" spans="1:5" ht="35.1" customHeight="1">
      <c r="A39" s="448" t="s">
        <v>91</v>
      </c>
      <c r="B39" s="220">
        <v>3</v>
      </c>
      <c r="C39" s="233" t="s">
        <v>92</v>
      </c>
      <c r="D39" s="220">
        <v>8</v>
      </c>
      <c r="E39" s="233" t="s">
        <v>93</v>
      </c>
    </row>
    <row r="40" spans="1:5" ht="61.5" customHeight="1">
      <c r="A40" s="441"/>
      <c r="B40" s="152"/>
      <c r="C40" s="159"/>
      <c r="D40" s="152">
        <v>9</v>
      </c>
      <c r="E40" s="159" t="s">
        <v>94</v>
      </c>
    </row>
    <row r="41" spans="1:5" s="234" customFormat="1" ht="35.1" customHeight="1">
      <c r="A41" s="441"/>
      <c r="B41" s="152"/>
      <c r="C41" s="159"/>
      <c r="D41" s="152">
        <v>10</v>
      </c>
      <c r="E41" s="159" t="s">
        <v>95</v>
      </c>
    </row>
    <row r="42" spans="1:5" s="234" customFormat="1" ht="35.1" customHeight="1" thickBot="1">
      <c r="A42" s="449"/>
      <c r="B42" s="207"/>
      <c r="C42" s="235"/>
      <c r="D42" s="207">
        <v>11</v>
      </c>
      <c r="E42" s="232" t="s">
        <v>96</v>
      </c>
    </row>
    <row r="43" spans="1:5" s="234" customFormat="1" ht="42.75">
      <c r="A43" s="448" t="s">
        <v>97</v>
      </c>
      <c r="B43" s="220">
        <v>4</v>
      </c>
      <c r="C43" s="221" t="s">
        <v>98</v>
      </c>
      <c r="D43" s="220">
        <v>12</v>
      </c>
      <c r="E43" s="236" t="s">
        <v>99</v>
      </c>
    </row>
    <row r="44" spans="1:5" s="234" customFormat="1" ht="28.5">
      <c r="A44" s="441"/>
      <c r="B44" s="152">
        <v>5</v>
      </c>
      <c r="C44" s="153" t="s">
        <v>100</v>
      </c>
      <c r="D44" s="152"/>
      <c r="E44" s="153"/>
    </row>
    <row r="45" spans="1:5" s="234" customFormat="1" ht="57">
      <c r="A45" s="441"/>
      <c r="B45" s="152">
        <v>6</v>
      </c>
      <c r="C45" s="153" t="s">
        <v>101</v>
      </c>
      <c r="D45" s="152">
        <v>13</v>
      </c>
      <c r="E45" s="153" t="s">
        <v>102</v>
      </c>
    </row>
    <row r="46" spans="1:5" s="234" customFormat="1" ht="56.25" customHeight="1">
      <c r="A46" s="441"/>
      <c r="B46" s="152">
        <v>7</v>
      </c>
      <c r="C46" s="153" t="s">
        <v>103</v>
      </c>
      <c r="D46" s="152">
        <v>14</v>
      </c>
      <c r="E46" s="153" t="s">
        <v>104</v>
      </c>
    </row>
    <row r="47" spans="1:5" ht="36.75" customHeight="1">
      <c r="A47" s="441"/>
      <c r="B47" s="152">
        <v>8</v>
      </c>
      <c r="C47" s="160" t="s">
        <v>105</v>
      </c>
      <c r="D47" s="152">
        <v>15</v>
      </c>
      <c r="E47" s="153" t="s">
        <v>106</v>
      </c>
    </row>
    <row r="48" spans="1:5" ht="60" customHeight="1" thickBot="1">
      <c r="A48" s="449"/>
      <c r="B48" s="207">
        <v>9</v>
      </c>
      <c r="C48" s="210" t="s">
        <v>107</v>
      </c>
      <c r="D48" s="207">
        <v>16</v>
      </c>
      <c r="E48" s="210" t="s">
        <v>108</v>
      </c>
    </row>
    <row r="49" spans="1:5" ht="99.75">
      <c r="A49" s="450" t="s">
        <v>109</v>
      </c>
      <c r="B49" s="237">
        <v>10</v>
      </c>
      <c r="C49" s="238" t="s">
        <v>110</v>
      </c>
      <c r="D49" s="237">
        <v>17</v>
      </c>
      <c r="E49" s="238" t="s">
        <v>111</v>
      </c>
    </row>
    <row r="50" spans="1:5" ht="57">
      <c r="A50" s="441"/>
      <c r="B50" s="152">
        <v>11</v>
      </c>
      <c r="C50" s="153" t="s">
        <v>112</v>
      </c>
      <c r="D50" s="154">
        <v>18</v>
      </c>
      <c r="E50" s="153" t="s">
        <v>113</v>
      </c>
    </row>
    <row r="51" spans="1:5" ht="42.75">
      <c r="A51" s="441"/>
      <c r="B51" s="152">
        <v>12</v>
      </c>
      <c r="C51" s="153" t="s">
        <v>114</v>
      </c>
      <c r="D51" s="154">
        <v>19</v>
      </c>
      <c r="E51" s="153" t="s">
        <v>115</v>
      </c>
    </row>
    <row r="52" spans="1:5" ht="69.75" customHeight="1">
      <c r="A52" s="441" t="s">
        <v>116</v>
      </c>
      <c r="B52" s="152">
        <v>13</v>
      </c>
      <c r="C52" s="153" t="s">
        <v>117</v>
      </c>
      <c r="D52" s="154">
        <v>20</v>
      </c>
      <c r="E52" s="160" t="s">
        <v>118</v>
      </c>
    </row>
    <row r="53" spans="1:5" ht="42.75" customHeight="1">
      <c r="A53" s="441"/>
      <c r="B53" s="152">
        <v>14</v>
      </c>
      <c r="C53" s="153" t="s">
        <v>119</v>
      </c>
      <c r="D53" s="154">
        <v>21</v>
      </c>
      <c r="E53" s="160" t="s">
        <v>120</v>
      </c>
    </row>
    <row r="54" spans="1:5" ht="96" customHeight="1">
      <c r="A54" s="441"/>
      <c r="B54" s="152">
        <v>15</v>
      </c>
      <c r="C54" s="153" t="s">
        <v>121</v>
      </c>
      <c r="D54" s="154"/>
      <c r="E54" s="160"/>
    </row>
    <row r="55" spans="1:5" ht="28.5">
      <c r="A55" s="441"/>
      <c r="B55" s="152">
        <v>16</v>
      </c>
      <c r="C55" s="153" t="s">
        <v>122</v>
      </c>
      <c r="D55" s="154"/>
      <c r="E55" s="160"/>
    </row>
    <row r="56" spans="1:5" ht="28.5">
      <c r="A56" s="441"/>
      <c r="B56" s="152">
        <v>17</v>
      </c>
      <c r="C56" s="153" t="s">
        <v>123</v>
      </c>
      <c r="D56" s="154"/>
      <c r="E56" s="160"/>
    </row>
    <row r="57" spans="1:5" ht="28.5">
      <c r="A57" s="441"/>
      <c r="B57" s="152">
        <v>18</v>
      </c>
      <c r="C57" s="153" t="s">
        <v>124</v>
      </c>
      <c r="D57" s="154"/>
      <c r="E57" s="160"/>
    </row>
    <row r="58" spans="1:5" ht="28.5">
      <c r="A58" s="441"/>
      <c r="B58" s="152">
        <v>19</v>
      </c>
      <c r="C58" s="153" t="s">
        <v>125</v>
      </c>
      <c r="D58" s="154"/>
      <c r="E58" s="160"/>
    </row>
    <row r="59" spans="1:5" ht="42.75">
      <c r="A59" s="441"/>
      <c r="B59" s="152">
        <v>20</v>
      </c>
      <c r="C59" s="153" t="s">
        <v>126</v>
      </c>
      <c r="D59" s="154"/>
      <c r="E59" s="160"/>
    </row>
    <row r="60" spans="1:5" ht="62.25" customHeight="1">
      <c r="A60" s="441"/>
      <c r="B60" s="152">
        <v>21</v>
      </c>
      <c r="C60" s="153" t="s">
        <v>127</v>
      </c>
      <c r="D60" s="154"/>
      <c r="E60" s="160"/>
    </row>
    <row r="61" spans="1:5" ht="32.25" customHeight="1">
      <c r="A61" s="441"/>
      <c r="B61" s="152">
        <v>22</v>
      </c>
      <c r="C61" s="153" t="s">
        <v>128</v>
      </c>
      <c r="D61" s="154"/>
      <c r="E61" s="161"/>
    </row>
    <row r="62" spans="1:5" ht="57" customHeight="1">
      <c r="A62" s="441" t="s">
        <v>129</v>
      </c>
      <c r="B62" s="152">
        <v>23</v>
      </c>
      <c r="C62" s="153" t="s">
        <v>130</v>
      </c>
      <c r="D62" s="154">
        <v>22</v>
      </c>
      <c r="E62" s="160" t="s">
        <v>131</v>
      </c>
    </row>
    <row r="63" spans="1:5" ht="42.75">
      <c r="A63" s="441"/>
      <c r="B63" s="152">
        <v>24</v>
      </c>
      <c r="C63" s="153" t="s">
        <v>132</v>
      </c>
      <c r="D63" s="154">
        <v>23</v>
      </c>
      <c r="E63" s="153" t="s">
        <v>133</v>
      </c>
    </row>
    <row r="64" spans="1:5" ht="28.5">
      <c r="A64" s="441"/>
      <c r="B64" s="152">
        <v>25</v>
      </c>
      <c r="C64" s="153" t="s">
        <v>134</v>
      </c>
      <c r="D64" s="154"/>
      <c r="E64" s="160"/>
    </row>
    <row r="65" spans="1:10" ht="71.25">
      <c r="A65" s="451" t="s">
        <v>135</v>
      </c>
      <c r="B65" s="152">
        <v>26</v>
      </c>
      <c r="C65" s="153" t="s">
        <v>136</v>
      </c>
      <c r="D65" s="154">
        <v>24</v>
      </c>
      <c r="E65" s="160" t="s">
        <v>137</v>
      </c>
    </row>
    <row r="66" spans="1:10" ht="45" customHeight="1">
      <c r="A66" s="450"/>
      <c r="B66" s="152"/>
      <c r="C66" s="153"/>
      <c r="D66" s="154"/>
      <c r="E66" s="154"/>
    </row>
    <row r="67" spans="1:10" ht="77.099999999999994" customHeight="1">
      <c r="A67" s="441" t="s">
        <v>138</v>
      </c>
      <c r="B67" s="152">
        <v>27</v>
      </c>
      <c r="C67" s="153" t="s">
        <v>139</v>
      </c>
      <c r="D67" s="154">
        <v>25</v>
      </c>
      <c r="E67" s="153" t="s">
        <v>140</v>
      </c>
    </row>
    <row r="68" spans="1:10" ht="44.25" customHeight="1">
      <c r="A68" s="441"/>
      <c r="B68" s="152"/>
      <c r="C68" s="153"/>
      <c r="D68" s="154">
        <v>26</v>
      </c>
      <c r="E68" s="153" t="s">
        <v>141</v>
      </c>
    </row>
    <row r="69" spans="1:10" ht="50.1" customHeight="1">
      <c r="A69" s="441" t="s">
        <v>142</v>
      </c>
      <c r="B69" s="152">
        <v>28</v>
      </c>
      <c r="C69" s="160" t="s">
        <v>143</v>
      </c>
      <c r="D69" s="154">
        <v>27</v>
      </c>
      <c r="E69" s="160" t="s">
        <v>144</v>
      </c>
    </row>
    <row r="70" spans="1:10" ht="50.1" customHeight="1">
      <c r="A70" s="441"/>
      <c r="B70" s="152">
        <v>29</v>
      </c>
      <c r="C70" s="160" t="s">
        <v>145</v>
      </c>
      <c r="D70" s="154">
        <v>28</v>
      </c>
      <c r="E70" s="160" t="s">
        <v>146</v>
      </c>
    </row>
    <row r="71" spans="1:10" ht="50.1" customHeight="1">
      <c r="A71" s="441"/>
      <c r="B71" s="152"/>
      <c r="C71" s="155"/>
      <c r="D71" s="154">
        <v>29</v>
      </c>
      <c r="E71" s="160" t="s">
        <v>147</v>
      </c>
    </row>
    <row r="72" spans="1:10" ht="50.1" customHeight="1">
      <c r="A72" s="441"/>
      <c r="B72" s="152"/>
      <c r="C72" s="162"/>
      <c r="D72" s="154">
        <v>30</v>
      </c>
      <c r="E72" s="160" t="s">
        <v>148</v>
      </c>
    </row>
    <row r="73" spans="1:10" ht="50.1" customHeight="1">
      <c r="A73" s="441"/>
      <c r="B73" s="152"/>
      <c r="C73" s="160"/>
      <c r="D73" s="154">
        <v>31</v>
      </c>
      <c r="E73" s="160" t="s">
        <v>149</v>
      </c>
    </row>
    <row r="74" spans="1:10" ht="50.1" customHeight="1">
      <c r="A74" s="441"/>
      <c r="B74" s="152"/>
      <c r="C74" s="160"/>
      <c r="D74" s="154">
        <v>32</v>
      </c>
      <c r="E74" s="160" t="s">
        <v>150</v>
      </c>
    </row>
    <row r="75" spans="1:10" ht="50.1" customHeight="1">
      <c r="A75" s="441"/>
      <c r="B75" s="152"/>
      <c r="C75" s="160"/>
      <c r="D75" s="154">
        <v>33</v>
      </c>
      <c r="E75" s="162" t="s">
        <v>151</v>
      </c>
    </row>
    <row r="76" spans="1:10" ht="39.950000000000003" customHeight="1">
      <c r="A76" s="441"/>
      <c r="B76" s="152"/>
      <c r="C76" s="154"/>
      <c r="D76" s="154">
        <v>34</v>
      </c>
      <c r="E76" s="160" t="s">
        <v>152</v>
      </c>
    </row>
    <row r="77" spans="1:10" ht="39.950000000000003" customHeight="1">
      <c r="A77" s="451" t="s">
        <v>153</v>
      </c>
      <c r="B77" s="152">
        <v>30</v>
      </c>
      <c r="C77" s="153" t="s">
        <v>154</v>
      </c>
      <c r="D77" s="154">
        <v>35</v>
      </c>
      <c r="E77" s="153" t="s">
        <v>155</v>
      </c>
    </row>
    <row r="78" spans="1:10" ht="72" customHeight="1">
      <c r="A78" s="452"/>
      <c r="B78" s="152">
        <v>31</v>
      </c>
      <c r="C78" s="153" t="s">
        <v>156</v>
      </c>
      <c r="D78" s="154">
        <v>36</v>
      </c>
      <c r="E78" s="153" t="s">
        <v>157</v>
      </c>
    </row>
    <row r="79" spans="1:10" ht="72" customHeight="1">
      <c r="A79" s="452"/>
      <c r="B79" s="152">
        <v>32</v>
      </c>
      <c r="C79" s="153" t="s">
        <v>158</v>
      </c>
      <c r="D79" s="163">
        <v>37</v>
      </c>
      <c r="E79" s="153" t="s">
        <v>159</v>
      </c>
    </row>
    <row r="80" spans="1:10" ht="72" customHeight="1">
      <c r="A80" s="452"/>
      <c r="B80" s="152">
        <v>33</v>
      </c>
      <c r="C80" s="153" t="s">
        <v>160</v>
      </c>
      <c r="D80" s="163">
        <v>38</v>
      </c>
      <c r="E80" s="153" t="s">
        <v>161</v>
      </c>
      <c r="J80" s="206" t="s">
        <v>162</v>
      </c>
    </row>
    <row r="81" spans="1:5" ht="57">
      <c r="A81" s="452"/>
      <c r="B81" s="164">
        <v>34</v>
      </c>
      <c r="C81" s="165" t="s">
        <v>163</v>
      </c>
      <c r="D81" s="166">
        <v>39</v>
      </c>
      <c r="E81" s="165" t="s">
        <v>164</v>
      </c>
    </row>
    <row r="82" spans="1:5">
      <c r="A82" s="239"/>
      <c r="B82" s="240"/>
      <c r="C82" s="241"/>
      <c r="D82" s="240"/>
      <c r="E82" s="241"/>
    </row>
  </sheetData>
  <mergeCells count="25">
    <mergeCell ref="A62:A64"/>
    <mergeCell ref="A65:A66"/>
    <mergeCell ref="A67:A68"/>
    <mergeCell ref="A69:A76"/>
    <mergeCell ref="A77:A81"/>
    <mergeCell ref="A52:A61"/>
    <mergeCell ref="A9:E9"/>
    <mergeCell ref="A11:A12"/>
    <mergeCell ref="A13:A15"/>
    <mergeCell ref="A16:A22"/>
    <mergeCell ref="A23:A26"/>
    <mergeCell ref="A28:A29"/>
    <mergeCell ref="A30:E30"/>
    <mergeCell ref="A32:A38"/>
    <mergeCell ref="A39:A42"/>
    <mergeCell ref="A43:A48"/>
    <mergeCell ref="A49:A51"/>
    <mergeCell ref="B1:D1"/>
    <mergeCell ref="B2:C2"/>
    <mergeCell ref="B4:E4"/>
    <mergeCell ref="A6:A7"/>
    <mergeCell ref="B6:C6"/>
    <mergeCell ref="D6:E6"/>
    <mergeCell ref="B7:C7"/>
    <mergeCell ref="D7:E7"/>
  </mergeCells>
  <printOptions horizontalCentered="1"/>
  <pageMargins left="0.70866141732283472" right="0.70866141732283472" top="0.74803149606299213" bottom="0.74803149606299213" header="0.31496062992125984" footer="0.31496062992125984"/>
  <pageSetup scale="67"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pageSetUpPr fitToPage="1"/>
  </sheetPr>
  <dimension ref="A1:F24"/>
  <sheetViews>
    <sheetView showGridLines="0" zoomScale="90" zoomScaleNormal="90" workbookViewId="0">
      <selection activeCell="B17" sqref="B17"/>
    </sheetView>
  </sheetViews>
  <sheetFormatPr baseColWidth="10" defaultColWidth="10.42578125" defaultRowHeight="92.25" customHeight="1"/>
  <cols>
    <col min="1" max="1" width="60.85546875" style="245" customWidth="1"/>
    <col min="2" max="2" width="15.85546875" style="246" customWidth="1"/>
    <col min="3" max="5" width="15.85546875" style="247" customWidth="1"/>
    <col min="6" max="6" width="40.85546875" style="245" customWidth="1"/>
    <col min="7" max="7" width="2.7109375" style="244" customWidth="1"/>
    <col min="8" max="16384" width="10.42578125" style="244"/>
  </cols>
  <sheetData>
    <row r="1" spans="1:6" ht="90.75" customHeight="1">
      <c r="A1" s="167"/>
      <c r="B1" s="454" t="s">
        <v>165</v>
      </c>
      <c r="C1" s="454"/>
      <c r="D1" s="454"/>
      <c r="E1" s="454"/>
      <c r="F1" s="167"/>
    </row>
    <row r="2" spans="1:6" ht="15">
      <c r="A2" s="453" t="s">
        <v>166</v>
      </c>
      <c r="B2" s="453"/>
      <c r="C2" s="453"/>
      <c r="D2" s="453"/>
      <c r="E2" s="453"/>
      <c r="F2" s="453"/>
    </row>
    <row r="3" spans="1:6" ht="15">
      <c r="A3" s="455" t="s">
        <v>167</v>
      </c>
      <c r="B3" s="456" t="s">
        <v>168</v>
      </c>
      <c r="C3" s="456"/>
      <c r="D3" s="456"/>
      <c r="E3" s="456"/>
      <c r="F3" s="168" t="s">
        <v>169</v>
      </c>
    </row>
    <row r="4" spans="1:6" ht="28.5" customHeight="1">
      <c r="A4" s="455"/>
      <c r="B4" s="169" t="s">
        <v>170</v>
      </c>
      <c r="C4" s="169" t="s">
        <v>171</v>
      </c>
      <c r="D4" s="169" t="s">
        <v>172</v>
      </c>
      <c r="E4" s="169" t="s">
        <v>173</v>
      </c>
      <c r="F4" s="170"/>
    </row>
    <row r="5" spans="1:6" ht="46.5" customHeight="1">
      <c r="A5" s="171" t="s">
        <v>174</v>
      </c>
      <c r="B5" s="172"/>
      <c r="C5" s="173"/>
      <c r="D5" s="173">
        <v>8.9</v>
      </c>
      <c r="E5" s="173">
        <v>13.16</v>
      </c>
      <c r="F5" s="174" t="s">
        <v>175</v>
      </c>
    </row>
    <row r="6" spans="1:6" ht="45">
      <c r="A6" s="175" t="s">
        <v>176</v>
      </c>
      <c r="B6" s="172"/>
      <c r="C6" s="173"/>
      <c r="D6" s="173">
        <v>11</v>
      </c>
      <c r="E6" s="173" t="s">
        <v>177</v>
      </c>
      <c r="F6" s="174" t="s">
        <v>175</v>
      </c>
    </row>
    <row r="7" spans="1:6" ht="30">
      <c r="A7" s="175" t="s">
        <v>178</v>
      </c>
      <c r="B7" s="176"/>
      <c r="C7" s="177"/>
      <c r="D7" s="177">
        <v>1</v>
      </c>
      <c r="E7" s="177" t="s">
        <v>179</v>
      </c>
      <c r="F7" s="174" t="s">
        <v>175</v>
      </c>
    </row>
    <row r="8" spans="1:6" ht="33" customHeight="1">
      <c r="A8" s="178" t="s">
        <v>180</v>
      </c>
      <c r="B8" s="176">
        <v>16</v>
      </c>
      <c r="C8" s="177">
        <v>3.4</v>
      </c>
      <c r="D8" s="177" t="s">
        <v>181</v>
      </c>
      <c r="E8" s="177" t="s">
        <v>182</v>
      </c>
      <c r="F8" s="174" t="s">
        <v>175</v>
      </c>
    </row>
    <row r="9" spans="1:6" ht="47.25" customHeight="1">
      <c r="A9" s="178" t="s">
        <v>183</v>
      </c>
      <c r="B9" s="176" t="s">
        <v>184</v>
      </c>
      <c r="C9" s="176">
        <v>7</v>
      </c>
      <c r="D9" s="173" t="s">
        <v>185</v>
      </c>
      <c r="E9" s="173" t="s">
        <v>186</v>
      </c>
      <c r="F9" s="174" t="s">
        <v>175</v>
      </c>
    </row>
    <row r="10" spans="1:6" ht="33" customHeight="1">
      <c r="A10" s="175" t="s">
        <v>187</v>
      </c>
      <c r="B10" s="172"/>
      <c r="C10" s="173"/>
      <c r="D10" s="173" t="s">
        <v>188</v>
      </c>
      <c r="E10" s="173">
        <v>28</v>
      </c>
      <c r="F10" s="174" t="s">
        <v>175</v>
      </c>
    </row>
    <row r="11" spans="1:6" ht="33" customHeight="1">
      <c r="A11" s="179" t="s">
        <v>189</v>
      </c>
      <c r="B11" s="176"/>
      <c r="C11" s="177"/>
      <c r="D11" s="177" t="s">
        <v>190</v>
      </c>
      <c r="E11" s="177">
        <v>20.21</v>
      </c>
      <c r="F11" s="180" t="s">
        <v>175</v>
      </c>
    </row>
    <row r="12" spans="1:6" ht="45">
      <c r="A12" s="179" t="s">
        <v>191</v>
      </c>
      <c r="B12" s="176"/>
      <c r="C12" s="177"/>
      <c r="D12" s="173" t="s">
        <v>192</v>
      </c>
      <c r="E12" s="177" t="s">
        <v>193</v>
      </c>
      <c r="F12" s="180" t="s">
        <v>175</v>
      </c>
    </row>
    <row r="13" spans="1:6" ht="30">
      <c r="A13" s="179" t="s">
        <v>194</v>
      </c>
      <c r="B13" s="176">
        <v>2.17</v>
      </c>
      <c r="C13" s="177">
        <v>8</v>
      </c>
      <c r="D13" s="177">
        <v>1</v>
      </c>
      <c r="E13" s="177" t="s">
        <v>195</v>
      </c>
      <c r="F13" s="180" t="s">
        <v>196</v>
      </c>
    </row>
    <row r="14" spans="1:6" ht="15"/>
    <row r="15" spans="1:6" ht="15"/>
    <row r="16" spans="1:6" ht="15"/>
    <row r="17" ht="15"/>
    <row r="18" ht="15"/>
    <row r="19" ht="15"/>
    <row r="20" ht="15"/>
    <row r="21" ht="15"/>
    <row r="22" ht="15"/>
    <row r="23" ht="37.5" customHeight="1"/>
    <row r="24" ht="15"/>
  </sheetData>
  <mergeCells count="4">
    <mergeCell ref="A2:F2"/>
    <mergeCell ref="B1:E1"/>
    <mergeCell ref="A3:A4"/>
    <mergeCell ref="B3:E3"/>
  </mergeCells>
  <dataValidations count="2">
    <dataValidation allowBlank="1" showInputMessage="1" showErrorMessage="1" prompt="Escribir&quot; Plan de Acción &quot;si se va a documentar en este Plan de Acción o   escribir en el &quot;Plan o  acciones de  riesgos&quot;   si la debilidad o la amenaza ya están documentadas en riesgos o se van a documentar alli" sqref="J4 F3" xr:uid="{00000000-0002-0000-0300-000000000000}"/>
    <dataValidation allowBlank="1" showInputMessage="1" showErrorMessage="1" prompt="Proponer y escribir en una frase la estrategia para gestionar la debilidad, la oportunidad, la amenaza o la fortaleza.Usar verbo de acción en infinitivo._x000a_" sqref="G1 A3" xr:uid="{00000000-0002-0000-0300-000001000000}"/>
  </dataValidations>
  <printOptions horizontalCentered="1"/>
  <pageMargins left="0.70866141732283472" right="0.70866141732283472" top="0.74803149606299213" bottom="0.74803149606299213" header="0.31496062992125984" footer="0.31496062992125984"/>
  <pageSetup scale="76"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39997558519241921"/>
    <pageSetUpPr fitToPage="1"/>
  </sheetPr>
  <dimension ref="A1:I59"/>
  <sheetViews>
    <sheetView showGridLines="0" zoomScale="90" zoomScaleNormal="90" workbookViewId="0">
      <selection activeCell="H17" sqref="H17:I17"/>
    </sheetView>
  </sheetViews>
  <sheetFormatPr baseColWidth="10" defaultColWidth="11.42578125" defaultRowHeight="14.25"/>
  <cols>
    <col min="1" max="1" width="2.7109375" style="14" customWidth="1"/>
    <col min="2" max="2" width="24.7109375" style="14" customWidth="1"/>
    <col min="3" max="3" width="11.28515625" style="251" customWidth="1"/>
    <col min="4" max="4" width="19.28515625" style="251" customWidth="1"/>
    <col min="5" max="5" width="7.5703125" style="248" customWidth="1"/>
    <col min="6" max="6" width="24.7109375" style="248" customWidth="1"/>
    <col min="7" max="7" width="79.140625" style="248" customWidth="1"/>
    <col min="8" max="8" width="11.42578125" style="248"/>
    <col min="9" max="9" width="32" style="248" customWidth="1"/>
    <col min="10" max="16384" width="11.42578125" style="248"/>
  </cols>
  <sheetData>
    <row r="1" spans="2:9" ht="15" thickBot="1">
      <c r="B1" s="252"/>
      <c r="C1" s="120"/>
      <c r="D1" s="120"/>
      <c r="E1" s="119"/>
      <c r="F1" s="119"/>
      <c r="G1" s="253"/>
    </row>
    <row r="2" spans="2:9" ht="18">
      <c r="B2" s="497" t="s">
        <v>197</v>
      </c>
      <c r="C2" s="498"/>
      <c r="D2" s="498"/>
      <c r="E2" s="498"/>
      <c r="F2" s="498"/>
      <c r="G2" s="499"/>
    </row>
    <row r="3" spans="2:9" ht="15">
      <c r="B3" s="500" t="s">
        <v>198</v>
      </c>
      <c r="C3" s="501"/>
      <c r="D3" s="502"/>
      <c r="E3" s="502"/>
      <c r="F3" s="502"/>
      <c r="G3" s="503"/>
    </row>
    <row r="4" spans="2:9" ht="88.5" customHeight="1">
      <c r="B4" s="504" t="s">
        <v>199</v>
      </c>
      <c r="C4" s="505"/>
      <c r="D4" s="505"/>
      <c r="E4" s="505"/>
      <c r="F4" s="505"/>
      <c r="G4" s="506"/>
    </row>
    <row r="5" spans="2:9" ht="15">
      <c r="B5" s="103"/>
      <c r="C5" s="254"/>
      <c r="D5" s="255"/>
      <c r="E5" s="256"/>
      <c r="F5" s="256"/>
      <c r="G5" s="257"/>
    </row>
    <row r="6" spans="2:9" ht="16.5" customHeight="1">
      <c r="B6" s="507" t="s">
        <v>200</v>
      </c>
      <c r="C6" s="508"/>
      <c r="D6" s="508"/>
      <c r="E6" s="508"/>
      <c r="F6" s="508"/>
      <c r="G6" s="509"/>
    </row>
    <row r="7" spans="2:9" ht="76.5" customHeight="1">
      <c r="B7" s="507"/>
      <c r="C7" s="508"/>
      <c r="D7" s="508"/>
      <c r="E7" s="508"/>
      <c r="F7" s="508"/>
      <c r="G7" s="509"/>
    </row>
    <row r="8" spans="2:9" ht="15" thickBot="1">
      <c r="B8" s="110"/>
      <c r="C8" s="111"/>
      <c r="D8" s="111"/>
      <c r="E8" s="112"/>
      <c r="F8" s="113"/>
      <c r="G8" s="258"/>
    </row>
    <row r="9" spans="2:9">
      <c r="B9" s="114"/>
      <c r="C9" s="128" t="s">
        <v>201</v>
      </c>
      <c r="D9" s="510" t="s">
        <v>202</v>
      </c>
      <c r="E9" s="511"/>
      <c r="F9" s="512" t="s">
        <v>203</v>
      </c>
      <c r="G9" s="513"/>
    </row>
    <row r="10" spans="2:9" ht="15" customHeight="1">
      <c r="B10" s="115"/>
      <c r="C10" s="105">
        <v>5</v>
      </c>
      <c r="D10" s="495" t="s">
        <v>204</v>
      </c>
      <c r="E10" s="496"/>
      <c r="F10" s="489" t="s">
        <v>205</v>
      </c>
      <c r="G10" s="486"/>
      <c r="H10" s="458"/>
      <c r="I10" s="458"/>
    </row>
    <row r="11" spans="2:9">
      <c r="B11" s="115"/>
      <c r="C11" s="105">
        <v>5</v>
      </c>
      <c r="D11" s="495" t="s">
        <v>206</v>
      </c>
      <c r="E11" s="496"/>
      <c r="F11" s="489" t="s">
        <v>207</v>
      </c>
      <c r="G11" s="486"/>
      <c r="H11" s="458"/>
      <c r="I11" s="458"/>
    </row>
    <row r="12" spans="2:9">
      <c r="B12" s="115"/>
      <c r="C12" s="105">
        <v>5</v>
      </c>
      <c r="D12" s="495" t="s">
        <v>208</v>
      </c>
      <c r="E12" s="496"/>
      <c r="F12" s="489" t="s">
        <v>209</v>
      </c>
      <c r="G12" s="486"/>
      <c r="H12" s="458"/>
      <c r="I12" s="458"/>
    </row>
    <row r="13" spans="2:9" ht="27.75" customHeight="1">
      <c r="B13" s="115"/>
      <c r="C13" s="105">
        <v>5</v>
      </c>
      <c r="D13" s="495" t="s">
        <v>210</v>
      </c>
      <c r="E13" s="496"/>
      <c r="F13" s="489" t="s">
        <v>211</v>
      </c>
      <c r="G13" s="486"/>
      <c r="H13" s="458"/>
      <c r="I13" s="458"/>
    </row>
    <row r="14" spans="2:9">
      <c r="B14" s="115"/>
      <c r="C14" s="105">
        <v>5</v>
      </c>
      <c r="D14" s="495" t="s">
        <v>212</v>
      </c>
      <c r="E14" s="496"/>
      <c r="F14" s="489" t="s">
        <v>213</v>
      </c>
      <c r="G14" s="486"/>
      <c r="H14" s="458"/>
      <c r="I14" s="458"/>
    </row>
    <row r="15" spans="2:9" ht="41.25" customHeight="1">
      <c r="B15" s="115"/>
      <c r="C15" s="105">
        <v>5</v>
      </c>
      <c r="D15" s="495" t="s">
        <v>214</v>
      </c>
      <c r="E15" s="496"/>
      <c r="F15" s="489" t="s">
        <v>215</v>
      </c>
      <c r="G15" s="486"/>
      <c r="H15" s="458"/>
      <c r="I15" s="458"/>
    </row>
    <row r="16" spans="2:9" ht="41.25" customHeight="1">
      <c r="B16" s="115"/>
      <c r="C16" s="105">
        <v>5</v>
      </c>
      <c r="D16" s="490" t="s">
        <v>216</v>
      </c>
      <c r="E16" s="491"/>
      <c r="F16" s="489" t="s">
        <v>217</v>
      </c>
      <c r="G16" s="486"/>
      <c r="H16" s="458"/>
      <c r="I16" s="458"/>
    </row>
    <row r="17" spans="2:9" ht="51.75" customHeight="1">
      <c r="B17" s="115"/>
      <c r="C17" s="105">
        <v>5</v>
      </c>
      <c r="D17" s="491" t="s">
        <v>218</v>
      </c>
      <c r="E17" s="494"/>
      <c r="F17" s="489" t="s">
        <v>219</v>
      </c>
      <c r="G17" s="486"/>
      <c r="H17" s="458"/>
      <c r="I17" s="458"/>
    </row>
    <row r="18" spans="2:9" ht="51.75" customHeight="1">
      <c r="B18" s="115"/>
      <c r="C18" s="105">
        <v>5</v>
      </c>
      <c r="D18" s="490" t="s">
        <v>220</v>
      </c>
      <c r="E18" s="491"/>
      <c r="F18" s="489" t="s">
        <v>221</v>
      </c>
      <c r="G18" s="486"/>
      <c r="H18" s="458"/>
      <c r="I18" s="458"/>
    </row>
    <row r="19" spans="2:9" ht="51.75" customHeight="1">
      <c r="B19" s="115"/>
      <c r="C19" s="105">
        <v>5</v>
      </c>
      <c r="D19" s="184" t="s">
        <v>222</v>
      </c>
      <c r="E19" s="185"/>
      <c r="F19" s="489" t="s">
        <v>223</v>
      </c>
      <c r="G19" s="486"/>
      <c r="H19" s="458"/>
      <c r="I19" s="458"/>
    </row>
    <row r="20" spans="2:9" ht="51.75" customHeight="1">
      <c r="B20" s="115"/>
      <c r="C20" s="105">
        <v>5</v>
      </c>
      <c r="D20" s="184" t="s">
        <v>224</v>
      </c>
      <c r="E20" s="185"/>
      <c r="F20" s="489" t="s">
        <v>225</v>
      </c>
      <c r="G20" s="486"/>
      <c r="H20" s="458"/>
      <c r="I20" s="458"/>
    </row>
    <row r="21" spans="2:9" ht="66.75" customHeight="1">
      <c r="B21" s="115"/>
      <c r="C21" s="105">
        <v>5</v>
      </c>
      <c r="D21" s="490" t="s">
        <v>226</v>
      </c>
      <c r="E21" s="491"/>
      <c r="F21" s="489" t="s">
        <v>227</v>
      </c>
      <c r="G21" s="486"/>
      <c r="H21" s="458"/>
      <c r="I21" s="458"/>
    </row>
    <row r="22" spans="2:9" ht="36" customHeight="1">
      <c r="B22" s="115"/>
      <c r="C22" s="105">
        <v>5</v>
      </c>
      <c r="D22" s="492" t="s">
        <v>228</v>
      </c>
      <c r="E22" s="493"/>
      <c r="F22" s="489" t="s">
        <v>229</v>
      </c>
      <c r="G22" s="486"/>
      <c r="H22" s="459"/>
      <c r="I22" s="459"/>
    </row>
    <row r="23" spans="2:9" ht="26.25" customHeight="1">
      <c r="B23" s="115"/>
      <c r="C23" s="105">
        <v>5</v>
      </c>
      <c r="D23" s="484" t="s">
        <v>230</v>
      </c>
      <c r="E23" s="484"/>
      <c r="F23" s="485" t="s">
        <v>231</v>
      </c>
      <c r="G23" s="486"/>
      <c r="H23" s="458"/>
      <c r="I23" s="458"/>
    </row>
    <row r="24" spans="2:9" ht="26.25" customHeight="1">
      <c r="B24" s="115"/>
      <c r="C24" s="105">
        <v>5</v>
      </c>
      <c r="D24" s="484" t="s">
        <v>232</v>
      </c>
      <c r="E24" s="484"/>
      <c r="F24" s="485" t="s">
        <v>233</v>
      </c>
      <c r="G24" s="486"/>
      <c r="H24" s="458"/>
      <c r="I24" s="458"/>
    </row>
    <row r="25" spans="2:9" ht="26.25" customHeight="1">
      <c r="B25" s="115"/>
      <c r="C25" s="105">
        <v>5</v>
      </c>
      <c r="D25" s="487" t="s">
        <v>234</v>
      </c>
      <c r="E25" s="488"/>
      <c r="F25" s="485" t="s">
        <v>235</v>
      </c>
      <c r="G25" s="486"/>
      <c r="H25" s="458"/>
      <c r="I25" s="458"/>
    </row>
    <row r="26" spans="2:9" ht="27" customHeight="1">
      <c r="B26" s="116"/>
      <c r="C26" s="475" t="s">
        <v>236</v>
      </c>
      <c r="D26" s="476"/>
      <c r="E26" s="476"/>
      <c r="F26" s="476"/>
      <c r="G26" s="477"/>
    </row>
    <row r="27" spans="2:9" ht="27" customHeight="1">
      <c r="B27" s="478" t="s">
        <v>237</v>
      </c>
      <c r="C27" s="479"/>
      <c r="D27" s="479"/>
      <c r="E27" s="479"/>
      <c r="F27" s="479"/>
      <c r="G27" s="480"/>
    </row>
    <row r="28" spans="2:9" ht="10.5" customHeight="1">
      <c r="B28" s="117"/>
      <c r="C28" s="36"/>
      <c r="D28" s="259"/>
      <c r="E28" s="260"/>
      <c r="F28" s="261"/>
      <c r="G28" s="262"/>
    </row>
    <row r="29" spans="2:9">
      <c r="B29" s="117"/>
      <c r="C29" s="118"/>
      <c r="D29" s="481" t="s">
        <v>202</v>
      </c>
      <c r="E29" s="481"/>
      <c r="F29" s="482" t="s">
        <v>203</v>
      </c>
      <c r="G29" s="483"/>
    </row>
    <row r="30" spans="2:9">
      <c r="B30" s="117"/>
      <c r="C30" s="36"/>
      <c r="D30" s="466" t="s">
        <v>204</v>
      </c>
      <c r="E30" s="466"/>
      <c r="F30" s="467" t="s">
        <v>238</v>
      </c>
      <c r="G30" s="468"/>
      <c r="H30" s="458"/>
      <c r="I30" s="458"/>
    </row>
    <row r="31" spans="2:9">
      <c r="B31" s="117"/>
      <c r="C31" s="36"/>
      <c r="D31" s="466" t="s">
        <v>206</v>
      </c>
      <c r="E31" s="466"/>
      <c r="F31" s="467" t="s">
        <v>239</v>
      </c>
      <c r="G31" s="468"/>
      <c r="H31" s="458"/>
      <c r="I31" s="458"/>
    </row>
    <row r="32" spans="2:9">
      <c r="B32" s="117"/>
      <c r="C32" s="36"/>
      <c r="D32" s="466" t="s">
        <v>208</v>
      </c>
      <c r="E32" s="466"/>
      <c r="F32" s="467" t="s">
        <v>240</v>
      </c>
      <c r="G32" s="468"/>
      <c r="H32" s="458"/>
      <c r="I32" s="458"/>
    </row>
    <row r="33" spans="2:9">
      <c r="B33" s="117"/>
      <c r="C33" s="36"/>
      <c r="D33" s="466" t="s">
        <v>210</v>
      </c>
      <c r="E33" s="466"/>
      <c r="F33" s="467" t="s">
        <v>241</v>
      </c>
      <c r="G33" s="468"/>
      <c r="H33" s="458"/>
      <c r="I33" s="458"/>
    </row>
    <row r="34" spans="2:9">
      <c r="B34" s="117"/>
      <c r="C34" s="36"/>
      <c r="D34" s="466" t="s">
        <v>212</v>
      </c>
      <c r="E34" s="466"/>
      <c r="F34" s="467" t="s">
        <v>242</v>
      </c>
      <c r="G34" s="468"/>
      <c r="H34" s="458"/>
      <c r="I34" s="458"/>
    </row>
    <row r="35" spans="2:9" ht="40.9" customHeight="1">
      <c r="B35" s="117"/>
      <c r="C35" s="36"/>
      <c r="D35" s="466" t="s">
        <v>243</v>
      </c>
      <c r="E35" s="466"/>
      <c r="F35" s="467" t="s">
        <v>244</v>
      </c>
      <c r="G35" s="468"/>
      <c r="H35" s="458"/>
      <c r="I35" s="458"/>
    </row>
    <row r="36" spans="2:9" ht="42" customHeight="1">
      <c r="B36" s="104"/>
      <c r="C36" s="263"/>
      <c r="D36" s="466" t="s">
        <v>245</v>
      </c>
      <c r="E36" s="466"/>
      <c r="F36" s="467" t="s">
        <v>246</v>
      </c>
      <c r="G36" s="468"/>
      <c r="H36" s="457"/>
      <c r="I36" s="457"/>
    </row>
    <row r="37" spans="2:9" ht="30.75" customHeight="1">
      <c r="B37" s="104"/>
      <c r="C37" s="263"/>
      <c r="D37" s="466" t="s">
        <v>247</v>
      </c>
      <c r="E37" s="466"/>
      <c r="F37" s="469" t="s">
        <v>248</v>
      </c>
      <c r="G37" s="470"/>
      <c r="H37" s="457"/>
      <c r="I37" s="457"/>
    </row>
    <row r="38" spans="2:9" ht="33" customHeight="1">
      <c r="B38" s="104"/>
      <c r="C38" s="263"/>
      <c r="D38" s="466" t="s">
        <v>249</v>
      </c>
      <c r="E38" s="466"/>
      <c r="F38" s="469" t="s">
        <v>248</v>
      </c>
      <c r="G38" s="470"/>
      <c r="H38" s="457"/>
      <c r="I38" s="457"/>
    </row>
    <row r="39" spans="2:9" ht="30" customHeight="1">
      <c r="B39" s="104"/>
      <c r="C39" s="263"/>
      <c r="D39" s="466" t="s">
        <v>250</v>
      </c>
      <c r="E39" s="466"/>
      <c r="F39" s="469" t="s">
        <v>248</v>
      </c>
      <c r="G39" s="470"/>
      <c r="H39" s="457"/>
      <c r="I39" s="457"/>
    </row>
    <row r="40" spans="2:9" ht="30" customHeight="1">
      <c r="B40" s="104"/>
      <c r="C40" s="263"/>
      <c r="D40" s="466" t="s">
        <v>251</v>
      </c>
      <c r="E40" s="466"/>
      <c r="F40" s="469" t="s">
        <v>248</v>
      </c>
      <c r="G40" s="470"/>
      <c r="H40" s="457"/>
      <c r="I40" s="457"/>
    </row>
    <row r="41" spans="2:9" ht="30" customHeight="1">
      <c r="B41" s="104"/>
      <c r="C41" s="263"/>
      <c r="D41" s="471" t="s">
        <v>252</v>
      </c>
      <c r="E41" s="472"/>
      <c r="F41" s="467" t="s">
        <v>253</v>
      </c>
      <c r="G41" s="468"/>
      <c r="H41" s="457"/>
      <c r="I41" s="457"/>
    </row>
    <row r="42" spans="2:9" ht="35.25" customHeight="1">
      <c r="B42" s="104"/>
      <c r="C42" s="263"/>
      <c r="D42" s="466" t="s">
        <v>254</v>
      </c>
      <c r="E42" s="466"/>
      <c r="F42" s="467" t="s">
        <v>255</v>
      </c>
      <c r="G42" s="468"/>
      <c r="H42" s="457"/>
      <c r="I42" s="457"/>
    </row>
    <row r="43" spans="2:9" ht="31.5" customHeight="1">
      <c r="B43" s="104"/>
      <c r="C43" s="263"/>
      <c r="D43" s="466" t="s">
        <v>247</v>
      </c>
      <c r="E43" s="466"/>
      <c r="F43" s="469" t="s">
        <v>248</v>
      </c>
      <c r="G43" s="470"/>
      <c r="H43" s="457"/>
      <c r="I43" s="457"/>
    </row>
    <row r="44" spans="2:9" ht="35.25" customHeight="1">
      <c r="B44" s="104"/>
      <c r="C44" s="263"/>
      <c r="D44" s="466" t="s">
        <v>256</v>
      </c>
      <c r="E44" s="466"/>
      <c r="F44" s="469" t="s">
        <v>248</v>
      </c>
      <c r="G44" s="470"/>
      <c r="H44" s="457"/>
      <c r="I44" s="457"/>
    </row>
    <row r="45" spans="2:9" ht="57" customHeight="1">
      <c r="B45" s="104"/>
      <c r="C45" s="263"/>
      <c r="D45" s="466" t="s">
        <v>251</v>
      </c>
      <c r="E45" s="466"/>
      <c r="F45" s="469" t="s">
        <v>248</v>
      </c>
      <c r="G45" s="470"/>
      <c r="H45" s="457"/>
      <c r="I45" s="457"/>
    </row>
    <row r="46" spans="2:9" ht="32.25" customHeight="1">
      <c r="B46" s="104"/>
      <c r="C46" s="263"/>
      <c r="D46" s="466" t="s">
        <v>249</v>
      </c>
      <c r="E46" s="466"/>
      <c r="F46" s="469" t="s">
        <v>248</v>
      </c>
      <c r="G46" s="470"/>
      <c r="H46" s="457"/>
      <c r="I46" s="457"/>
    </row>
    <row r="47" spans="2:9" ht="32.25" customHeight="1">
      <c r="B47" s="104"/>
      <c r="C47" s="263"/>
      <c r="D47" s="471" t="s">
        <v>257</v>
      </c>
      <c r="E47" s="472"/>
      <c r="F47" s="473" t="s">
        <v>258</v>
      </c>
      <c r="G47" s="474"/>
      <c r="H47" s="457"/>
      <c r="I47" s="457"/>
    </row>
    <row r="48" spans="2:9" ht="32.25" customHeight="1">
      <c r="B48" s="104"/>
      <c r="C48" s="263"/>
      <c r="D48" s="466" t="s">
        <v>259</v>
      </c>
      <c r="E48" s="466"/>
      <c r="F48" s="467" t="s">
        <v>260</v>
      </c>
      <c r="G48" s="468"/>
      <c r="H48" s="457"/>
      <c r="I48" s="457"/>
    </row>
    <row r="49" spans="2:9" ht="32.25" customHeight="1">
      <c r="B49" s="104"/>
      <c r="C49" s="263"/>
      <c r="D49" s="466" t="s">
        <v>261</v>
      </c>
      <c r="E49" s="466"/>
      <c r="F49" s="467" t="s">
        <v>262</v>
      </c>
      <c r="G49" s="468"/>
      <c r="H49" s="457"/>
      <c r="I49" s="457"/>
    </row>
    <row r="50" spans="2:9" ht="32.25" customHeight="1">
      <c r="B50" s="104"/>
      <c r="C50" s="263"/>
      <c r="D50" s="466" t="s">
        <v>263</v>
      </c>
      <c r="E50" s="466"/>
      <c r="F50" s="467" t="s">
        <v>264</v>
      </c>
      <c r="G50" s="468"/>
      <c r="H50" s="457"/>
      <c r="I50" s="457"/>
    </row>
    <row r="51" spans="2:9" ht="32.25" customHeight="1">
      <c r="B51" s="104"/>
      <c r="C51" s="263"/>
      <c r="D51" s="259"/>
      <c r="E51" s="259"/>
      <c r="F51" s="261"/>
      <c r="G51" s="262"/>
      <c r="H51" s="457"/>
      <c r="I51" s="457"/>
    </row>
    <row r="52" spans="2:9" ht="32.25" customHeight="1">
      <c r="B52" s="104"/>
      <c r="C52" s="263"/>
      <c r="D52" s="259"/>
      <c r="E52" s="259"/>
      <c r="F52" s="261"/>
      <c r="G52" s="262"/>
    </row>
    <row r="53" spans="2:9" ht="32.25" customHeight="1">
      <c r="B53" s="104"/>
      <c r="C53" s="263"/>
      <c r="D53" s="259"/>
      <c r="E53" s="259"/>
      <c r="F53" s="261"/>
      <c r="G53" s="262"/>
    </row>
    <row r="54" spans="2:9" ht="21.75" customHeight="1">
      <c r="B54" s="460" t="s">
        <v>265</v>
      </c>
      <c r="C54" s="461"/>
      <c r="D54" s="461"/>
      <c r="E54" s="461"/>
      <c r="F54" s="461"/>
      <c r="G54" s="462"/>
    </row>
    <row r="55" spans="2:9" ht="21.75" customHeight="1">
      <c r="B55" s="460" t="s">
        <v>266</v>
      </c>
      <c r="C55" s="461"/>
      <c r="D55" s="461"/>
      <c r="E55" s="461"/>
      <c r="F55" s="461"/>
      <c r="G55" s="462"/>
    </row>
    <row r="56" spans="2:9" ht="20.25" customHeight="1">
      <c r="B56" s="460" t="s">
        <v>267</v>
      </c>
      <c r="C56" s="461"/>
      <c r="D56" s="461"/>
      <c r="E56" s="461"/>
      <c r="F56" s="461"/>
      <c r="G56" s="462"/>
    </row>
    <row r="57" spans="2:9" ht="20.25" customHeight="1">
      <c r="B57" s="460" t="s">
        <v>268</v>
      </c>
      <c r="C57" s="461"/>
      <c r="D57" s="461"/>
      <c r="E57" s="461"/>
      <c r="F57" s="461"/>
      <c r="G57" s="462"/>
    </row>
    <row r="58" spans="2:9" ht="18" customHeight="1" thickBot="1">
      <c r="B58" s="463" t="s">
        <v>269</v>
      </c>
      <c r="C58" s="464"/>
      <c r="D58" s="464"/>
      <c r="E58" s="464"/>
      <c r="F58" s="464"/>
      <c r="G58" s="465"/>
    </row>
    <row r="59" spans="2:9">
      <c r="B59" s="119"/>
      <c r="C59" s="249"/>
      <c r="D59" s="250"/>
      <c r="E59" s="250"/>
      <c r="F59" s="250"/>
      <c r="G59" s="250"/>
    </row>
  </sheetData>
  <mergeCells count="125">
    <mergeCell ref="B2:G2"/>
    <mergeCell ref="B3:G3"/>
    <mergeCell ref="B4:G4"/>
    <mergeCell ref="B6:G7"/>
    <mergeCell ref="D9:E9"/>
    <mergeCell ref="F9:G9"/>
    <mergeCell ref="D13:E13"/>
    <mergeCell ref="F13:G13"/>
    <mergeCell ref="D14:E14"/>
    <mergeCell ref="F14:G14"/>
    <mergeCell ref="D15:E15"/>
    <mergeCell ref="F15:G15"/>
    <mergeCell ref="D10:E10"/>
    <mergeCell ref="F10:G10"/>
    <mergeCell ref="D11:E11"/>
    <mergeCell ref="F11:G11"/>
    <mergeCell ref="D12:E12"/>
    <mergeCell ref="F12:G12"/>
    <mergeCell ref="F19:G19"/>
    <mergeCell ref="F20:G20"/>
    <mergeCell ref="D21:E21"/>
    <mergeCell ref="F21:G21"/>
    <mergeCell ref="D22:E22"/>
    <mergeCell ref="F22:G22"/>
    <mergeCell ref="D16:E16"/>
    <mergeCell ref="F16:G16"/>
    <mergeCell ref="D17:E17"/>
    <mergeCell ref="F17:G17"/>
    <mergeCell ref="D18:E18"/>
    <mergeCell ref="F18:G18"/>
    <mergeCell ref="C26:G26"/>
    <mergeCell ref="B27:G27"/>
    <mergeCell ref="D29:E29"/>
    <mergeCell ref="F29:G29"/>
    <mergeCell ref="D30:E30"/>
    <mergeCell ref="F30:G30"/>
    <mergeCell ref="D23:E23"/>
    <mergeCell ref="F23:G23"/>
    <mergeCell ref="D24:E24"/>
    <mergeCell ref="F24:G24"/>
    <mergeCell ref="D25:E25"/>
    <mergeCell ref="F25:G25"/>
    <mergeCell ref="D34:E34"/>
    <mergeCell ref="F34:G34"/>
    <mergeCell ref="D35:E35"/>
    <mergeCell ref="F35:G35"/>
    <mergeCell ref="D36:E36"/>
    <mergeCell ref="F36:G36"/>
    <mergeCell ref="D31:E31"/>
    <mergeCell ref="F31:G31"/>
    <mergeCell ref="D32:E32"/>
    <mergeCell ref="F32:G32"/>
    <mergeCell ref="D33:E33"/>
    <mergeCell ref="F33:G33"/>
    <mergeCell ref="D45:E45"/>
    <mergeCell ref="F45:G45"/>
    <mergeCell ref="D40:E40"/>
    <mergeCell ref="F40:G40"/>
    <mergeCell ref="D41:E41"/>
    <mergeCell ref="F41:G41"/>
    <mergeCell ref="D42:E42"/>
    <mergeCell ref="F42:G42"/>
    <mergeCell ref="D37:E37"/>
    <mergeCell ref="F37:G37"/>
    <mergeCell ref="D38:E38"/>
    <mergeCell ref="F38:G38"/>
    <mergeCell ref="D39:E39"/>
    <mergeCell ref="F39:G39"/>
    <mergeCell ref="H10:I10"/>
    <mergeCell ref="H11:I11"/>
    <mergeCell ref="H12:I12"/>
    <mergeCell ref="H13:I13"/>
    <mergeCell ref="H14:I14"/>
    <mergeCell ref="B56:G56"/>
    <mergeCell ref="B57:G57"/>
    <mergeCell ref="B58:G58"/>
    <mergeCell ref="D49:E49"/>
    <mergeCell ref="F49:G49"/>
    <mergeCell ref="D50:E50"/>
    <mergeCell ref="F50:G50"/>
    <mergeCell ref="B54:G54"/>
    <mergeCell ref="B55:G55"/>
    <mergeCell ref="D46:E46"/>
    <mergeCell ref="F46:G46"/>
    <mergeCell ref="D47:E47"/>
    <mergeCell ref="F47:G47"/>
    <mergeCell ref="D48:E48"/>
    <mergeCell ref="F48:G48"/>
    <mergeCell ref="D43:E43"/>
    <mergeCell ref="F43:G43"/>
    <mergeCell ref="D44:E44"/>
    <mergeCell ref="F44:G44"/>
    <mergeCell ref="H20:I20"/>
    <mergeCell ref="H21:I21"/>
    <mergeCell ref="H22:I22"/>
    <mergeCell ref="H23:I23"/>
    <mergeCell ref="H24:I24"/>
    <mergeCell ref="H15:I15"/>
    <mergeCell ref="H16:I16"/>
    <mergeCell ref="H17:I17"/>
    <mergeCell ref="H18:I18"/>
    <mergeCell ref="H19:I19"/>
    <mergeCell ref="H34:I34"/>
    <mergeCell ref="H35:I35"/>
    <mergeCell ref="H36:I36"/>
    <mergeCell ref="H37:I37"/>
    <mergeCell ref="H38:I38"/>
    <mergeCell ref="H25:I25"/>
    <mergeCell ref="H30:I30"/>
    <mergeCell ref="H31:I31"/>
    <mergeCell ref="H32:I32"/>
    <mergeCell ref="H33:I33"/>
    <mergeCell ref="H49:I49"/>
    <mergeCell ref="H50:I50"/>
    <mergeCell ref="H51:I51"/>
    <mergeCell ref="H44:I44"/>
    <mergeCell ref="H45:I45"/>
    <mergeCell ref="H46:I46"/>
    <mergeCell ref="H47:I47"/>
    <mergeCell ref="H48:I48"/>
    <mergeCell ref="H39:I39"/>
    <mergeCell ref="H40:I40"/>
    <mergeCell ref="H41:I41"/>
    <mergeCell ref="H42:I42"/>
    <mergeCell ref="H43:I43"/>
  </mergeCells>
  <printOptions horizontalCentered="1"/>
  <pageMargins left="0.31496062992125984" right="0.31496062992125984" top="1.1417322834645669" bottom="1.1417322834645669" header="0.31496062992125984" footer="0.31496062992125984"/>
  <pageSetup scale="77" fitToHeight="0"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66CC"/>
    <pageSetUpPr fitToPage="1"/>
  </sheetPr>
  <dimension ref="A1:Q35"/>
  <sheetViews>
    <sheetView showGridLines="0" zoomScale="50" zoomScaleNormal="50" zoomScalePageLayoutView="50" workbookViewId="0">
      <pane xSplit="4" ySplit="9" topLeftCell="E10" activePane="bottomRight" state="frozen"/>
      <selection pane="topRight" activeCell="E1" sqref="E1"/>
      <selection pane="bottomLeft" activeCell="A10" sqref="A10"/>
      <selection pane="bottomRight" activeCell="D31" sqref="A31:XFD36"/>
    </sheetView>
  </sheetViews>
  <sheetFormatPr baseColWidth="10" defaultColWidth="11.42578125" defaultRowHeight="26.25" outlineLevelRow="1"/>
  <cols>
    <col min="1" max="1" width="5" style="267" bestFit="1" customWidth="1"/>
    <col min="2" max="2" width="43.5703125" style="267" customWidth="1"/>
    <col min="3" max="3" width="35.7109375" style="270" customWidth="1"/>
    <col min="4" max="4" width="104.5703125" style="196" customWidth="1"/>
    <col min="5" max="7" width="27.28515625" style="399" customWidth="1"/>
    <col min="8" max="8" width="26.28515625" style="189" customWidth="1"/>
    <col min="9" max="9" width="32.28515625" style="264" customWidth="1"/>
    <col min="10" max="10" width="33.28515625" style="189" customWidth="1"/>
    <col min="11" max="11" width="25.5703125" style="189" customWidth="1"/>
    <col min="12" max="12" width="19.140625" style="197" hidden="1" customWidth="1"/>
    <col min="13" max="13" width="25.5703125" style="189" customWidth="1"/>
    <col min="14" max="14" width="29.42578125" style="189" customWidth="1"/>
    <col min="15" max="15" width="15.140625" style="189" customWidth="1"/>
    <col min="16" max="16384" width="11.42578125" style="198"/>
  </cols>
  <sheetData>
    <row r="1" spans="1:17" s="186" customFormat="1" ht="19.5" customHeight="1">
      <c r="A1" s="586"/>
      <c r="B1" s="587"/>
      <c r="C1" s="587"/>
      <c r="D1" s="567" t="s">
        <v>270</v>
      </c>
      <c r="E1" s="568"/>
      <c r="F1" s="568"/>
      <c r="G1" s="568"/>
      <c r="H1" s="568"/>
      <c r="I1" s="568"/>
      <c r="J1" s="568"/>
      <c r="K1" s="568"/>
      <c r="L1" s="568"/>
      <c r="M1" s="568"/>
      <c r="N1" s="568"/>
      <c r="O1" s="33"/>
    </row>
    <row r="2" spans="1:17" s="186" customFormat="1" ht="19.5" customHeight="1">
      <c r="A2" s="588"/>
      <c r="B2" s="589"/>
      <c r="C2" s="589"/>
      <c r="D2" s="569"/>
      <c r="E2" s="570"/>
      <c r="F2" s="570"/>
      <c r="G2" s="570"/>
      <c r="H2" s="570"/>
      <c r="I2" s="570"/>
      <c r="J2" s="570"/>
      <c r="K2" s="570"/>
      <c r="L2" s="570"/>
      <c r="M2" s="570"/>
      <c r="N2" s="570"/>
      <c r="O2" s="32"/>
    </row>
    <row r="3" spans="1:17" s="186" customFormat="1" ht="19.5" customHeight="1">
      <c r="A3" s="268"/>
      <c r="B3" s="266"/>
      <c r="C3" s="269"/>
      <c r="D3" s="571"/>
      <c r="E3" s="572"/>
      <c r="F3" s="572"/>
      <c r="G3" s="572"/>
      <c r="H3" s="572"/>
      <c r="I3" s="572"/>
      <c r="J3" s="572"/>
      <c r="K3" s="572"/>
      <c r="L3" s="572"/>
      <c r="M3" s="572"/>
      <c r="N3" s="572"/>
      <c r="O3" s="32"/>
    </row>
    <row r="4" spans="1:17" s="302" customFormat="1" ht="32.25" customHeight="1">
      <c r="A4" s="590" t="s">
        <v>271</v>
      </c>
      <c r="B4" s="591"/>
      <c r="C4" s="592"/>
      <c r="D4" s="607" t="s">
        <v>272</v>
      </c>
      <c r="E4" s="608"/>
      <c r="F4" s="608"/>
      <c r="G4" s="608"/>
      <c r="H4" s="608"/>
      <c r="I4" s="608"/>
      <c r="J4" s="608"/>
      <c r="K4" s="608"/>
      <c r="L4" s="608"/>
      <c r="M4" s="608"/>
      <c r="N4" s="609"/>
      <c r="O4" s="301"/>
    </row>
    <row r="5" spans="1:17" s="302" customFormat="1" ht="32.25" customHeight="1">
      <c r="A5" s="590" t="s">
        <v>273</v>
      </c>
      <c r="B5" s="591"/>
      <c r="C5" s="592"/>
      <c r="D5" s="577" t="s">
        <v>274</v>
      </c>
      <c r="E5" s="575"/>
      <c r="F5" s="575"/>
      <c r="G5" s="575"/>
      <c r="H5" s="575"/>
      <c r="I5" s="575"/>
      <c r="J5" s="575"/>
      <c r="K5" s="575"/>
      <c r="L5" s="575"/>
      <c r="M5" s="575"/>
      <c r="N5" s="576"/>
      <c r="O5" s="303"/>
    </row>
    <row r="6" spans="1:17" s="302" customFormat="1" ht="32.25" customHeight="1">
      <c r="A6" s="601" t="s">
        <v>275</v>
      </c>
      <c r="B6" s="602"/>
      <c r="C6" s="603"/>
      <c r="D6" s="574" t="s">
        <v>276</v>
      </c>
      <c r="E6" s="575"/>
      <c r="F6" s="575"/>
      <c r="G6" s="575"/>
      <c r="H6" s="575"/>
      <c r="I6" s="575"/>
      <c r="J6" s="575"/>
      <c r="K6" s="575"/>
      <c r="L6" s="575"/>
      <c r="M6" s="575"/>
      <c r="N6" s="576"/>
      <c r="O6" s="304"/>
    </row>
    <row r="7" spans="1:17" s="186" customFormat="1" ht="32.25" customHeight="1" thickBot="1">
      <c r="A7" s="604" t="s">
        <v>277</v>
      </c>
      <c r="B7" s="605"/>
      <c r="C7" s="606"/>
      <c r="D7" s="616" t="s">
        <v>278</v>
      </c>
      <c r="E7" s="614" t="s">
        <v>279</v>
      </c>
      <c r="F7" s="614"/>
      <c r="G7" s="614"/>
      <c r="H7" s="615"/>
      <c r="I7" s="621" t="s">
        <v>280</v>
      </c>
      <c r="J7" s="622"/>
      <c r="K7" s="622"/>
      <c r="L7" s="622"/>
      <c r="M7" s="623"/>
      <c r="N7" s="578" t="s">
        <v>281</v>
      </c>
      <c r="O7" s="579"/>
    </row>
    <row r="8" spans="1:17" s="186" customFormat="1" ht="68.25" customHeight="1" thickTop="1" thickBot="1">
      <c r="A8" s="593" t="s">
        <v>282</v>
      </c>
      <c r="B8" s="594" t="s">
        <v>283</v>
      </c>
      <c r="C8" s="274" t="s">
        <v>284</v>
      </c>
      <c r="D8" s="617"/>
      <c r="E8" s="580" t="s">
        <v>218</v>
      </c>
      <c r="F8" s="610" t="s">
        <v>285</v>
      </c>
      <c r="G8" s="610" t="s">
        <v>286</v>
      </c>
      <c r="H8" s="612" t="s">
        <v>224</v>
      </c>
      <c r="I8" s="619" t="s">
        <v>287</v>
      </c>
      <c r="J8" s="271" t="s">
        <v>288</v>
      </c>
      <c r="K8" s="619" t="s">
        <v>280</v>
      </c>
      <c r="L8" s="619" t="s">
        <v>289</v>
      </c>
      <c r="M8" s="619" t="s">
        <v>290</v>
      </c>
      <c r="N8" s="554" t="s">
        <v>291</v>
      </c>
      <c r="O8" s="552" t="s">
        <v>292</v>
      </c>
    </row>
    <row r="9" spans="1:17" s="203" customFormat="1" ht="68.25" customHeight="1" thickTop="1" thickBot="1">
      <c r="A9" s="593"/>
      <c r="B9" s="595"/>
      <c r="C9" s="275" t="s">
        <v>293</v>
      </c>
      <c r="D9" s="618"/>
      <c r="E9" s="581"/>
      <c r="F9" s="611"/>
      <c r="G9" s="611"/>
      <c r="H9" s="613"/>
      <c r="I9" s="620"/>
      <c r="J9" s="272" t="s">
        <v>294</v>
      </c>
      <c r="K9" s="620" t="s">
        <v>295</v>
      </c>
      <c r="L9" s="620"/>
      <c r="M9" s="620" t="s">
        <v>295</v>
      </c>
      <c r="N9" s="555"/>
      <c r="O9" s="553"/>
      <c r="P9" s="186"/>
      <c r="Q9" s="203" t="s">
        <v>296</v>
      </c>
    </row>
    <row r="10" spans="1:17" ht="87.75" customHeight="1" thickBot="1">
      <c r="A10" s="524">
        <v>1</v>
      </c>
      <c r="B10" s="599" t="s">
        <v>297</v>
      </c>
      <c r="C10" s="596" t="s">
        <v>298</v>
      </c>
      <c r="D10" s="277" t="s">
        <v>299</v>
      </c>
      <c r="E10" s="573">
        <v>10</v>
      </c>
      <c r="F10" s="573">
        <v>6394</v>
      </c>
      <c r="G10" s="582">
        <f t="shared" ref="G10" si="0">+E10/F10</f>
        <v>1.5639662183296842E-3</v>
      </c>
      <c r="H10" s="564" t="str">
        <f>CONCATENATE(IF(G10&lt;='8- Políticas de Administración '!$D$6,'8- Políticas de Administración '!$B$6,IF(G10&lt;='8- Políticas de Administración '!$D$7,'8- Políticas de Administración '!$B$7,IF(G10&lt;='8- Políticas de Administración '!$D$8,'8- Políticas de Administración '!$B$8,IF(G10&lt;='8- Políticas de Administración '!$D$9,'8- Políticas de Administración '!$B$9,IF(G10&lt;='8- Políticas de Administración '!$D$10,'8- Políticas de Administración '!$B$10,"Probabilidad no valida")))))," - ",VLOOKUP(IF(G10&lt;='8- Políticas de Administración '!$D$6,'8- Políticas de Administración '!$B$6,IF(G10&lt;='8- Políticas de Administración '!$D$7,'8- Políticas de Administración '!$B$7,IF(G10&lt;='8- Políticas de Administración '!$D$8,'8- Políticas de Administración '!$B$8,IF(G10&lt;='8- Políticas de Administración '!$D$9,'8- Políticas de Administración '!$B$9,IF(G10&lt;='8- Políticas de Administración '!$D$10,'8- Políticas de Administración '!$B$10,"Probabilidad no valida"))))),'8- Políticas de Administración '!$B$6:$F$10,5,FALSE))</f>
        <v>Muy Baja - 1</v>
      </c>
      <c r="I10" s="390" t="s">
        <v>300</v>
      </c>
      <c r="J10" s="391" t="s">
        <v>301</v>
      </c>
      <c r="K10" s="542" t="str">
        <f>IFERROR(CONCATENATE(INDEX('8- Políticas de Administración '!$B$16:$F$53,MATCH('5- Identificación Riesgos 2025'!J10,'8- Políticas de Administración '!$C$16:$C$54,0),1)," - ",L10),"")</f>
        <v>Leve - 1</v>
      </c>
      <c r="L10" s="287">
        <f>IFERROR(VLOOKUP(INDEX('8- Políticas de Administración '!$B$16:$F$63,MATCH('5- Identificación Riesgos 2025'!J10,'8- Políticas de Administración '!$C$16:$C$64,0),1),'8- Políticas de Administración '!$B$16:$F$64,5,FALSE),"")</f>
        <v>1</v>
      </c>
      <c r="M10" s="537" t="str">
        <f>IFERROR(CONCATENATE(INDEX('8- Políticas de Administración '!$B$16:$F$53,MATCH(ROUND(AVERAGE(L10:L14),0),'8- Políticas de Administración '!$F$16:$F$53,0),1)," - ",ROUND(AVERAGE(L10:L14),0)),"")</f>
        <v>Leve - 1</v>
      </c>
      <c r="N10" s="559" t="str">
        <f>IFERROR(CONCATENATE(VLOOKUP((LEFT(H10,LEN(H10)-4)&amp;LEFT(M10,LEN(M10)-4)),'9- Matriz de Calor '!$D$18:$E$42,2,0)," - ",RIGHT(H10,1)*RIGHT(M10,1)),"")</f>
        <v>Bajo - 1</v>
      </c>
      <c r="O10" s="558">
        <f>RIGHT(H10,1)*RIGHT(M10,1)</f>
        <v>1</v>
      </c>
      <c r="P10" s="186"/>
    </row>
    <row r="11" spans="1:17" ht="132" customHeight="1" thickBot="1">
      <c r="A11" s="525"/>
      <c r="B11" s="527"/>
      <c r="C11" s="597"/>
      <c r="D11" s="278" t="s">
        <v>302</v>
      </c>
      <c r="E11" s="516"/>
      <c r="F11" s="516"/>
      <c r="G11" s="583"/>
      <c r="H11" s="546"/>
      <c r="I11" s="390" t="s">
        <v>300</v>
      </c>
      <c r="J11" s="391" t="s">
        <v>301</v>
      </c>
      <c r="K11" s="543"/>
      <c r="L11" s="288">
        <f>IFERROR(VLOOKUP(INDEX('8- Políticas de Administración '!$B$16:$F$63,MATCH('5- Identificación Riesgos 2025'!J11,'8- Políticas de Administración '!$C$16:$C$64,0),1),'8- Políticas de Administración '!$B$16:$F$64,5,FALSE),"")</f>
        <v>1</v>
      </c>
      <c r="M11" s="538"/>
      <c r="N11" s="560"/>
      <c r="O11" s="558"/>
      <c r="P11" s="186"/>
    </row>
    <row r="12" spans="1:17" ht="132" customHeight="1" thickBot="1">
      <c r="A12" s="525"/>
      <c r="B12" s="527"/>
      <c r="C12" s="597"/>
      <c r="D12" s="279" t="s">
        <v>303</v>
      </c>
      <c r="E12" s="516"/>
      <c r="F12" s="516"/>
      <c r="G12" s="583"/>
      <c r="H12" s="546"/>
      <c r="I12" s="390" t="s">
        <v>300</v>
      </c>
      <c r="J12" s="391" t="s">
        <v>301</v>
      </c>
      <c r="K12" s="543"/>
      <c r="L12" s="288">
        <f>IFERROR(VLOOKUP(INDEX('8- Políticas de Administración '!$B$16:$F$63,MATCH('5- Identificación Riesgos 2025'!J12,'8- Políticas de Administración '!$C$16:$C$64,0),1),'8- Políticas de Administración '!$B$16:$F$64,5,FALSE),"")</f>
        <v>1</v>
      </c>
      <c r="M12" s="538"/>
      <c r="N12" s="560"/>
      <c r="O12" s="558"/>
      <c r="P12" s="186"/>
    </row>
    <row r="13" spans="1:17" ht="132" customHeight="1" thickBot="1">
      <c r="A13" s="525"/>
      <c r="B13" s="527"/>
      <c r="C13" s="597"/>
      <c r="D13" s="279" t="s">
        <v>304</v>
      </c>
      <c r="E13" s="516"/>
      <c r="F13" s="516"/>
      <c r="G13" s="583"/>
      <c r="H13" s="546"/>
      <c r="I13" s="390" t="s">
        <v>300</v>
      </c>
      <c r="J13" s="391" t="s">
        <v>301</v>
      </c>
      <c r="K13" s="543"/>
      <c r="L13" s="288">
        <f>IFERROR(VLOOKUP(INDEX('8- Políticas de Administración '!$B$16:$F$63,MATCH('5- Identificación Riesgos 2025'!J13,'8- Políticas de Administración '!$C$16:$C$64,0),1),'8- Políticas de Administración '!$B$16:$F$64,5,FALSE),"")</f>
        <v>1</v>
      </c>
      <c r="M13" s="538"/>
      <c r="N13" s="560"/>
      <c r="O13" s="558"/>
      <c r="P13" s="186"/>
    </row>
    <row r="14" spans="1:17" ht="132" customHeight="1" thickBot="1">
      <c r="A14" s="600"/>
      <c r="B14" s="527"/>
      <c r="C14" s="598"/>
      <c r="D14" s="395" t="s">
        <v>305</v>
      </c>
      <c r="E14" s="516"/>
      <c r="F14" s="516"/>
      <c r="G14" s="583"/>
      <c r="H14" s="584"/>
      <c r="I14" s="390" t="s">
        <v>300</v>
      </c>
      <c r="J14" s="391" t="s">
        <v>301</v>
      </c>
      <c r="K14" s="543"/>
      <c r="L14" s="396">
        <f>IFERROR(VLOOKUP(INDEX('8- Políticas de Administración '!$B$16:$F$63,MATCH('5- Identificación Riesgos 2025'!J14,'8- Políticas de Administración '!$C$16:$C$64,0),1),'8- Políticas de Administración '!$B$16:$F$64,5,FALSE),"")</f>
        <v>1</v>
      </c>
      <c r="M14" s="549"/>
      <c r="N14" s="585"/>
      <c r="O14" s="558"/>
      <c r="P14" s="186"/>
    </row>
    <row r="15" spans="1:17" ht="142.5" customHeight="1">
      <c r="A15" s="524">
        <v>2</v>
      </c>
      <c r="B15" s="526" t="s">
        <v>306</v>
      </c>
      <c r="C15" s="655" t="s">
        <v>307</v>
      </c>
      <c r="D15" s="305" t="s">
        <v>308</v>
      </c>
      <c r="E15" s="532">
        <v>0</v>
      </c>
      <c r="F15" s="532">
        <v>1591</v>
      </c>
      <c r="G15" s="561">
        <f t="shared" ref="G15:G20" si="1">+E15/F15</f>
        <v>0</v>
      </c>
      <c r="H15" s="564" t="str">
        <f>CONCATENATE(IF(G15&lt;='8- Políticas de Administración '!$D$6,'8- Políticas de Administración '!$B$6,IF(G15&lt;='8- Políticas de Administración '!$D$7,'8- Políticas de Administración '!$B$7,IF(G15&lt;='8- Políticas de Administración '!$D$8,'8- Políticas de Administración '!$B$8,IF(G15&lt;='8- Políticas de Administración '!$D$9,'8- Políticas de Administración '!$B$9,IF(G15&lt;='8- Políticas de Administración '!$D$10,'8- Políticas de Administración '!$B$10,"Probabilidad no valida")))))," - ",VLOOKUP(IF(G15&lt;='8- Políticas de Administración '!$D$6,'8- Políticas de Administración '!$B$6,IF(G15&lt;='8- Políticas de Administración '!$D$7,'8- Políticas de Administración '!$B$7,IF(G15&lt;='8- Políticas de Administración '!$D$8,'8- Políticas de Administración '!$B$8,IF(G15&lt;='8- Políticas de Administración '!$D$9,'8- Políticas de Administración '!$B$9,IF(G15&lt;='8- Políticas de Administración '!$D$10,'8- Políticas de Administración '!$B$10,"Probabilidad no valida"))))),'8- Políticas de Administración '!$B$6:$F$10,5,FALSE))</f>
        <v>Muy Baja - 1</v>
      </c>
      <c r="I15" s="397" t="s">
        <v>300</v>
      </c>
      <c r="J15" s="401" t="s">
        <v>301</v>
      </c>
      <c r="K15" s="542" t="str">
        <f>IFERROR(CONCATENATE(INDEX('8- Políticas de Administración '!$B$16:$F$53,MATCH('5- Identificación Riesgos 2025'!J15,'8- Políticas de Administración '!$C$16:$C$54,0),1)," - ",L15),"")</f>
        <v>Leve - 1</v>
      </c>
      <c r="L15" s="287">
        <f>IFERROR(VLOOKUP(INDEX('8- Políticas de Administración '!$B$16:$F$63,MATCH('5- Identificación Riesgos 2025'!J15,'8- Políticas de Administración '!$C$16:$C$64,0),1),'8- Políticas de Administración '!$B$16:$F$64,5,FALSE),"")</f>
        <v>1</v>
      </c>
      <c r="M15" s="537" t="str">
        <f>IFERROR(CONCATENATE(INDEX('8- Políticas de Administración '!$B$16:$F$53,MATCH(ROUND(AVERAGE(L15:L19),0),'8- Políticas de Administración '!$F$16:$F$53,0),1)," - ",ROUND(AVERAGE(L15:L19),0)),"")</f>
        <v>Leve - 1</v>
      </c>
      <c r="N15" s="559" t="str">
        <f>IFERROR(CONCATENATE(VLOOKUP((LEFT(H15,LEN(H15)-4)&amp;LEFT(M15,LEN(M15)-4)),'9- Matriz de Calor '!$D$18:$E$42,2,0)," - ",RIGHT(H15,1)*RIGHT(M15,1)),"")</f>
        <v>Bajo - 1</v>
      </c>
      <c r="O15" s="558">
        <f>RIGHT(H15,1)*RIGHT(M15,1)</f>
        <v>1</v>
      </c>
    </row>
    <row r="16" spans="1:17" ht="142.5" customHeight="1">
      <c r="A16" s="525"/>
      <c r="B16" s="527"/>
      <c r="C16" s="656"/>
      <c r="D16" s="281" t="s">
        <v>309</v>
      </c>
      <c r="E16" s="534"/>
      <c r="F16" s="534"/>
      <c r="G16" s="562"/>
      <c r="H16" s="546"/>
      <c r="I16" s="393" t="s">
        <v>300</v>
      </c>
      <c r="J16" s="401" t="s">
        <v>301</v>
      </c>
      <c r="K16" s="543"/>
      <c r="L16" s="288">
        <f>IFERROR(VLOOKUP(INDEX('8- Políticas de Administración '!$B$16:$F$63,MATCH('5- Identificación Riesgos 2025'!J16,'8- Políticas de Administración '!$C$16:$C$64,0),1),'8- Políticas de Administración '!$B$16:$F$64,5,FALSE),"")</f>
        <v>1</v>
      </c>
      <c r="M16" s="538"/>
      <c r="N16" s="560"/>
      <c r="O16" s="558"/>
    </row>
    <row r="17" spans="1:15" ht="142.5" customHeight="1">
      <c r="A17" s="525"/>
      <c r="B17" s="527"/>
      <c r="C17" s="656"/>
      <c r="D17" s="281" t="s">
        <v>310</v>
      </c>
      <c r="E17" s="534"/>
      <c r="F17" s="534"/>
      <c r="G17" s="562"/>
      <c r="H17" s="546"/>
      <c r="I17" s="393" t="s">
        <v>300</v>
      </c>
      <c r="J17" s="401" t="s">
        <v>301</v>
      </c>
      <c r="K17" s="543"/>
      <c r="L17" s="288">
        <f>IFERROR(VLOOKUP(INDEX('8- Políticas de Administración '!$B$16:$F$63,MATCH('5- Identificación Riesgos 2025'!J17,'8- Políticas de Administración '!$C$16:$C$64,0),1),'8- Políticas de Administración '!$B$16:$F$64,5,FALSE),"")</f>
        <v>1</v>
      </c>
      <c r="M17" s="538"/>
      <c r="N17" s="560"/>
      <c r="O17" s="558"/>
    </row>
    <row r="18" spans="1:15" ht="142.5" customHeight="1">
      <c r="A18" s="525"/>
      <c r="B18" s="527"/>
      <c r="C18" s="656"/>
      <c r="D18" s="281" t="s">
        <v>311</v>
      </c>
      <c r="E18" s="534"/>
      <c r="F18" s="534"/>
      <c r="G18" s="562"/>
      <c r="H18" s="546"/>
      <c r="I18" s="393" t="s">
        <v>300</v>
      </c>
      <c r="J18" s="401" t="s">
        <v>301</v>
      </c>
      <c r="K18" s="543"/>
      <c r="L18" s="288">
        <f>IFERROR(VLOOKUP(INDEX('8- Políticas de Administración '!$B$16:$F$63,MATCH('5- Identificación Riesgos 2025'!J18,'8- Políticas de Administración '!$C$16:$C$64,0),1),'8- Políticas de Administración '!$B$16:$F$64,5,FALSE),"")</f>
        <v>1</v>
      </c>
      <c r="M18" s="538"/>
      <c r="N18" s="560"/>
      <c r="O18" s="558"/>
    </row>
    <row r="19" spans="1:15" ht="142.5" customHeight="1" thickBot="1">
      <c r="A19" s="523"/>
      <c r="B19" s="654"/>
      <c r="C19" s="657"/>
      <c r="D19" s="398"/>
      <c r="E19" s="566"/>
      <c r="F19" s="566"/>
      <c r="G19" s="563"/>
      <c r="H19" s="565"/>
      <c r="I19" s="400" t="s">
        <v>300</v>
      </c>
      <c r="J19" s="401" t="s">
        <v>301</v>
      </c>
      <c r="K19" s="544"/>
      <c r="L19" s="307">
        <f>IFERROR(VLOOKUP(INDEX('8- Políticas de Administración '!$B$16:$F$63,MATCH('5- Identificación Riesgos 2025'!J19,'8- Políticas de Administración '!$C$16:$C$64,0),1),'8- Políticas de Administración '!$B$16:$F$64,5,FALSE),"")</f>
        <v>1</v>
      </c>
      <c r="M19" s="536"/>
      <c r="N19" s="551"/>
      <c r="O19" s="558"/>
    </row>
    <row r="20" spans="1:15" ht="60" customHeight="1">
      <c r="A20" s="522">
        <v>3</v>
      </c>
      <c r="B20" s="527" t="s">
        <v>312</v>
      </c>
      <c r="C20" s="651" t="s">
        <v>313</v>
      </c>
      <c r="D20" s="276" t="s">
        <v>314</v>
      </c>
      <c r="E20" s="516">
        <v>10</v>
      </c>
      <c r="F20" s="516">
        <v>6394</v>
      </c>
      <c r="G20" s="652">
        <f t="shared" si="1"/>
        <v>1.5639662183296842E-3</v>
      </c>
      <c r="H20" s="545" t="str">
        <f>CONCATENATE(IF(G20&lt;='8- Políticas de Administración '!$D$6,'8- Políticas de Administración '!$B$6,IF(G20&lt;='8- Políticas de Administración '!$D$7,'8- Políticas de Administración '!$B$7,IF(G20&lt;='8- Políticas de Administración '!$D$8,'8- Políticas de Administración '!$B$8,IF(G20&lt;='8- Políticas de Administración '!$D$9,'8- Políticas de Administración '!$B$9,IF(G20&lt;='8- Políticas de Administración '!$D$10,'8- Políticas de Administración '!$B$10,"Probabilidad no valida")))))," - ",VLOOKUP(IF(G20&lt;='8- Políticas de Administración '!$D$6,'8- Políticas de Administración '!$B$6,IF(G20&lt;='8- Políticas de Administración '!$D$7,'8- Políticas de Administración '!$B$7,IF(G20&lt;='8- Políticas de Administración '!$D$8,'8- Políticas de Administración '!$B$8,IF(G20&lt;='8- Políticas de Administración '!$D$9,'8- Políticas de Administración '!$B$9,IF(G20&lt;='8- Políticas de Administración '!$D$10,'8- Políticas de Administración '!$B$10,"Probabilidad no valida"))))),'8- Políticas de Administración '!$B$6:$F$10,5,FALSE))</f>
        <v>Muy Baja - 1</v>
      </c>
      <c r="I20" s="393" t="s">
        <v>300</v>
      </c>
      <c r="J20" s="394" t="s">
        <v>301</v>
      </c>
      <c r="K20" s="543" t="str">
        <f>IFERROR(CONCATENATE(INDEX('8- Políticas de Administración '!$B$16:$F$53,MATCH('5- Identificación Riesgos 2025'!J20,'8- Políticas de Administración '!$C$16:$C$54,0),1)," - ",L20),"")</f>
        <v>Leve - 1</v>
      </c>
      <c r="L20" s="290">
        <f>IFERROR(VLOOKUP(INDEX('8- Políticas de Administración '!$B$16:$F$63,MATCH('5- Identificación Riesgos 2025'!J20,'8- Políticas de Administración '!$C$16:$C$64,0),1),'8- Políticas de Administración '!$B$16:$F$64,5,FALSE),"")</f>
        <v>1</v>
      </c>
      <c r="M20" s="535" t="str">
        <f>IFERROR(CONCATENATE(INDEX('8- Políticas de Administración '!$B$16:$F$53,MATCH(ROUND(AVERAGE(L20:L25),0),'8- Políticas de Administración '!$F$16:$F$53,0),1)," - ",ROUND(AVERAGE(L20:L25),0)),"")</f>
        <v>Leve - 1</v>
      </c>
      <c r="N20" s="550" t="str">
        <f>IFERROR(CONCATENATE(VLOOKUP((LEFT(H20,LEN(H20)-4)&amp;LEFT(M20,LEN(M20)-4)),'9- Matriz de Calor '!$D$18:$E$42,2,0)," - ",RIGHT(H20,1)*RIGHT(M20,1)),"")</f>
        <v>Bajo - 1</v>
      </c>
      <c r="O20" s="558">
        <f>RIGHT(H20,1)*RIGHT(M20,1)</f>
        <v>1</v>
      </c>
    </row>
    <row r="21" spans="1:15" ht="60" customHeight="1">
      <c r="A21" s="525"/>
      <c r="B21" s="527"/>
      <c r="C21" s="651"/>
      <c r="D21" s="276" t="s">
        <v>315</v>
      </c>
      <c r="E21" s="516"/>
      <c r="F21" s="516"/>
      <c r="G21" s="652"/>
      <c r="H21" s="546"/>
      <c r="I21" s="393" t="s">
        <v>300</v>
      </c>
      <c r="J21" s="394" t="s">
        <v>301</v>
      </c>
      <c r="K21" s="543"/>
      <c r="L21" s="288">
        <f>IFERROR(VLOOKUP(INDEX('8- Políticas de Administración '!$B$16:$F$63,MATCH('5- Identificación Riesgos 2025'!J21,'8- Políticas de Administración '!$C$16:$C$64,0),1),'8- Políticas de Administración '!$B$16:$F$64,5,FALSE),"")</f>
        <v>1</v>
      </c>
      <c r="M21" s="538"/>
      <c r="N21" s="560"/>
      <c r="O21" s="558"/>
    </row>
    <row r="22" spans="1:15" ht="173.25" customHeight="1">
      <c r="A22" s="525"/>
      <c r="B22" s="527"/>
      <c r="C22" s="651"/>
      <c r="D22" s="276" t="s">
        <v>316</v>
      </c>
      <c r="E22" s="516"/>
      <c r="F22" s="516"/>
      <c r="G22" s="652"/>
      <c r="H22" s="546"/>
      <c r="I22" s="393" t="s">
        <v>300</v>
      </c>
      <c r="J22" s="394" t="s">
        <v>301</v>
      </c>
      <c r="K22" s="543"/>
      <c r="L22" s="288">
        <f>IFERROR(VLOOKUP(INDEX('8- Políticas de Administración '!$B$16:$F$63,MATCH('5- Identificación Riesgos 2025'!J22,'8- Políticas de Administración '!$C$16:$C$64,0),1),'8- Políticas de Administración '!$B$16:$F$64,5,FALSE),"")</f>
        <v>1</v>
      </c>
      <c r="M22" s="538"/>
      <c r="N22" s="560"/>
      <c r="O22" s="558"/>
    </row>
    <row r="23" spans="1:15" ht="116.25" customHeight="1">
      <c r="A23" s="525"/>
      <c r="B23" s="527"/>
      <c r="C23" s="651"/>
      <c r="D23" s="276" t="s">
        <v>317</v>
      </c>
      <c r="E23" s="516"/>
      <c r="F23" s="516"/>
      <c r="G23" s="652"/>
      <c r="H23" s="546"/>
      <c r="I23" s="393" t="s">
        <v>300</v>
      </c>
      <c r="J23" s="394" t="s">
        <v>301</v>
      </c>
      <c r="K23" s="543"/>
      <c r="L23" s="288"/>
      <c r="M23" s="538"/>
      <c r="N23" s="560"/>
      <c r="O23" s="558"/>
    </row>
    <row r="24" spans="1:15" ht="114.75" customHeight="1">
      <c r="A24" s="525"/>
      <c r="B24" s="527"/>
      <c r="C24" s="651"/>
      <c r="D24" s="276" t="s">
        <v>318</v>
      </c>
      <c r="E24" s="516"/>
      <c r="F24" s="516"/>
      <c r="G24" s="652"/>
      <c r="H24" s="546"/>
      <c r="I24" s="393" t="s">
        <v>300</v>
      </c>
      <c r="J24" s="394" t="s">
        <v>301</v>
      </c>
      <c r="K24" s="543"/>
      <c r="L24" s="288"/>
      <c r="M24" s="538"/>
      <c r="N24" s="560"/>
      <c r="O24" s="558"/>
    </row>
    <row r="25" spans="1:15" ht="63.75" customHeight="1" thickBot="1">
      <c r="A25" s="525"/>
      <c r="B25" s="527"/>
      <c r="C25" s="651"/>
      <c r="D25" s="276" t="s">
        <v>319</v>
      </c>
      <c r="E25" s="517"/>
      <c r="F25" s="517"/>
      <c r="G25" s="653"/>
      <c r="H25" s="546"/>
      <c r="I25" s="393" t="s">
        <v>300</v>
      </c>
      <c r="J25" s="394" t="s">
        <v>301</v>
      </c>
      <c r="K25" s="544"/>
      <c r="L25" s="288">
        <f>IFERROR(VLOOKUP(INDEX('8- Políticas de Administración '!$B$16:$F$63,MATCH('5- Identificación Riesgos 2025'!J25,'8- Políticas de Administración '!$C$16:$C$64,0),1),'8- Políticas de Administración '!$B$16:$F$64,5,FALSE),"")</f>
        <v>1</v>
      </c>
      <c r="M25" s="538"/>
      <c r="N25" s="560"/>
      <c r="O25" s="558"/>
    </row>
    <row r="26" spans="1:15" ht="84" customHeight="1">
      <c r="A26" s="524">
        <v>4</v>
      </c>
      <c r="B26" s="526" t="s">
        <v>320</v>
      </c>
      <c r="C26" s="529" t="s">
        <v>321</v>
      </c>
      <c r="D26" s="276" t="s">
        <v>322</v>
      </c>
      <c r="E26" s="532">
        <f>67+5</f>
        <v>72</v>
      </c>
      <c r="F26" s="532">
        <v>54326</v>
      </c>
      <c r="G26" s="539">
        <f t="shared" ref="G26" si="2">+E26/F26</f>
        <v>1.3253322534329786E-3</v>
      </c>
      <c r="H26" s="564" t="s">
        <v>323</v>
      </c>
      <c r="I26" s="282" t="s">
        <v>300</v>
      </c>
      <c r="J26" s="392" t="s">
        <v>301</v>
      </c>
      <c r="K26" s="542" t="str">
        <f>IFERROR(CONCATENATE(INDEX('8- Políticas de Administración '!$B$16:$F$53,MATCH('5- Identificación Riesgos 2025'!J26,'8- Políticas de Administración '!$C$16:$C$54,0),1)," - ",L26),"")</f>
        <v>Leve - 1</v>
      </c>
      <c r="L26" s="287">
        <f>IFERROR(VLOOKUP(INDEX('8- Políticas de Administración '!$B$16:$F$63,MATCH('5- Identificación Riesgos 2025'!J26,'8- Políticas de Administración '!$C$16:$C$64,0),1),'8- Políticas de Administración '!$B$16:$F$64,5,FALSE),"")</f>
        <v>1</v>
      </c>
      <c r="M26" s="537" t="str">
        <f>IFERROR(CONCATENATE(INDEX('8- Políticas de Administración '!$B$16:$F$53,MATCH(ROUND(AVERAGE(L26:L29),0),'8- Políticas de Administración '!$F$16:$F$53,0),1)," - ",ROUND(AVERAGE(L26:L29),0)),"")</f>
        <v>Leve - 1</v>
      </c>
      <c r="N26" s="559" t="str">
        <f>IFERROR(CONCATENATE(VLOOKUP((LEFT(H26,LEN(H26)-4)&amp;LEFT(M26,LEN(M26)-4)),'9- Matriz de Calor '!$D$18:$E$42,2,0)," - ",RIGHT(H26,1)*RIGHT(M26,1)),"")</f>
        <v>Bajo - 1</v>
      </c>
      <c r="O26" s="558">
        <f>RIGHT(H26,1)*RIGHT(M26,1)</f>
        <v>1</v>
      </c>
    </row>
    <row r="27" spans="1:15" ht="84" customHeight="1">
      <c r="A27" s="522"/>
      <c r="B27" s="527"/>
      <c r="C27" s="530"/>
      <c r="D27" s="276" t="s">
        <v>324</v>
      </c>
      <c r="E27" s="533"/>
      <c r="F27" s="533"/>
      <c r="G27" s="540"/>
      <c r="H27" s="545"/>
      <c r="I27" s="282" t="s">
        <v>300</v>
      </c>
      <c r="J27" s="392" t="s">
        <v>301</v>
      </c>
      <c r="K27" s="543"/>
      <c r="L27" s="290"/>
      <c r="M27" s="535"/>
      <c r="N27" s="550"/>
      <c r="O27" s="558"/>
    </row>
    <row r="28" spans="1:15" ht="84" customHeight="1">
      <c r="A28" s="522"/>
      <c r="B28" s="527"/>
      <c r="C28" s="530"/>
      <c r="D28" s="276" t="s">
        <v>325</v>
      </c>
      <c r="E28" s="533"/>
      <c r="F28" s="533"/>
      <c r="G28" s="540"/>
      <c r="H28" s="545"/>
      <c r="I28" s="282" t="s">
        <v>300</v>
      </c>
      <c r="J28" s="392" t="s">
        <v>301</v>
      </c>
      <c r="K28" s="543"/>
      <c r="L28" s="290"/>
      <c r="M28" s="535"/>
      <c r="N28" s="550"/>
      <c r="O28" s="558"/>
    </row>
    <row r="29" spans="1:15" ht="84" customHeight="1">
      <c r="A29" s="525"/>
      <c r="B29" s="528"/>
      <c r="C29" s="531"/>
      <c r="D29" s="276" t="s">
        <v>326</v>
      </c>
      <c r="E29" s="534"/>
      <c r="F29" s="534"/>
      <c r="G29" s="541"/>
      <c r="H29" s="546"/>
      <c r="I29" s="282" t="s">
        <v>300</v>
      </c>
      <c r="J29" s="392" t="s">
        <v>301</v>
      </c>
      <c r="K29" s="535"/>
      <c r="L29" s="288">
        <f>IFERROR(VLOOKUP(INDEX('8- Políticas de Administración '!$B$16:$F$63,MATCH('5- Identificación Riesgos 2025'!J29,'8- Políticas de Administración '!$C$16:$C$64,0),1),'8- Políticas de Administración '!$B$16:$F$64,5,FALSE),"")</f>
        <v>1</v>
      </c>
      <c r="M29" s="538"/>
      <c r="N29" s="560"/>
      <c r="O29" s="558"/>
    </row>
    <row r="30" spans="1:15" ht="356.25" customHeight="1">
      <c r="A30" s="522">
        <v>5</v>
      </c>
      <c r="B30" s="648" t="s">
        <v>327</v>
      </c>
      <c r="C30" s="530" t="s">
        <v>328</v>
      </c>
      <c r="D30" s="282" t="s">
        <v>329</v>
      </c>
      <c r="E30" s="516">
        <v>3</v>
      </c>
      <c r="F30" s="516">
        <v>195139</v>
      </c>
      <c r="G30" s="518">
        <f t="shared" ref="G30" si="3">+E30/F30</f>
        <v>1.5373656726743502E-5</v>
      </c>
      <c r="H30" s="520" t="str">
        <f>CONCATENATE(IF(G30&lt;='8- Políticas de Administración '!$D$6,'8- Políticas de Administración '!$B$6,IF(G30&lt;='8- Políticas de Administración '!$D$7,'8- Políticas de Administración '!$B$7,IF(G30&lt;='8- Políticas de Administración '!$D$8,'8- Políticas de Administración '!$B$8,IF(G30&lt;='8- Políticas de Administración '!$D$9,'8- Políticas de Administración '!$B$9,IF(G30&lt;='8- Políticas de Administración '!$D$10,'8- Políticas de Administración '!$B$10,"Probabilidad no valida")))))," - ",VLOOKUP(IF(G30&lt;='8- Políticas de Administración '!$D$6,'8- Políticas de Administración '!$B$6,IF(G30&lt;='8- Políticas de Administración '!$D$7,'8- Políticas de Administración '!$B$7,IF(G30&lt;='8- Políticas de Administración '!$D$8,'8- Políticas de Administración '!$B$8,IF(G30&lt;='8- Políticas de Administración '!$D$9,'8- Políticas de Administración '!$B$9,IF(G30&lt;='8- Políticas de Administración '!$D$10,'8- Políticas de Administración '!$B$10,"Probabilidad no valida"))))),'8- Políticas de Administración '!$B$6:$F$10,5,FALSE))</f>
        <v>Muy Baja - 1</v>
      </c>
      <c r="I30" s="400" t="s">
        <v>300</v>
      </c>
      <c r="J30" s="401" t="s">
        <v>301</v>
      </c>
      <c r="K30" s="549" t="str">
        <f>IFERROR(CONCATENATE(INDEX('8- Políticas de Administración '!$B$16:$F$53,MATCH('5- Identificación Riesgos 2025'!J30,'8- Políticas de Administración '!$C$16:$C$54,0),1)," - ",L30),"")</f>
        <v>Leve - 1</v>
      </c>
      <c r="L30" s="290">
        <f>IFERROR(VLOOKUP(INDEX('8- Políticas de Administración '!$B$16:$F$63,MATCH('5- Identificación Riesgos 2025'!J30,'8- Políticas de Administración '!$C$16:$C$64,0),1),'8- Políticas de Administración '!$B$16:$F$64,5,FALSE),"")</f>
        <v>1</v>
      </c>
      <c r="M30" s="535" t="str">
        <f>IFERROR(CONCATENATE(INDEX('8- Políticas de Administración '!$B$16:$F$53,MATCH(ROUND(AVERAGE(L30:L31),0),'8- Políticas de Administración '!$F$16:$F$53,0),1)," - ",ROUND(AVERAGE(L30:L31),0)),"")</f>
        <v>Leve - 1</v>
      </c>
      <c r="N30" s="550" t="str">
        <f>IFERROR(CONCATENATE(VLOOKUP((LEFT(H30,LEN(H30)-4)&amp;LEFT(M30,LEN(M30)-4)),'9- Matriz de Calor '!$D$18:$E$42,2,0)," - ",RIGHT(H30,1)*RIGHT(M30,1)),"")</f>
        <v>Bajo - 1</v>
      </c>
      <c r="O30" s="556">
        <f>RIGHT(H30,1)*RIGHT(M30,1)</f>
        <v>1</v>
      </c>
    </row>
    <row r="31" spans="1:15" ht="83.25" customHeight="1" thickBot="1">
      <c r="A31" s="523"/>
      <c r="B31" s="649"/>
      <c r="C31" s="650"/>
      <c r="D31" s="306" t="s">
        <v>330</v>
      </c>
      <c r="E31" s="517"/>
      <c r="F31" s="517"/>
      <c r="G31" s="519"/>
      <c r="H31" s="521"/>
      <c r="I31" s="400" t="s">
        <v>300</v>
      </c>
      <c r="J31" s="401" t="s">
        <v>301</v>
      </c>
      <c r="K31" s="544"/>
      <c r="L31" s="307">
        <f>IFERROR(VLOOKUP(INDEX('8- Políticas de Administración '!$B$16:$F$63,MATCH('5- Identificación Riesgos 2025'!J31,'8- Políticas de Administración '!$C$16:$C$64,0),1),'8- Políticas de Administración '!$B$16:$F$64,5,FALSE),"")</f>
        <v>1</v>
      </c>
      <c r="M31" s="536"/>
      <c r="N31" s="551"/>
      <c r="O31" s="557"/>
    </row>
    <row r="32" spans="1:15" ht="163.5" customHeight="1" outlineLevel="1">
      <c r="A32" s="514">
        <v>6</v>
      </c>
      <c r="B32" s="642" t="s">
        <v>331</v>
      </c>
      <c r="C32" s="646" t="s">
        <v>332</v>
      </c>
      <c r="D32" s="283" t="s">
        <v>333</v>
      </c>
      <c r="E32" s="647">
        <v>0</v>
      </c>
      <c r="F32" s="643">
        <v>0</v>
      </c>
      <c r="G32" s="644"/>
      <c r="H32" s="645"/>
      <c r="I32" s="292" t="s">
        <v>300</v>
      </c>
      <c r="J32" s="293" t="s">
        <v>334</v>
      </c>
      <c r="K32" s="292" t="str">
        <f>IFERROR(CONCATENATE(INDEX('8- Políticas de Administración '!$B$16:$F$53,MATCH('5- Identificación Riesgos 2025'!J32,'8- Políticas de Administración '!$C$16:$C$54,0),1)," - ",L32),"")</f>
        <v>Catastrófico - 5</v>
      </c>
      <c r="L32" s="294">
        <f>IFERROR(VLOOKUP(INDEX('8- Políticas de Administración '!$B$16:$F$63,MATCH('5- Identificación Riesgos 2025'!J32,'8- Políticas de Administración '!$C$16:$C$64,0),1),'8- Políticas de Administración '!$B$16:$F$64,5,FALSE),"")</f>
        <v>5</v>
      </c>
      <c r="M32" s="547" t="str">
        <f>IFERROR(CONCATENATE(INDEX('8- Políticas de Administración '!$B$16:$F$53,MATCH(ROUND(AVERAGE(L32:L33),0),'8- Políticas de Administración '!$F$16:$F$53,0),1)," - ",ROUND(AVERAGE(L32:L33),0)),"")</f>
        <v>Mayor - 4</v>
      </c>
      <c r="N32" s="626" t="str">
        <f>IFERROR(CONCATENATE(VLOOKUP((LEFT(H32,LEN(H32)-4)&amp;LEFT(M32,LEN(M32)-4)),'9- Matriz de Calor '!$D$18:$E$42,2,0)," - ",RIGHT(H32,1)*RIGHT(M32,1)),"")</f>
        <v/>
      </c>
      <c r="O32"/>
    </row>
    <row r="33" spans="1:15" ht="163.5" customHeight="1" outlineLevel="1">
      <c r="A33" s="515"/>
      <c r="B33" s="624"/>
      <c r="C33" s="630"/>
      <c r="D33" s="284" t="s">
        <v>335</v>
      </c>
      <c r="E33" s="637"/>
      <c r="F33" s="639"/>
      <c r="G33" s="641"/>
      <c r="H33" s="629"/>
      <c r="I33" s="295" t="s">
        <v>336</v>
      </c>
      <c r="J33" s="296" t="s">
        <v>337</v>
      </c>
      <c r="K33" s="295" t="str">
        <f>IFERROR(CONCATENATE(INDEX('8- Políticas de Administración '!$B$16:$F$53,MATCH('5- Identificación Riesgos 2025'!J33,'8- Políticas de Administración '!$C$16:$C$54,0),1)," - ",L33),"")</f>
        <v>Moderado - 3</v>
      </c>
      <c r="L33" s="297">
        <f>IFERROR(VLOOKUP(INDEX('8- Políticas de Administración '!$B$16:$F$63,MATCH('5- Identificación Riesgos 2025'!J33,'8- Políticas de Administración '!$C$16:$C$64,0),1),'8- Políticas de Administración '!$B$16:$F$64,5,FALSE),"")</f>
        <v>3</v>
      </c>
      <c r="M33" s="548"/>
      <c r="N33" s="627"/>
      <c r="O33"/>
    </row>
    <row r="34" spans="1:15" ht="163.5" customHeight="1" outlineLevel="1">
      <c r="A34" s="624">
        <v>7</v>
      </c>
      <c r="B34" s="632" t="s">
        <v>338</v>
      </c>
      <c r="C34" s="634" t="s">
        <v>339</v>
      </c>
      <c r="D34" s="285" t="s">
        <v>333</v>
      </c>
      <c r="E34" s="636">
        <v>0</v>
      </c>
      <c r="F34" s="638">
        <v>0</v>
      </c>
      <c r="G34" s="640"/>
      <c r="H34" s="628"/>
      <c r="I34" s="298" t="s">
        <v>300</v>
      </c>
      <c r="J34" s="299" t="s">
        <v>334</v>
      </c>
      <c r="K34" s="298" t="str">
        <f>IFERROR(CONCATENATE(INDEX('8- Políticas de Administración '!$B$16:$F$53,MATCH('5- Identificación Riesgos 2025'!J34,'8- Políticas de Administración '!$C$16:$C$54,0),1)," - ",L34),"")</f>
        <v>Catastrófico - 5</v>
      </c>
      <c r="L34" s="300">
        <f>IFERROR(VLOOKUP(INDEX('8- Políticas de Administración '!$B$16:$F$63,MATCH('5- Identificación Riesgos 2025'!J34,'8- Políticas de Administración '!$C$16:$C$64,0),1),'8- Políticas de Administración '!$B$16:$F$64,5,FALSE),"")</f>
        <v>5</v>
      </c>
      <c r="M34" s="630" t="str">
        <f>IFERROR(CONCATENATE(INDEX('8- Políticas de Administración '!$B$16:$F$53,MATCH(ROUND(AVERAGE(L34:L35),0),'8- Políticas de Administración '!$F$16:$F$53,0),1)," - ",ROUND(AVERAGE(L34:L35),0)),"")</f>
        <v>Mayor - 4</v>
      </c>
      <c r="N34" s="631" t="str">
        <f>IFERROR(CONCATENATE(VLOOKUP((LEFT(H34,LEN(H34)-4)&amp;LEFT(M34,LEN(M34)-4)),'9- Matriz de Calor '!$D$18:$E$42,2,0)," - ",RIGHT(H34,1)*RIGHT(M34,1)),"")</f>
        <v/>
      </c>
      <c r="O34"/>
    </row>
    <row r="35" spans="1:15" ht="163.5" customHeight="1" outlineLevel="1">
      <c r="A35" s="625"/>
      <c r="B35" s="633"/>
      <c r="C35" s="635"/>
      <c r="D35" s="286" t="s">
        <v>340</v>
      </c>
      <c r="E35" s="637"/>
      <c r="F35" s="639"/>
      <c r="G35" s="641"/>
      <c r="H35" s="629"/>
      <c r="I35" s="295" t="s">
        <v>336</v>
      </c>
      <c r="J35" s="296" t="s">
        <v>337</v>
      </c>
      <c r="K35" s="295" t="str">
        <f>IFERROR(CONCATENATE(INDEX('8- Políticas de Administración '!$B$16:$F$53,MATCH('5- Identificación Riesgos 2025'!J35,'8- Políticas de Administración '!$C$16:$C$54,0),1)," - ",L35),"")</f>
        <v>Moderado - 3</v>
      </c>
      <c r="L35" s="297">
        <f>IFERROR(VLOOKUP(INDEX('8- Políticas de Administración '!$B$16:$F$63,MATCH('5- Identificación Riesgos 2025'!J35,'8- Políticas de Administración '!$C$16:$C$64,0),1),'8- Políticas de Administración '!$B$16:$F$64,5,FALSE),"")</f>
        <v>3</v>
      </c>
      <c r="M35" s="548"/>
      <c r="N35" s="627"/>
      <c r="O35"/>
    </row>
  </sheetData>
  <mergeCells count="98">
    <mergeCell ref="F20:F25"/>
    <mergeCell ref="G20:G25"/>
    <mergeCell ref="M15:M19"/>
    <mergeCell ref="B15:B19"/>
    <mergeCell ref="C15:C19"/>
    <mergeCell ref="A15:A19"/>
    <mergeCell ref="B30:B31"/>
    <mergeCell ref="C30:C31"/>
    <mergeCell ref="E30:E31"/>
    <mergeCell ref="A20:A25"/>
    <mergeCell ref="E15:E19"/>
    <mergeCell ref="B20:B25"/>
    <mergeCell ref="C20:C25"/>
    <mergeCell ref="E20:E25"/>
    <mergeCell ref="A34:A35"/>
    <mergeCell ref="N32:N33"/>
    <mergeCell ref="H34:H35"/>
    <mergeCell ref="M34:M35"/>
    <mergeCell ref="N34:N35"/>
    <mergeCell ref="B34:B35"/>
    <mergeCell ref="C34:C35"/>
    <mergeCell ref="E34:E35"/>
    <mergeCell ref="F34:F35"/>
    <mergeCell ref="G34:G35"/>
    <mergeCell ref="B32:B33"/>
    <mergeCell ref="F32:F33"/>
    <mergeCell ref="G32:G33"/>
    <mergeCell ref="H32:H33"/>
    <mergeCell ref="C32:C33"/>
    <mergeCell ref="E32:E33"/>
    <mergeCell ref="D4:N4"/>
    <mergeCell ref="F8:F9"/>
    <mergeCell ref="G8:G9"/>
    <mergeCell ref="H8:H9"/>
    <mergeCell ref="E7:H7"/>
    <mergeCell ref="D7:D9"/>
    <mergeCell ref="K8:K9"/>
    <mergeCell ref="I7:M7"/>
    <mergeCell ref="I8:I9"/>
    <mergeCell ref="L8:L9"/>
    <mergeCell ref="M8:M9"/>
    <mergeCell ref="A1:C2"/>
    <mergeCell ref="A4:C4"/>
    <mergeCell ref="A8:A9"/>
    <mergeCell ref="B8:B9"/>
    <mergeCell ref="C10:C14"/>
    <mergeCell ref="B10:B14"/>
    <mergeCell ref="A10:A14"/>
    <mergeCell ref="A5:C5"/>
    <mergeCell ref="A6:C6"/>
    <mergeCell ref="A7:C7"/>
    <mergeCell ref="K15:K19"/>
    <mergeCell ref="G15:G19"/>
    <mergeCell ref="H15:H19"/>
    <mergeCell ref="F15:F19"/>
    <mergeCell ref="D1:N3"/>
    <mergeCell ref="K10:K14"/>
    <mergeCell ref="E10:E14"/>
    <mergeCell ref="D6:N6"/>
    <mergeCell ref="D5:N5"/>
    <mergeCell ref="N7:O7"/>
    <mergeCell ref="E8:E9"/>
    <mergeCell ref="G10:G14"/>
    <mergeCell ref="H10:H14"/>
    <mergeCell ref="F10:F14"/>
    <mergeCell ref="N10:N14"/>
    <mergeCell ref="M10:M14"/>
    <mergeCell ref="O8:O9"/>
    <mergeCell ref="N8:N9"/>
    <mergeCell ref="O30:O31"/>
    <mergeCell ref="O26:O29"/>
    <mergeCell ref="O10:O14"/>
    <mergeCell ref="O15:O19"/>
    <mergeCell ref="O20:O25"/>
    <mergeCell ref="N26:N29"/>
    <mergeCell ref="N20:N25"/>
    <mergeCell ref="N15:N19"/>
    <mergeCell ref="K20:K25"/>
    <mergeCell ref="H20:H25"/>
    <mergeCell ref="M32:M33"/>
    <mergeCell ref="K30:K31"/>
    <mergeCell ref="N30:N31"/>
    <mergeCell ref="M20:M25"/>
    <mergeCell ref="H26:H29"/>
    <mergeCell ref="A26:A29"/>
    <mergeCell ref="B26:B29"/>
    <mergeCell ref="C26:C29"/>
    <mergeCell ref="E26:E29"/>
    <mergeCell ref="M30:M31"/>
    <mergeCell ref="M26:M29"/>
    <mergeCell ref="F26:F29"/>
    <mergeCell ref="G26:G29"/>
    <mergeCell ref="K26:K29"/>
    <mergeCell ref="A32:A33"/>
    <mergeCell ref="F30:F31"/>
    <mergeCell ref="G30:G31"/>
    <mergeCell ref="H30:H31"/>
    <mergeCell ref="A30:A31"/>
  </mergeCells>
  <conditionalFormatting sqref="H10 H15">
    <cfRule type="containsText" dxfId="868" priority="738" operator="containsText" text="Muy Baja">
      <formula>NOT(ISERROR(SEARCH("Muy Baja",H10)))</formula>
    </cfRule>
    <cfRule type="containsText" dxfId="867" priority="737" operator="containsText" text="Muy Baja">
      <formula>NOT(ISERROR(SEARCH("Muy Baja",H10)))</formula>
    </cfRule>
    <cfRule type="containsText" dxfId="866" priority="736" operator="containsText" text="Muy Baja">
      <formula>NOT(ISERROR(SEARCH("Muy Baja",H10)))</formula>
    </cfRule>
    <cfRule type="containsText" dxfId="865" priority="734" operator="containsText" text="Muy Baja">
      <formula>NOT(ISERROR(SEARCH("Muy Baja",H10)))</formula>
    </cfRule>
    <cfRule type="containsText" dxfId="864" priority="733" operator="containsText" text="Media">
      <formula>NOT(ISERROR(SEARCH("Media",H10)))</formula>
    </cfRule>
    <cfRule type="containsText" dxfId="863" priority="732" operator="containsText" text="Media">
      <formula>NOT(ISERROR(SEARCH("Media",H10)))</formula>
    </cfRule>
    <cfRule type="containsText" dxfId="862" priority="731" operator="containsText" text="Media">
      <formula>NOT(ISERROR(SEARCH("Media",H10)))</formula>
    </cfRule>
    <cfRule type="containsText" dxfId="861" priority="730" operator="containsText" text="Alta">
      <formula>NOT(ISERROR(SEARCH("Alta",H10)))</formula>
    </cfRule>
    <cfRule type="containsText" dxfId="860" priority="728" operator="containsText" text="Muy Alta">
      <formula>NOT(ISERROR(SEARCH("Muy Alta",H10)))</formula>
    </cfRule>
    <cfRule type="containsText" dxfId="859" priority="727" operator="containsText" text="Baja">
      <formula>NOT(ISERROR(SEARCH("Baja",H10)))</formula>
    </cfRule>
    <cfRule type="containsText" dxfId="858" priority="735" operator="containsText" text="Baja">
      <formula>NOT(ISERROR(SEARCH("Baja",H10)))</formula>
    </cfRule>
    <cfRule type="containsText" dxfId="857" priority="726" operator="containsText" text="Muy Baja">
      <formula>NOT(ISERROR(SEARCH("Muy Baja",H10)))</formula>
    </cfRule>
    <cfRule type="cellIs" dxfId="856" priority="747" operator="between">
      <formula>1</formula>
      <formula>2</formula>
    </cfRule>
    <cfRule type="cellIs" dxfId="855" priority="748" operator="between">
      <formula>0</formula>
      <formula>2</formula>
    </cfRule>
    <cfRule type="containsText" dxfId="852" priority="744" operator="containsText" text="Muy baja">
      <formula>NOT(ISERROR(SEARCH("Muy baja",H10)))</formula>
    </cfRule>
    <cfRule type="containsText" dxfId="851" priority="743" operator="containsText" text="Baja">
      <formula>NOT(ISERROR(SEARCH("Baja",H10)))</formula>
    </cfRule>
    <cfRule type="containsText" dxfId="850" priority="742" operator="containsText" text="Media">
      <formula>NOT(ISERROR(SEARCH("Media",H10)))</formula>
    </cfRule>
    <cfRule type="containsText" dxfId="849" priority="741" operator="containsText" text="Alta">
      <formula>NOT(ISERROR(SEARCH("Alta",H10)))</formula>
    </cfRule>
    <cfRule type="containsText" dxfId="848" priority="740" operator="containsText" text="Muy bajo">
      <formula>NOT(ISERROR(SEARCH("Muy bajo",H10)))</formula>
    </cfRule>
    <cfRule type="containsText" dxfId="847" priority="739" operator="containsText" text="Muy Baja'Tabla probabilidad'!">
      <formula>NOT(ISERROR(SEARCH("Muy Baja'Tabla probabilidad'!",H10)))</formula>
    </cfRule>
  </conditionalFormatting>
  <conditionalFormatting sqref="H20">
    <cfRule type="containsText" dxfId="845" priority="342" operator="containsText" text="Baja">
      <formula>NOT(ISERROR(SEARCH("Baja",H20)))</formula>
    </cfRule>
    <cfRule type="containsText" dxfId="844" priority="341" operator="containsText" text="Muy Baja">
      <formula>NOT(ISERROR(SEARCH("Muy Baja",H20)))</formula>
    </cfRule>
    <cfRule type="containsText" dxfId="843" priority="333" operator="containsText" text="Muy Baja">
      <formula>NOT(ISERROR(SEARCH("Muy Baja",H20)))</formula>
    </cfRule>
    <cfRule type="containsText" dxfId="842" priority="340" operator="containsText" text="Media">
      <formula>NOT(ISERROR(SEARCH("Media",H20)))</formula>
    </cfRule>
    <cfRule type="containsText" dxfId="841" priority="339" operator="containsText" text="Media">
      <formula>NOT(ISERROR(SEARCH("Media",H20)))</formula>
    </cfRule>
    <cfRule type="containsText" dxfId="840" priority="338" operator="containsText" text="Media">
      <formula>NOT(ISERROR(SEARCH("Media",H20)))</formula>
    </cfRule>
    <cfRule type="containsText" dxfId="839" priority="337" operator="containsText" text="Alta">
      <formula>NOT(ISERROR(SEARCH("Alta",H20)))</formula>
    </cfRule>
    <cfRule type="containsText" dxfId="838" priority="335" operator="containsText" text="Muy Alta">
      <formula>NOT(ISERROR(SEARCH("Muy Alta",H20)))</formula>
    </cfRule>
    <cfRule type="containsText" dxfId="837" priority="334" operator="containsText" text="Baja">
      <formula>NOT(ISERROR(SEARCH("Baja",H20)))</formula>
    </cfRule>
    <cfRule type="cellIs" dxfId="836" priority="355" operator="between">
      <formula>0</formula>
      <formula>2</formula>
    </cfRule>
    <cfRule type="cellIs" dxfId="835" priority="354" operator="between">
      <formula>1</formula>
      <formula>2</formula>
    </cfRule>
    <cfRule type="containsText" dxfId="833" priority="351" operator="containsText" text="Muy baja">
      <formula>NOT(ISERROR(SEARCH("Muy baja",H20)))</formula>
    </cfRule>
    <cfRule type="containsText" dxfId="832" priority="350" operator="containsText" text="Baja">
      <formula>NOT(ISERROR(SEARCH("Baja",H20)))</formula>
    </cfRule>
    <cfRule type="containsText" dxfId="831" priority="349" operator="containsText" text="Media">
      <formula>NOT(ISERROR(SEARCH("Media",H20)))</formula>
    </cfRule>
    <cfRule type="containsText" dxfId="830" priority="348" operator="containsText" text="Alta">
      <formula>NOT(ISERROR(SEARCH("Alta",H20)))</formula>
    </cfRule>
    <cfRule type="containsText" dxfId="829" priority="347" operator="containsText" text="Muy bajo">
      <formula>NOT(ISERROR(SEARCH("Muy bajo",H20)))</formula>
    </cfRule>
    <cfRule type="containsText" dxfId="828" priority="346" operator="containsText" text="Muy Baja'Tabla probabilidad'!">
      <formula>NOT(ISERROR(SEARCH("Muy Baja'Tabla probabilidad'!",H20)))</formula>
    </cfRule>
    <cfRule type="containsText" dxfId="827" priority="345" operator="containsText" text="Muy Baja">
      <formula>NOT(ISERROR(SEARCH("Muy Baja",H20)))</formula>
    </cfRule>
    <cfRule type="containsText" dxfId="826" priority="344" operator="containsText" text="Muy Baja">
      <formula>NOT(ISERROR(SEARCH("Muy Baja",H20)))</formula>
    </cfRule>
    <cfRule type="containsText" dxfId="825" priority="343" operator="containsText" text="Muy Baja">
      <formula>NOT(ISERROR(SEARCH("Muy Baja",H20)))</formula>
    </cfRule>
  </conditionalFormatting>
  <conditionalFormatting sqref="H26:H28">
    <cfRule type="containsText" dxfId="824" priority="417" operator="containsText" text="Muy bajo">
      <formula>NOT(ISERROR(SEARCH("Muy bajo",H26)))</formula>
    </cfRule>
    <cfRule type="containsText" dxfId="823" priority="416" operator="containsText" text="Muy Baja'Tabla probabilidad'!">
      <formula>NOT(ISERROR(SEARCH("Muy Baja'Tabla probabilidad'!",H26)))</formula>
    </cfRule>
    <cfRule type="containsText" dxfId="822" priority="415" operator="containsText" text="Muy Baja">
      <formula>NOT(ISERROR(SEARCH("Muy Baja",H26)))</formula>
    </cfRule>
    <cfRule type="containsText" dxfId="821" priority="403" operator="containsText" text="Muy Baja">
      <formula>NOT(ISERROR(SEARCH("Muy Baja",H26)))</formula>
    </cfRule>
    <cfRule type="containsText" dxfId="820" priority="413" operator="containsText" text="Muy Baja">
      <formula>NOT(ISERROR(SEARCH("Muy Baja",H26)))</formula>
    </cfRule>
    <cfRule type="containsText" dxfId="819" priority="412" operator="containsText" text="Baja">
      <formula>NOT(ISERROR(SEARCH("Baja",H26)))</formula>
    </cfRule>
    <cfRule type="containsText" dxfId="818" priority="411" operator="containsText" text="Muy Baja">
      <formula>NOT(ISERROR(SEARCH("Muy Baja",H26)))</formula>
    </cfRule>
    <cfRule type="containsText" dxfId="817" priority="410" operator="containsText" text="Media">
      <formula>NOT(ISERROR(SEARCH("Media",H26)))</formula>
    </cfRule>
    <cfRule type="containsText" dxfId="816" priority="405" operator="containsText" text="Muy Alta">
      <formula>NOT(ISERROR(SEARCH("Muy Alta",H26)))</formula>
    </cfRule>
    <cfRule type="containsText" dxfId="815" priority="409" operator="containsText" text="Media">
      <formula>NOT(ISERROR(SEARCH("Media",H26)))</formula>
    </cfRule>
    <cfRule type="containsText" dxfId="814" priority="408" operator="containsText" text="Media">
      <formula>NOT(ISERROR(SEARCH("Media",H26)))</formula>
    </cfRule>
    <cfRule type="containsText" dxfId="813" priority="407" operator="containsText" text="Alta">
      <formula>NOT(ISERROR(SEARCH("Alta",H26)))</formula>
    </cfRule>
    <cfRule type="containsText" dxfId="812" priority="404" operator="containsText" text="Baja">
      <formula>NOT(ISERROR(SEARCH("Baja",H26)))</formula>
    </cfRule>
    <cfRule type="cellIs" dxfId="811" priority="423" operator="between">
      <formula>0</formula>
      <formula>2</formula>
    </cfRule>
    <cfRule type="cellIs" dxfId="810" priority="422" operator="between">
      <formula>1</formula>
      <formula>2</formula>
    </cfRule>
    <cfRule type="containsText" dxfId="809" priority="421" operator="containsText" text="Muy baja">
      <formula>NOT(ISERROR(SEARCH("Muy baja",H26)))</formula>
    </cfRule>
    <cfRule type="containsText" dxfId="808" priority="420" operator="containsText" text="Baja">
      <formula>NOT(ISERROR(SEARCH("Baja",H26)))</formula>
    </cfRule>
    <cfRule type="containsText" dxfId="807" priority="414" operator="containsText" text="Muy Baja">
      <formula>NOT(ISERROR(SEARCH("Muy Baja",H26)))</formula>
    </cfRule>
    <cfRule type="containsText" dxfId="806" priority="419" operator="containsText" text="Media">
      <formula>NOT(ISERROR(SEARCH("Media",H26)))</formula>
    </cfRule>
    <cfRule type="containsText" dxfId="805" priority="418" operator="containsText" text="Alta">
      <formula>NOT(ISERROR(SEARCH("Alta",H26)))</formula>
    </cfRule>
  </conditionalFormatting>
  <conditionalFormatting sqref="H30">
    <cfRule type="containsText" dxfId="804" priority="520" operator="containsText" text="Muy bajo">
      <formula>NOT(ISERROR(SEARCH("Muy bajo",H30)))</formula>
    </cfRule>
    <cfRule type="containsText" dxfId="803" priority="519" operator="containsText" text="Muy Baja'Tabla probabilidad'!">
      <formula>NOT(ISERROR(SEARCH("Muy Baja'Tabla probabilidad'!",H30)))</formula>
    </cfRule>
    <cfRule type="containsText" dxfId="802" priority="518" operator="containsText" text="Muy Baja">
      <formula>NOT(ISERROR(SEARCH("Muy Baja",H30)))</formula>
    </cfRule>
    <cfRule type="containsText" dxfId="801" priority="517" operator="containsText" text="Muy Baja">
      <formula>NOT(ISERROR(SEARCH("Muy Baja",H30)))</formula>
    </cfRule>
    <cfRule type="containsText" dxfId="800" priority="516" operator="containsText" text="Muy Baja">
      <formula>NOT(ISERROR(SEARCH("Muy Baja",H30)))</formula>
    </cfRule>
    <cfRule type="containsText" dxfId="799" priority="515" operator="containsText" text="Baja">
      <formula>NOT(ISERROR(SEARCH("Baja",H30)))</formula>
    </cfRule>
    <cfRule type="containsText" dxfId="798" priority="514" operator="containsText" text="Muy Baja">
      <formula>NOT(ISERROR(SEARCH("Muy Baja",H30)))</formula>
    </cfRule>
    <cfRule type="containsText" dxfId="797" priority="513" operator="containsText" text="Media">
      <formula>NOT(ISERROR(SEARCH("Media",H30)))</formula>
    </cfRule>
    <cfRule type="containsText" dxfId="796" priority="510" operator="containsText" text="Alta">
      <formula>NOT(ISERROR(SEARCH("Alta",H30)))</formula>
    </cfRule>
    <cfRule type="containsText" dxfId="795" priority="507" operator="containsText" text="Baja">
      <formula>NOT(ISERROR(SEARCH("Baja",H30)))</formula>
    </cfRule>
    <cfRule type="containsText" dxfId="794" priority="511" operator="containsText" text="Media">
      <formula>NOT(ISERROR(SEARCH("Media",H30)))</formula>
    </cfRule>
    <cfRule type="containsText" dxfId="793" priority="508" operator="containsText" text="Muy Alta">
      <formula>NOT(ISERROR(SEARCH("Muy Alta",H30)))</formula>
    </cfRule>
    <cfRule type="containsText" dxfId="792" priority="512" operator="containsText" text="Media">
      <formula>NOT(ISERROR(SEARCH("Media",H30)))</formula>
    </cfRule>
    <cfRule type="containsText" dxfId="791" priority="521" operator="containsText" text="Alta">
      <formula>NOT(ISERROR(SEARCH("Alta",H30)))</formula>
    </cfRule>
    <cfRule type="containsText" dxfId="790" priority="522" operator="containsText" text="Media">
      <formula>NOT(ISERROR(SEARCH("Media",H30)))</formula>
    </cfRule>
    <cfRule type="containsText" dxfId="789" priority="524" operator="containsText" text="Muy baja">
      <formula>NOT(ISERROR(SEARCH("Muy baja",H30)))</formula>
    </cfRule>
    <cfRule type="cellIs" dxfId="786" priority="527" operator="between">
      <formula>1</formula>
      <formula>2</formula>
    </cfRule>
    <cfRule type="cellIs" dxfId="785" priority="528" operator="between">
      <formula>0</formula>
      <formula>2</formula>
    </cfRule>
    <cfRule type="containsText" dxfId="784" priority="523" operator="containsText" text="Baja">
      <formula>NOT(ISERROR(SEARCH("Baja",H30)))</formula>
    </cfRule>
    <cfRule type="containsText" dxfId="783" priority="506" operator="containsText" text="Muy Baja">
      <formula>NOT(ISERROR(SEARCH("Muy Baja",H30)))</formula>
    </cfRule>
  </conditionalFormatting>
  <conditionalFormatting sqref="H32">
    <cfRule type="containsText" dxfId="782" priority="195" operator="containsText" text="Baja">
      <formula>NOT(ISERROR(SEARCH("Baja",H32)))</formula>
    </cfRule>
    <cfRule type="containsText" dxfId="781" priority="201" operator="containsText" text="Alta">
      <formula>NOT(ISERROR(SEARCH("Alta",H32)))</formula>
    </cfRule>
    <cfRule type="containsText" dxfId="780" priority="196" operator="containsText" text="Muy Baja">
      <formula>NOT(ISERROR(SEARCH("Muy Baja",H32)))</formula>
    </cfRule>
    <cfRule type="cellIs" dxfId="779" priority="208" operator="between">
      <formula>0</formula>
      <formula>2</formula>
    </cfRule>
    <cfRule type="containsText" dxfId="778" priority="194" operator="containsText" text="Muy Baja">
      <formula>NOT(ISERROR(SEARCH("Muy Baja",H32)))</formula>
    </cfRule>
    <cfRule type="cellIs" dxfId="777" priority="207" operator="between">
      <formula>1</formula>
      <formula>2</formula>
    </cfRule>
    <cfRule type="containsText" dxfId="776" priority="192" operator="containsText" text="Media">
      <formula>NOT(ISERROR(SEARCH("Media",H32)))</formula>
    </cfRule>
    <cfRule type="containsText" dxfId="775" priority="191" operator="containsText" text="Media">
      <formula>NOT(ISERROR(SEARCH("Media",H32)))</formula>
    </cfRule>
    <cfRule type="containsText" dxfId="773" priority="190" operator="containsText" text="Alta">
      <formula>NOT(ISERROR(SEARCH("Alta",H32)))</formula>
    </cfRule>
    <cfRule type="containsText" dxfId="772" priority="189" operator="containsText" text="Muy Alta">
      <formula>NOT(ISERROR(SEARCH("Muy Alta",H32)))</formula>
    </cfRule>
    <cfRule type="containsText" dxfId="771" priority="188" operator="containsText" text="Baja">
      <formula>NOT(ISERROR(SEARCH("Baja",H32)))</formula>
    </cfRule>
    <cfRule type="containsText" dxfId="770" priority="187" operator="containsText" text="Muy Baja">
      <formula>NOT(ISERROR(SEARCH("Muy Baja",H32)))</formula>
    </cfRule>
    <cfRule type="containsText" dxfId="769" priority="198" operator="containsText" text="Muy Baja">
      <formula>NOT(ISERROR(SEARCH("Muy Baja",H32)))</formula>
    </cfRule>
    <cfRule type="containsText" dxfId="767" priority="204" operator="containsText" text="Muy baja">
      <formula>NOT(ISERROR(SEARCH("Muy baja",H32)))</formula>
    </cfRule>
    <cfRule type="containsText" dxfId="766" priority="203" operator="containsText" text="Baja">
      <formula>NOT(ISERROR(SEARCH("Baja",H32)))</formula>
    </cfRule>
    <cfRule type="containsText" dxfId="765" priority="202" operator="containsText" text="Media">
      <formula>NOT(ISERROR(SEARCH("Media",H32)))</formula>
    </cfRule>
    <cfRule type="containsText" dxfId="764" priority="200" operator="containsText" text="Muy bajo">
      <formula>NOT(ISERROR(SEARCH("Muy bajo",H32)))</formula>
    </cfRule>
    <cfRule type="containsText" dxfId="763" priority="199" operator="containsText" text="Muy Baja'Tabla probabilidad'!">
      <formula>NOT(ISERROR(SEARCH("Muy Baja'Tabla probabilidad'!",H32)))</formula>
    </cfRule>
    <cfRule type="containsText" dxfId="762" priority="197" operator="containsText" text="Muy Baja">
      <formula>NOT(ISERROR(SEARCH("Muy Baja",H32)))</formula>
    </cfRule>
    <cfRule type="containsText" dxfId="761" priority="193" operator="containsText" text="Media">
      <formula>NOT(ISERROR(SEARCH("Media",H32)))</formula>
    </cfRule>
  </conditionalFormatting>
  <conditionalFormatting sqref="H34">
    <cfRule type="containsText" dxfId="760" priority="18" operator="containsText" text="Muy Baja">
      <formula>NOT(ISERROR(SEARCH("Muy Baja",H34)))</formula>
    </cfRule>
    <cfRule type="containsText" dxfId="759" priority="19" operator="containsText" text="Baja">
      <formula>NOT(ISERROR(SEARCH("Baja",H34)))</formula>
    </cfRule>
    <cfRule type="containsText" dxfId="758" priority="20" operator="containsText" text="Muy Baja">
      <formula>NOT(ISERROR(SEARCH("Muy Baja",H34)))</formula>
    </cfRule>
    <cfRule type="containsText" dxfId="757" priority="21" operator="containsText" text="Muy Baja">
      <formula>NOT(ISERROR(SEARCH("Muy Baja",H34)))</formula>
    </cfRule>
    <cfRule type="containsText" dxfId="756" priority="22" operator="containsText" text="Muy Baja">
      <formula>NOT(ISERROR(SEARCH("Muy Baja",H34)))</formula>
    </cfRule>
    <cfRule type="containsText" dxfId="755" priority="23" operator="containsText" text="Muy Baja'Tabla probabilidad'!">
      <formula>NOT(ISERROR(SEARCH("Muy Baja'Tabla probabilidad'!",H34)))</formula>
    </cfRule>
    <cfRule type="containsText" dxfId="754" priority="24" operator="containsText" text="Muy bajo">
      <formula>NOT(ISERROR(SEARCH("Muy bajo",H34)))</formula>
    </cfRule>
    <cfRule type="containsText" dxfId="753" priority="25" operator="containsText" text="Alta">
      <formula>NOT(ISERROR(SEARCH("Alta",H34)))</formula>
    </cfRule>
    <cfRule type="containsText" dxfId="752" priority="27" operator="containsText" text="Baja">
      <formula>NOT(ISERROR(SEARCH("Baja",H34)))</formula>
    </cfRule>
    <cfRule type="containsText" dxfId="751" priority="28" operator="containsText" text="Muy baja">
      <formula>NOT(ISERROR(SEARCH("Muy baja",H34)))</formula>
    </cfRule>
    <cfRule type="cellIs" dxfId="748" priority="31" operator="between">
      <formula>1</formula>
      <formula>2</formula>
    </cfRule>
    <cfRule type="cellIs" dxfId="747" priority="32" operator="between">
      <formula>0</formula>
      <formula>2</formula>
    </cfRule>
    <cfRule type="containsText" dxfId="746" priority="26" operator="containsText" text="Media">
      <formula>NOT(ISERROR(SEARCH("Media",H34)))</formula>
    </cfRule>
    <cfRule type="containsText" dxfId="745" priority="11" operator="containsText" text="Muy Baja">
      <formula>NOT(ISERROR(SEARCH("Muy Baja",H34)))</formula>
    </cfRule>
    <cfRule type="containsText" dxfId="744" priority="12" operator="containsText" text="Baja">
      <formula>NOT(ISERROR(SEARCH("Baja",H34)))</formula>
    </cfRule>
    <cfRule type="containsText" dxfId="743" priority="13" operator="containsText" text="Muy Alta">
      <formula>NOT(ISERROR(SEARCH("Muy Alta",H34)))</formula>
    </cfRule>
    <cfRule type="containsText" dxfId="742" priority="14" operator="containsText" text="Alta">
      <formula>NOT(ISERROR(SEARCH("Alta",H34)))</formula>
    </cfRule>
    <cfRule type="containsText" dxfId="741" priority="15" operator="containsText" text="Media">
      <formula>NOT(ISERROR(SEARCH("Media",H34)))</formula>
    </cfRule>
    <cfRule type="containsText" dxfId="740" priority="16" operator="containsText" text="Media">
      <formula>NOT(ISERROR(SEARCH("Media",H34)))</formula>
    </cfRule>
    <cfRule type="containsText" dxfId="739" priority="17" operator="containsText" text="Media">
      <formula>NOT(ISERROR(SEARCH("Media",H34)))</formula>
    </cfRule>
  </conditionalFormatting>
  <conditionalFormatting sqref="K10 M10 K15 M15 K20 K26:K28 K30 K32:K35">
    <cfRule type="containsText" dxfId="738" priority="724" operator="containsText" text="Menor">
      <formula>NOT(ISERROR(SEARCH("Menor",K10)))</formula>
    </cfRule>
    <cfRule type="containsText" dxfId="737" priority="722" operator="containsText" text="Alta">
      <formula>NOT(ISERROR(SEARCH("Alta",K10)))</formula>
    </cfRule>
    <cfRule type="containsText" dxfId="736" priority="725" operator="containsText" text="Leve">
      <formula>NOT(ISERROR(SEARCH("Leve",K10)))</formula>
    </cfRule>
    <cfRule type="containsText" dxfId="735" priority="721" operator="containsText" text="Mayor">
      <formula>NOT(ISERROR(SEARCH("Mayor",K10)))</formula>
    </cfRule>
    <cfRule type="containsText" dxfId="734" priority="720" operator="containsText" text="Catastrófico">
      <formula>NOT(ISERROR(SEARCH("Catastrófico",K10)))</formula>
    </cfRule>
  </conditionalFormatting>
  <conditionalFormatting sqref="K10 M10:N10 K15 M15 K20 K26:K28 K30 K32:K35">
    <cfRule type="containsText" dxfId="733" priority="723" operator="containsText" text="Moderado">
      <formula>NOT(ISERROR(SEARCH("Moderado",K10)))</formula>
    </cfRule>
  </conditionalFormatting>
  <conditionalFormatting sqref="M20">
    <cfRule type="containsText" dxfId="732" priority="327" operator="containsText" text="Catastrófico">
      <formula>NOT(ISERROR(SEARCH("Catastrófico",M20)))</formula>
    </cfRule>
    <cfRule type="containsText" dxfId="731" priority="332" operator="containsText" text="Leve">
      <formula>NOT(ISERROR(SEARCH("Leve",M20)))</formula>
    </cfRule>
    <cfRule type="containsText" dxfId="730" priority="331" operator="containsText" text="Menor">
      <formula>NOT(ISERROR(SEARCH("Menor",M20)))</formula>
    </cfRule>
    <cfRule type="containsText" dxfId="729" priority="330" operator="containsText" text="Moderado">
      <formula>NOT(ISERROR(SEARCH("Moderado",M20)))</formula>
    </cfRule>
    <cfRule type="containsText" dxfId="728" priority="329" operator="containsText" text="Alta">
      <formula>NOT(ISERROR(SEARCH("Alta",M20)))</formula>
    </cfRule>
    <cfRule type="containsText" dxfId="727" priority="328" operator="containsText" text="Mayor">
      <formula>NOT(ISERROR(SEARCH("Mayor",M20)))</formula>
    </cfRule>
  </conditionalFormatting>
  <conditionalFormatting sqref="M26:M28">
    <cfRule type="containsText" dxfId="726" priority="239" operator="containsText" text="Catastrófico">
      <formula>NOT(ISERROR(SEARCH("Catastrófico",M26)))</formula>
    </cfRule>
    <cfRule type="containsText" dxfId="725" priority="241" operator="containsText" text="Alta">
      <formula>NOT(ISERROR(SEARCH("Alta",M26)))</formula>
    </cfRule>
    <cfRule type="containsText" dxfId="724" priority="242" operator="containsText" text="Moderado">
      <formula>NOT(ISERROR(SEARCH("Moderado",M26)))</formula>
    </cfRule>
    <cfRule type="containsText" dxfId="723" priority="243" operator="containsText" text="Menor">
      <formula>NOT(ISERROR(SEARCH("Menor",M26)))</formula>
    </cfRule>
    <cfRule type="containsText" dxfId="722" priority="244" operator="containsText" text="Leve">
      <formula>NOT(ISERROR(SEARCH("Leve",M26)))</formula>
    </cfRule>
    <cfRule type="containsText" dxfId="721" priority="240" operator="containsText" text="Mayor">
      <formula>NOT(ISERROR(SEARCH("Mayor",M26)))</formula>
    </cfRule>
  </conditionalFormatting>
  <conditionalFormatting sqref="M30">
    <cfRule type="containsText" dxfId="720" priority="230" operator="containsText" text="Mayor">
      <formula>NOT(ISERROR(SEARCH("Mayor",M30)))</formula>
    </cfRule>
    <cfRule type="containsText" dxfId="719" priority="234" operator="containsText" text="Leve">
      <formula>NOT(ISERROR(SEARCH("Leve",M30)))</formula>
    </cfRule>
    <cfRule type="containsText" dxfId="718" priority="233" operator="containsText" text="Menor">
      <formula>NOT(ISERROR(SEARCH("Menor",M30)))</formula>
    </cfRule>
    <cfRule type="containsText" dxfId="717" priority="232" operator="containsText" text="Moderado">
      <formula>NOT(ISERROR(SEARCH("Moderado",M30)))</formula>
    </cfRule>
    <cfRule type="containsText" dxfId="716" priority="231" operator="containsText" text="Alta">
      <formula>NOT(ISERROR(SEARCH("Alta",M30)))</formula>
    </cfRule>
    <cfRule type="containsText" dxfId="715" priority="229" operator="containsText" text="Catastrófico">
      <formula>NOT(ISERROR(SEARCH("Catastrófico",M30)))</formula>
    </cfRule>
  </conditionalFormatting>
  <conditionalFormatting sqref="M32">
    <cfRule type="containsText" dxfId="714" priority="98" operator="containsText" text="Leve">
      <formula>NOT(ISERROR(SEARCH("Leve",M32)))</formula>
    </cfRule>
    <cfRule type="containsText" dxfId="713" priority="96" operator="containsText" text="Moderado">
      <formula>NOT(ISERROR(SEARCH("Moderado",M32)))</formula>
    </cfRule>
    <cfRule type="containsText" dxfId="712" priority="95" operator="containsText" text="Alta">
      <formula>NOT(ISERROR(SEARCH("Alta",M32)))</formula>
    </cfRule>
    <cfRule type="containsText" dxfId="711" priority="94" operator="containsText" text="Mayor">
      <formula>NOT(ISERROR(SEARCH("Mayor",M32)))</formula>
    </cfRule>
    <cfRule type="containsText" dxfId="710" priority="93" operator="containsText" text="Catastrófico">
      <formula>NOT(ISERROR(SEARCH("Catastrófico",M32)))</formula>
    </cfRule>
    <cfRule type="containsText" dxfId="709" priority="97" operator="containsText" text="Menor">
      <formula>NOT(ISERROR(SEARCH("Menor",M32)))</formula>
    </cfRule>
  </conditionalFormatting>
  <conditionalFormatting sqref="M34">
    <cfRule type="containsText" dxfId="708" priority="1" operator="containsText" text="Catastrófico">
      <formula>NOT(ISERROR(SEARCH("Catastrófico",M34)))</formula>
    </cfRule>
    <cfRule type="containsText" dxfId="707" priority="2" operator="containsText" text="Mayor">
      <formula>NOT(ISERROR(SEARCH("Mayor",M34)))</formula>
    </cfRule>
    <cfRule type="containsText" dxfId="706" priority="3" operator="containsText" text="Alta">
      <formula>NOT(ISERROR(SEARCH("Alta",M34)))</formula>
    </cfRule>
    <cfRule type="containsText" dxfId="705" priority="5" operator="containsText" text="Menor">
      <formula>NOT(ISERROR(SEARCH("Menor",M34)))</formula>
    </cfRule>
    <cfRule type="containsText" dxfId="704" priority="6" operator="containsText" text="Leve">
      <formula>NOT(ISERROR(SEARCH("Leve",M34)))</formula>
    </cfRule>
    <cfRule type="containsText" dxfId="703" priority="4" operator="containsText" text="Moderado">
      <formula>NOT(ISERROR(SEARCH("Moderado",M34)))</formula>
    </cfRule>
  </conditionalFormatting>
  <conditionalFormatting sqref="N32">
    <cfRule type="containsText" dxfId="702" priority="164" operator="containsText" text="Moderado">
      <formula>NOT(ISERROR(SEARCH("Moderado",N32)))</formula>
    </cfRule>
    <cfRule type="containsText" dxfId="701" priority="163" operator="containsText" text="Bajo">
      <formula>NOT(ISERROR(SEARCH("Bajo",N32)))</formula>
    </cfRule>
    <cfRule type="containsText" dxfId="700" priority="161" operator="containsText" text="Extremo">
      <formula>NOT(ISERROR(SEARCH("Extremo",N32)))</formula>
    </cfRule>
    <cfRule type="containsText" dxfId="699" priority="162" operator="containsText" text="Alto">
      <formula>NOT(ISERROR(SEARCH("Alto",N32)))</formula>
    </cfRule>
  </conditionalFormatting>
  <conditionalFormatting sqref="N34">
    <cfRule type="containsText" dxfId="698" priority="7" operator="containsText" text="Extremo">
      <formula>NOT(ISERROR(SEARCH("Extremo",N34)))</formula>
    </cfRule>
    <cfRule type="containsText" dxfId="697" priority="8" operator="containsText" text="Alto">
      <formula>NOT(ISERROR(SEARCH("Alto",N34)))</formula>
    </cfRule>
    <cfRule type="containsText" dxfId="696" priority="9" operator="containsText" text="Bajo">
      <formula>NOT(ISERROR(SEARCH("Bajo",N34)))</formula>
    </cfRule>
    <cfRule type="containsText" dxfId="695" priority="10" operator="containsText" text="Moderado">
      <formula>NOT(ISERROR(SEARCH("Moderado",N34)))</formula>
    </cfRule>
  </conditionalFormatting>
  <conditionalFormatting sqref="N8:O8">
    <cfRule type="containsText" dxfId="694" priority="290" operator="containsText" text="1- Bajo">
      <formula>NOT(ISERROR(SEARCH("1- Bajo",N8)))</formula>
    </cfRule>
    <cfRule type="containsText" dxfId="693" priority="289" operator="containsText" text="4- Bajo">
      <formula>NOT(ISERROR(SEARCH("4- Bajo",N8)))</formula>
    </cfRule>
    <cfRule type="containsText" dxfId="692" priority="288" operator="containsText" text="3- Bajo">
      <formula>NOT(ISERROR(SEARCH("3- Bajo",N8)))</formula>
    </cfRule>
    <cfRule type="containsText" dxfId="691" priority="287" operator="containsText" text="4- Moderado">
      <formula>NOT(ISERROR(SEARCH("4- Moderado",N8)))</formula>
    </cfRule>
    <cfRule type="containsText" dxfId="690" priority="286" operator="containsText" text="6- Moderado">
      <formula>NOT(ISERROR(SEARCH("6- Moderado",N8)))</formula>
    </cfRule>
    <cfRule type="containsText" dxfId="689" priority="285" operator="containsText" text="3- Moderado">
      <formula>NOT(ISERROR(SEARCH("3- Moderado",N8)))</formula>
    </cfRule>
  </conditionalFormatting>
  <conditionalFormatting sqref="N10:O10">
    <cfRule type="containsText" dxfId="688" priority="283" operator="containsText" text="Bajo">
      <formula>NOT(ISERROR(SEARCH("Bajo",N10)))</formula>
    </cfRule>
    <cfRule type="containsText" dxfId="687" priority="281" operator="containsText" text="Extremo">
      <formula>NOT(ISERROR(SEARCH("Extremo",N10)))</formula>
    </cfRule>
    <cfRule type="containsText" dxfId="686" priority="282" operator="containsText" text="Alto">
      <formula>NOT(ISERROR(SEARCH("Alto",N10)))</formula>
    </cfRule>
  </conditionalFormatting>
  <conditionalFormatting sqref="N15:O15">
    <cfRule type="containsText" dxfId="685" priority="1310" operator="containsText" text="Moderado">
      <formula>NOT(ISERROR(SEARCH("Moderado",N15)))</formula>
    </cfRule>
    <cfRule type="containsText" dxfId="684" priority="1307" operator="containsText" text="Extremo">
      <formula>NOT(ISERROR(SEARCH("Extremo",N15)))</formula>
    </cfRule>
    <cfRule type="containsText" dxfId="683" priority="1308" operator="containsText" text="Alto">
      <formula>NOT(ISERROR(SEARCH("Alto",N15)))</formula>
    </cfRule>
    <cfRule type="containsText" dxfId="682" priority="1309" operator="containsText" text="Bajo">
      <formula>NOT(ISERROR(SEARCH("Bajo",N15)))</formula>
    </cfRule>
  </conditionalFormatting>
  <conditionalFormatting sqref="N20:O20">
    <cfRule type="containsText" dxfId="681" priority="356" operator="containsText" text="Extremo">
      <formula>NOT(ISERROR(SEARCH("Extremo",N20)))</formula>
    </cfRule>
    <cfRule type="containsText" dxfId="680" priority="357" operator="containsText" text="Alto">
      <formula>NOT(ISERROR(SEARCH("Alto",N20)))</formula>
    </cfRule>
    <cfRule type="containsText" dxfId="679" priority="358" operator="containsText" text="Bajo">
      <formula>NOT(ISERROR(SEARCH("Bajo",N20)))</formula>
    </cfRule>
    <cfRule type="containsText" dxfId="678" priority="359" operator="containsText" text="Moderado">
      <formula>NOT(ISERROR(SEARCH("Moderado",N20)))</formula>
    </cfRule>
  </conditionalFormatting>
  <conditionalFormatting sqref="N26:O28">
    <cfRule type="containsText" dxfId="677" priority="245" operator="containsText" text="Extremo">
      <formula>NOT(ISERROR(SEARCH("Extremo",N26)))</formula>
    </cfRule>
    <cfRule type="containsText" dxfId="676" priority="248" operator="containsText" text="Moderado">
      <formula>NOT(ISERROR(SEARCH("Moderado",N26)))</formula>
    </cfRule>
    <cfRule type="containsText" dxfId="675" priority="247" operator="containsText" text="Bajo">
      <formula>NOT(ISERROR(SEARCH("Bajo",N26)))</formula>
    </cfRule>
    <cfRule type="containsText" dxfId="674" priority="246" operator="containsText" text="Alto">
      <formula>NOT(ISERROR(SEARCH("Alto",N26)))</formula>
    </cfRule>
  </conditionalFormatting>
  <conditionalFormatting sqref="N30:O30">
    <cfRule type="containsText" dxfId="673" priority="235" operator="containsText" text="Extremo">
      <formula>NOT(ISERROR(SEARCH("Extremo",N30)))</formula>
    </cfRule>
    <cfRule type="containsText" dxfId="672" priority="236" operator="containsText" text="Alto">
      <formula>NOT(ISERROR(SEARCH("Alto",N30)))</formula>
    </cfRule>
    <cfRule type="containsText" dxfId="671" priority="238" operator="containsText" text="Moderado">
      <formula>NOT(ISERROR(SEARCH("Moderado",N30)))</formula>
    </cfRule>
    <cfRule type="containsText" dxfId="670" priority="237" operator="containsText" text="Bajo">
      <formula>NOT(ISERROR(SEARCH("Bajo",N30)))</formula>
    </cfRule>
  </conditionalFormatting>
  <conditionalFormatting sqref="O10">
    <cfRule type="containsText" dxfId="669" priority="284" operator="containsText" text="Moderado">
      <formula>NOT(ISERROR(SEARCH("Moderado",O10)))</formula>
    </cfRule>
  </conditionalFormatting>
  <printOptions horizontalCentered="1"/>
  <pageMargins left="0.70866141732283472" right="0.70866141732283472" top="0.74803149606299213" bottom="0.74803149606299213" header="0.31496062992125984" footer="0.31496062992125984"/>
  <pageSetup scale="34" fitToHeight="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746" operator="containsText" id="{009A1948-254C-4020-A26D-7181B4E8E5DF}">
            <xm:f>NOT(ISERROR(SEARCH('8- Políticas de Administración '!$B$5,H10)))</xm:f>
            <xm:f>'8- Políticas de Administración '!$B$5</xm:f>
            <x14:dxf>
              <font>
                <color rgb="FF9C0006"/>
              </font>
              <fill>
                <patternFill>
                  <bgColor rgb="FFFFC7CE"/>
                </patternFill>
              </fill>
            </x14:dxf>
          </x14:cfRule>
          <x14:cfRule type="containsText" priority="745" operator="containsText" id="{D4158494-FAE5-4853-A580-52567E2FD023}">
            <xm:f>NOT(ISERROR(SEARCH('8- Políticas de Administración '!$B$5,H10)))</xm:f>
            <xm:f>'8- Políticas de Administración '!$B$5</xm:f>
            <x14:dxf>
              <font>
                <color rgb="FF006100"/>
              </font>
              <fill>
                <patternFill>
                  <bgColor rgb="FFC6EFCE"/>
                </patternFill>
              </fill>
            </x14:dxf>
          </x14:cfRule>
          <xm:sqref>H10 H15</xm:sqref>
        </x14:conditionalFormatting>
        <x14:conditionalFormatting xmlns:xm="http://schemas.microsoft.com/office/excel/2006/main">
          <x14:cfRule type="containsText" priority="352" operator="containsText" id="{BF3A1CEA-520B-48AC-B25F-7C6CDFF3DB8D}">
            <xm:f>NOT(ISERROR(SEARCH('8- Políticas de Administración '!$B$5,H20)))</xm:f>
            <xm:f>'8- Políticas de Administración '!$B$5</xm:f>
            <x14:dxf>
              <font>
                <color rgb="FF006100"/>
              </font>
              <fill>
                <patternFill>
                  <bgColor rgb="FFC6EFCE"/>
                </patternFill>
              </fill>
            </x14:dxf>
          </x14:cfRule>
          <x14:cfRule type="containsText" priority="353" operator="containsText" id="{8CF4FB2E-11BC-4916-A399-FE71E647041B}">
            <xm:f>NOT(ISERROR(SEARCH('8- Políticas de Administración '!$B$5,H20)))</xm:f>
            <xm:f>'8- Políticas de Administración '!$B$5</xm:f>
            <x14:dxf>
              <font>
                <color rgb="FF9C0006"/>
              </font>
              <fill>
                <patternFill>
                  <bgColor rgb="FFFFC7CE"/>
                </patternFill>
              </fill>
            </x14:dxf>
          </x14:cfRule>
          <xm:sqref>H20</xm:sqref>
        </x14:conditionalFormatting>
        <x14:conditionalFormatting xmlns:xm="http://schemas.microsoft.com/office/excel/2006/main">
          <x14:cfRule type="containsText" priority="525" operator="containsText" id="{954E1B25-D051-41D0-989E-8AD2D1BE75BA}">
            <xm:f>NOT(ISERROR(SEARCH('8- Políticas de Administración '!$B$5,H30)))</xm:f>
            <xm:f>'8- Políticas de Administración '!$B$5</xm:f>
            <x14:dxf>
              <font>
                <color rgb="FF006100"/>
              </font>
              <fill>
                <patternFill>
                  <bgColor rgb="FFC6EFCE"/>
                </patternFill>
              </fill>
            </x14:dxf>
          </x14:cfRule>
          <x14:cfRule type="containsText" priority="526" operator="containsText" id="{DE7D4B69-6DFB-425D-B1B8-D35A87E1A13E}">
            <xm:f>NOT(ISERROR(SEARCH('8- Políticas de Administración '!$B$5,H30)))</xm:f>
            <xm:f>'8- Políticas de Administración '!$B$5</xm:f>
            <x14:dxf>
              <font>
                <color rgb="FF9C0006"/>
              </font>
              <fill>
                <patternFill>
                  <bgColor rgb="FFFFC7CE"/>
                </patternFill>
              </fill>
            </x14:dxf>
          </x14:cfRule>
          <xm:sqref>H30</xm:sqref>
        </x14:conditionalFormatting>
        <x14:conditionalFormatting xmlns:xm="http://schemas.microsoft.com/office/excel/2006/main">
          <x14:cfRule type="containsText" priority="206" operator="containsText" id="{5ED9F1F3-8983-442B-B76F-C783C6960D9C}">
            <xm:f>NOT(ISERROR(SEARCH('8- Políticas de Administración '!$B$5,H32)))</xm:f>
            <xm:f>'8- Políticas de Administración '!$B$5</xm:f>
            <x14:dxf>
              <font>
                <color rgb="FF9C0006"/>
              </font>
              <fill>
                <patternFill>
                  <bgColor rgb="FFFFC7CE"/>
                </patternFill>
              </fill>
            </x14:dxf>
          </x14:cfRule>
          <x14:cfRule type="containsText" priority="205" operator="containsText" id="{707A634C-B82F-4D42-BC9F-8E261ACE94B9}">
            <xm:f>NOT(ISERROR(SEARCH('8- Políticas de Administración '!$B$5,H32)))</xm:f>
            <xm:f>'8- Políticas de Administración '!$B$5</xm:f>
            <x14:dxf>
              <font>
                <color rgb="FF006100"/>
              </font>
              <fill>
                <patternFill>
                  <bgColor rgb="FFC6EFCE"/>
                </patternFill>
              </fill>
            </x14:dxf>
          </x14:cfRule>
          <xm:sqref>H32</xm:sqref>
        </x14:conditionalFormatting>
        <x14:conditionalFormatting xmlns:xm="http://schemas.microsoft.com/office/excel/2006/main">
          <x14:cfRule type="containsText" priority="29" operator="containsText" id="{C58BFB31-8BA8-42E1-987A-2B9B3074CF94}">
            <xm:f>NOT(ISERROR(SEARCH('8- Políticas de Administración '!$B$5,H34)))</xm:f>
            <xm:f>'8- Políticas de Administración '!$B$5</xm:f>
            <x14:dxf>
              <font>
                <color rgb="FF006100"/>
              </font>
              <fill>
                <patternFill>
                  <bgColor rgb="FFC6EFCE"/>
                </patternFill>
              </fill>
            </x14:dxf>
          </x14:cfRule>
          <x14:cfRule type="containsText" priority="30" operator="containsText" id="{AB92AF65-2381-4303-ACFD-D6FC60CDD342}">
            <xm:f>NOT(ISERROR(SEARCH('8- Políticas de Administración '!$B$5,H34)))</xm:f>
            <xm:f>'8- Políticas de Administración '!$B$5</xm:f>
            <x14:dxf>
              <font>
                <color rgb="FF9C0006"/>
              </font>
              <fill>
                <patternFill>
                  <bgColor rgb="FFFFC7CE"/>
                </patternFill>
              </fill>
            </x14:dxf>
          </x14:cfRule>
          <xm:sqref>H34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0000000}">
          <x14:formula1>
            <xm:f>'8- Políticas de Administración '!$I$17:$I$22</xm:f>
          </x14:formula1>
          <xm:sqref>I10:I35</xm:sqref>
        </x14:dataValidation>
        <x14:dataValidation type="list" allowBlank="1" showInputMessage="1" showErrorMessage="1" xr:uid="{00000000-0002-0000-0500-000001000000}">
          <x14:formula1>
            <xm:f>IF(I10='8- Políticas de Administración '!$C$16,'8- Políticas de Administración '!$C$17:$C$21,IF(I10='8- Políticas de Administración '!$C$24,'8- Políticas de Administración '!$C$25:$C$29,IF(I10='8- Políticas de Administración '!$C$32,'8- Políticas de Administración '!$C$33:$C$37,IF(I10='8- Políticas de Administración '!$C$40,'8- Políticas de Administración '!$C$41:$C$45,IF(I10='8- Políticas de Administración '!$C$48,'8- Políticas de Administración '!$C$49:$C$53,IF(I10='8- Políticas de Administración '!$C$56,'8- Políticas de Administración '!$C$57:$C$61))))))</xm:f>
          </x14:formula1>
          <xm:sqref>J10:J35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V53"/>
  <sheetViews>
    <sheetView showGridLines="0" zoomScale="40" zoomScaleNormal="40" zoomScalePageLayoutView="70" workbookViewId="0">
      <pane xSplit="5" ySplit="9" topLeftCell="F10" activePane="bottomRight" state="frozen"/>
      <selection pane="topRight" activeCell="F1" sqref="F1"/>
      <selection pane="bottomLeft" activeCell="A10" sqref="A10"/>
      <selection pane="bottomRight" activeCell="H26" sqref="H26"/>
    </sheetView>
  </sheetViews>
  <sheetFormatPr baseColWidth="10" defaultColWidth="11.42578125" defaultRowHeight="26.25"/>
  <cols>
    <col min="1" max="1" width="7" style="267" customWidth="1"/>
    <col min="2" max="2" width="28.140625" style="267" customWidth="1"/>
    <col min="3" max="3" width="58.28515625" style="199" customWidth="1"/>
    <col min="4" max="4" width="5" style="189" hidden="1" customWidth="1"/>
    <col min="5" max="5" width="89" style="189" customWidth="1"/>
    <col min="6" max="9" width="26.7109375" style="189" customWidth="1"/>
    <col min="10" max="10" width="25.85546875" style="189" hidden="1" customWidth="1"/>
    <col min="11" max="12" width="25.85546875" style="189" customWidth="1"/>
    <col min="13" max="13" width="91.85546875" style="189" customWidth="1"/>
    <col min="14" max="17" width="25.7109375" style="189" customWidth="1"/>
    <col min="18" max="18" width="17.42578125" style="189" hidden="1" customWidth="1"/>
    <col min="19" max="19" width="17.42578125" style="189" customWidth="1"/>
    <col min="20" max="20" width="18.7109375" style="200" customWidth="1"/>
    <col min="21" max="21" width="18.7109375" style="201" customWidth="1"/>
    <col min="22" max="22" width="18.7109375" style="202" customWidth="1"/>
    <col min="23" max="16384" width="11.42578125" style="198"/>
  </cols>
  <sheetData>
    <row r="1" spans="1:22" s="186" customFormat="1" ht="16.5" customHeight="1" thickTop="1">
      <c r="A1" s="666"/>
      <c r="B1" s="667"/>
      <c r="C1" s="668"/>
      <c r="D1" s="34"/>
      <c r="E1" s="567" t="s">
        <v>270</v>
      </c>
      <c r="F1" s="568"/>
      <c r="G1" s="568"/>
      <c r="H1" s="568"/>
      <c r="I1" s="568"/>
      <c r="J1" s="568"/>
      <c r="K1" s="568"/>
      <c r="L1" s="568"/>
      <c r="M1" s="568"/>
      <c r="N1" s="568"/>
      <c r="O1" s="568"/>
      <c r="P1" s="568"/>
      <c r="Q1" s="568"/>
      <c r="R1" s="568"/>
      <c r="S1" s="568"/>
      <c r="T1" s="568"/>
      <c r="U1" s="568"/>
      <c r="V1" s="568"/>
    </row>
    <row r="2" spans="1:22" s="186" customFormat="1" ht="16.5" customHeight="1">
      <c r="A2" s="669"/>
      <c r="B2" s="589"/>
      <c r="C2" s="670"/>
      <c r="D2" s="34"/>
      <c r="E2" s="569"/>
      <c r="F2" s="570"/>
      <c r="G2" s="570"/>
      <c r="H2" s="570"/>
      <c r="I2" s="570"/>
      <c r="J2" s="570"/>
      <c r="K2" s="570"/>
      <c r="L2" s="570"/>
      <c r="M2" s="570"/>
      <c r="N2" s="570"/>
      <c r="O2" s="570"/>
      <c r="P2" s="570"/>
      <c r="Q2" s="570"/>
      <c r="R2" s="570"/>
      <c r="S2" s="570"/>
      <c r="T2" s="570"/>
      <c r="U2" s="570"/>
      <c r="V2" s="570"/>
    </row>
    <row r="3" spans="1:22" s="186" customFormat="1" ht="16.5" customHeight="1">
      <c r="A3" s="669"/>
      <c r="B3" s="589"/>
      <c r="C3" s="670"/>
      <c r="D3" s="121"/>
      <c r="E3" s="569"/>
      <c r="F3" s="570"/>
      <c r="G3" s="570"/>
      <c r="H3" s="570"/>
      <c r="I3" s="570"/>
      <c r="J3" s="570"/>
      <c r="K3" s="570"/>
      <c r="L3" s="570"/>
      <c r="M3" s="570"/>
      <c r="N3" s="570"/>
      <c r="O3" s="570"/>
      <c r="P3" s="570"/>
      <c r="Q3" s="570"/>
      <c r="R3" s="570"/>
      <c r="S3" s="570"/>
      <c r="T3" s="570"/>
      <c r="U3" s="570"/>
      <c r="V3" s="570"/>
    </row>
    <row r="4" spans="1:22" s="364" customFormat="1" ht="27" customHeight="1">
      <c r="A4" s="689" t="s">
        <v>271</v>
      </c>
      <c r="B4" s="690"/>
      <c r="C4" s="694" t="s">
        <v>272</v>
      </c>
      <c r="D4" s="694"/>
      <c r="E4" s="694"/>
      <c r="F4" s="694"/>
      <c r="G4" s="694"/>
      <c r="H4" s="694"/>
      <c r="I4" s="694"/>
      <c r="J4" s="694"/>
      <c r="K4" s="694"/>
      <c r="L4" s="694"/>
      <c r="M4" s="694"/>
      <c r="N4" s="694"/>
      <c r="O4" s="694"/>
      <c r="P4" s="694"/>
      <c r="Q4" s="694"/>
      <c r="R4" s="694"/>
      <c r="S4" s="694"/>
      <c r="T4" s="694"/>
      <c r="U4" s="694"/>
      <c r="V4" s="694"/>
    </row>
    <row r="5" spans="1:22" s="364" customFormat="1" ht="27" customHeight="1">
      <c r="A5" s="689" t="s">
        <v>273</v>
      </c>
      <c r="B5" s="690"/>
      <c r="C5" s="698" t="s">
        <v>341</v>
      </c>
      <c r="D5" s="698"/>
      <c r="E5" s="698"/>
      <c r="F5" s="698"/>
      <c r="G5" s="698"/>
      <c r="H5" s="698"/>
      <c r="I5" s="698"/>
      <c r="J5" s="698"/>
      <c r="K5" s="698"/>
      <c r="L5" s="698"/>
      <c r="M5" s="698"/>
      <c r="N5" s="698"/>
      <c r="O5" s="698"/>
      <c r="P5" s="698"/>
      <c r="Q5" s="698"/>
      <c r="R5" s="698"/>
      <c r="S5" s="698"/>
      <c r="T5" s="698"/>
      <c r="U5" s="698"/>
      <c r="V5" s="698"/>
    </row>
    <row r="6" spans="1:22" s="364" customFormat="1" ht="27" customHeight="1">
      <c r="A6" s="691" t="s">
        <v>275</v>
      </c>
      <c r="B6" s="692"/>
      <c r="C6" s="694" t="s">
        <v>276</v>
      </c>
      <c r="D6" s="694"/>
      <c r="E6" s="694"/>
      <c r="F6" s="694"/>
      <c r="G6" s="694"/>
      <c r="H6" s="694"/>
      <c r="I6" s="694"/>
      <c r="J6" s="694"/>
      <c r="K6" s="694"/>
      <c r="L6" s="694"/>
      <c r="M6" s="694"/>
      <c r="N6" s="694"/>
      <c r="O6" s="694"/>
      <c r="P6" s="694"/>
      <c r="Q6" s="694"/>
      <c r="R6" s="694"/>
      <c r="S6" s="694"/>
      <c r="T6" s="694"/>
      <c r="U6" s="694"/>
      <c r="V6" s="694"/>
    </row>
    <row r="7" spans="1:22" s="365" customFormat="1" thickBot="1">
      <c r="A7" s="693" t="s">
        <v>277</v>
      </c>
      <c r="B7" s="693"/>
      <c r="C7" s="693"/>
      <c r="D7" s="672" t="s">
        <v>342</v>
      </c>
      <c r="E7" s="622"/>
      <c r="F7" s="622"/>
      <c r="G7" s="622"/>
      <c r="H7" s="622"/>
      <c r="I7" s="622"/>
      <c r="J7" s="622"/>
      <c r="K7" s="622"/>
      <c r="L7" s="622"/>
      <c r="M7" s="622"/>
      <c r="N7" s="622"/>
      <c r="O7" s="622"/>
      <c r="P7" s="622"/>
      <c r="Q7" s="622"/>
      <c r="R7" s="623"/>
      <c r="S7" s="273"/>
      <c r="T7" s="671" t="s">
        <v>343</v>
      </c>
      <c r="U7" s="671"/>
      <c r="V7" s="671"/>
    </row>
    <row r="8" spans="1:22" s="186" customFormat="1" ht="69" customHeight="1" thickTop="1" thickBot="1">
      <c r="A8" s="673" t="s">
        <v>41</v>
      </c>
      <c r="B8" s="675" t="s">
        <v>344</v>
      </c>
      <c r="C8" s="677" t="s">
        <v>345</v>
      </c>
      <c r="D8" s="679" t="s">
        <v>346</v>
      </c>
      <c r="E8" s="681" t="s">
        <v>245</v>
      </c>
      <c r="F8" s="683" t="s">
        <v>347</v>
      </c>
      <c r="G8" s="684"/>
      <c r="H8" s="684"/>
      <c r="I8" s="684"/>
      <c r="J8" s="684"/>
      <c r="K8" s="685"/>
      <c r="L8" s="686" t="s">
        <v>348</v>
      </c>
      <c r="M8" s="687"/>
      <c r="N8" s="687"/>
      <c r="O8" s="687"/>
      <c r="P8" s="687"/>
      <c r="Q8" s="687"/>
      <c r="R8" s="687"/>
      <c r="S8" s="688"/>
      <c r="T8" s="353"/>
      <c r="U8" s="354"/>
      <c r="V8" s="355" t="s">
        <v>349</v>
      </c>
    </row>
    <row r="9" spans="1:22" s="203" customFormat="1" ht="90" customHeight="1" thickTop="1" thickBot="1">
      <c r="A9" s="674"/>
      <c r="B9" s="676"/>
      <c r="C9" s="678"/>
      <c r="D9" s="680"/>
      <c r="E9" s="682"/>
      <c r="F9" s="362" t="s">
        <v>350</v>
      </c>
      <c r="G9" s="362" t="s">
        <v>249</v>
      </c>
      <c r="H9" s="362" t="s">
        <v>351</v>
      </c>
      <c r="I9" s="362" t="s">
        <v>251</v>
      </c>
      <c r="J9" s="362" t="s">
        <v>352</v>
      </c>
      <c r="K9" s="362" t="s">
        <v>257</v>
      </c>
      <c r="L9" s="356" t="s">
        <v>353</v>
      </c>
      <c r="M9" s="357" t="s">
        <v>354</v>
      </c>
      <c r="N9" s="358" t="s">
        <v>355</v>
      </c>
      <c r="O9" s="358" t="s">
        <v>356</v>
      </c>
      <c r="P9" s="358" t="s">
        <v>357</v>
      </c>
      <c r="Q9" s="358" t="s">
        <v>358</v>
      </c>
      <c r="R9" s="359" t="s">
        <v>352</v>
      </c>
      <c r="S9" s="358" t="s">
        <v>359</v>
      </c>
      <c r="T9" s="360" t="s">
        <v>259</v>
      </c>
      <c r="U9" s="360" t="s">
        <v>261</v>
      </c>
      <c r="V9" s="361" t="s">
        <v>360</v>
      </c>
    </row>
    <row r="10" spans="1:22" ht="398.25" customHeight="1">
      <c r="A10" s="524">
        <f>'5- Identificación Riesgos 2025'!A10</f>
        <v>1</v>
      </c>
      <c r="B10" s="660" t="str">
        <f>'5- Identificación Riesgos 2025'!B10</f>
        <v>Vencimiento 
de Términos</v>
      </c>
      <c r="C10" s="310" t="str">
        <f>'5- Identificación Riesgos 2025'!D10</f>
        <v>1. Mayor demanda de justicia para la especialidad Civil Municipal de Ejecución</v>
      </c>
      <c r="D10" s="311"/>
      <c r="E10" s="325" t="s">
        <v>361</v>
      </c>
      <c r="F10" s="313" t="s">
        <v>362</v>
      </c>
      <c r="G10" s="313" t="s">
        <v>363</v>
      </c>
      <c r="H10" s="313" t="s">
        <v>363</v>
      </c>
      <c r="I10" s="313" t="s">
        <v>363</v>
      </c>
      <c r="J10" s="314">
        <f>COUNTIF(F10:I10,"SI")/4</f>
        <v>0.75</v>
      </c>
      <c r="K10" s="561">
        <f>AVERAGE(J10:J14)</f>
        <v>0.4</v>
      </c>
      <c r="L10" s="313" t="str">
        <f>'5- Identificación Riesgos 2025'!I10</f>
        <v>Afectación de reputacion,imagén,  credibilidad, satisfacción de usuarios y PI</v>
      </c>
      <c r="M10" s="389" t="s">
        <v>364</v>
      </c>
      <c r="N10" s="313" t="s">
        <v>362</v>
      </c>
      <c r="O10" s="313" t="s">
        <v>362</v>
      </c>
      <c r="P10" s="313" t="s">
        <v>363</v>
      </c>
      <c r="Q10" s="313" t="s">
        <v>363</v>
      </c>
      <c r="R10" s="314">
        <f>SUM(COUNTIF(N10,"SI")*25%,COUNTIF(O10,"SI")*40%,COUNTIF(P10,"SI")*25%,COUNTIF(Q10,"SI")*10%)</f>
        <v>0.35</v>
      </c>
      <c r="S10" s="561">
        <f>AVERAGE(R10:R14)</f>
        <v>0.36000000000000004</v>
      </c>
      <c r="T10" s="564" t="str">
        <f>CONCATENATE(INDEX('8- Políticas de Administración '!$B$6:$F$10,MATCH(ROUND(IF((RIGHT('5- Identificación Riesgos 2025'!H10,1)-'6- Valoración Controles'!K10)&lt;1,1,(RIGHT('5- Identificación Riesgos 2025'!H10,1)-'6- Valoración Controles'!K10)),0),'8- Políticas de Administración '!$F$6:$F$10,0),1)," - ",ROUND(IF((RIGHT('5- Identificación Riesgos 2025'!H10,1)-'6- Valoración Controles'!K10)&lt;1,1,(RIGHT('5- Identificación Riesgos 2025'!H10,1)-'6- Valoración Controles'!K10)),0))</f>
        <v>Muy Baja - 1</v>
      </c>
      <c r="U10" s="537" t="str">
        <f>CONCATENATE(INDEX('8- Políticas de Administración '!$B$17:$F$21,MATCH(ROUND(IF((RIGHT('5- Identificación Riesgos 2025'!M10,1)-'6- Valoración Controles'!S10)&lt;1,1,(RIGHT('5- Identificación Riesgos 2025'!M10,1)-'6- Valoración Controles'!S10)),0),'8- Políticas de Administración '!$F$17:$F$21,0),1)," - ",ROUND(IF((RIGHT('5- Identificación Riesgos 2025'!M10,1)-'6- Valoración Controles'!S10)&lt;1,1,(RIGHT('5- Identificación Riesgos 2025'!M10,1)-'6- Valoración Controles'!S10)),0))</f>
        <v>Leve - 1</v>
      </c>
      <c r="V10" s="559" t="str">
        <f>CONCATENATE(VLOOKUP((LEFT(T10,LEN(T10)-4)&amp;LEFT(U10,LEN(U10)-4)),'9- Matriz de Calor '!$D$18:$E$42,2,0)," - ",RIGHT(T10,1)*RIGHT(U10,1))</f>
        <v>Bajo - 1</v>
      </c>
    </row>
    <row r="11" spans="1:22" ht="339.75" customHeight="1">
      <c r="A11" s="525"/>
      <c r="B11" s="661"/>
      <c r="C11" s="316" t="str">
        <f>'5- Identificación Riesgos 2025'!D11</f>
        <v>2. Insuficiencia de  personal  para atender la función misional y la atención a las partes interesadas en los despachos judiciales y centro de servicios</v>
      </c>
      <c r="D11" s="278"/>
      <c r="E11" s="366" t="s">
        <v>365</v>
      </c>
      <c r="F11" s="291" t="s">
        <v>362</v>
      </c>
      <c r="G11" s="291" t="s">
        <v>363</v>
      </c>
      <c r="H11" s="291" t="s">
        <v>362</v>
      </c>
      <c r="I11" s="291" t="s">
        <v>363</v>
      </c>
      <c r="J11" s="318">
        <f t="shared" ref="J11:J18" si="0">COUNTIF(F11:I11,"SI")/4</f>
        <v>0.5</v>
      </c>
      <c r="K11" s="562"/>
      <c r="L11" s="291" t="str">
        <f>'5- Identificación Riesgos 2025'!I11</f>
        <v>Afectación de reputacion,imagén,  credibilidad, satisfacción de usuarios y PI</v>
      </c>
      <c r="M11" s="367" t="s">
        <v>366</v>
      </c>
      <c r="N11" s="291" t="s">
        <v>362</v>
      </c>
      <c r="O11" s="291" t="s">
        <v>363</v>
      </c>
      <c r="P11" s="291" t="s">
        <v>363</v>
      </c>
      <c r="Q11" s="291" t="s">
        <v>362</v>
      </c>
      <c r="R11" s="318">
        <f t="shared" ref="R11:R18" si="1">SUM(COUNTIF(N11,"SI")*25%,COUNTIF(O11,"SI")*40%,COUNTIF(P11,"SI")*25%,COUNTIF(Q11,"SI")*10%)</f>
        <v>0.65</v>
      </c>
      <c r="S11" s="562"/>
      <c r="T11" s="546"/>
      <c r="U11" s="538"/>
      <c r="V11" s="560"/>
    </row>
    <row r="12" spans="1:22" ht="173.25" customHeight="1">
      <c r="A12" s="525"/>
      <c r="B12" s="661"/>
      <c r="C12" s="316" t="str">
        <f>'5- Identificación Riesgos 2025'!D12</f>
        <v>3. Complejidad de los procesos judiciales y solicitudes, lo cual incrementa los tiempos para su resolución.</v>
      </c>
      <c r="D12" s="278"/>
      <c r="E12" s="317" t="s">
        <v>367</v>
      </c>
      <c r="F12" s="291" t="s">
        <v>362</v>
      </c>
      <c r="G12" s="291" t="s">
        <v>363</v>
      </c>
      <c r="H12" s="291" t="s">
        <v>362</v>
      </c>
      <c r="I12" s="291" t="s">
        <v>362</v>
      </c>
      <c r="J12" s="318">
        <f t="shared" si="0"/>
        <v>0.25</v>
      </c>
      <c r="K12" s="562"/>
      <c r="L12" s="291" t="str">
        <f>'5- Identificación Riesgos 2025'!I12</f>
        <v>Afectación de reputacion,imagén,  credibilidad, satisfacción de usuarios y PI</v>
      </c>
      <c r="M12" s="367" t="s">
        <v>368</v>
      </c>
      <c r="N12" s="291" t="s">
        <v>362</v>
      </c>
      <c r="O12" s="291" t="s">
        <v>362</v>
      </c>
      <c r="P12" s="291" t="s">
        <v>363</v>
      </c>
      <c r="Q12" s="291" t="s">
        <v>363</v>
      </c>
      <c r="R12" s="318">
        <f t="shared" si="1"/>
        <v>0.35</v>
      </c>
      <c r="S12" s="562"/>
      <c r="T12" s="546"/>
      <c r="U12" s="538"/>
      <c r="V12" s="560"/>
    </row>
    <row r="13" spans="1:22" ht="138" customHeight="1">
      <c r="A13" s="525"/>
      <c r="B13" s="661"/>
      <c r="C13" s="316" t="str">
        <f>'5- Identificación Riesgos 2025'!D13</f>
        <v>4. Fallas en la planeación  para el desarrollo de las tareas propias del despacho.</v>
      </c>
      <c r="D13" s="278"/>
      <c r="E13" s="317" t="s">
        <v>369</v>
      </c>
      <c r="F13" s="291" t="s">
        <v>362</v>
      </c>
      <c r="G13" s="291" t="s">
        <v>362</v>
      </c>
      <c r="H13" s="291" t="s">
        <v>362</v>
      </c>
      <c r="I13" s="291" t="s">
        <v>362</v>
      </c>
      <c r="J13" s="318">
        <f t="shared" si="0"/>
        <v>0</v>
      </c>
      <c r="K13" s="562"/>
      <c r="L13" s="291" t="str">
        <f>'5- Identificación Riesgos 2025'!I13</f>
        <v>Afectación de reputacion,imagén,  credibilidad, satisfacción de usuarios y PI</v>
      </c>
      <c r="M13" s="367" t="s">
        <v>368</v>
      </c>
      <c r="N13" s="291" t="s">
        <v>362</v>
      </c>
      <c r="O13" s="291" t="s">
        <v>362</v>
      </c>
      <c r="P13" s="291" t="s">
        <v>362</v>
      </c>
      <c r="Q13" s="291" t="s">
        <v>363</v>
      </c>
      <c r="R13" s="318">
        <f t="shared" si="1"/>
        <v>0.1</v>
      </c>
      <c r="S13" s="562"/>
      <c r="T13" s="546"/>
      <c r="U13" s="538"/>
      <c r="V13" s="560"/>
    </row>
    <row r="14" spans="1:22" ht="225.75" customHeight="1" thickBot="1">
      <c r="A14" s="523"/>
      <c r="B14" s="662"/>
      <c r="C14" s="409" t="str">
        <f>'5- Identificación Riesgos 2025'!D14</f>
        <v>5.  Fallas e insuficiencia de las herramientas tecnológicas.</v>
      </c>
      <c r="D14" s="280"/>
      <c r="E14" s="410" t="s">
        <v>370</v>
      </c>
      <c r="F14" s="369" t="s">
        <v>363</v>
      </c>
      <c r="G14" s="369" t="s">
        <v>363</v>
      </c>
      <c r="H14" s="369" t="s">
        <v>362</v>
      </c>
      <c r="I14" s="369" t="s">
        <v>362</v>
      </c>
      <c r="J14" s="411">
        <f t="shared" si="0"/>
        <v>0.5</v>
      </c>
      <c r="K14" s="563"/>
      <c r="L14" s="369" t="str">
        <f>'5- Identificación Riesgos 2025'!I14</f>
        <v>Afectación de reputacion,imagén,  credibilidad, satisfacción de usuarios y PI</v>
      </c>
      <c r="M14" s="412" t="s">
        <v>371</v>
      </c>
      <c r="N14" s="369" t="s">
        <v>362</v>
      </c>
      <c r="O14" s="369" t="s">
        <v>362</v>
      </c>
      <c r="P14" s="369" t="s">
        <v>363</v>
      </c>
      <c r="Q14" s="369" t="s">
        <v>363</v>
      </c>
      <c r="R14" s="411">
        <f t="shared" si="1"/>
        <v>0.35</v>
      </c>
      <c r="S14" s="563"/>
      <c r="T14" s="565"/>
      <c r="U14" s="536"/>
      <c r="V14" s="551"/>
    </row>
    <row r="15" spans="1:22" s="308" customFormat="1" ht="271.5" customHeight="1">
      <c r="A15" s="524">
        <f>'5- Identificación Riesgos 2025'!A15</f>
        <v>2</v>
      </c>
      <c r="B15" s="663" t="str">
        <f>'5- Identificación Riesgos 2025'!B15</f>
        <v xml:space="preserve">Incumplimientos en la realizacion de audiencias </v>
      </c>
      <c r="C15" s="310" t="str">
        <f>'5- Identificación Riesgos 2025'!D15</f>
        <v xml:space="preserve">1. Inasistencia del Juez </v>
      </c>
      <c r="D15" s="311"/>
      <c r="E15" s="325" t="s">
        <v>372</v>
      </c>
      <c r="F15" s="313" t="s">
        <v>362</v>
      </c>
      <c r="G15" s="313" t="s">
        <v>363</v>
      </c>
      <c r="H15" s="313" t="s">
        <v>362</v>
      </c>
      <c r="I15" s="313" t="s">
        <v>362</v>
      </c>
      <c r="J15" s="314">
        <f t="shared" si="0"/>
        <v>0.25</v>
      </c>
      <c r="K15" s="561">
        <f>AVERAGE(J15:J18)</f>
        <v>0.375</v>
      </c>
      <c r="L15" s="313" t="str">
        <f>'5- Identificación Riesgos 2025'!I15</f>
        <v>Afectación de reputacion,imagén,  credibilidad, satisfacción de usuarios y PI</v>
      </c>
      <c r="M15" s="370" t="s">
        <v>373</v>
      </c>
      <c r="N15" s="313" t="s">
        <v>362</v>
      </c>
      <c r="O15" s="313" t="s">
        <v>362</v>
      </c>
      <c r="P15" s="313" t="s">
        <v>363</v>
      </c>
      <c r="Q15" s="313" t="s">
        <v>363</v>
      </c>
      <c r="R15" s="314">
        <f t="shared" si="1"/>
        <v>0.35</v>
      </c>
      <c r="S15" s="561">
        <f>AVERAGE(R15:R18)</f>
        <v>0.35</v>
      </c>
      <c r="T15" s="564" t="str">
        <f>CONCATENATE(INDEX('8- Políticas de Administración '!$B$6:$F$10,MATCH(ROUND(IF((RIGHT('5- Identificación Riesgos 2025'!H15,1)-'6- Valoración Controles'!K15)&lt;1,1,(RIGHT('5- Identificación Riesgos 2025'!H15,1)-'6- Valoración Controles'!K15)),0),'8- Políticas de Administración '!$F$6:$F$10,0),1)," - ",ROUND(IF((RIGHT('5- Identificación Riesgos 2025'!H15,1)-'6- Valoración Controles'!K15)&lt;1,1,(RIGHT('5- Identificación Riesgos 2025'!H15,1)-'6- Valoración Controles'!K15)),0))</f>
        <v>Muy Baja - 1</v>
      </c>
      <c r="U15" s="537" t="str">
        <f>CONCATENATE(INDEX('8- Políticas de Administración '!$B$17:$F$21,MATCH(ROUND(IF((RIGHT('5- Identificación Riesgos 2025'!M15,1)-'6- Valoración Controles'!S15)&lt;1,1,(RIGHT('5- Identificación Riesgos 2025'!M15,1)-'6- Valoración Controles'!S15)),0),'8- Políticas de Administración '!$F$17:$F$21,0),1)," - ",ROUND(IF((RIGHT('5- Identificación Riesgos 2025'!M15,1)-'6- Valoración Controles'!S15)&lt;1,1,(RIGHT('5- Identificación Riesgos 2025'!M15,1)-'6- Valoración Controles'!S15)),0))</f>
        <v>Leve - 1</v>
      </c>
      <c r="V15" s="559" t="str">
        <f>CONCATENATE(VLOOKUP((LEFT(T15,LEN(T15)-4)&amp;LEFT(U15,LEN(U15)-4)),'9- Matriz de Calor '!$D$18:$E$42,2,0)," - ",RIGHT(T15,1)*RIGHT(U15,1))</f>
        <v>Bajo - 1</v>
      </c>
    </row>
    <row r="16" spans="1:22" s="308" customFormat="1" ht="277.5" customHeight="1">
      <c r="A16" s="525"/>
      <c r="B16" s="664"/>
      <c r="C16" s="316" t="str">
        <f>'5- Identificación Riesgos 2025'!D16</f>
        <v>2. Falta de tiempo para  la realización</v>
      </c>
      <c r="D16" s="278"/>
      <c r="E16" s="317" t="s">
        <v>374</v>
      </c>
      <c r="F16" s="291" t="s">
        <v>362</v>
      </c>
      <c r="G16" s="291" t="s">
        <v>362</v>
      </c>
      <c r="H16" s="291" t="s">
        <v>362</v>
      </c>
      <c r="I16" s="291" t="s">
        <v>363</v>
      </c>
      <c r="J16" s="318">
        <f t="shared" si="0"/>
        <v>0.25</v>
      </c>
      <c r="K16" s="562"/>
      <c r="L16" s="291" t="str">
        <f>'5- Identificación Riesgos 2025'!I16</f>
        <v>Afectación de reputacion,imagén,  credibilidad, satisfacción de usuarios y PI</v>
      </c>
      <c r="M16" s="367" t="s">
        <v>373</v>
      </c>
      <c r="N16" s="291" t="s">
        <v>362</v>
      </c>
      <c r="O16" s="291" t="s">
        <v>362</v>
      </c>
      <c r="P16" s="291" t="s">
        <v>363</v>
      </c>
      <c r="Q16" s="291" t="s">
        <v>363</v>
      </c>
      <c r="R16" s="318">
        <f t="shared" si="1"/>
        <v>0.35</v>
      </c>
      <c r="S16" s="562"/>
      <c r="T16" s="546"/>
      <c r="U16" s="538"/>
      <c r="V16" s="560"/>
    </row>
    <row r="17" spans="1:22" s="308" customFormat="1" ht="280.5" customHeight="1">
      <c r="A17" s="525"/>
      <c r="B17" s="664"/>
      <c r="C17" s="316" t="str">
        <f>'5- Identificación Riesgos 2025'!D17</f>
        <v>3. Programación de audiencias sin tener en cuenta tiempos de duración para su realización.</v>
      </c>
      <c r="D17" s="278"/>
      <c r="E17" s="317" t="s">
        <v>375</v>
      </c>
      <c r="F17" s="291" t="s">
        <v>363</v>
      </c>
      <c r="G17" s="291" t="s">
        <v>363</v>
      </c>
      <c r="H17" s="291" t="s">
        <v>363</v>
      </c>
      <c r="I17" s="291" t="s">
        <v>363</v>
      </c>
      <c r="J17" s="318">
        <f t="shared" si="0"/>
        <v>1</v>
      </c>
      <c r="K17" s="562"/>
      <c r="L17" s="291" t="str">
        <f>'5- Identificación Riesgos 2025'!I17</f>
        <v>Afectación de reputacion,imagén,  credibilidad, satisfacción de usuarios y PI</v>
      </c>
      <c r="M17" s="367" t="s">
        <v>373</v>
      </c>
      <c r="N17" s="291" t="s">
        <v>362</v>
      </c>
      <c r="O17" s="291" t="s">
        <v>362</v>
      </c>
      <c r="P17" s="291" t="s">
        <v>363</v>
      </c>
      <c r="Q17" s="291" t="s">
        <v>363</v>
      </c>
      <c r="R17" s="318">
        <f t="shared" si="1"/>
        <v>0.35</v>
      </c>
      <c r="S17" s="562"/>
      <c r="T17" s="546"/>
      <c r="U17" s="538"/>
      <c r="V17" s="560"/>
    </row>
    <row r="18" spans="1:22" s="308" customFormat="1" ht="285" customHeight="1" thickBot="1">
      <c r="A18" s="523"/>
      <c r="B18" s="665"/>
      <c r="C18" s="409" t="str">
        <f>'5- Identificación Riesgos 2025'!D18</f>
        <v>4. Fallas en el servicio de internet,  conectividad  irregular.</v>
      </c>
      <c r="D18" s="280"/>
      <c r="E18" s="413" t="s">
        <v>376</v>
      </c>
      <c r="F18" s="369" t="s">
        <v>362</v>
      </c>
      <c r="G18" s="369" t="s">
        <v>362</v>
      </c>
      <c r="H18" s="369" t="s">
        <v>362</v>
      </c>
      <c r="I18" s="369" t="s">
        <v>362</v>
      </c>
      <c r="J18" s="411">
        <f t="shared" si="0"/>
        <v>0</v>
      </c>
      <c r="K18" s="563"/>
      <c r="L18" s="369" t="str">
        <f>'5- Identificación Riesgos 2025'!I18</f>
        <v>Afectación de reputacion,imagén,  credibilidad, satisfacción de usuarios y PI</v>
      </c>
      <c r="M18" s="412" t="s">
        <v>377</v>
      </c>
      <c r="N18" s="369" t="s">
        <v>362</v>
      </c>
      <c r="O18" s="369" t="s">
        <v>362</v>
      </c>
      <c r="P18" s="369" t="s">
        <v>363</v>
      </c>
      <c r="Q18" s="369" t="s">
        <v>363</v>
      </c>
      <c r="R18" s="411">
        <f t="shared" si="1"/>
        <v>0.35</v>
      </c>
      <c r="S18" s="563"/>
      <c r="T18" s="565"/>
      <c r="U18" s="536"/>
      <c r="V18" s="551"/>
    </row>
    <row r="19" spans="1:22" s="308" customFormat="1" ht="379.5" customHeight="1">
      <c r="A19" s="524">
        <f>'5- Identificación Riesgos 2025'!A20</f>
        <v>3</v>
      </c>
      <c r="B19" s="660" t="str">
        <f>'5- Identificación Riesgos 2025'!B20</f>
        <v xml:space="preserve"> Efectuar notificaciones que no cumplan con los requistos</v>
      </c>
      <c r="C19" s="310" t="str">
        <f>'5- Identificación Riesgos 2025'!D20</f>
        <v>1. Errores en la digitación</v>
      </c>
      <c r="D19" s="311"/>
      <c r="E19" s="325" t="s">
        <v>378</v>
      </c>
      <c r="F19" s="313" t="s">
        <v>362</v>
      </c>
      <c r="G19" s="313" t="s">
        <v>363</v>
      </c>
      <c r="H19" s="313" t="s">
        <v>362</v>
      </c>
      <c r="I19" s="313" t="s">
        <v>363</v>
      </c>
      <c r="J19" s="314">
        <f t="shared" ref="J19:J30" si="2">COUNTIF(F19:I19,"SI")/4</f>
        <v>0.5</v>
      </c>
      <c r="K19" s="561">
        <f>AVERAGE(J19:J24)</f>
        <v>0.45</v>
      </c>
      <c r="L19" s="313" t="str">
        <f>'5- Identificación Riesgos 2025'!I20</f>
        <v>Afectación de reputacion,imagén,  credibilidad, satisfacción de usuarios y PI</v>
      </c>
      <c r="M19" s="370" t="s">
        <v>379</v>
      </c>
      <c r="N19" s="313" t="s">
        <v>362</v>
      </c>
      <c r="O19" s="313" t="s">
        <v>362</v>
      </c>
      <c r="P19" s="313" t="s">
        <v>363</v>
      </c>
      <c r="Q19" s="313" t="s">
        <v>363</v>
      </c>
      <c r="R19" s="314">
        <f t="shared" ref="R19:R30" si="3">SUM(COUNTIF(N19,"SI")*25%,COUNTIF(O19,"SI")*40%,COUNTIF(P19,"SI")*25%,COUNTIF(Q19,"SI")*10%)</f>
        <v>0.35</v>
      </c>
      <c r="S19" s="561">
        <f>AVERAGE(R19:R24)</f>
        <v>0.48</v>
      </c>
      <c r="T19" s="564" t="str">
        <f>CONCATENATE(INDEX('8- Políticas de Administración '!$B$6:$F$10,MATCH(ROUND(IF((RIGHT('5- Identificación Riesgos 2025'!H20,1)-'6- Valoración Controles'!K19)&lt;1,1,(RIGHT('5- Identificación Riesgos 2025'!H20,1)-'6- Valoración Controles'!K19)),0),'8- Políticas de Administración '!$F$6:$F$10,0),1)," - ",ROUND(IF((RIGHT('5- Identificación Riesgos 2025'!H20,1)-'6- Valoración Controles'!K19)&lt;1,1,(RIGHT('5- Identificación Riesgos 2025'!H20,1)-'6- Valoración Controles'!K19)),0))</f>
        <v>Muy Baja - 1</v>
      </c>
      <c r="U19" s="537" t="str">
        <f>CONCATENATE(INDEX('8- Políticas de Administración '!$B$17:$F$21,MATCH(ROUND(IF((RIGHT('5- Identificación Riesgos 2025'!M20,1)-'6- Valoración Controles'!S19)&lt;1,1,(RIGHT('5- Identificación Riesgos 2025'!M20,1)-'6- Valoración Controles'!S19)),0),'8- Políticas de Administración '!$F$17:$F$21,0),1)," - ",ROUND(IF((RIGHT('5- Identificación Riesgos 2025'!M20,1)-'6- Valoración Controles'!S19)&lt;1,1,(RIGHT('5- Identificación Riesgos 2025'!M20,1)-'6- Valoración Controles'!S19)),0))</f>
        <v>Leve - 1</v>
      </c>
      <c r="V19" s="559" t="str">
        <f>CONCATENATE(VLOOKUP((LEFT(T19,LEN(T19)-4)&amp;LEFT(U19,LEN(U19)-4)),'9- Matriz de Calor '!$D$18:$E$42,2,0)," - ",RIGHT(T19,1)*RIGHT(U19,1))</f>
        <v>Bajo - 1</v>
      </c>
    </row>
    <row r="20" spans="1:22" s="308" customFormat="1" ht="382.5" customHeight="1">
      <c r="A20" s="525"/>
      <c r="B20" s="661"/>
      <c r="C20" s="316" t="str">
        <f>'5- Identificación Riesgos 2025'!D21</f>
        <v xml:space="preserve">2. Falta de personal para atender el  volúmen de solicitudes recibidas. </v>
      </c>
      <c r="D20" s="278"/>
      <c r="E20" s="366" t="s">
        <v>380</v>
      </c>
      <c r="F20" s="291" t="s">
        <v>362</v>
      </c>
      <c r="G20" s="291" t="s">
        <v>362</v>
      </c>
      <c r="H20" s="291" t="s">
        <v>362</v>
      </c>
      <c r="I20" s="291" t="s">
        <v>363</v>
      </c>
      <c r="J20" s="318">
        <f t="shared" si="2"/>
        <v>0.25</v>
      </c>
      <c r="K20" s="562"/>
      <c r="L20" s="291" t="str">
        <f>'5- Identificación Riesgos 2025'!I21</f>
        <v>Afectación de reputacion,imagén,  credibilidad, satisfacción de usuarios y PI</v>
      </c>
      <c r="M20" s="367" t="s">
        <v>366</v>
      </c>
      <c r="N20" s="291" t="s">
        <v>362</v>
      </c>
      <c r="O20" s="291" t="s">
        <v>362</v>
      </c>
      <c r="P20" s="291" t="s">
        <v>363</v>
      </c>
      <c r="Q20" s="291" t="s">
        <v>363</v>
      </c>
      <c r="R20" s="318">
        <f t="shared" si="3"/>
        <v>0.35</v>
      </c>
      <c r="S20" s="562"/>
      <c r="T20" s="546"/>
      <c r="U20" s="538"/>
      <c r="V20" s="560"/>
    </row>
    <row r="21" spans="1:22" s="308" customFormat="1" ht="326.25" customHeight="1">
      <c r="A21" s="525"/>
      <c r="B21" s="661"/>
      <c r="C21" s="316" t="str">
        <f>'5- Identificación Riesgos 2025'!D22</f>
        <v>3. Falta de comunicación (cuando los despachos vinculan entidades no existentes) y de oportunidad en la  actualización de las novedades de los juzgados (El expediente al que va dirigida la comunicación ya no es de conocimiento del Juzgado de origen y  fue asignado a uno de Pequeñas Causas o fue enviado a Ejecución). Remisión por competencia que sólo llega al juzgado y no es informado a la Secretaría</v>
      </c>
      <c r="D21" s="278"/>
      <c r="E21" s="317" t="s">
        <v>381</v>
      </c>
      <c r="F21" s="291" t="s">
        <v>362</v>
      </c>
      <c r="G21" s="291" t="s">
        <v>363</v>
      </c>
      <c r="H21" s="291" t="s">
        <v>362</v>
      </c>
      <c r="I21" s="291" t="s">
        <v>363</v>
      </c>
      <c r="J21" s="318">
        <f t="shared" si="2"/>
        <v>0.5</v>
      </c>
      <c r="K21" s="562"/>
      <c r="L21" s="291" t="str">
        <f>'5- Identificación Riesgos 2025'!I22</f>
        <v>Afectación de reputacion,imagén,  credibilidad, satisfacción de usuarios y PI</v>
      </c>
      <c r="M21" s="367" t="s">
        <v>373</v>
      </c>
      <c r="N21" s="291" t="s">
        <v>363</v>
      </c>
      <c r="O21" s="291" t="s">
        <v>363</v>
      </c>
      <c r="P21" s="291" t="s">
        <v>363</v>
      </c>
      <c r="Q21" s="291" t="s">
        <v>363</v>
      </c>
      <c r="R21" s="318">
        <f t="shared" si="3"/>
        <v>1</v>
      </c>
      <c r="S21" s="562"/>
      <c r="T21" s="546"/>
      <c r="U21" s="538"/>
      <c r="V21" s="560"/>
    </row>
    <row r="22" spans="1:22" s="308" customFormat="1" ht="377.25" customHeight="1">
      <c r="A22" s="525"/>
      <c r="B22" s="661"/>
      <c r="C22" s="316" t="str">
        <f>'5- Identificación Riesgos 2025'!D23</f>
        <v>4. Notificaciones judiciales erradas o inoportunas. Direcciones físicas o electrónicas  de las partes interesadas erradas. (OJO aunque está identificado como riesgo, acá esta como causa porque es un producto que entrega otro proceso y para ese proceso  si es un riesgo )</v>
      </c>
      <c r="D22" s="278"/>
      <c r="E22" s="317" t="s">
        <v>382</v>
      </c>
      <c r="F22" s="291" t="s">
        <v>362</v>
      </c>
      <c r="G22" s="291" t="s">
        <v>363</v>
      </c>
      <c r="H22" s="291" t="s">
        <v>362</v>
      </c>
      <c r="I22" s="291" t="s">
        <v>363</v>
      </c>
      <c r="J22" s="318">
        <f t="shared" si="2"/>
        <v>0.5</v>
      </c>
      <c r="K22" s="562"/>
      <c r="L22" s="291" t="str">
        <f>'5- Identificación Riesgos 2025'!I23</f>
        <v>Afectación de reputacion,imagén,  credibilidad, satisfacción de usuarios y PI</v>
      </c>
      <c r="M22" s="367" t="s">
        <v>373</v>
      </c>
      <c r="N22" s="291" t="s">
        <v>362</v>
      </c>
      <c r="O22" s="291" t="s">
        <v>362</v>
      </c>
      <c r="P22" s="291" t="s">
        <v>363</v>
      </c>
      <c r="Q22" s="291" t="s">
        <v>363</v>
      </c>
      <c r="R22" s="318">
        <f t="shared" si="3"/>
        <v>0.35</v>
      </c>
      <c r="S22" s="562"/>
      <c r="T22" s="546"/>
      <c r="U22" s="538"/>
      <c r="V22" s="560"/>
    </row>
    <row r="23" spans="1:22" s="308" customFormat="1" ht="381.75" customHeight="1">
      <c r="A23" s="525"/>
      <c r="B23" s="661"/>
      <c r="C23" s="316" t="str">
        <f>'5- Identificación Riesgos 2025'!D24</f>
        <v>5. No dar cumplimiento estricto a las órdenes de notificación dadas por los despachos (por error humano: "anéxese las constancias de envío electrónico y radicación físico: incidentes de desacato)</v>
      </c>
      <c r="D23" s="278"/>
      <c r="E23" s="317" t="s">
        <v>383</v>
      </c>
      <c r="F23" s="291" t="s">
        <v>362</v>
      </c>
      <c r="G23" s="291" t="s">
        <v>363</v>
      </c>
      <c r="H23" s="291" t="s">
        <v>362</v>
      </c>
      <c r="I23" s="291" t="s">
        <v>363</v>
      </c>
      <c r="J23" s="318"/>
      <c r="K23" s="562"/>
      <c r="L23" s="291" t="str">
        <f>'5- Identificación Riesgos 2025'!I24</f>
        <v>Afectación de reputacion,imagén,  credibilidad, satisfacción de usuarios y PI</v>
      </c>
      <c r="M23" s="367" t="s">
        <v>373</v>
      </c>
      <c r="N23" s="291" t="s">
        <v>362</v>
      </c>
      <c r="O23" s="291" t="s">
        <v>362</v>
      </c>
      <c r="P23" s="291" t="s">
        <v>363</v>
      </c>
      <c r="Q23" s="291" t="s">
        <v>363</v>
      </c>
      <c r="R23" s="318"/>
      <c r="S23" s="562"/>
      <c r="T23" s="546"/>
      <c r="U23" s="538"/>
      <c r="V23" s="560"/>
    </row>
    <row r="24" spans="1:22" s="308" customFormat="1" ht="365.25" customHeight="1" thickBot="1">
      <c r="A24" s="523"/>
      <c r="B24" s="662"/>
      <c r="C24" s="409" t="str">
        <f>'5- Identificación Riesgos 2025'!D25</f>
        <v>6.  Falta de seguimiento y control al cumplimiento efectivo de la actividad asignada.</v>
      </c>
      <c r="D24" s="280"/>
      <c r="E24" s="413" t="s">
        <v>384</v>
      </c>
      <c r="F24" s="369" t="s">
        <v>362</v>
      </c>
      <c r="G24" s="369" t="s">
        <v>363</v>
      </c>
      <c r="H24" s="369" t="s">
        <v>362</v>
      </c>
      <c r="I24" s="369" t="s">
        <v>363</v>
      </c>
      <c r="J24" s="411">
        <f t="shared" si="2"/>
        <v>0.5</v>
      </c>
      <c r="K24" s="563"/>
      <c r="L24" s="369" t="str">
        <f>'5- Identificación Riesgos 2025'!I25</f>
        <v>Afectación de reputacion,imagén,  credibilidad, satisfacción de usuarios y PI</v>
      </c>
      <c r="M24" s="412" t="s">
        <v>373</v>
      </c>
      <c r="N24" s="369" t="s">
        <v>362</v>
      </c>
      <c r="O24" s="369" t="s">
        <v>362</v>
      </c>
      <c r="P24" s="369" t="s">
        <v>363</v>
      </c>
      <c r="Q24" s="369" t="s">
        <v>363</v>
      </c>
      <c r="R24" s="411">
        <f t="shared" si="3"/>
        <v>0.35</v>
      </c>
      <c r="S24" s="563"/>
      <c r="T24" s="565"/>
      <c r="U24" s="536"/>
      <c r="V24" s="551"/>
    </row>
    <row r="25" spans="1:22" s="309" customFormat="1" ht="248.25" customHeight="1">
      <c r="A25" s="524">
        <f>'5- Identificación Riesgos 2025'!A26</f>
        <v>4</v>
      </c>
      <c r="B25" s="660" t="str">
        <f>'5- Identificación Riesgos 2025'!B26</f>
        <v>Efectuar el reparto judicial incumpliendo requisitos</v>
      </c>
      <c r="C25" s="310" t="str">
        <f>'5- Identificación Riesgos 2025'!D26</f>
        <v>1. Se hace doble reparto de un proceso</v>
      </c>
      <c r="D25" s="311"/>
      <c r="E25" s="325" t="s">
        <v>385</v>
      </c>
      <c r="F25" s="313" t="s">
        <v>362</v>
      </c>
      <c r="G25" s="313" t="s">
        <v>363</v>
      </c>
      <c r="H25" s="313" t="s">
        <v>362</v>
      </c>
      <c r="I25" s="313" t="s">
        <v>362</v>
      </c>
      <c r="J25" s="314">
        <f t="shared" si="2"/>
        <v>0.25</v>
      </c>
      <c r="K25" s="561">
        <f>AVERAGE(J25:J28)</f>
        <v>0.3125</v>
      </c>
      <c r="L25" s="313" t="str">
        <f>'5- Identificación Riesgos 2025'!I26</f>
        <v>Afectación de reputacion,imagén,  credibilidad, satisfacción de usuarios y PI</v>
      </c>
      <c r="M25" s="370" t="s">
        <v>373</v>
      </c>
      <c r="N25" s="313" t="s">
        <v>362</v>
      </c>
      <c r="O25" s="313" t="s">
        <v>362</v>
      </c>
      <c r="P25" s="313" t="s">
        <v>363</v>
      </c>
      <c r="Q25" s="313" t="s">
        <v>363</v>
      </c>
      <c r="R25" s="314">
        <f t="shared" si="3"/>
        <v>0.35</v>
      </c>
      <c r="S25" s="561">
        <f>AVERAGE(R25:R28)</f>
        <v>0.34999999999999992</v>
      </c>
      <c r="T25" s="564" t="str">
        <f>CONCATENATE(INDEX('8- Políticas de Administración '!$B$6:$F$10,MATCH(ROUND(IF((RIGHT('5- Identificación Riesgos 2025'!H26,1)-'6- Valoración Controles'!K25)&lt;1,1,(RIGHT('5- Identificación Riesgos 2025'!H26,1)-'6- Valoración Controles'!K25)),0),'8- Políticas de Administración '!$F$6:$F$10,0),1)," - ",ROUND(IF((RIGHT('5- Identificación Riesgos 2025'!H26,1)-'6- Valoración Controles'!K25)&lt;1,1,(RIGHT('5- Identificación Riesgos 2025'!H26,1)-'6- Valoración Controles'!K25)),0))</f>
        <v>Muy Baja - 1</v>
      </c>
      <c r="U25" s="537" t="str">
        <f>CONCATENATE(INDEX('8- Políticas de Administración '!$B$17:$F$21,MATCH(ROUND(IF((RIGHT('5- Identificación Riesgos 2025'!M26,1)-'6- Valoración Controles'!S25)&lt;1,1,(RIGHT('5- Identificación Riesgos 2025'!M26,1)-'6- Valoración Controles'!S25)),0),'8- Políticas de Administración '!$F$17:$F$21,0),1)," - ",ROUND(IF((RIGHT('5- Identificación Riesgos 2025'!M26,1)-'6- Valoración Controles'!S25)&lt;1,1,(RIGHT('5- Identificación Riesgos 2025'!M26,1)-'6- Valoración Controles'!S25)),0))</f>
        <v>Leve - 1</v>
      </c>
      <c r="V25" s="559" t="str">
        <f>CONCATENATE(VLOOKUP((LEFT(T25,LEN(T25)-4)&amp;LEFT(U25,LEN(U25)-4)),'9- Matriz de Calor '!$D$18:$E$42,2,0)," - ",RIGHT(T25,1)*RIGHT(U25,1))</f>
        <v>Bajo - 1</v>
      </c>
    </row>
    <row r="26" spans="1:22" s="308" customFormat="1" ht="257.25" customHeight="1">
      <c r="A26" s="525"/>
      <c r="B26" s="661"/>
      <c r="C26" s="316" t="str">
        <f>'5- Identificación Riesgos 2025'!D27</f>
        <v xml:space="preserve">2.  Cuando el proceso desde el Juzgado de origen tiene alguna solicitud, no es direccionado por el asistente de reparto al área correspondiente para que se surta el trámite </v>
      </c>
      <c r="D26" s="278"/>
      <c r="E26" s="317" t="s">
        <v>386</v>
      </c>
      <c r="F26" s="291" t="s">
        <v>362</v>
      </c>
      <c r="G26" s="291" t="s">
        <v>362</v>
      </c>
      <c r="H26" s="291" t="s">
        <v>362</v>
      </c>
      <c r="I26" s="291" t="s">
        <v>362</v>
      </c>
      <c r="J26" s="318">
        <f t="shared" si="2"/>
        <v>0</v>
      </c>
      <c r="K26" s="562"/>
      <c r="L26" s="291" t="str">
        <f>'5- Identificación Riesgos 2025'!I27</f>
        <v>Afectación de reputacion,imagén,  credibilidad, satisfacción de usuarios y PI</v>
      </c>
      <c r="M26" s="367" t="s">
        <v>373</v>
      </c>
      <c r="N26" s="291" t="s">
        <v>362</v>
      </c>
      <c r="O26" s="291" t="s">
        <v>362</v>
      </c>
      <c r="P26" s="291" t="s">
        <v>363</v>
      </c>
      <c r="Q26" s="291" t="s">
        <v>363</v>
      </c>
      <c r="R26" s="318">
        <f t="shared" si="3"/>
        <v>0.35</v>
      </c>
      <c r="S26" s="562"/>
      <c r="T26" s="546"/>
      <c r="U26" s="538"/>
      <c r="V26" s="560"/>
    </row>
    <row r="27" spans="1:22" s="308" customFormat="1" ht="234.75" customHeight="1">
      <c r="A27" s="525"/>
      <c r="B27" s="661"/>
      <c r="C27" s="316" t="str">
        <f>'5- Identificación Riesgos 2025'!D28</f>
        <v>3. Desconocimiento de la normatividad: Acuerdos para envío de procesos a Ejecución y Protocolo de Expediente digital</v>
      </c>
      <c r="D27" s="278"/>
      <c r="E27" s="317" t="s">
        <v>387</v>
      </c>
      <c r="F27" s="291" t="s">
        <v>362</v>
      </c>
      <c r="G27" s="291" t="s">
        <v>362</v>
      </c>
      <c r="H27" s="291" t="s">
        <v>362</v>
      </c>
      <c r="I27" s="291" t="s">
        <v>362</v>
      </c>
      <c r="J27" s="318">
        <f t="shared" si="2"/>
        <v>0</v>
      </c>
      <c r="K27" s="562"/>
      <c r="L27" s="291" t="str">
        <f>'5- Identificación Riesgos 2025'!I28</f>
        <v>Afectación de reputacion,imagén,  credibilidad, satisfacción de usuarios y PI</v>
      </c>
      <c r="M27" s="367" t="s">
        <v>373</v>
      </c>
      <c r="N27" s="291" t="s">
        <v>362</v>
      </c>
      <c r="O27" s="291" t="s">
        <v>362</v>
      </c>
      <c r="P27" s="291" t="s">
        <v>363</v>
      </c>
      <c r="Q27" s="291" t="s">
        <v>363</v>
      </c>
      <c r="R27" s="318"/>
      <c r="S27" s="562"/>
      <c r="T27" s="546"/>
      <c r="U27" s="538"/>
      <c r="V27" s="560"/>
    </row>
    <row r="28" spans="1:22" s="308" customFormat="1" ht="386.25" customHeight="1" thickBot="1">
      <c r="A28" s="523"/>
      <c r="B28" s="662"/>
      <c r="C28" s="409" t="str">
        <f>'5- Identificación Riesgos 2025'!D29</f>
        <v xml:space="preserve">4. Falta de personal para atender el  volúmen de solicitudes recibidas. </v>
      </c>
      <c r="D28" s="280"/>
      <c r="E28" s="414" t="s">
        <v>388</v>
      </c>
      <c r="F28" s="369" t="s">
        <v>363</v>
      </c>
      <c r="G28" s="369" t="s">
        <v>363</v>
      </c>
      <c r="H28" s="369" t="s">
        <v>363</v>
      </c>
      <c r="I28" s="369" t="s">
        <v>363</v>
      </c>
      <c r="J28" s="411">
        <f t="shared" si="2"/>
        <v>1</v>
      </c>
      <c r="K28" s="563"/>
      <c r="L28" s="369" t="str">
        <f>'5- Identificación Riesgos 2025'!I29</f>
        <v>Afectación de reputacion,imagén,  credibilidad, satisfacción de usuarios y PI</v>
      </c>
      <c r="M28" s="412" t="s">
        <v>366</v>
      </c>
      <c r="N28" s="369" t="s">
        <v>362</v>
      </c>
      <c r="O28" s="369" t="s">
        <v>362</v>
      </c>
      <c r="P28" s="369" t="s">
        <v>363</v>
      </c>
      <c r="Q28" s="369" t="s">
        <v>363</v>
      </c>
      <c r="R28" s="411">
        <f t="shared" si="3"/>
        <v>0.35</v>
      </c>
      <c r="S28" s="563"/>
      <c r="T28" s="565"/>
      <c r="U28" s="536"/>
      <c r="V28" s="551"/>
    </row>
    <row r="29" spans="1:22" s="308" customFormat="1" ht="382.5" customHeight="1">
      <c r="A29" s="524">
        <v>5</v>
      </c>
      <c r="B29" s="658" t="str">
        <f>'5- Identificación Riesgos 2025'!B30</f>
        <v>Pérdida de documentos</v>
      </c>
      <c r="C29" s="310" t="str">
        <f>'5- Identificación Riesgos 2025'!D30</f>
        <v>1. Para documentos digitales: Falta de implementación del expediente electrónico en todas las dependencias y juzgados;
En noviembre de 202 la UTDI incluyó a la especialidad Civil Municipal de Ejecución de Sentencias en la implementación del Sistema de Gestión Documental Electrónica SGDE e hizo la migración desde el gestor documental Bestdoc a SGDE. En cumplimiento del Acuerdo 12094 del 2023 y la Circular PCSJUC24-23 del 26 de julio del 2024 emitidas por el CSJ, a partir del 20 de enero de 2025 y 6 de marzo de 2025 el área de reparto inicia el trámite de recepción y reparto 100% por el nuevo gestor SGDE. Su implementación ha presentado inconvenientes con lo que se ha hecho necesaria la intervención de la UTDI.
Novedades: se ha evidenciado que, algunos procesos de los juzgados de origen no pueden ser visualizados para su revisión</v>
      </c>
      <c r="D29" s="311"/>
      <c r="E29" s="325" t="s">
        <v>389</v>
      </c>
      <c r="F29" s="313" t="s">
        <v>362</v>
      </c>
      <c r="G29" s="313" t="s">
        <v>363</v>
      </c>
      <c r="H29" s="313" t="s">
        <v>362</v>
      </c>
      <c r="I29" s="313" t="s">
        <v>362</v>
      </c>
      <c r="J29" s="314">
        <f t="shared" si="2"/>
        <v>0.25</v>
      </c>
      <c r="K29" s="561">
        <f>AVERAGE(J29:J30)</f>
        <v>0.375</v>
      </c>
      <c r="L29" s="313" t="str">
        <f>'5- Identificación Riesgos 2025'!I30</f>
        <v>Afectación de reputacion,imagén,  credibilidad, satisfacción de usuarios y PI</v>
      </c>
      <c r="M29" s="379" t="s">
        <v>390</v>
      </c>
      <c r="N29" s="313" t="s">
        <v>362</v>
      </c>
      <c r="O29" s="313" t="s">
        <v>362</v>
      </c>
      <c r="P29" s="313" t="s">
        <v>362</v>
      </c>
      <c r="Q29" s="313" t="s">
        <v>363</v>
      </c>
      <c r="R29" s="314">
        <f t="shared" si="3"/>
        <v>0.1</v>
      </c>
      <c r="S29" s="561">
        <f>AVERAGE(R29:R30)</f>
        <v>0.22499999999999998</v>
      </c>
      <c r="T29" s="564" t="str">
        <f>CONCATENATE(INDEX('8- Políticas de Administración '!$B$6:$F$10,MATCH(ROUND(IF((RIGHT('5- Identificación Riesgos 2025'!H30,1)-'6- Valoración Controles'!K29)&lt;1,1,(RIGHT('5- Identificación Riesgos 2025'!H30,1)-'6- Valoración Controles'!K29)),0),'8- Políticas de Administración '!$F$6:$F$10,0),1)," - ",ROUND(IF((RIGHT('5- Identificación Riesgos 2025'!H30,1)-'6- Valoración Controles'!K29)&lt;1,1,(RIGHT('5- Identificación Riesgos 2025'!H30,1)-'6- Valoración Controles'!K29)),0))</f>
        <v>Muy Baja - 1</v>
      </c>
      <c r="U29" s="537" t="str">
        <f>CONCATENATE(INDEX('8- Políticas de Administración '!$B$17:$F$21,MATCH(ROUND(IF((RIGHT('5- Identificación Riesgos 2025'!M30,1)-'6- Valoración Controles'!S29)&lt;1,1,(RIGHT('5- Identificación Riesgos 2025'!M30,1)-'6- Valoración Controles'!S29)),0),'8- Políticas de Administración '!$F$17:$F$21,0),1)," - ",ROUND(IF((RIGHT('5- Identificación Riesgos 2025'!M30,1)-'6- Valoración Controles'!S29)&lt;1,1,(RIGHT('5- Identificación Riesgos 2025'!M30,1)-'6- Valoración Controles'!S29)),0))</f>
        <v>Leve - 1</v>
      </c>
      <c r="V29" s="559" t="str">
        <f>CONCATENATE(VLOOKUP((LEFT(T29,LEN(T29)-4)&amp;LEFT(U29,LEN(U29)-4)),'9- Matriz de Calor '!$D$18:$E$42,2,0)," - ",RIGHT(T29,1)*RIGHT(U29,1))</f>
        <v>Bajo - 1</v>
      </c>
    </row>
    <row r="30" spans="1:22" s="308" customFormat="1" ht="364.5" customHeight="1" thickBot="1">
      <c r="A30" s="523"/>
      <c r="B30" s="659"/>
      <c r="C30" s="409" t="str">
        <f>'5- Identificación Riesgos 2025'!D31</f>
        <v>2. Volumen excesivo de ingreso de expedientes para el personal asignado,  generando demoras en la organización de los expedientes.</v>
      </c>
      <c r="D30" s="280"/>
      <c r="E30" s="414" t="s">
        <v>391</v>
      </c>
      <c r="F30" s="369" t="s">
        <v>362</v>
      </c>
      <c r="G30" s="369" t="s">
        <v>363</v>
      </c>
      <c r="H30" s="369" t="s">
        <v>362</v>
      </c>
      <c r="I30" s="369" t="s">
        <v>363</v>
      </c>
      <c r="J30" s="411">
        <f t="shared" si="2"/>
        <v>0.5</v>
      </c>
      <c r="K30" s="563"/>
      <c r="L30" s="369" t="str">
        <f>'5- Identificación Riesgos 2025'!I31</f>
        <v>Afectación de reputacion,imagén,  credibilidad, satisfacción de usuarios y PI</v>
      </c>
      <c r="M30" s="412" t="s">
        <v>366</v>
      </c>
      <c r="N30" s="369" t="s">
        <v>362</v>
      </c>
      <c r="O30" s="369" t="s">
        <v>362</v>
      </c>
      <c r="P30" s="369" t="s">
        <v>363</v>
      </c>
      <c r="Q30" s="369" t="s">
        <v>363</v>
      </c>
      <c r="R30" s="411">
        <f t="shared" si="3"/>
        <v>0.35</v>
      </c>
      <c r="S30" s="563"/>
      <c r="T30" s="565"/>
      <c r="U30" s="536"/>
      <c r="V30" s="551"/>
    </row>
    <row r="31" spans="1:22" s="308" customFormat="1" ht="147.75" hidden="1" customHeight="1">
      <c r="A31" s="710">
        <v>6</v>
      </c>
      <c r="B31" s="709" t="str">
        <f>'5- Identificación Riesgos 2025'!B32</f>
        <v xml:space="preserve">Recibir , ofrecer, prometer , entregar o aceptar dádivas o beneficios a nombre propio o de terceros para  expedir, alterar,retener , extraviar o entregar  documentos  sin el lleno de requisitos legales </v>
      </c>
      <c r="C31" s="403" t="str">
        <f>'5- Identificación Riesgos 2025'!D32</f>
        <v>2.Falta de ética  de los servidores judiciales</v>
      </c>
      <c r="D31" s="404"/>
      <c r="E31" s="405" t="s">
        <v>392</v>
      </c>
      <c r="F31" s="406" t="s">
        <v>362</v>
      </c>
      <c r="G31" s="406" t="s">
        <v>363</v>
      </c>
      <c r="H31" s="406" t="s">
        <v>362</v>
      </c>
      <c r="I31" s="406" t="s">
        <v>362</v>
      </c>
      <c r="J31" s="407">
        <f t="shared" ref="J31:J38" si="4">COUNTIF(F31:I31,"SI")/4</f>
        <v>0.25</v>
      </c>
      <c r="K31" s="711">
        <f>AVERAGE(J31:J38)</f>
        <v>0.15625</v>
      </c>
      <c r="L31" s="406" t="str">
        <f>'5- Identificación Riesgos 2025'!I32</f>
        <v>Afectación de reputacion,imagén,  credibilidad, satisfacción de usuarios y PI</v>
      </c>
      <c r="M31" s="408" t="s">
        <v>393</v>
      </c>
      <c r="N31" s="406" t="s">
        <v>363</v>
      </c>
      <c r="O31" s="406" t="s">
        <v>363</v>
      </c>
      <c r="P31" s="406" t="s">
        <v>363</v>
      </c>
      <c r="Q31" s="406" t="s">
        <v>363</v>
      </c>
      <c r="R31" s="407">
        <f t="shared" ref="R31:R38" si="5">SUM(COUNTIF(N31,"SI")*25%,COUNTIF(O31,"SI")*40%,COUNTIF(P31,"SI")*25%,COUNTIF(Q31,"SI")*10%)</f>
        <v>1</v>
      </c>
      <c r="S31" s="711">
        <f>AVERAGE(R31:R38)</f>
        <v>0.125</v>
      </c>
      <c r="T31" s="699" t="e">
        <f>CONCATENATE(INDEX('8- Políticas de Administración '!$B$6:$F$10,MATCH(ROUND(IF((RIGHT('5- Identificación Riesgos 2025'!H32,1)-'6- Valoración Controles'!K31)&lt;1,1,(RIGHT('5- Identificación Riesgos 2025'!H32,1)-'6- Valoración Controles'!K31)),0),'8- Políticas de Administración '!$F$6:$F$10,0),1)," - ",ROUND(IF((RIGHT('5- Identificación Riesgos 2025'!H32,1)-'6- Valoración Controles'!K31)&lt;1,1,(RIGHT('5- Identificación Riesgos 2025'!H32,1)-'6- Valoración Controles'!K31)),0))</f>
        <v>#VALUE!</v>
      </c>
      <c r="U31" s="701" t="str">
        <f>CONCATENATE(INDEX('8- Políticas de Administración '!$B$17:$F$21,MATCH(ROUND(IF((RIGHT('5- Identificación Riesgos 2025'!M32,1)-'6- Valoración Controles'!S31)&lt;1,1,(RIGHT('5- Identificación Riesgos 2025'!M32,1)-'6- Valoración Controles'!S31)),0),'8- Políticas de Administración '!$F$17:$F$21,0),1)," - ",ROUND(IF((RIGHT('5- Identificación Riesgos 2025'!M32,1)-'6- Valoración Controles'!S31)&lt;1,1,(RIGHT('5- Identificación Riesgos 2025'!M32,1)-'6- Valoración Controles'!S31)),0))</f>
        <v>Mayor - 4</v>
      </c>
      <c r="V31" s="696" t="e">
        <f>CONCATENATE(VLOOKUP((LEFT(T31,LEN(T31)-4)&amp;LEFT(U31,LEN(U31)-4)),'9- Matriz de Calor '!$D$18:$E$42,2,0)," - ",RIGHT(T31,1)*RIGHT(U31,1))</f>
        <v>#VALUE!</v>
      </c>
    </row>
    <row r="32" spans="1:22" s="308" customFormat="1" ht="93" hidden="1" customHeight="1">
      <c r="A32" s="704"/>
      <c r="B32" s="707"/>
      <c r="C32" s="337" t="str">
        <f>'5- Identificación Riesgos 2025'!D33</f>
        <v xml:space="preserve">3 Fallas en los controles de los procesos </v>
      </c>
      <c r="D32" s="338"/>
      <c r="E32" s="339"/>
      <c r="F32" s="340" t="s">
        <v>362</v>
      </c>
      <c r="G32" s="340" t="s">
        <v>362</v>
      </c>
      <c r="H32" s="340" t="s">
        <v>362</v>
      </c>
      <c r="I32" s="340" t="s">
        <v>362</v>
      </c>
      <c r="J32" s="341">
        <f t="shared" si="4"/>
        <v>0</v>
      </c>
      <c r="K32" s="712"/>
      <c r="L32" s="340" t="str">
        <f>'5- Identificación Riesgos 2025'!I33</f>
        <v>Afectación Económica</v>
      </c>
      <c r="M32" s="342" t="s">
        <v>394</v>
      </c>
      <c r="N32" s="340"/>
      <c r="O32" s="340"/>
      <c r="P32" s="340"/>
      <c r="Q32" s="340"/>
      <c r="R32" s="341">
        <f t="shared" si="5"/>
        <v>0</v>
      </c>
      <c r="S32" s="712"/>
      <c r="T32" s="699"/>
      <c r="U32" s="701"/>
      <c r="V32" s="696"/>
    </row>
    <row r="33" spans="1:22" s="308" customFormat="1" ht="45" hidden="1" customHeight="1">
      <c r="A33" s="704"/>
      <c r="B33" s="707"/>
      <c r="C33" s="337" t="e">
        <f>'5- Identificación Riesgos 2025'!#REF!</f>
        <v>#REF!</v>
      </c>
      <c r="D33" s="338"/>
      <c r="E33" s="339"/>
      <c r="F33" s="340" t="s">
        <v>363</v>
      </c>
      <c r="G33" s="340" t="s">
        <v>363</v>
      </c>
      <c r="H33" s="340" t="s">
        <v>363</v>
      </c>
      <c r="I33" s="340" t="s">
        <v>363</v>
      </c>
      <c r="J33" s="341">
        <f t="shared" si="4"/>
        <v>1</v>
      </c>
      <c r="K33" s="712"/>
      <c r="L33" s="340" t="e">
        <f>'5- Identificación Riesgos 2025'!#REF!</f>
        <v>#REF!</v>
      </c>
      <c r="M33" s="343"/>
      <c r="N33" s="340"/>
      <c r="O33" s="340"/>
      <c r="P33" s="340"/>
      <c r="Q33" s="340"/>
      <c r="R33" s="341">
        <f t="shared" si="5"/>
        <v>0</v>
      </c>
      <c r="S33" s="712"/>
      <c r="T33" s="699"/>
      <c r="U33" s="701"/>
      <c r="V33" s="696"/>
    </row>
    <row r="34" spans="1:22" s="308" customFormat="1" ht="45" hidden="1" customHeight="1">
      <c r="A34" s="704"/>
      <c r="B34" s="707"/>
      <c r="C34" s="337"/>
      <c r="D34" s="338"/>
      <c r="E34" s="339"/>
      <c r="F34" s="340"/>
      <c r="G34" s="340"/>
      <c r="H34" s="340"/>
      <c r="I34" s="340"/>
      <c r="J34" s="341">
        <f t="shared" si="4"/>
        <v>0</v>
      </c>
      <c r="K34" s="712"/>
      <c r="L34" s="340" t="e">
        <f>'5- Identificación Riesgos 2025'!#REF!</f>
        <v>#REF!</v>
      </c>
      <c r="M34" s="343"/>
      <c r="N34" s="340"/>
      <c r="O34" s="340"/>
      <c r="P34" s="340"/>
      <c r="Q34" s="340"/>
      <c r="R34" s="341">
        <f t="shared" si="5"/>
        <v>0</v>
      </c>
      <c r="S34" s="712"/>
      <c r="T34" s="699"/>
      <c r="U34" s="701"/>
      <c r="V34" s="696"/>
    </row>
    <row r="35" spans="1:22" s="308" customFormat="1" hidden="1">
      <c r="A35" s="704"/>
      <c r="B35" s="707"/>
      <c r="C35" s="337"/>
      <c r="D35" s="338"/>
      <c r="E35" s="338"/>
      <c r="F35" s="340"/>
      <c r="G35" s="340"/>
      <c r="H35" s="340"/>
      <c r="I35" s="340"/>
      <c r="J35" s="341">
        <f t="shared" si="4"/>
        <v>0</v>
      </c>
      <c r="K35" s="712"/>
      <c r="L35" s="340" t="e">
        <f>'5- Identificación Riesgos 2025'!#REF!</f>
        <v>#REF!</v>
      </c>
      <c r="M35" s="343"/>
      <c r="N35" s="340"/>
      <c r="O35" s="340"/>
      <c r="P35" s="340"/>
      <c r="Q35" s="340"/>
      <c r="R35" s="341">
        <f t="shared" si="5"/>
        <v>0</v>
      </c>
      <c r="S35" s="712"/>
      <c r="T35" s="699"/>
      <c r="U35" s="701"/>
      <c r="V35" s="696"/>
    </row>
    <row r="36" spans="1:22" s="308" customFormat="1" hidden="1">
      <c r="A36" s="704"/>
      <c r="B36" s="707"/>
      <c r="C36" s="337"/>
      <c r="D36" s="338"/>
      <c r="E36" s="339"/>
      <c r="F36" s="340"/>
      <c r="G36" s="340"/>
      <c r="H36" s="340"/>
      <c r="I36" s="340"/>
      <c r="J36" s="341">
        <f t="shared" si="4"/>
        <v>0</v>
      </c>
      <c r="K36" s="712"/>
      <c r="L36" s="340" t="e">
        <f>'5- Identificación Riesgos 2025'!#REF!</f>
        <v>#REF!</v>
      </c>
      <c r="M36" s="343"/>
      <c r="N36" s="340"/>
      <c r="O36" s="340"/>
      <c r="P36" s="340"/>
      <c r="Q36" s="340"/>
      <c r="R36" s="341">
        <f t="shared" si="5"/>
        <v>0</v>
      </c>
      <c r="S36" s="712"/>
      <c r="T36" s="699"/>
      <c r="U36" s="701"/>
      <c r="V36" s="696"/>
    </row>
    <row r="37" spans="1:22" s="308" customFormat="1" hidden="1">
      <c r="A37" s="704"/>
      <c r="B37" s="707"/>
      <c r="C37" s="337"/>
      <c r="D37" s="338"/>
      <c r="E37" s="339"/>
      <c r="F37" s="340"/>
      <c r="G37" s="340"/>
      <c r="H37" s="340"/>
      <c r="I37" s="340"/>
      <c r="J37" s="341">
        <f t="shared" si="4"/>
        <v>0</v>
      </c>
      <c r="K37" s="712"/>
      <c r="L37" s="340" t="e">
        <f>'5- Identificación Riesgos 2025'!#REF!</f>
        <v>#REF!</v>
      </c>
      <c r="M37" s="343"/>
      <c r="N37" s="340"/>
      <c r="O37" s="340"/>
      <c r="P37" s="340"/>
      <c r="Q37" s="340"/>
      <c r="R37" s="341">
        <f t="shared" si="5"/>
        <v>0</v>
      </c>
      <c r="S37" s="712"/>
      <c r="T37" s="699"/>
      <c r="U37" s="701"/>
      <c r="V37" s="696"/>
    </row>
    <row r="38" spans="1:22" s="308" customFormat="1" hidden="1">
      <c r="A38" s="704"/>
      <c r="B38" s="707"/>
      <c r="C38" s="337"/>
      <c r="D38" s="338"/>
      <c r="E38" s="339"/>
      <c r="F38" s="340"/>
      <c r="G38" s="340"/>
      <c r="H38" s="340"/>
      <c r="I38" s="340"/>
      <c r="J38" s="341">
        <f t="shared" si="4"/>
        <v>0</v>
      </c>
      <c r="K38" s="712"/>
      <c r="L38" s="340" t="e">
        <f>'5- Identificación Riesgos 2025'!#REF!</f>
        <v>#REF!</v>
      </c>
      <c r="M38" s="343"/>
      <c r="N38" s="340"/>
      <c r="O38" s="340"/>
      <c r="P38" s="340"/>
      <c r="Q38" s="340"/>
      <c r="R38" s="341">
        <f t="shared" si="5"/>
        <v>0</v>
      </c>
      <c r="S38" s="712"/>
      <c r="T38" s="699"/>
      <c r="U38" s="701"/>
      <c r="V38" s="696"/>
    </row>
    <row r="39" spans="1:22" s="308" customFormat="1" ht="31.5" hidden="1" customHeight="1">
      <c r="A39" s="704"/>
      <c r="B39" s="707"/>
      <c r="C39" s="337" t="e">
        <f>'5- Identificación Riesgos 2025'!#REF!</f>
        <v>#REF!</v>
      </c>
      <c r="D39" s="338"/>
      <c r="E39" s="339"/>
      <c r="F39" s="340"/>
      <c r="G39" s="340"/>
      <c r="H39" s="340"/>
      <c r="I39" s="340"/>
      <c r="J39" s="341"/>
      <c r="K39" s="344"/>
      <c r="L39" s="340" t="e">
        <f>'5- Identificación Riesgos 2025'!#REF!</f>
        <v>#REF!</v>
      </c>
      <c r="M39" s="343"/>
      <c r="N39" s="340" t="s">
        <v>363</v>
      </c>
      <c r="O39" s="340" t="s">
        <v>363</v>
      </c>
      <c r="P39" s="340" t="s">
        <v>363</v>
      </c>
      <c r="Q39" s="340" t="s">
        <v>363</v>
      </c>
      <c r="R39" s="341">
        <f t="shared" ref="R39:R48" si="6">SUM(COUNTIF(N39,"SI")*25%,COUNTIF(O39,"SI")*40%,COUNTIF(P39,"SI")*25%,COUNTIF(Q39,"SI")*10%)</f>
        <v>1</v>
      </c>
      <c r="S39" s="344">
        <f>AVERAGE(R39:R50)</f>
        <v>0.25</v>
      </c>
      <c r="T39" s="699"/>
      <c r="U39" s="701"/>
      <c r="V39" s="696"/>
    </row>
    <row r="40" spans="1:22" s="308" customFormat="1" ht="27" hidden="1" customHeight="1" thickBot="1">
      <c r="A40" s="705"/>
      <c r="B40" s="708"/>
      <c r="C40" s="345" t="e">
        <f>'5- Identificación Riesgos 2025'!#REF!</f>
        <v>#REF!</v>
      </c>
      <c r="D40" s="346"/>
      <c r="E40" s="347"/>
      <c r="F40" s="348"/>
      <c r="G40" s="348"/>
      <c r="H40" s="348"/>
      <c r="I40" s="348"/>
      <c r="J40" s="349"/>
      <c r="K40" s="350"/>
      <c r="L40" s="348" t="e">
        <f>'5- Identificación Riesgos 2025'!#REF!</f>
        <v>#REF!</v>
      </c>
      <c r="M40" s="351"/>
      <c r="N40" s="348"/>
      <c r="O40" s="348"/>
      <c r="P40" s="348"/>
      <c r="Q40" s="348"/>
      <c r="R40" s="349">
        <f t="shared" si="6"/>
        <v>0</v>
      </c>
      <c r="S40" s="350"/>
      <c r="T40" s="700"/>
      <c r="U40" s="702"/>
      <c r="V40" s="697"/>
    </row>
    <row r="41" spans="1:22" s="308" customFormat="1" ht="118.5" hidden="1" customHeight="1" thickBot="1">
      <c r="A41" s="703">
        <v>7</v>
      </c>
      <c r="B41" s="706" t="str">
        <f>'5- Identificación Riesgos 2025'!B34</f>
        <v xml:space="preserve">Recibir, ofrecer, prometer, entregar o aceptar dadivas  o beneficios a nombre propio o de terceros para  demorar, retener, alterar o direccionar fallos judiciales </v>
      </c>
      <c r="C41" s="331" t="str">
        <f>'5- Identificación Riesgos 2025'!D34</f>
        <v>2.Falta de ética  de los servidores judiciales</v>
      </c>
      <c r="D41" s="332"/>
      <c r="E41" s="333" t="s">
        <v>392</v>
      </c>
      <c r="F41" s="334" t="s">
        <v>362</v>
      </c>
      <c r="G41" s="334" t="s">
        <v>363</v>
      </c>
      <c r="H41" s="334" t="s">
        <v>362</v>
      </c>
      <c r="I41" s="334" t="s">
        <v>362</v>
      </c>
      <c r="J41" s="335">
        <f t="shared" ref="J41:J48" si="7">COUNTIF(F41:I41,"SI")/4</f>
        <v>0.25</v>
      </c>
      <c r="K41" s="713">
        <f>AVERAGE(J41:J48)</f>
        <v>0.15625</v>
      </c>
      <c r="L41" s="334" t="str">
        <f>'5- Identificación Riesgos 2025'!I34</f>
        <v>Afectación de reputacion,imagén,  credibilidad, satisfacción de usuarios y PI</v>
      </c>
      <c r="M41" s="336" t="s">
        <v>395</v>
      </c>
      <c r="N41" s="334" t="s">
        <v>363</v>
      </c>
      <c r="O41" s="334" t="s">
        <v>363</v>
      </c>
      <c r="P41" s="334" t="s">
        <v>363</v>
      </c>
      <c r="Q41" s="334" t="s">
        <v>363</v>
      </c>
      <c r="R41" s="335">
        <f t="shared" si="6"/>
        <v>1</v>
      </c>
      <c r="S41" s="713">
        <f>AVERAGE(R41:R48)</f>
        <v>0.125</v>
      </c>
      <c r="T41" s="714" t="e">
        <f>CONCATENATE(INDEX('8- Políticas de Administración '!$B$6:$F$10,MATCH(ROUND(IF((RIGHT('5- Identificación Riesgos 2025'!H34,1)-'6- Valoración Controles'!K41)&lt;1,1,(RIGHT('5- Identificación Riesgos 2025'!H34,1)-'6- Valoración Controles'!K41)),0),'8- Políticas de Administración '!$F$6:$F$10,0),1)," - ",ROUND(IF((RIGHT('5- Identificación Riesgos 2025'!H34,1)-'6- Valoración Controles'!K41)&lt;1,1,(RIGHT('5- Identificación Riesgos 2025'!H34,1)-'6- Valoración Controles'!K41)),0))</f>
        <v>#VALUE!</v>
      </c>
      <c r="U41" s="715" t="str">
        <f>CONCATENATE(INDEX('8- Políticas de Administración '!$B$17:$F$21,MATCH(ROUND(IF((RIGHT('5- Identificación Riesgos 2025'!M34,1)-'6- Valoración Controles'!S41)&lt;1,1,(RIGHT('5- Identificación Riesgos 2025'!M34,1)-'6- Valoración Controles'!S41)),0),'8- Políticas de Administración '!$F$17:$F$21,0),1)," - ",ROUND(IF((RIGHT('5- Identificación Riesgos 2025'!M34,1)-'6- Valoración Controles'!S41)&lt;1,1,(RIGHT('5- Identificación Riesgos 2025'!M34,1)-'6- Valoración Controles'!S41)),0))</f>
        <v>Mayor - 4</v>
      </c>
      <c r="V41" s="695" t="e">
        <f>CONCATENATE(VLOOKUP((LEFT(T41,LEN(T41)-4)&amp;LEFT(U41,LEN(U41)-4)),'9- Matriz de Calor '!$D$18:$E$42,2,0)," - ",RIGHT(T41,1)*RIGHT(U41,1))</f>
        <v>#VALUE!</v>
      </c>
    </row>
    <row r="42" spans="1:22" s="308" customFormat="1" ht="96" hidden="1" customHeight="1">
      <c r="A42" s="704"/>
      <c r="B42" s="707"/>
      <c r="C42" s="337" t="str">
        <f>'5- Identificación Riesgos 2025'!D35</f>
        <v xml:space="preserve">2. Desconocimiento del Código de Etica y Buen Gobierno.   </v>
      </c>
      <c r="D42" s="338"/>
      <c r="E42" s="339"/>
      <c r="F42" s="340" t="s">
        <v>362</v>
      </c>
      <c r="G42" s="340" t="s">
        <v>362</v>
      </c>
      <c r="H42" s="340" t="s">
        <v>362</v>
      </c>
      <c r="I42" s="340" t="s">
        <v>362</v>
      </c>
      <c r="J42" s="341">
        <f t="shared" si="7"/>
        <v>0</v>
      </c>
      <c r="K42" s="712"/>
      <c r="L42" s="340" t="str">
        <f>'5- Identificación Riesgos 2025'!I35</f>
        <v>Afectación Económica</v>
      </c>
      <c r="M42" s="336" t="s">
        <v>396</v>
      </c>
      <c r="N42" s="340"/>
      <c r="O42" s="340"/>
      <c r="P42" s="340"/>
      <c r="Q42" s="340"/>
      <c r="R42" s="341">
        <f t="shared" si="6"/>
        <v>0</v>
      </c>
      <c r="S42" s="712"/>
      <c r="T42" s="699"/>
      <c r="U42" s="701"/>
      <c r="V42" s="696"/>
    </row>
    <row r="43" spans="1:22" s="308" customFormat="1" ht="123" hidden="1" customHeight="1">
      <c r="A43" s="704"/>
      <c r="B43" s="707"/>
      <c r="C43" s="337" t="e">
        <f>'5- Identificación Riesgos 2025'!#REF!</f>
        <v>#REF!</v>
      </c>
      <c r="D43" s="338"/>
      <c r="E43" s="339"/>
      <c r="F43" s="340" t="s">
        <v>363</v>
      </c>
      <c r="G43" s="340" t="s">
        <v>363</v>
      </c>
      <c r="H43" s="340" t="s">
        <v>363</v>
      </c>
      <c r="I43" s="340" t="s">
        <v>363</v>
      </c>
      <c r="J43" s="341">
        <f t="shared" si="7"/>
        <v>1</v>
      </c>
      <c r="K43" s="712"/>
      <c r="L43" s="340"/>
      <c r="M43" s="352"/>
      <c r="N43" s="340"/>
      <c r="O43" s="340"/>
      <c r="P43" s="340"/>
      <c r="Q43" s="340"/>
      <c r="R43" s="341">
        <f t="shared" si="6"/>
        <v>0</v>
      </c>
      <c r="S43" s="712"/>
      <c r="T43" s="699"/>
      <c r="U43" s="701"/>
      <c r="V43" s="696"/>
    </row>
    <row r="44" spans="1:22" s="308" customFormat="1" ht="45" hidden="1" customHeight="1">
      <c r="A44" s="704"/>
      <c r="B44" s="707"/>
      <c r="C44" s="337"/>
      <c r="D44" s="338"/>
      <c r="E44" s="339"/>
      <c r="F44" s="340"/>
      <c r="G44" s="340"/>
      <c r="H44" s="340"/>
      <c r="I44" s="340"/>
      <c r="J44" s="341">
        <f t="shared" si="7"/>
        <v>0</v>
      </c>
      <c r="K44" s="712"/>
      <c r="L44" s="340" t="e">
        <f>'5- Identificación Riesgos 2025'!#REF!</f>
        <v>#REF!</v>
      </c>
      <c r="M44" s="343"/>
      <c r="N44" s="340"/>
      <c r="O44" s="340"/>
      <c r="P44" s="340"/>
      <c r="Q44" s="340"/>
      <c r="R44" s="341">
        <f t="shared" si="6"/>
        <v>0</v>
      </c>
      <c r="S44" s="712"/>
      <c r="T44" s="699"/>
      <c r="U44" s="701"/>
      <c r="V44" s="696"/>
    </row>
    <row r="45" spans="1:22" s="308" customFormat="1" hidden="1">
      <c r="A45" s="704"/>
      <c r="B45" s="707"/>
      <c r="C45" s="337"/>
      <c r="D45" s="338"/>
      <c r="E45" s="338"/>
      <c r="F45" s="340"/>
      <c r="G45" s="340"/>
      <c r="H45" s="340"/>
      <c r="I45" s="340"/>
      <c r="J45" s="341">
        <f t="shared" si="7"/>
        <v>0</v>
      </c>
      <c r="K45" s="712"/>
      <c r="L45" s="340" t="e">
        <f>'5- Identificación Riesgos 2025'!#REF!</f>
        <v>#REF!</v>
      </c>
      <c r="M45" s="343"/>
      <c r="N45" s="340"/>
      <c r="O45" s="340"/>
      <c r="P45" s="340"/>
      <c r="Q45" s="340"/>
      <c r="R45" s="341">
        <f t="shared" si="6"/>
        <v>0</v>
      </c>
      <c r="S45" s="712"/>
      <c r="T45" s="699"/>
      <c r="U45" s="701"/>
      <c r="V45" s="696"/>
    </row>
    <row r="46" spans="1:22" s="308" customFormat="1" hidden="1">
      <c r="A46" s="704"/>
      <c r="B46" s="707"/>
      <c r="C46" s="337"/>
      <c r="D46" s="338"/>
      <c r="E46" s="339"/>
      <c r="F46" s="340"/>
      <c r="G46" s="340"/>
      <c r="H46" s="340"/>
      <c r="I46" s="340"/>
      <c r="J46" s="341">
        <f t="shared" si="7"/>
        <v>0</v>
      </c>
      <c r="K46" s="712"/>
      <c r="L46" s="340" t="e">
        <f>'5- Identificación Riesgos 2025'!#REF!</f>
        <v>#REF!</v>
      </c>
      <c r="M46" s="343"/>
      <c r="N46" s="340"/>
      <c r="O46" s="340"/>
      <c r="P46" s="340"/>
      <c r="Q46" s="340"/>
      <c r="R46" s="341">
        <f t="shared" si="6"/>
        <v>0</v>
      </c>
      <c r="S46" s="712"/>
      <c r="T46" s="699"/>
      <c r="U46" s="701"/>
      <c r="V46" s="696"/>
    </row>
    <row r="47" spans="1:22" s="308" customFormat="1" hidden="1">
      <c r="A47" s="704"/>
      <c r="B47" s="707"/>
      <c r="C47" s="337"/>
      <c r="D47" s="338"/>
      <c r="E47" s="339"/>
      <c r="F47" s="340"/>
      <c r="G47" s="340"/>
      <c r="H47" s="340"/>
      <c r="I47" s="340"/>
      <c r="J47" s="341">
        <f t="shared" si="7"/>
        <v>0</v>
      </c>
      <c r="K47" s="712"/>
      <c r="L47" s="340" t="e">
        <f>'5- Identificación Riesgos 2025'!#REF!</f>
        <v>#REF!</v>
      </c>
      <c r="M47" s="343"/>
      <c r="N47" s="340"/>
      <c r="O47" s="340"/>
      <c r="P47" s="340"/>
      <c r="Q47" s="340"/>
      <c r="R47" s="341">
        <f t="shared" si="6"/>
        <v>0</v>
      </c>
      <c r="S47" s="712"/>
      <c r="T47" s="699"/>
      <c r="U47" s="701"/>
      <c r="V47" s="696"/>
    </row>
    <row r="48" spans="1:22" s="308" customFormat="1" hidden="1">
      <c r="A48" s="704"/>
      <c r="B48" s="707"/>
      <c r="C48" s="337"/>
      <c r="D48" s="338"/>
      <c r="E48" s="339"/>
      <c r="F48" s="340"/>
      <c r="G48" s="340"/>
      <c r="H48" s="340"/>
      <c r="I48" s="340"/>
      <c r="J48" s="341">
        <f t="shared" si="7"/>
        <v>0</v>
      </c>
      <c r="K48" s="712"/>
      <c r="L48" s="340" t="e">
        <f>'5- Identificación Riesgos 2025'!#REF!</f>
        <v>#REF!</v>
      </c>
      <c r="M48" s="343"/>
      <c r="N48" s="340"/>
      <c r="O48" s="340"/>
      <c r="P48" s="340"/>
      <c r="Q48" s="340"/>
      <c r="R48" s="341">
        <f t="shared" si="6"/>
        <v>0</v>
      </c>
      <c r="S48" s="712"/>
      <c r="T48" s="699"/>
      <c r="U48" s="701"/>
      <c r="V48" s="696"/>
    </row>
    <row r="49" spans="1:22" s="308" customFormat="1" ht="31.5" hidden="1" customHeight="1">
      <c r="A49" s="704"/>
      <c r="B49" s="707"/>
      <c r="C49" s="337" t="e">
        <f>'5- Identificación Riesgos 2025'!#REF!</f>
        <v>#REF!</v>
      </c>
      <c r="D49" s="338"/>
      <c r="E49" s="339"/>
      <c r="F49" s="340"/>
      <c r="G49" s="340"/>
      <c r="H49" s="340"/>
      <c r="I49" s="340"/>
      <c r="J49" s="341"/>
      <c r="K49" s="344"/>
      <c r="L49" s="340" t="e">
        <f>'5- Identificación Riesgos 2025'!#REF!</f>
        <v>#REF!</v>
      </c>
      <c r="M49" s="343"/>
      <c r="N49" s="340" t="s">
        <v>363</v>
      </c>
      <c r="O49" s="340" t="s">
        <v>363</v>
      </c>
      <c r="P49" s="340" t="s">
        <v>363</v>
      </c>
      <c r="Q49" s="340" t="s">
        <v>363</v>
      </c>
      <c r="R49" s="341">
        <f t="shared" ref="R49:R50" si="8">SUM(COUNTIF(N49,"SI")*25%,COUNTIF(O49,"SI")*40%,COUNTIF(P49,"SI")*25%,COUNTIF(Q49,"SI")*10%)</f>
        <v>1</v>
      </c>
      <c r="S49" s="344">
        <f t="shared" ref="S49" si="9">AVERAGE(R49:R57)</f>
        <v>0.5</v>
      </c>
      <c r="T49" s="699"/>
      <c r="U49" s="701"/>
      <c r="V49" s="696"/>
    </row>
    <row r="50" spans="1:22" s="308" customFormat="1" ht="27" hidden="1" customHeight="1" thickBot="1">
      <c r="A50" s="705"/>
      <c r="B50" s="708"/>
      <c r="C50" s="345" t="e">
        <f>'5- Identificación Riesgos 2025'!#REF!</f>
        <v>#REF!</v>
      </c>
      <c r="D50" s="346"/>
      <c r="E50" s="347"/>
      <c r="F50" s="348"/>
      <c r="G50" s="348"/>
      <c r="H50" s="348"/>
      <c r="I50" s="348"/>
      <c r="J50" s="349"/>
      <c r="K50" s="350"/>
      <c r="L50" s="348" t="e">
        <f>'5- Identificación Riesgos 2025'!#REF!</f>
        <v>#REF!</v>
      </c>
      <c r="M50" s="351"/>
      <c r="N50" s="348"/>
      <c r="O50" s="348"/>
      <c r="P50" s="348"/>
      <c r="Q50" s="348"/>
      <c r="R50" s="349">
        <f t="shared" si="8"/>
        <v>0</v>
      </c>
      <c r="S50" s="350"/>
      <c r="T50" s="700"/>
      <c r="U50" s="702"/>
      <c r="V50" s="697"/>
    </row>
    <row r="53" spans="1:22">
      <c r="E53" s="402" t="s">
        <v>397</v>
      </c>
    </row>
  </sheetData>
  <mergeCells count="67">
    <mergeCell ref="T31:T40"/>
    <mergeCell ref="U31:U40"/>
    <mergeCell ref="A41:A50"/>
    <mergeCell ref="B41:B50"/>
    <mergeCell ref="B31:B40"/>
    <mergeCell ref="A31:A40"/>
    <mergeCell ref="K31:K38"/>
    <mergeCell ref="S31:S38"/>
    <mergeCell ref="K41:K48"/>
    <mergeCell ref="S41:S48"/>
    <mergeCell ref="T41:T50"/>
    <mergeCell ref="U41:U50"/>
    <mergeCell ref="V41:V50"/>
    <mergeCell ref="V31:V40"/>
    <mergeCell ref="A10:A14"/>
    <mergeCell ref="B10:B14"/>
    <mergeCell ref="C5:V5"/>
    <mergeCell ref="C6:V6"/>
    <mergeCell ref="S10:S14"/>
    <mergeCell ref="T10:T14"/>
    <mergeCell ref="U10:U14"/>
    <mergeCell ref="V10:V14"/>
    <mergeCell ref="K10:K14"/>
    <mergeCell ref="A15:A18"/>
    <mergeCell ref="T19:T24"/>
    <mergeCell ref="U19:U24"/>
    <mergeCell ref="V19:V24"/>
    <mergeCell ref="A19:A24"/>
    <mergeCell ref="E1:V3"/>
    <mergeCell ref="A1:C3"/>
    <mergeCell ref="T7:V7"/>
    <mergeCell ref="D7:R7"/>
    <mergeCell ref="A8:A9"/>
    <mergeCell ref="B8:B9"/>
    <mergeCell ref="C8:C9"/>
    <mergeCell ref="D8:D9"/>
    <mergeCell ref="E8:E9"/>
    <mergeCell ref="F8:K8"/>
    <mergeCell ref="L8:S8"/>
    <mergeCell ref="A5:B5"/>
    <mergeCell ref="A6:B6"/>
    <mergeCell ref="A7:C7"/>
    <mergeCell ref="A4:B4"/>
    <mergeCell ref="C4:V4"/>
    <mergeCell ref="K19:K24"/>
    <mergeCell ref="S19:S24"/>
    <mergeCell ref="B15:B18"/>
    <mergeCell ref="K15:K18"/>
    <mergeCell ref="V15:V18"/>
    <mergeCell ref="T15:T18"/>
    <mergeCell ref="U15:U18"/>
    <mergeCell ref="S15:S18"/>
    <mergeCell ref="B19:B24"/>
    <mergeCell ref="T25:T28"/>
    <mergeCell ref="U25:U28"/>
    <mergeCell ref="V25:V28"/>
    <mergeCell ref="A25:A28"/>
    <mergeCell ref="B25:B28"/>
    <mergeCell ref="K25:K28"/>
    <mergeCell ref="S25:S28"/>
    <mergeCell ref="T29:T30"/>
    <mergeCell ref="U29:U30"/>
    <mergeCell ref="V29:V30"/>
    <mergeCell ref="A29:A30"/>
    <mergeCell ref="B29:B30"/>
    <mergeCell ref="K29:K30"/>
    <mergeCell ref="S29:S30"/>
  </mergeCells>
  <conditionalFormatting sqref="T10 T15 T19 T25">
    <cfRule type="containsText" dxfId="668" priority="468" operator="containsText" text="Muy Alta">
      <formula>NOT(ISERROR(SEARCH("Muy Alta",T10)))</formula>
    </cfRule>
    <cfRule type="containsText" dxfId="667" priority="473" operator="containsText" text="Media">
      <formula>NOT(ISERROR(SEARCH("Media",T10)))</formula>
    </cfRule>
    <cfRule type="containsText" dxfId="666" priority="472" operator="containsText" text="Media">
      <formula>NOT(ISERROR(SEARCH("Media",T10)))</formula>
    </cfRule>
    <cfRule type="containsText" dxfId="665" priority="471" operator="containsText" text="Media">
      <formula>NOT(ISERROR(SEARCH("Media",T10)))</formula>
    </cfRule>
    <cfRule type="containsText" dxfId="664" priority="470" operator="containsText" text="Alta">
      <formula>NOT(ISERROR(SEARCH("Alta",T10)))</formula>
    </cfRule>
    <cfRule type="containsText" dxfId="663" priority="482" operator="containsText" text="Media">
      <formula>NOT(ISERROR(SEARCH("Media",T10)))</formula>
    </cfRule>
    <cfRule type="containsText" dxfId="662" priority="467" operator="containsText" text="Baja">
      <formula>NOT(ISERROR(SEARCH("Baja",T10)))</formula>
    </cfRule>
    <cfRule type="containsText" dxfId="661" priority="466" operator="containsText" text="Muy Baja">
      <formula>NOT(ISERROR(SEARCH("Muy Baja",T10)))</formula>
    </cfRule>
    <cfRule type="containsText" dxfId="660" priority="475" operator="containsText" text="Baja">
      <formula>NOT(ISERROR(SEARCH("Baja",T10)))</formula>
    </cfRule>
    <cfRule type="cellIs" dxfId="659" priority="488" operator="between">
      <formula>0</formula>
      <formula>2</formula>
    </cfRule>
    <cfRule type="containsText" dxfId="658" priority="474" operator="containsText" text="Muy Baja">
      <formula>NOT(ISERROR(SEARCH("Muy Baja",T10)))</formula>
    </cfRule>
    <cfRule type="containsText" dxfId="657" priority="476" operator="containsText" text="Muy Baja">
      <formula>NOT(ISERROR(SEARCH("Muy Baja",T10)))</formula>
    </cfRule>
    <cfRule type="containsText" dxfId="656" priority="477" operator="containsText" text="Muy Baja">
      <formula>NOT(ISERROR(SEARCH("Muy Baja",T10)))</formula>
    </cfRule>
    <cfRule type="containsText" dxfId="655" priority="478" operator="containsText" text="Muy Baja">
      <formula>NOT(ISERROR(SEARCH("Muy Baja",T10)))</formula>
    </cfRule>
    <cfRule type="containsText" dxfId="654" priority="479" operator="containsText" text="Muy Baja'Tabla probabilidad'!">
      <formula>NOT(ISERROR(SEARCH("Muy Baja'Tabla probabilidad'!",T10)))</formula>
    </cfRule>
    <cfRule type="containsText" dxfId="653" priority="480" operator="containsText" text="Muy bajo">
      <formula>NOT(ISERROR(SEARCH("Muy bajo",T10)))</formula>
    </cfRule>
    <cfRule type="containsText" dxfId="652" priority="481" operator="containsText" text="Alta">
      <formula>NOT(ISERROR(SEARCH("Alta",T10)))</formula>
    </cfRule>
    <cfRule type="containsText" dxfId="651" priority="483" operator="containsText" text="Baja">
      <formula>NOT(ISERROR(SEARCH("Baja",T10)))</formula>
    </cfRule>
    <cfRule type="containsText" dxfId="650" priority="484" operator="containsText" text="Muy baja">
      <formula>NOT(ISERROR(SEARCH("Muy baja",T10)))</formula>
    </cfRule>
    <cfRule type="cellIs" dxfId="647" priority="487" operator="between">
      <formula>1</formula>
      <formula>2</formula>
    </cfRule>
  </conditionalFormatting>
  <conditionalFormatting sqref="T29 T31">
    <cfRule type="containsText" dxfId="646" priority="246" operator="containsText" text="Muy Baja">
      <formula>NOT(ISERROR(SEARCH("Muy Baja",T29)))</formula>
    </cfRule>
    <cfRule type="containsText" dxfId="645" priority="238" operator="containsText" text="Muy Alta">
      <formula>NOT(ISERROR(SEARCH("Muy Alta",T29)))</formula>
    </cfRule>
    <cfRule type="containsText" dxfId="644" priority="240" operator="containsText" text="Alta">
      <formula>NOT(ISERROR(SEARCH("Alta",T29)))</formula>
    </cfRule>
    <cfRule type="containsText" dxfId="643" priority="241" operator="containsText" text="Media">
      <formula>NOT(ISERROR(SEARCH("Media",T29)))</formula>
    </cfRule>
    <cfRule type="cellIs" dxfId="642" priority="257" operator="between">
      <formula>1</formula>
      <formula>2</formula>
    </cfRule>
    <cfRule type="containsText" dxfId="641" priority="242" operator="containsText" text="Media">
      <formula>NOT(ISERROR(SEARCH("Media",T29)))</formula>
    </cfRule>
    <cfRule type="containsText" dxfId="640" priority="243" operator="containsText" text="Media">
      <formula>NOT(ISERROR(SEARCH("Media",T29)))</formula>
    </cfRule>
    <cfRule type="containsText" dxfId="639" priority="244" operator="containsText" text="Muy Baja">
      <formula>NOT(ISERROR(SEARCH("Muy Baja",T29)))</formula>
    </cfRule>
    <cfRule type="containsText" dxfId="638" priority="245" operator="containsText" text="Baja">
      <formula>NOT(ISERROR(SEARCH("Baja",T29)))</formula>
    </cfRule>
    <cfRule type="cellIs" dxfId="637" priority="258" operator="between">
      <formula>0</formula>
      <formula>2</formula>
    </cfRule>
    <cfRule type="containsText" dxfId="634" priority="254" operator="containsText" text="Muy baja">
      <formula>NOT(ISERROR(SEARCH("Muy baja",T29)))</formula>
    </cfRule>
    <cfRule type="containsText" dxfId="633" priority="253" operator="containsText" text="Baja">
      <formula>NOT(ISERROR(SEARCH("Baja",T29)))</formula>
    </cfRule>
    <cfRule type="containsText" dxfId="632" priority="252" operator="containsText" text="Media">
      <formula>NOT(ISERROR(SEARCH("Media",T29)))</formula>
    </cfRule>
    <cfRule type="containsText" dxfId="631" priority="251" operator="containsText" text="Alta">
      <formula>NOT(ISERROR(SEARCH("Alta",T29)))</formula>
    </cfRule>
    <cfRule type="containsText" dxfId="630" priority="237" operator="containsText" text="Baja">
      <formula>NOT(ISERROR(SEARCH("Baja",T29)))</formula>
    </cfRule>
    <cfRule type="containsText" dxfId="629" priority="250" operator="containsText" text="Muy bajo">
      <formula>NOT(ISERROR(SEARCH("Muy bajo",T29)))</formula>
    </cfRule>
    <cfRule type="containsText" dxfId="628" priority="247" operator="containsText" text="Muy Baja">
      <formula>NOT(ISERROR(SEARCH("Muy Baja",T29)))</formula>
    </cfRule>
    <cfRule type="containsText" dxfId="627" priority="249" operator="containsText" text="Muy Baja'Tabla probabilidad'!">
      <formula>NOT(ISERROR(SEARCH("Muy Baja'Tabla probabilidad'!",T29)))</formula>
    </cfRule>
    <cfRule type="containsText" dxfId="626" priority="248" operator="containsText" text="Muy Baja">
      <formula>NOT(ISERROR(SEARCH("Muy Baja",T29)))</formula>
    </cfRule>
    <cfRule type="containsText" dxfId="625" priority="236" operator="containsText" text="Muy Baja">
      <formula>NOT(ISERROR(SEARCH("Muy Baja",T29)))</formula>
    </cfRule>
  </conditionalFormatting>
  <conditionalFormatting sqref="T41">
    <cfRule type="containsText" dxfId="624" priority="24" operator="containsText" text="Muy bajo">
      <formula>NOT(ISERROR(SEARCH("Muy bajo",T41)))</formula>
    </cfRule>
    <cfRule type="containsText" dxfId="623" priority="25" operator="containsText" text="Alta">
      <formula>NOT(ISERROR(SEARCH("Alta",T41)))</formula>
    </cfRule>
    <cfRule type="containsText" dxfId="622" priority="26" operator="containsText" text="Media">
      <formula>NOT(ISERROR(SEARCH("Media",T41)))</formula>
    </cfRule>
    <cfRule type="containsText" dxfId="621" priority="28" operator="containsText" text="Muy baja">
      <formula>NOT(ISERROR(SEARCH("Muy baja",T41)))</formula>
    </cfRule>
    <cfRule type="cellIs" dxfId="618" priority="31" operator="between">
      <formula>1</formula>
      <formula>2</formula>
    </cfRule>
    <cfRule type="cellIs" dxfId="617" priority="32" operator="between">
      <formula>0</formula>
      <formula>2</formula>
    </cfRule>
    <cfRule type="containsText" dxfId="616" priority="27" operator="containsText" text="Baja">
      <formula>NOT(ISERROR(SEARCH("Baja",T41)))</formula>
    </cfRule>
    <cfRule type="containsText" dxfId="615" priority="14" operator="containsText" text="Alta">
      <formula>NOT(ISERROR(SEARCH("Alta",T41)))</formula>
    </cfRule>
    <cfRule type="containsText" dxfId="614" priority="11" operator="containsText" text="Muy Baja">
      <formula>NOT(ISERROR(SEARCH("Muy Baja",T41)))</formula>
    </cfRule>
    <cfRule type="containsText" dxfId="613" priority="12" operator="containsText" text="Baja">
      <formula>NOT(ISERROR(SEARCH("Baja",T41)))</formula>
    </cfRule>
    <cfRule type="containsText" dxfId="612" priority="13" operator="containsText" text="Muy Alta">
      <formula>NOT(ISERROR(SEARCH("Muy Alta",T41)))</formula>
    </cfRule>
    <cfRule type="containsText" dxfId="611" priority="15" operator="containsText" text="Media">
      <formula>NOT(ISERROR(SEARCH("Media",T41)))</formula>
    </cfRule>
    <cfRule type="containsText" dxfId="610" priority="16" operator="containsText" text="Media">
      <formula>NOT(ISERROR(SEARCH("Media",T41)))</formula>
    </cfRule>
    <cfRule type="containsText" dxfId="609" priority="17" operator="containsText" text="Media">
      <formula>NOT(ISERROR(SEARCH("Media",T41)))</formula>
    </cfRule>
    <cfRule type="containsText" dxfId="608" priority="18" operator="containsText" text="Muy Baja">
      <formula>NOT(ISERROR(SEARCH("Muy Baja",T41)))</formula>
    </cfRule>
    <cfRule type="containsText" dxfId="607" priority="19" operator="containsText" text="Baja">
      <formula>NOT(ISERROR(SEARCH("Baja",T41)))</formula>
    </cfRule>
    <cfRule type="containsText" dxfId="606" priority="20" operator="containsText" text="Muy Baja">
      <formula>NOT(ISERROR(SEARCH("Muy Baja",T41)))</formula>
    </cfRule>
    <cfRule type="containsText" dxfId="605" priority="21" operator="containsText" text="Muy Baja">
      <formula>NOT(ISERROR(SEARCH("Muy Baja",T41)))</formula>
    </cfRule>
    <cfRule type="containsText" dxfId="604" priority="22" operator="containsText" text="Muy Baja">
      <formula>NOT(ISERROR(SEARCH("Muy Baja",T41)))</formula>
    </cfRule>
    <cfRule type="containsText" dxfId="603" priority="23" operator="containsText" text="Muy Baja'Tabla probabilidad'!">
      <formula>NOT(ISERROR(SEARCH("Muy Baja'Tabla probabilidad'!",T41)))</formula>
    </cfRule>
  </conditionalFormatting>
  <conditionalFormatting sqref="U10 U15 U19 U25">
    <cfRule type="containsText" dxfId="602" priority="461" operator="containsText" text="Mayor">
      <formula>NOT(ISERROR(SEARCH("Mayor",U10)))</formula>
    </cfRule>
    <cfRule type="containsText" dxfId="601" priority="462" operator="containsText" text="Alta">
      <formula>NOT(ISERROR(SEARCH("Alta",U10)))</formula>
    </cfRule>
    <cfRule type="containsText" dxfId="600" priority="463" operator="containsText" text="Moderado">
      <formula>NOT(ISERROR(SEARCH("Moderado",U10)))</formula>
    </cfRule>
    <cfRule type="containsText" dxfId="599" priority="464" operator="containsText" text="Menor">
      <formula>NOT(ISERROR(SEARCH("Menor",U10)))</formula>
    </cfRule>
    <cfRule type="containsText" dxfId="598" priority="460" operator="containsText" text="Catastrófico">
      <formula>NOT(ISERROR(SEARCH("Catastrófico",U10)))</formula>
    </cfRule>
    <cfRule type="containsText" dxfId="597" priority="465" operator="containsText" text="Leve">
      <formula>NOT(ISERROR(SEARCH("Leve",U10)))</formula>
    </cfRule>
  </conditionalFormatting>
  <conditionalFormatting sqref="U29 U31">
    <cfRule type="containsText" dxfId="596" priority="230" operator="containsText" text="Catastrófico">
      <formula>NOT(ISERROR(SEARCH("Catastrófico",U29)))</formula>
    </cfRule>
    <cfRule type="containsText" dxfId="595" priority="231" operator="containsText" text="Mayor">
      <formula>NOT(ISERROR(SEARCH("Mayor",U29)))</formula>
    </cfRule>
    <cfRule type="containsText" dxfId="594" priority="232" operator="containsText" text="Alta">
      <formula>NOT(ISERROR(SEARCH("Alta",U29)))</formula>
    </cfRule>
    <cfRule type="containsText" dxfId="593" priority="234" operator="containsText" text="Menor">
      <formula>NOT(ISERROR(SEARCH("Menor",U29)))</formula>
    </cfRule>
    <cfRule type="containsText" dxfId="592" priority="233" operator="containsText" text="Moderado">
      <formula>NOT(ISERROR(SEARCH("Moderado",U29)))</formula>
    </cfRule>
    <cfRule type="containsText" dxfId="591" priority="235" operator="containsText" text="Leve">
      <formula>NOT(ISERROR(SEARCH("Leve",U29)))</formula>
    </cfRule>
  </conditionalFormatting>
  <conditionalFormatting sqref="U41">
    <cfRule type="containsText" dxfId="590" priority="6" operator="containsText" text="Mayor">
      <formula>NOT(ISERROR(SEARCH("Mayor",U41)))</formula>
    </cfRule>
    <cfRule type="containsText" dxfId="589" priority="5" operator="containsText" text="Catastrófico">
      <formula>NOT(ISERROR(SEARCH("Catastrófico",U41)))</formula>
    </cfRule>
    <cfRule type="containsText" dxfId="588" priority="10" operator="containsText" text="Leve">
      <formula>NOT(ISERROR(SEARCH("Leve",U41)))</formula>
    </cfRule>
    <cfRule type="containsText" dxfId="587" priority="9" operator="containsText" text="Menor">
      <formula>NOT(ISERROR(SEARCH("Menor",U41)))</formula>
    </cfRule>
    <cfRule type="containsText" dxfId="586" priority="8" operator="containsText" text="Moderado">
      <formula>NOT(ISERROR(SEARCH("Moderado",U41)))</formula>
    </cfRule>
    <cfRule type="containsText" dxfId="585" priority="7" operator="containsText" text="Alta">
      <formula>NOT(ISERROR(SEARCH("Alta",U41)))</formula>
    </cfRule>
  </conditionalFormatting>
  <conditionalFormatting sqref="V10 V15">
    <cfRule type="containsText" dxfId="584" priority="427" operator="containsText" text="Moderado">
      <formula>NOT(ISERROR(SEARCH("Moderado",V10)))</formula>
    </cfRule>
    <cfRule type="containsText" dxfId="583" priority="426" operator="containsText" text="Bajo">
      <formula>NOT(ISERROR(SEARCH("Bajo",V10)))</formula>
    </cfRule>
    <cfRule type="containsText" dxfId="582" priority="425" operator="containsText" text="Alto">
      <formula>NOT(ISERROR(SEARCH("Alto",V10)))</formula>
    </cfRule>
    <cfRule type="containsText" dxfId="581" priority="424" operator="containsText" text="Extremo">
      <formula>NOT(ISERROR(SEARCH("Extremo",V10)))</formula>
    </cfRule>
  </conditionalFormatting>
  <conditionalFormatting sqref="V19">
    <cfRule type="containsText" dxfId="580" priority="391" operator="containsText" text="Extremo">
      <formula>NOT(ISERROR(SEARCH("Extremo",V19)))</formula>
    </cfRule>
    <cfRule type="containsText" dxfId="579" priority="392" operator="containsText" text="Alto">
      <formula>NOT(ISERROR(SEARCH("Alto",V19)))</formula>
    </cfRule>
    <cfRule type="containsText" dxfId="578" priority="394" operator="containsText" text="Moderado">
      <formula>NOT(ISERROR(SEARCH("Moderado",V19)))</formula>
    </cfRule>
    <cfRule type="containsText" dxfId="577" priority="393" operator="containsText" text="Bajo">
      <formula>NOT(ISERROR(SEARCH("Bajo",V19)))</formula>
    </cfRule>
  </conditionalFormatting>
  <conditionalFormatting sqref="V25">
    <cfRule type="containsText" dxfId="576" priority="361" operator="containsText" text="Moderado">
      <formula>NOT(ISERROR(SEARCH("Moderado",V25)))</formula>
    </cfRule>
    <cfRule type="containsText" dxfId="575" priority="358" operator="containsText" text="Extremo">
      <formula>NOT(ISERROR(SEARCH("Extremo",V25)))</formula>
    </cfRule>
    <cfRule type="containsText" dxfId="574" priority="359" operator="containsText" text="Alto">
      <formula>NOT(ISERROR(SEARCH("Alto",V25)))</formula>
    </cfRule>
    <cfRule type="containsText" dxfId="573" priority="360" operator="containsText" text="Bajo">
      <formula>NOT(ISERROR(SEARCH("Bajo",V25)))</formula>
    </cfRule>
  </conditionalFormatting>
  <conditionalFormatting sqref="V29 V31">
    <cfRule type="containsText" dxfId="572" priority="229" operator="containsText" text="Moderado">
      <formula>NOT(ISERROR(SEARCH("Moderado",V29)))</formula>
    </cfRule>
    <cfRule type="containsText" dxfId="571" priority="228" operator="containsText" text="Bajo">
      <formula>NOT(ISERROR(SEARCH("Bajo",V29)))</formula>
    </cfRule>
    <cfRule type="containsText" dxfId="570" priority="227" operator="containsText" text="Alto">
      <formula>NOT(ISERROR(SEARCH("Alto",V29)))</formula>
    </cfRule>
    <cfRule type="containsText" dxfId="569" priority="226" operator="containsText" text="Extremo">
      <formula>NOT(ISERROR(SEARCH("Extremo",V29)))</formula>
    </cfRule>
  </conditionalFormatting>
  <conditionalFormatting sqref="V41">
    <cfRule type="containsText" dxfId="568" priority="3" operator="containsText" text="Bajo">
      <formula>NOT(ISERROR(SEARCH("Bajo",V41)))</formula>
    </cfRule>
    <cfRule type="containsText" dxfId="567" priority="2" operator="containsText" text="Alto">
      <formula>NOT(ISERROR(SEARCH("Alto",V41)))</formula>
    </cfRule>
    <cfRule type="containsText" dxfId="566" priority="1" operator="containsText" text="Extremo">
      <formula>NOT(ISERROR(SEARCH("Extremo",V41)))</formula>
    </cfRule>
    <cfRule type="containsText" dxfId="565" priority="4" operator="containsText" text="Moderado">
      <formula>NOT(ISERROR(SEARCH("Moderado",V41)))</formula>
    </cfRule>
  </conditionalFormatting>
  <dataValidations count="2">
    <dataValidation allowBlank="1" showInputMessage="1" showErrorMessage="1" prompt="Enunciar cuál es el control" sqref="E53 E34 E10:E13 E36:E42 E46:E50 E44 E15:E32" xr:uid="{00000000-0002-0000-0600-000000000000}"/>
    <dataValidation type="list" allowBlank="1" showInputMessage="1" showErrorMessage="1" sqref="N10:Q50 F10:I50" xr:uid="{00000000-0002-0000-0600-000001000000}">
      <formula1>"SI,NO"</formula1>
    </dataValidation>
  </dataValidations>
  <printOptions horizontalCentered="1"/>
  <pageMargins left="0.70866141732283472" right="0.70866141732283472" top="0.74803149606299213" bottom="0.74803149606299213" header="0.31496062992125984" footer="0.31496062992125984"/>
  <pageSetup scale="32"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485" operator="containsText" id="{877E8953-578D-45F2-A4D3-A91A39387986}">
            <xm:f>NOT(ISERROR(SEARCH('8- Políticas de Administración '!$B$5,T10)))</xm:f>
            <xm:f>'8- Políticas de Administración '!$B$5</xm:f>
            <x14:dxf>
              <font>
                <color rgb="FF006100"/>
              </font>
              <fill>
                <patternFill>
                  <bgColor rgb="FFC6EFCE"/>
                </patternFill>
              </fill>
            </x14:dxf>
          </x14:cfRule>
          <x14:cfRule type="containsText" priority="486" operator="containsText" id="{5790250D-E3CC-4EBD-835F-F5F4C0703B76}">
            <xm:f>NOT(ISERROR(SEARCH('8- Políticas de Administración '!$B$5,T10)))</xm:f>
            <xm:f>'8- Políticas de Administración '!$B$5</xm:f>
            <x14:dxf>
              <font>
                <color rgb="FF9C0006"/>
              </font>
              <fill>
                <patternFill>
                  <bgColor rgb="FFFFC7CE"/>
                </patternFill>
              </fill>
            </x14:dxf>
          </x14:cfRule>
          <xm:sqref>T10 T15 T19 T25</xm:sqref>
        </x14:conditionalFormatting>
        <x14:conditionalFormatting xmlns:xm="http://schemas.microsoft.com/office/excel/2006/main">
          <x14:cfRule type="containsText" priority="256" operator="containsText" id="{FB927DED-08A8-4972-857B-A4A884F0DD0D}">
            <xm:f>NOT(ISERROR(SEARCH('8- Políticas de Administración '!$B$5,T29)))</xm:f>
            <xm:f>'8- Políticas de Administración '!$B$5</xm:f>
            <x14:dxf>
              <font>
                <color rgb="FF9C0006"/>
              </font>
              <fill>
                <patternFill>
                  <bgColor rgb="FFFFC7CE"/>
                </patternFill>
              </fill>
            </x14:dxf>
          </x14:cfRule>
          <x14:cfRule type="containsText" priority="255" operator="containsText" id="{A5173A80-D256-4C96-9694-525C9DB1E3BD}">
            <xm:f>NOT(ISERROR(SEARCH('8- Políticas de Administración '!$B$5,T29)))</xm:f>
            <xm:f>'8- Políticas de Administración '!$B$5</xm:f>
            <x14:dxf>
              <font>
                <color rgb="FF006100"/>
              </font>
              <fill>
                <patternFill>
                  <bgColor rgb="FFC6EFCE"/>
                </patternFill>
              </fill>
            </x14:dxf>
          </x14:cfRule>
          <xm:sqref>T29 T31</xm:sqref>
        </x14:conditionalFormatting>
        <x14:conditionalFormatting xmlns:xm="http://schemas.microsoft.com/office/excel/2006/main">
          <x14:cfRule type="containsText" priority="29" operator="containsText" id="{ADE80DBC-25DB-4C91-949B-C7D172DA4BF7}">
            <xm:f>NOT(ISERROR(SEARCH('8- Políticas de Administración '!$B$5,T41)))</xm:f>
            <xm:f>'8- Políticas de Administración '!$B$5</xm:f>
            <x14:dxf>
              <font>
                <color rgb="FF006100"/>
              </font>
              <fill>
                <patternFill>
                  <bgColor rgb="FFC6EFCE"/>
                </patternFill>
              </fill>
            </x14:dxf>
          </x14:cfRule>
          <x14:cfRule type="containsText" priority="30" operator="containsText" id="{59655B22-A859-4A28-83FF-F185FFB774C2}">
            <xm:f>NOT(ISERROR(SEARCH('8- Políticas de Administración '!$B$5,T41)))</xm:f>
            <xm:f>'8- Políticas de Administración '!$B$5</xm:f>
            <x14:dxf>
              <font>
                <color rgb="FF9C0006"/>
              </font>
              <fill>
                <patternFill>
                  <bgColor rgb="FFFFC7CE"/>
                </patternFill>
              </fill>
            </x14:dxf>
          </x14:cfRule>
          <xm:sqref>T41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249977111117893"/>
    <pageSetUpPr fitToPage="1"/>
  </sheetPr>
  <dimension ref="A1:V54"/>
  <sheetViews>
    <sheetView showGridLines="0" zoomScale="50" zoomScaleNormal="50" zoomScalePageLayoutView="70" workbookViewId="0">
      <pane xSplit="5" ySplit="9" topLeftCell="F20" activePane="bottomRight" state="frozen"/>
      <selection pane="topRight" activeCell="F1" sqref="F1"/>
      <selection pane="bottomLeft" activeCell="A10" sqref="A10"/>
      <selection pane="bottomRight" activeCell="M20" sqref="M20"/>
    </sheetView>
  </sheetViews>
  <sheetFormatPr baseColWidth="10" defaultColWidth="11.42578125" defaultRowHeight="26.25"/>
  <cols>
    <col min="1" max="1" width="7" style="267" customWidth="1"/>
    <col min="2" max="2" width="26.140625" style="267" customWidth="1"/>
    <col min="3" max="3" width="48.28515625" style="199" customWidth="1"/>
    <col min="4" max="4" width="5" style="189" hidden="1" customWidth="1"/>
    <col min="5" max="5" width="89" style="189" customWidth="1"/>
    <col min="6" max="9" width="26.7109375" style="189" customWidth="1"/>
    <col min="10" max="10" width="25.85546875" style="189" hidden="1" customWidth="1"/>
    <col min="11" max="12" width="25.85546875" style="189" customWidth="1"/>
    <col min="13" max="13" width="91.85546875" style="189" customWidth="1"/>
    <col min="14" max="17" width="25.7109375" style="189" customWidth="1"/>
    <col min="18" max="18" width="17.42578125" style="189" hidden="1" customWidth="1"/>
    <col min="19" max="19" width="17.42578125" style="189" customWidth="1"/>
    <col min="20" max="20" width="18.7109375" style="200" customWidth="1"/>
    <col min="21" max="21" width="18.7109375" style="201" customWidth="1"/>
    <col min="22" max="22" width="18.7109375" style="202" customWidth="1"/>
    <col min="23" max="16384" width="11.42578125" style="198"/>
  </cols>
  <sheetData>
    <row r="1" spans="1:22" s="186" customFormat="1" ht="16.5" customHeight="1" thickTop="1">
      <c r="A1" s="666"/>
      <c r="B1" s="667"/>
      <c r="C1" s="668"/>
      <c r="D1" s="34"/>
      <c r="E1" s="567" t="s">
        <v>270</v>
      </c>
      <c r="F1" s="568"/>
      <c r="G1" s="568"/>
      <c r="H1" s="568"/>
      <c r="I1" s="568"/>
      <c r="J1" s="568"/>
      <c r="K1" s="568"/>
      <c r="L1" s="568"/>
      <c r="M1" s="568"/>
      <c r="N1" s="568"/>
      <c r="O1" s="568"/>
      <c r="P1" s="568"/>
      <c r="Q1" s="568"/>
      <c r="R1" s="568"/>
      <c r="S1" s="568"/>
      <c r="T1" s="568"/>
      <c r="U1" s="568"/>
      <c r="V1" s="568"/>
    </row>
    <row r="2" spans="1:22" s="186" customFormat="1" ht="16.5" customHeight="1">
      <c r="A2" s="669"/>
      <c r="B2" s="589"/>
      <c r="C2" s="670"/>
      <c r="D2" s="34"/>
      <c r="E2" s="569"/>
      <c r="F2" s="570"/>
      <c r="G2" s="570"/>
      <c r="H2" s="570"/>
      <c r="I2" s="570"/>
      <c r="J2" s="570"/>
      <c r="K2" s="570"/>
      <c r="L2" s="570"/>
      <c r="M2" s="570"/>
      <c r="N2" s="570"/>
      <c r="O2" s="570"/>
      <c r="P2" s="570"/>
      <c r="Q2" s="570"/>
      <c r="R2" s="570"/>
      <c r="S2" s="570"/>
      <c r="T2" s="570"/>
      <c r="U2" s="570"/>
      <c r="V2" s="570"/>
    </row>
    <row r="3" spans="1:22" s="186" customFormat="1" ht="16.5" customHeight="1">
      <c r="A3" s="669"/>
      <c r="B3" s="589"/>
      <c r="C3" s="670"/>
      <c r="D3" s="121"/>
      <c r="E3" s="569"/>
      <c r="F3" s="570"/>
      <c r="G3" s="570"/>
      <c r="H3" s="570"/>
      <c r="I3" s="570"/>
      <c r="J3" s="570"/>
      <c r="K3" s="570"/>
      <c r="L3" s="570"/>
      <c r="M3" s="570"/>
      <c r="N3" s="570"/>
      <c r="O3" s="570"/>
      <c r="P3" s="570"/>
      <c r="Q3" s="570"/>
      <c r="R3" s="570"/>
      <c r="S3" s="570"/>
      <c r="T3" s="570"/>
      <c r="U3" s="570"/>
      <c r="V3" s="570"/>
    </row>
    <row r="4" spans="1:22" s="364" customFormat="1" ht="27" customHeight="1">
      <c r="A4" s="689" t="s">
        <v>271</v>
      </c>
      <c r="B4" s="690"/>
      <c r="C4" s="694" t="s">
        <v>272</v>
      </c>
      <c r="D4" s="694"/>
      <c r="E4" s="694"/>
      <c r="F4" s="694"/>
      <c r="G4" s="694"/>
      <c r="H4" s="694"/>
      <c r="I4" s="694"/>
      <c r="J4" s="694"/>
      <c r="K4" s="694"/>
      <c r="L4" s="694"/>
      <c r="M4" s="694"/>
      <c r="N4" s="694"/>
      <c r="O4" s="694"/>
      <c r="P4" s="694"/>
      <c r="Q4" s="694"/>
      <c r="R4" s="694"/>
      <c r="S4" s="694"/>
      <c r="T4" s="694"/>
      <c r="U4" s="694"/>
      <c r="V4" s="694"/>
    </row>
    <row r="5" spans="1:22" s="364" customFormat="1" ht="27" customHeight="1">
      <c r="A5" s="689" t="s">
        <v>273</v>
      </c>
      <c r="B5" s="690"/>
      <c r="C5" s="698" t="s">
        <v>341</v>
      </c>
      <c r="D5" s="698"/>
      <c r="E5" s="698"/>
      <c r="F5" s="698"/>
      <c r="G5" s="698"/>
      <c r="H5" s="698"/>
      <c r="I5" s="698"/>
      <c r="J5" s="698"/>
      <c r="K5" s="698"/>
      <c r="L5" s="698"/>
      <c r="M5" s="698"/>
      <c r="N5" s="698"/>
      <c r="O5" s="698"/>
      <c r="P5" s="698"/>
      <c r="Q5" s="698"/>
      <c r="R5" s="698"/>
      <c r="S5" s="698"/>
      <c r="T5" s="698"/>
      <c r="U5" s="698"/>
      <c r="V5" s="698"/>
    </row>
    <row r="6" spans="1:22" s="364" customFormat="1" ht="27" customHeight="1">
      <c r="A6" s="691" t="s">
        <v>275</v>
      </c>
      <c r="B6" s="692"/>
      <c r="C6" s="694" t="s">
        <v>276</v>
      </c>
      <c r="D6" s="694"/>
      <c r="E6" s="694"/>
      <c r="F6" s="694"/>
      <c r="G6" s="694"/>
      <c r="H6" s="694"/>
      <c r="I6" s="694"/>
      <c r="J6" s="694"/>
      <c r="K6" s="694"/>
      <c r="L6" s="694"/>
      <c r="M6" s="694"/>
      <c r="N6" s="694"/>
      <c r="O6" s="694"/>
      <c r="P6" s="694"/>
      <c r="Q6" s="694"/>
      <c r="R6" s="694"/>
      <c r="S6" s="694"/>
      <c r="T6" s="694"/>
      <c r="U6" s="694"/>
      <c r="V6" s="694"/>
    </row>
    <row r="7" spans="1:22" s="365" customFormat="1" thickBot="1">
      <c r="A7" s="693" t="s">
        <v>277</v>
      </c>
      <c r="B7" s="693"/>
      <c r="C7" s="693"/>
      <c r="D7" s="672" t="s">
        <v>342</v>
      </c>
      <c r="E7" s="622"/>
      <c r="F7" s="622"/>
      <c r="G7" s="622"/>
      <c r="H7" s="622"/>
      <c r="I7" s="622"/>
      <c r="J7" s="622"/>
      <c r="K7" s="622"/>
      <c r="L7" s="622"/>
      <c r="M7" s="622"/>
      <c r="N7" s="622"/>
      <c r="O7" s="622"/>
      <c r="P7" s="622"/>
      <c r="Q7" s="622"/>
      <c r="R7" s="623"/>
      <c r="S7" s="273"/>
      <c r="T7" s="671" t="s">
        <v>343</v>
      </c>
      <c r="U7" s="671"/>
      <c r="V7" s="671"/>
    </row>
    <row r="8" spans="1:22" s="186" customFormat="1" ht="69" customHeight="1" thickTop="1" thickBot="1">
      <c r="A8" s="673" t="s">
        <v>41</v>
      </c>
      <c r="B8" s="675" t="s">
        <v>344</v>
      </c>
      <c r="C8" s="677" t="s">
        <v>345</v>
      </c>
      <c r="D8" s="679" t="s">
        <v>346</v>
      </c>
      <c r="E8" s="681" t="s">
        <v>245</v>
      </c>
      <c r="F8" s="683" t="s">
        <v>347</v>
      </c>
      <c r="G8" s="684"/>
      <c r="H8" s="684"/>
      <c r="I8" s="684"/>
      <c r="J8" s="684"/>
      <c r="K8" s="685"/>
      <c r="L8" s="686" t="s">
        <v>348</v>
      </c>
      <c r="M8" s="687"/>
      <c r="N8" s="687"/>
      <c r="O8" s="687"/>
      <c r="P8" s="687"/>
      <c r="Q8" s="687"/>
      <c r="R8" s="687"/>
      <c r="S8" s="688"/>
      <c r="T8" s="353"/>
      <c r="U8" s="354"/>
      <c r="V8" s="355" t="s">
        <v>349</v>
      </c>
    </row>
    <row r="9" spans="1:22" s="203" customFormat="1" ht="90" customHeight="1" thickTop="1" thickBot="1">
      <c r="A9" s="674"/>
      <c r="B9" s="676"/>
      <c r="C9" s="678"/>
      <c r="D9" s="680"/>
      <c r="E9" s="682"/>
      <c r="F9" s="362" t="s">
        <v>350</v>
      </c>
      <c r="G9" s="362" t="s">
        <v>249</v>
      </c>
      <c r="H9" s="362" t="s">
        <v>351</v>
      </c>
      <c r="I9" s="362" t="s">
        <v>251</v>
      </c>
      <c r="J9" s="362" t="s">
        <v>352</v>
      </c>
      <c r="K9" s="362" t="s">
        <v>257</v>
      </c>
      <c r="L9" s="356" t="s">
        <v>353</v>
      </c>
      <c r="M9" s="357" t="s">
        <v>354</v>
      </c>
      <c r="N9" s="358" t="s">
        <v>355</v>
      </c>
      <c r="O9" s="358" t="s">
        <v>356</v>
      </c>
      <c r="P9" s="358" t="s">
        <v>357</v>
      </c>
      <c r="Q9" s="358" t="s">
        <v>358</v>
      </c>
      <c r="R9" s="359" t="s">
        <v>352</v>
      </c>
      <c r="S9" s="358" t="s">
        <v>359</v>
      </c>
      <c r="T9" s="360" t="s">
        <v>259</v>
      </c>
      <c r="U9" s="360" t="s">
        <v>261</v>
      </c>
      <c r="V9" s="361" t="s">
        <v>360</v>
      </c>
    </row>
    <row r="10" spans="1:22" ht="398.25" customHeight="1">
      <c r="A10" s="716">
        <f>'5- Identificación Riesgos 2025'!A10</f>
        <v>1</v>
      </c>
      <c r="B10" s="718" t="str">
        <f>'5- Identificación Riesgos 2025'!B10</f>
        <v>Vencimiento 
de Términos</v>
      </c>
      <c r="C10" s="310" t="str">
        <f>'5- Identificación Riesgos 2025'!D10</f>
        <v>1. Mayor demanda de justicia para la especialidad Civil Municipal de Ejecución</v>
      </c>
      <c r="D10" s="311"/>
      <c r="E10" s="325" t="s">
        <v>398</v>
      </c>
      <c r="F10" s="313" t="s">
        <v>362</v>
      </c>
      <c r="G10" s="313" t="s">
        <v>363</v>
      </c>
      <c r="H10" s="313" t="s">
        <v>363</v>
      </c>
      <c r="I10" s="313" t="s">
        <v>363</v>
      </c>
      <c r="J10" s="314">
        <f>COUNTIF(F10:I10,"SI")/4</f>
        <v>0.75</v>
      </c>
      <c r="K10" s="720">
        <f>AVERAGE(J10:J14)</f>
        <v>0.4</v>
      </c>
      <c r="L10" s="313" t="str">
        <f>'5- Identificación Riesgos 2025'!I10</f>
        <v>Afectación de reputacion,imagén,  credibilidad, satisfacción de usuarios y PI</v>
      </c>
      <c r="M10" s="315" t="s">
        <v>399</v>
      </c>
      <c r="N10" s="313" t="s">
        <v>362</v>
      </c>
      <c r="O10" s="313" t="s">
        <v>362</v>
      </c>
      <c r="P10" s="313" t="s">
        <v>363</v>
      </c>
      <c r="Q10" s="313" t="s">
        <v>363</v>
      </c>
      <c r="R10" s="314">
        <f>SUM(COUNTIF(N10,"SI")*25%,COUNTIF(O10,"SI")*40%,COUNTIF(P10,"SI")*25%,COUNTIF(Q10,"SI")*10%)</f>
        <v>0.35</v>
      </c>
      <c r="S10" s="722">
        <f>AVERAGE(R10:R14)</f>
        <v>0.36000000000000004</v>
      </c>
      <c r="T10" s="724" t="str">
        <f>CONCATENATE(INDEX('8- Políticas de Administración '!$B$6:$F$10,MATCH(ROUND(IF((RIGHT('5- Identificación Riesgos 2025'!H10,1)-'6- Valoración Controles (2)'!K10)&lt;1,1,(RIGHT('5- Identificación Riesgos 2025'!H10,1)-'6- Valoración Controles (2)'!K10)),0),'8- Políticas de Administración '!$F$6:$F$10,0),1)," - ",ROUND(IF((RIGHT('5- Identificación Riesgos 2025'!H10,1)-'6- Valoración Controles (2)'!K10)&lt;1,1,(RIGHT('5- Identificación Riesgos 2025'!H10,1)-'6- Valoración Controles (2)'!K10)),0))</f>
        <v>Muy Baja - 1</v>
      </c>
      <c r="U10" s="726" t="str">
        <f>CONCATENATE(INDEX('8- Políticas de Administración '!$B$17:$F$21,MATCH(ROUND(IF((RIGHT('5- Identificación Riesgos 2025'!M10,1)-'6- Valoración Controles (2)'!S10)&lt;1,1,(RIGHT('5- Identificación Riesgos 2025'!M10,1)-'6- Valoración Controles (2)'!S10)),0),'8- Políticas de Administración '!$F$17:$F$21,0),1)," - ",ROUND(IF((RIGHT('5- Identificación Riesgos 2025'!M10,1)-'6- Valoración Controles (2)'!S10)&lt;1,1,(RIGHT('5- Identificación Riesgos 2025'!M10,1)-'6- Valoración Controles (2)'!S10)),0))</f>
        <v>Leve - 1</v>
      </c>
      <c r="V10" s="728" t="str">
        <f>CONCATENATE(VLOOKUP((LEFT(T10,LEN(T10)-4)&amp;LEFT(U10,LEN(U10)-4)),'9- Matriz de Calor '!$D$18:$E$42,2,0)," - ",RIGHT(T10,1)*RIGHT(U10,1))</f>
        <v>Bajo - 1</v>
      </c>
    </row>
    <row r="11" spans="1:22" ht="339.75" customHeight="1">
      <c r="A11" s="717"/>
      <c r="B11" s="719"/>
      <c r="C11" s="316" t="str">
        <f>'5- Identificación Riesgos 2025'!D11</f>
        <v>2. Insuficiencia de  personal  para atender la función misional y la atención a las partes interesadas en los despachos judiciales y centro de servicios</v>
      </c>
      <c r="D11" s="278"/>
      <c r="E11" s="366" t="s">
        <v>400</v>
      </c>
      <c r="F11" s="291" t="s">
        <v>362</v>
      </c>
      <c r="G11" s="291" t="s">
        <v>363</v>
      </c>
      <c r="H11" s="291" t="s">
        <v>362</v>
      </c>
      <c r="I11" s="291" t="s">
        <v>363</v>
      </c>
      <c r="J11" s="318">
        <f t="shared" ref="J11:J39" si="0">COUNTIF(F11:I11,"SI")/4</f>
        <v>0.5</v>
      </c>
      <c r="K11" s="721"/>
      <c r="L11" s="291" t="str">
        <f>'5- Identificación Riesgos 2025'!I11</f>
        <v>Afectación de reputacion,imagén,  credibilidad, satisfacción de usuarios y PI</v>
      </c>
      <c r="M11" s="367" t="s">
        <v>401</v>
      </c>
      <c r="N11" s="291" t="s">
        <v>362</v>
      </c>
      <c r="O11" s="291" t="s">
        <v>363</v>
      </c>
      <c r="P11" s="291" t="s">
        <v>363</v>
      </c>
      <c r="Q11" s="291" t="s">
        <v>362</v>
      </c>
      <c r="R11" s="318">
        <f t="shared" ref="R11:R51" si="1">SUM(COUNTIF(N11,"SI")*25%,COUNTIF(O11,"SI")*40%,COUNTIF(P11,"SI")*25%,COUNTIF(Q11,"SI")*10%)</f>
        <v>0.65</v>
      </c>
      <c r="S11" s="723"/>
      <c r="T11" s="725"/>
      <c r="U11" s="727"/>
      <c r="V11" s="729"/>
    </row>
    <row r="12" spans="1:22" ht="173.25" customHeight="1">
      <c r="A12" s="717"/>
      <c r="B12" s="719"/>
      <c r="C12" s="316" t="str">
        <f>'5- Identificación Riesgos 2025'!D12</f>
        <v>3. Complejidad de los procesos judiciales y solicitudes, lo cual incrementa los tiempos para su resolución.</v>
      </c>
      <c r="D12" s="278"/>
      <c r="E12" s="317" t="s">
        <v>402</v>
      </c>
      <c r="F12" s="291" t="s">
        <v>362</v>
      </c>
      <c r="G12" s="291" t="s">
        <v>363</v>
      </c>
      <c r="H12" s="291" t="s">
        <v>362</v>
      </c>
      <c r="I12" s="291" t="s">
        <v>362</v>
      </c>
      <c r="J12" s="318">
        <f t="shared" si="0"/>
        <v>0.25</v>
      </c>
      <c r="K12" s="721"/>
      <c r="L12" s="291" t="str">
        <f>'5- Identificación Riesgos 2025'!I12</f>
        <v>Afectación de reputacion,imagén,  credibilidad, satisfacción de usuarios y PI</v>
      </c>
      <c r="M12" s="367" t="s">
        <v>368</v>
      </c>
      <c r="N12" s="291" t="s">
        <v>362</v>
      </c>
      <c r="O12" s="291" t="s">
        <v>362</v>
      </c>
      <c r="P12" s="291" t="s">
        <v>363</v>
      </c>
      <c r="Q12" s="291" t="s">
        <v>363</v>
      </c>
      <c r="R12" s="318">
        <f t="shared" si="1"/>
        <v>0.35</v>
      </c>
      <c r="S12" s="723"/>
      <c r="T12" s="725"/>
      <c r="U12" s="727"/>
      <c r="V12" s="729"/>
    </row>
    <row r="13" spans="1:22" ht="138" customHeight="1">
      <c r="A13" s="717"/>
      <c r="B13" s="719"/>
      <c r="C13" s="316" t="str">
        <f>'5- Identificación Riesgos 2025'!D13</f>
        <v>4. Fallas en la planeación  para el desarrollo de las tareas propias del despacho.</v>
      </c>
      <c r="D13" s="278"/>
      <c r="E13" s="317" t="s">
        <v>369</v>
      </c>
      <c r="F13" s="291" t="s">
        <v>362</v>
      </c>
      <c r="G13" s="291" t="s">
        <v>362</v>
      </c>
      <c r="H13" s="291" t="s">
        <v>362</v>
      </c>
      <c r="I13" s="291" t="s">
        <v>362</v>
      </c>
      <c r="J13" s="318">
        <f t="shared" si="0"/>
        <v>0</v>
      </c>
      <c r="K13" s="721"/>
      <c r="L13" s="291" t="str">
        <f>'5- Identificación Riesgos 2025'!I13</f>
        <v>Afectación de reputacion,imagén,  credibilidad, satisfacción de usuarios y PI</v>
      </c>
      <c r="M13" s="367" t="s">
        <v>368</v>
      </c>
      <c r="N13" s="291" t="s">
        <v>362</v>
      </c>
      <c r="O13" s="291" t="s">
        <v>362</v>
      </c>
      <c r="P13" s="291" t="s">
        <v>362</v>
      </c>
      <c r="Q13" s="291" t="s">
        <v>363</v>
      </c>
      <c r="R13" s="318">
        <f t="shared" si="1"/>
        <v>0.1</v>
      </c>
      <c r="S13" s="723"/>
      <c r="T13" s="725"/>
      <c r="U13" s="727"/>
      <c r="V13" s="729"/>
    </row>
    <row r="14" spans="1:22" ht="225.75" customHeight="1" thickBot="1">
      <c r="A14" s="717"/>
      <c r="B14" s="719"/>
      <c r="C14" s="316" t="str">
        <f>'5- Identificación Riesgos 2025'!D14</f>
        <v>5.  Fallas e insuficiencia de las herramientas tecnológicas.</v>
      </c>
      <c r="D14" s="278"/>
      <c r="E14" s="320" t="s">
        <v>403</v>
      </c>
      <c r="F14" s="291" t="s">
        <v>363</v>
      </c>
      <c r="G14" s="291" t="s">
        <v>363</v>
      </c>
      <c r="H14" s="291" t="s">
        <v>362</v>
      </c>
      <c r="I14" s="291" t="s">
        <v>362</v>
      </c>
      <c r="J14" s="318">
        <f t="shared" si="0"/>
        <v>0.5</v>
      </c>
      <c r="K14" s="721"/>
      <c r="L14" s="291" t="str">
        <f>'5- Identificación Riesgos 2025'!I14</f>
        <v>Afectación de reputacion,imagén,  credibilidad, satisfacción de usuarios y PI</v>
      </c>
      <c r="M14" s="367" t="s">
        <v>371</v>
      </c>
      <c r="N14" s="291" t="s">
        <v>362</v>
      </c>
      <c r="O14" s="291" t="s">
        <v>362</v>
      </c>
      <c r="P14" s="291" t="s">
        <v>363</v>
      </c>
      <c r="Q14" s="291" t="s">
        <v>363</v>
      </c>
      <c r="R14" s="318">
        <f t="shared" si="1"/>
        <v>0.35</v>
      </c>
      <c r="S14" s="723"/>
      <c r="T14" s="725"/>
      <c r="U14" s="727"/>
      <c r="V14" s="729"/>
    </row>
    <row r="15" spans="1:22" s="308" customFormat="1" ht="271.5" customHeight="1">
      <c r="A15" s="716">
        <f>'5- Identificación Riesgos 2025'!A15</f>
        <v>2</v>
      </c>
      <c r="B15" s="531" t="str">
        <f>'5- Identificación Riesgos 2025'!B15</f>
        <v xml:space="preserve">Incumplimientos en la realizacion de audiencias </v>
      </c>
      <c r="C15" s="322" t="str">
        <f>'5- Identificación Riesgos 2025'!D15</f>
        <v xml:space="preserve">1. Inasistencia del Juez </v>
      </c>
      <c r="D15" s="277"/>
      <c r="E15" s="323" t="s">
        <v>404</v>
      </c>
      <c r="F15" s="289" t="s">
        <v>362</v>
      </c>
      <c r="G15" s="289" t="s">
        <v>363</v>
      </c>
      <c r="H15" s="289" t="s">
        <v>362</v>
      </c>
      <c r="I15" s="289" t="s">
        <v>362</v>
      </c>
      <c r="J15" s="324">
        <f t="shared" si="0"/>
        <v>0.25</v>
      </c>
      <c r="K15" s="730">
        <f>AVERAGE(J15:J19)</f>
        <v>0.3</v>
      </c>
      <c r="L15" s="289" t="str">
        <f>'5- Identificación Riesgos 2025'!I15</f>
        <v>Afectación de reputacion,imagén,  credibilidad, satisfacción de usuarios y PI</v>
      </c>
      <c r="M15" s="368" t="s">
        <v>373</v>
      </c>
      <c r="N15" s="289" t="s">
        <v>362</v>
      </c>
      <c r="O15" s="289" t="s">
        <v>362</v>
      </c>
      <c r="P15" s="289" t="s">
        <v>363</v>
      </c>
      <c r="Q15" s="289" t="s">
        <v>363</v>
      </c>
      <c r="R15" s="324">
        <f t="shared" si="1"/>
        <v>0.35</v>
      </c>
      <c r="S15" s="730">
        <f>AVERAGE(R15:R19)</f>
        <v>0.22999999999999998</v>
      </c>
      <c r="T15" s="564" t="str">
        <f>CONCATENATE(INDEX('8- Políticas de Administración '!$B$6:$F$10,MATCH(ROUND(IF((RIGHT('5- Identificación Riesgos 2025'!H15,1)-'6- Valoración Controles (2)'!K15)&lt;1,1,(RIGHT('5- Identificación Riesgos 2025'!H15,1)-'6- Valoración Controles (2)'!K15)),0),'8- Políticas de Administración '!$F$6:$F$10,0),1)," - ",ROUND(IF((RIGHT('5- Identificación Riesgos 2025'!H15,1)-'6- Valoración Controles (2)'!K15)&lt;1,1,(RIGHT('5- Identificación Riesgos 2025'!H15,1)-'6- Valoración Controles (2)'!K15)),0))</f>
        <v>Muy Baja - 1</v>
      </c>
      <c r="U15" s="537" t="str">
        <f>CONCATENATE(INDEX('8- Políticas de Administración '!$B$17:$F$21,MATCH(ROUND(IF((RIGHT('5- Identificación Riesgos 2025'!M15,1)-'6- Valoración Controles (2)'!S15)&lt;1,1,(RIGHT('5- Identificación Riesgos 2025'!M15,1)-'6- Valoración Controles (2)'!S15)),0),'8- Políticas de Administración '!$F$17:$F$21,0),1)," - ",ROUND(IF((RIGHT('5- Identificación Riesgos 2025'!M15,1)-'6- Valoración Controles (2)'!S15)&lt;1,1,(RIGHT('5- Identificación Riesgos 2025'!M15,1)-'6- Valoración Controles (2)'!S15)),0))</f>
        <v>Leve - 1</v>
      </c>
      <c r="V15" s="559" t="str">
        <f>CONCATENATE(VLOOKUP((LEFT(T15,LEN(T15)-4)&amp;LEFT(U15,LEN(U15)-4)),'9- Matriz de Calor '!$D$18:$E$42,2,0)," - ",RIGHT(T15,1)*RIGHT(U15,1))</f>
        <v>Bajo - 1</v>
      </c>
    </row>
    <row r="16" spans="1:22" s="308" customFormat="1" ht="277.5" customHeight="1">
      <c r="A16" s="717"/>
      <c r="B16" s="661"/>
      <c r="C16" s="316" t="str">
        <f>'5- Identificación Riesgos 2025'!D16</f>
        <v>2. Falta de tiempo para  la realización</v>
      </c>
      <c r="D16" s="278"/>
      <c r="E16" s="317" t="s">
        <v>405</v>
      </c>
      <c r="F16" s="291" t="s">
        <v>362</v>
      </c>
      <c r="G16" s="291" t="s">
        <v>362</v>
      </c>
      <c r="H16" s="291" t="s">
        <v>362</v>
      </c>
      <c r="I16" s="291" t="s">
        <v>363</v>
      </c>
      <c r="J16" s="318">
        <f t="shared" si="0"/>
        <v>0.25</v>
      </c>
      <c r="K16" s="721"/>
      <c r="L16" s="291" t="str">
        <f>'5- Identificación Riesgos 2025'!I16</f>
        <v>Afectación de reputacion,imagén,  credibilidad, satisfacción de usuarios y PI</v>
      </c>
      <c r="M16" s="367" t="s">
        <v>373</v>
      </c>
      <c r="N16" s="291" t="s">
        <v>362</v>
      </c>
      <c r="O16" s="291" t="s">
        <v>362</v>
      </c>
      <c r="P16" s="291" t="s">
        <v>363</v>
      </c>
      <c r="Q16" s="291" t="s">
        <v>363</v>
      </c>
      <c r="R16" s="318">
        <f t="shared" si="1"/>
        <v>0.35</v>
      </c>
      <c r="S16" s="721"/>
      <c r="T16" s="546"/>
      <c r="U16" s="538"/>
      <c r="V16" s="560"/>
    </row>
    <row r="17" spans="1:22" s="308" customFormat="1" ht="280.5" customHeight="1">
      <c r="A17" s="717"/>
      <c r="B17" s="661"/>
      <c r="C17" s="316" t="str">
        <f>'5- Identificación Riesgos 2025'!D17</f>
        <v>3. Programación de audiencias sin tener en cuenta tiempos de duración para su realización.</v>
      </c>
      <c r="D17" s="278"/>
      <c r="E17" s="317" t="s">
        <v>406</v>
      </c>
      <c r="F17" s="291" t="s">
        <v>363</v>
      </c>
      <c r="G17" s="291" t="s">
        <v>363</v>
      </c>
      <c r="H17" s="291" t="s">
        <v>363</v>
      </c>
      <c r="I17" s="291" t="s">
        <v>363</v>
      </c>
      <c r="J17" s="318">
        <f t="shared" si="0"/>
        <v>1</v>
      </c>
      <c r="K17" s="721"/>
      <c r="L17" s="291" t="str">
        <f>'5- Identificación Riesgos 2025'!I17</f>
        <v>Afectación de reputacion,imagén,  credibilidad, satisfacción de usuarios y PI</v>
      </c>
      <c r="M17" s="367" t="s">
        <v>373</v>
      </c>
      <c r="N17" s="291" t="s">
        <v>362</v>
      </c>
      <c r="O17" s="291" t="s">
        <v>362</v>
      </c>
      <c r="P17" s="291" t="s">
        <v>363</v>
      </c>
      <c r="Q17" s="291" t="s">
        <v>363</v>
      </c>
      <c r="R17" s="318">
        <f t="shared" si="1"/>
        <v>0.35</v>
      </c>
      <c r="S17" s="721"/>
      <c r="T17" s="546"/>
      <c r="U17" s="538"/>
      <c r="V17" s="560"/>
    </row>
    <row r="18" spans="1:22" s="308" customFormat="1" ht="285" customHeight="1">
      <c r="A18" s="717"/>
      <c r="B18" s="661"/>
      <c r="C18" s="316" t="str">
        <f>'5- Identificación Riesgos 2025'!D18</f>
        <v>4. Fallas en el servicio de internet,  conectividad  irregular.</v>
      </c>
      <c r="D18" s="278"/>
      <c r="E18" s="317" t="s">
        <v>407</v>
      </c>
      <c r="F18" s="291"/>
      <c r="G18" s="291"/>
      <c r="H18" s="291"/>
      <c r="I18" s="291"/>
      <c r="J18" s="318">
        <f t="shared" si="0"/>
        <v>0</v>
      </c>
      <c r="K18" s="721"/>
      <c r="L18" s="291"/>
      <c r="M18" s="367"/>
      <c r="N18" s="291"/>
      <c r="O18" s="291"/>
      <c r="P18" s="291"/>
      <c r="Q18" s="291"/>
      <c r="R18" s="318">
        <f t="shared" si="1"/>
        <v>0</v>
      </c>
      <c r="S18" s="721"/>
      <c r="T18" s="546"/>
      <c r="U18" s="538"/>
      <c r="V18" s="560"/>
    </row>
    <row r="19" spans="1:22" s="308" customFormat="1" ht="117" customHeight="1" thickBot="1">
      <c r="A19" s="717"/>
      <c r="B19" s="661"/>
      <c r="C19" s="316">
        <f>'5- Identificación Riesgos 2025'!D19</f>
        <v>0</v>
      </c>
      <c r="D19" s="278"/>
      <c r="E19" s="317" t="s">
        <v>408</v>
      </c>
      <c r="F19" s="291"/>
      <c r="G19" s="291"/>
      <c r="H19" s="291"/>
      <c r="I19" s="291"/>
      <c r="J19" s="318">
        <f t="shared" si="0"/>
        <v>0</v>
      </c>
      <c r="K19" s="721"/>
      <c r="L19" s="291"/>
      <c r="M19" s="367" t="s">
        <v>409</v>
      </c>
      <c r="N19" s="291" t="s">
        <v>362</v>
      </c>
      <c r="O19" s="291" t="s">
        <v>362</v>
      </c>
      <c r="P19" s="291" t="s">
        <v>362</v>
      </c>
      <c r="Q19" s="291" t="s">
        <v>363</v>
      </c>
      <c r="R19" s="318">
        <f t="shared" si="1"/>
        <v>0.1</v>
      </c>
      <c r="S19" s="721"/>
      <c r="T19" s="546"/>
      <c r="U19" s="538"/>
      <c r="V19" s="560"/>
    </row>
    <row r="20" spans="1:22" s="308" customFormat="1" ht="379.5" customHeight="1">
      <c r="A20" s="716">
        <f>'5- Identificación Riesgos 2025'!A20</f>
        <v>3</v>
      </c>
      <c r="B20" s="658" t="str">
        <f>'5- Identificación Riesgos 2025'!B20</f>
        <v xml:space="preserve"> Efectuar notificaciones que no cumplan con los requistos</v>
      </c>
      <c r="C20" s="310" t="str">
        <f>'5- Identificación Riesgos 2025'!D20</f>
        <v>1. Errores en la digitación</v>
      </c>
      <c r="D20" s="311"/>
      <c r="E20" s="325" t="s">
        <v>410</v>
      </c>
      <c r="F20" s="313" t="s">
        <v>362</v>
      </c>
      <c r="G20" s="313" t="s">
        <v>363</v>
      </c>
      <c r="H20" s="313" t="s">
        <v>362</v>
      </c>
      <c r="I20" s="313" t="s">
        <v>362</v>
      </c>
      <c r="J20" s="314">
        <f t="shared" si="0"/>
        <v>0.25</v>
      </c>
      <c r="K20" s="720">
        <f>AVERAGE(J20:J24)</f>
        <v>0.25</v>
      </c>
      <c r="L20" s="313" t="str">
        <f>'5- Identificación Riesgos 2025'!I20</f>
        <v>Afectación de reputacion,imagén,  credibilidad, satisfacción de usuarios y PI</v>
      </c>
      <c r="M20" s="326" t="s">
        <v>411</v>
      </c>
      <c r="N20" s="313" t="s">
        <v>362</v>
      </c>
      <c r="O20" s="313" t="s">
        <v>362</v>
      </c>
      <c r="P20" s="313" t="s">
        <v>363</v>
      </c>
      <c r="Q20" s="313" t="s">
        <v>363</v>
      </c>
      <c r="R20" s="314">
        <f t="shared" si="1"/>
        <v>0.35</v>
      </c>
      <c r="S20" s="722">
        <f>AVERAGE(R20:R24)</f>
        <v>0.27</v>
      </c>
      <c r="T20" s="734" t="str">
        <f>CONCATENATE(INDEX('8- Políticas de Administración '!$B$6:$F$10,MATCH(ROUND(IF((RIGHT('5- Identificación Riesgos 2025'!H20,1)-'6- Valoración Controles (2)'!K20)&lt;1,1,(RIGHT('5- Identificación Riesgos 2025'!H20,1)-'6- Valoración Controles (2)'!K20)),0),'8- Políticas de Administración '!$F$6:$F$10,0),1)," - ",ROUND(IF((RIGHT('5- Identificación Riesgos 2025'!H20,1)-'6- Valoración Controles (2)'!K20)&lt;1,1,(RIGHT('5- Identificación Riesgos 2025'!H20,1)-'6- Valoración Controles (2)'!K20)),0))</f>
        <v>Muy Baja - 1</v>
      </c>
      <c r="U20" s="537" t="str">
        <f>CONCATENATE(INDEX('8- Políticas de Administración '!$B$17:$F$21,MATCH(ROUND(IF((RIGHT('5- Identificación Riesgos 2025'!M20,1)-'6- Valoración Controles (2)'!S20)&lt;1,1,(RIGHT('5- Identificación Riesgos 2025'!M20,1)-'6- Valoración Controles (2)'!S20)),0),'8- Políticas de Administración '!$F$17:$F$21,0),1)," - ",ROUND(IF((RIGHT('5- Identificación Riesgos 2025'!M20,1)-'6- Valoración Controles (2)'!S20)&lt;1,1,(RIGHT('5- Identificación Riesgos 2025'!M20,1)-'6- Valoración Controles (2)'!S20)),0))</f>
        <v>Leve - 1</v>
      </c>
      <c r="V20" s="559" t="str">
        <f>CONCATENATE(VLOOKUP((LEFT(T20,LEN(T20)-4)&amp;LEFT(U20,LEN(U20)-4)),'9- Matriz de Calor '!$D$18:$E$42,2,0)," - ",RIGHT(T20,1)*RIGHT(U20,1))</f>
        <v>Bajo - 1</v>
      </c>
    </row>
    <row r="21" spans="1:22" s="308" customFormat="1" ht="382.5" customHeight="1">
      <c r="A21" s="717"/>
      <c r="B21" s="733"/>
      <c r="C21" s="316" t="str">
        <f>'5- Identificación Riesgos 2025'!D21</f>
        <v xml:space="preserve">2. Falta de personal para atender el  volúmen de solicitudes recibidas. </v>
      </c>
      <c r="D21" s="278"/>
      <c r="E21" s="317" t="s">
        <v>412</v>
      </c>
      <c r="F21" s="291" t="s">
        <v>362</v>
      </c>
      <c r="G21" s="291" t="s">
        <v>362</v>
      </c>
      <c r="H21" s="291" t="s">
        <v>362</v>
      </c>
      <c r="I21" s="291" t="s">
        <v>362</v>
      </c>
      <c r="J21" s="318">
        <f t="shared" si="0"/>
        <v>0</v>
      </c>
      <c r="K21" s="721"/>
      <c r="L21" s="291" t="str">
        <f>'5- Identificación Riesgos 2025'!I21</f>
        <v>Afectación de reputacion,imagén,  credibilidad, satisfacción de usuarios y PI</v>
      </c>
      <c r="M21" s="319" t="s">
        <v>413</v>
      </c>
      <c r="N21" s="291" t="s">
        <v>362</v>
      </c>
      <c r="O21" s="291" t="s">
        <v>362</v>
      </c>
      <c r="P21" s="291" t="s">
        <v>362</v>
      </c>
      <c r="Q21" s="291" t="s">
        <v>362</v>
      </c>
      <c r="R21" s="318">
        <f t="shared" si="1"/>
        <v>0</v>
      </c>
      <c r="S21" s="723"/>
      <c r="T21" s="735"/>
      <c r="U21" s="538"/>
      <c r="V21" s="560"/>
    </row>
    <row r="22" spans="1:22" s="308" customFormat="1" ht="359.25" customHeight="1">
      <c r="A22" s="717"/>
      <c r="B22" s="733"/>
      <c r="C22" s="316" t="str">
        <f>'5- Identificación Riesgos 2025'!D21</f>
        <v xml:space="preserve">2. Falta de personal para atender el  volúmen de solicitudes recibidas. </v>
      </c>
      <c r="D22" s="278"/>
      <c r="E22" s="317" t="s">
        <v>414</v>
      </c>
      <c r="F22" s="291" t="s">
        <v>363</v>
      </c>
      <c r="G22" s="291" t="s">
        <v>363</v>
      </c>
      <c r="H22" s="291" t="s">
        <v>363</v>
      </c>
      <c r="I22" s="291" t="s">
        <v>363</v>
      </c>
      <c r="J22" s="318">
        <f t="shared" si="0"/>
        <v>1</v>
      </c>
      <c r="K22" s="721"/>
      <c r="L22" s="291" t="str">
        <f>'5- Identificación Riesgos 2025'!I22</f>
        <v>Afectación de reputacion,imagén,  credibilidad, satisfacción de usuarios y PI</v>
      </c>
      <c r="M22" s="319" t="s">
        <v>415</v>
      </c>
      <c r="N22" s="291" t="s">
        <v>363</v>
      </c>
      <c r="O22" s="291" t="s">
        <v>363</v>
      </c>
      <c r="P22" s="291" t="s">
        <v>363</v>
      </c>
      <c r="Q22" s="291" t="s">
        <v>363</v>
      </c>
      <c r="R22" s="318">
        <f t="shared" si="1"/>
        <v>1</v>
      </c>
      <c r="S22" s="723"/>
      <c r="T22" s="735"/>
      <c r="U22" s="538"/>
      <c r="V22" s="560"/>
    </row>
    <row r="23" spans="1:22" s="308" customFormat="1" ht="362.25" customHeight="1">
      <c r="A23" s="717"/>
      <c r="B23" s="733"/>
      <c r="C23" s="316" t="str">
        <f>'5- Identificación Riesgos 2025'!D22</f>
        <v>3. Falta de comunicación (cuando los despachos vinculan entidades no existentes) y de oportunidad en la  actualización de las novedades de los juzgados (El expediente al que va dirigida la comunicación ya no es de conocimiento del Juzgado de origen y  fue asignado a uno de Pequeñas Causas o fue enviado a Ejecución). Remisión por competencia que sólo llega al juzgado y no es informado a la Secretaría</v>
      </c>
      <c r="D23" s="278"/>
      <c r="E23" s="317" t="s">
        <v>416</v>
      </c>
      <c r="F23" s="291"/>
      <c r="G23" s="291"/>
      <c r="H23" s="291"/>
      <c r="I23" s="291"/>
      <c r="J23" s="318">
        <f t="shared" si="0"/>
        <v>0</v>
      </c>
      <c r="K23" s="721"/>
      <c r="L23" s="291"/>
      <c r="M23" s="321"/>
      <c r="N23" s="291"/>
      <c r="O23" s="291"/>
      <c r="P23" s="291"/>
      <c r="Q23" s="291"/>
      <c r="R23" s="318">
        <f t="shared" si="1"/>
        <v>0</v>
      </c>
      <c r="S23" s="723"/>
      <c r="T23" s="735"/>
      <c r="U23" s="538"/>
      <c r="V23" s="560"/>
    </row>
    <row r="24" spans="1:22" s="308" customFormat="1" ht="93.75" thickBot="1">
      <c r="A24" s="717"/>
      <c r="B24" s="733"/>
      <c r="C24" s="316" t="str">
        <f>'5- Identificación Riesgos 2025'!D25</f>
        <v>6.  Falta de seguimiento y control al cumplimiento efectivo de la actividad asignada.</v>
      </c>
      <c r="D24" s="278"/>
      <c r="E24" s="317" t="s">
        <v>416</v>
      </c>
      <c r="F24" s="291"/>
      <c r="G24" s="291"/>
      <c r="H24" s="291"/>
      <c r="I24" s="291"/>
      <c r="J24" s="318">
        <f t="shared" si="0"/>
        <v>0</v>
      </c>
      <c r="K24" s="721"/>
      <c r="L24" s="291"/>
      <c r="M24" s="321"/>
      <c r="N24" s="291"/>
      <c r="O24" s="291"/>
      <c r="P24" s="291"/>
      <c r="Q24" s="291"/>
      <c r="R24" s="318">
        <f t="shared" si="1"/>
        <v>0</v>
      </c>
      <c r="S24" s="723"/>
      <c r="T24" s="735"/>
      <c r="U24" s="538"/>
      <c r="V24" s="560"/>
    </row>
    <row r="25" spans="1:22" s="309" customFormat="1" ht="232.5">
      <c r="A25" s="716">
        <f>'5- Identificación Riesgos 2025'!A26</f>
        <v>4</v>
      </c>
      <c r="B25" s="660" t="str">
        <f>'5- Identificación Riesgos 2025'!B26</f>
        <v>Efectuar el reparto judicial incumpliendo requisitos</v>
      </c>
      <c r="C25" s="310" t="str">
        <f>'5- Identificación Riesgos 2025'!D26</f>
        <v>1. Se hace doble reparto de un proceso</v>
      </c>
      <c r="D25" s="311"/>
      <c r="E25" s="312" t="s">
        <v>417</v>
      </c>
      <c r="F25" s="313" t="s">
        <v>362</v>
      </c>
      <c r="G25" s="313" t="s">
        <v>363</v>
      </c>
      <c r="H25" s="313" t="s">
        <v>362</v>
      </c>
      <c r="I25" s="313" t="s">
        <v>362</v>
      </c>
      <c r="J25" s="314">
        <f t="shared" si="0"/>
        <v>0.25</v>
      </c>
      <c r="K25" s="731">
        <f>AVERAGE(J25:J27)</f>
        <v>0.41666666666666669</v>
      </c>
      <c r="L25" s="313" t="str">
        <f>'5- Identificación Riesgos 2025'!I26</f>
        <v>Afectación de reputacion,imagén,  credibilidad, satisfacción de usuarios y PI</v>
      </c>
      <c r="M25" s="327" t="s">
        <v>418</v>
      </c>
      <c r="N25" s="313" t="s">
        <v>363</v>
      </c>
      <c r="O25" s="313" t="s">
        <v>363</v>
      </c>
      <c r="P25" s="313" t="s">
        <v>363</v>
      </c>
      <c r="Q25" s="313" t="s">
        <v>363</v>
      </c>
      <c r="R25" s="314">
        <f t="shared" si="1"/>
        <v>1</v>
      </c>
      <c r="S25" s="731">
        <f>AVERAGE(R25:R27)</f>
        <v>0.33333333333333331</v>
      </c>
      <c r="T25" s="564" t="str">
        <f>CONCATENATE(INDEX('8- Políticas de Administración '!$B$6:$F$10,MATCH(ROUND(IF((RIGHT('5- Identificación Riesgos 2025'!H26,1)-'6- Valoración Controles (2)'!K25)&lt;1,1,(RIGHT('5- Identificación Riesgos 2025'!H26,1)-'6- Valoración Controles (2)'!K25)),0),'8- Políticas de Administración '!$F$6:$F$10,0),1)," - ",ROUND(IF((RIGHT('5- Identificación Riesgos 2025'!H26,1)-'6- Valoración Controles (2)'!K25)&lt;1,1,(RIGHT('5- Identificación Riesgos 2025'!H26,1)-'6- Valoración Controles (2)'!K25)),0))</f>
        <v>Muy Baja - 1</v>
      </c>
      <c r="U25" s="537" t="str">
        <f>CONCATENATE(INDEX('8- Políticas de Administración '!$B$17:$F$21,MATCH(ROUND(IF((RIGHT('5- Identificación Riesgos 2025'!M26,1)-'6- Valoración Controles (2)'!S25)&lt;1,1,(RIGHT('5- Identificación Riesgos 2025'!M26,1)-'6- Valoración Controles (2)'!S25)),0),'8- Políticas de Administración '!$F$17:$F$21,0),1)," - ",ROUND(IF((RIGHT('5- Identificación Riesgos 2025'!M26,1)-'6- Valoración Controles (2)'!S25)&lt;1,1,(RIGHT('5- Identificación Riesgos 2025'!M26,1)-'6- Valoración Controles (2)'!S25)),0))</f>
        <v>Leve - 1</v>
      </c>
      <c r="V25" s="559" t="str">
        <f>CONCATENATE(VLOOKUP((LEFT(T25,LEN(T25)-4)&amp;LEFT(U25,LEN(U25)-4)),'9- Matriz de Calor '!$D$18:$E$42,2,0)," - ",RIGHT(T25,1)*RIGHT(U25,1))</f>
        <v>Bajo - 1</v>
      </c>
    </row>
    <row r="26" spans="1:22" s="308" customFormat="1" ht="232.5">
      <c r="A26" s="717"/>
      <c r="B26" s="661"/>
      <c r="C26" s="316" t="str">
        <f>'5- Identificación Riesgos 2025'!D29</f>
        <v xml:space="preserve">4. Falta de personal para atender el  volúmen de solicitudes recibidas. </v>
      </c>
      <c r="D26" s="278"/>
      <c r="E26" s="328" t="s">
        <v>419</v>
      </c>
      <c r="F26" s="291" t="s">
        <v>362</v>
      </c>
      <c r="G26" s="291" t="s">
        <v>362</v>
      </c>
      <c r="H26" s="291" t="s">
        <v>362</v>
      </c>
      <c r="I26" s="291" t="s">
        <v>362</v>
      </c>
      <c r="J26" s="318">
        <f t="shared" si="0"/>
        <v>0</v>
      </c>
      <c r="K26" s="732"/>
      <c r="L26" s="291" t="str">
        <f>'5- Identificación Riesgos 2025'!I29</f>
        <v>Afectación de reputacion,imagén,  credibilidad, satisfacción de usuarios y PI</v>
      </c>
      <c r="M26" s="329" t="s">
        <v>420</v>
      </c>
      <c r="N26" s="291" t="s">
        <v>362</v>
      </c>
      <c r="O26" s="291" t="s">
        <v>362</v>
      </c>
      <c r="P26" s="291" t="s">
        <v>362</v>
      </c>
      <c r="Q26" s="291" t="s">
        <v>362</v>
      </c>
      <c r="R26" s="318">
        <f t="shared" si="1"/>
        <v>0</v>
      </c>
      <c r="S26" s="732"/>
      <c r="T26" s="546"/>
      <c r="U26" s="538"/>
      <c r="V26" s="560"/>
    </row>
    <row r="27" spans="1:22" s="308" customFormat="1" ht="75.75" customHeight="1" thickBot="1">
      <c r="A27" s="717"/>
      <c r="B27" s="661"/>
      <c r="C27" s="316" t="s">
        <v>421</v>
      </c>
      <c r="D27" s="278"/>
      <c r="E27" s="330"/>
      <c r="F27" s="291" t="s">
        <v>363</v>
      </c>
      <c r="G27" s="291" t="s">
        <v>363</v>
      </c>
      <c r="H27" s="291" t="s">
        <v>363</v>
      </c>
      <c r="I27" s="291" t="s">
        <v>363</v>
      </c>
      <c r="J27" s="318">
        <f t="shared" si="0"/>
        <v>1</v>
      </c>
      <c r="K27" s="732"/>
      <c r="L27" s="291"/>
      <c r="M27" s="329"/>
      <c r="N27" s="291"/>
      <c r="O27" s="291"/>
      <c r="P27" s="291"/>
      <c r="Q27" s="291"/>
      <c r="R27" s="318">
        <f t="shared" si="1"/>
        <v>0</v>
      </c>
      <c r="S27" s="732"/>
      <c r="T27" s="546"/>
      <c r="U27" s="538"/>
      <c r="V27" s="560"/>
    </row>
    <row r="28" spans="1:22" s="308" customFormat="1" ht="409.5">
      <c r="A28" s="716">
        <v>5</v>
      </c>
      <c r="B28" s="660" t="str">
        <f>'5- Identificación Riesgos 2025'!B30</f>
        <v>Pérdida de documentos</v>
      </c>
      <c r="C28" s="310" t="str">
        <f>'5- Identificación Riesgos 2025'!D30</f>
        <v>1. Para documentos digitales: Falta de implementación del expediente electrónico en todas las dependencias y juzgados;
En noviembre de 202 la UTDI incluyó a la especialidad Civil Municipal de Ejecución de Sentencias en la implementación del Sistema de Gestión Documental Electrónica SGDE e hizo la migración desde el gestor documental Bestdoc a SGDE. En cumplimiento del Acuerdo 12094 del 2023 y la Circular PCSJUC24-23 del 26 de julio del 2024 emitidas por el CSJ, a partir del 20 de enero de 2025 y 6 de marzo de 2025 el área de reparto inicia el trámite de recepción y reparto 100% por el nuevo gestor SGDE. Su implementación ha presentado inconvenientes con lo que se ha hecho necesaria la intervención de la UTDI.
Novedades: se ha evidenciado que, algunos procesos de los juzgados de origen no pueden ser visualizados para su revisión</v>
      </c>
      <c r="D28" s="311"/>
      <c r="E28" s="312" t="s">
        <v>422</v>
      </c>
      <c r="F28" s="313" t="s">
        <v>362</v>
      </c>
      <c r="G28" s="313" t="s">
        <v>363</v>
      </c>
      <c r="H28" s="313" t="s">
        <v>362</v>
      </c>
      <c r="I28" s="313" t="s">
        <v>362</v>
      </c>
      <c r="J28" s="314">
        <f t="shared" si="0"/>
        <v>0.25</v>
      </c>
      <c r="K28" s="731">
        <f>AVERAGE(J28:J31)</f>
        <v>0.3125</v>
      </c>
      <c r="L28" s="313" t="str">
        <f>'5- Identificación Riesgos 2025'!I30</f>
        <v>Afectación de reputacion,imagén,  credibilidad, satisfacción de usuarios y PI</v>
      </c>
      <c r="M28" s="327" t="s">
        <v>423</v>
      </c>
      <c r="N28" s="313" t="s">
        <v>363</v>
      </c>
      <c r="O28" s="313" t="s">
        <v>363</v>
      </c>
      <c r="P28" s="313" t="s">
        <v>363</v>
      </c>
      <c r="Q28" s="313" t="s">
        <v>363</v>
      </c>
      <c r="R28" s="314">
        <f t="shared" si="1"/>
        <v>1</v>
      </c>
      <c r="S28" s="731">
        <f>AVERAGE(R28:R31)</f>
        <v>0.25</v>
      </c>
      <c r="T28" s="564" t="str">
        <f>CONCATENATE(INDEX('8- Políticas de Administración '!$B$6:$F$10,MATCH(ROUND(IF((RIGHT('5- Identificación Riesgos 2025'!H30,1)-'6- Valoración Controles (2)'!K28)&lt;1,1,(RIGHT('5- Identificación Riesgos 2025'!H30,1)-'6- Valoración Controles (2)'!K28)),0),'8- Políticas de Administración '!$F$6:$F$10,0),1)," - ",ROUND(IF((RIGHT('5- Identificación Riesgos 2025'!H30,1)-'6- Valoración Controles (2)'!K28)&lt;1,1,(RIGHT('5- Identificación Riesgos 2025'!H30,1)-'6- Valoración Controles (2)'!K28)),0))</f>
        <v>Muy Baja - 1</v>
      </c>
      <c r="U28" s="537" t="str">
        <f>CONCATENATE(INDEX('8- Políticas de Administración '!$B$17:$F$21,MATCH(ROUND(IF((RIGHT('5- Identificación Riesgos 2025'!M30,1)-'6- Valoración Controles (2)'!S28)&lt;1,1,(RIGHT('5- Identificación Riesgos 2025'!M30,1)-'6- Valoración Controles (2)'!S28)),0),'8- Políticas de Administración '!$F$17:$F$21,0),1)," - ",ROUND(IF((RIGHT('5- Identificación Riesgos 2025'!M30,1)-'6- Valoración Controles (2)'!S28)&lt;1,1,(RIGHT('5- Identificación Riesgos 2025'!M30,1)-'6- Valoración Controles (2)'!S28)),0))</f>
        <v>Leve - 1</v>
      </c>
      <c r="V28" s="559" t="str">
        <f>CONCATENATE(VLOOKUP((LEFT(T28,LEN(T28)-4)&amp;LEFT(U28,LEN(U28)-4)),'9- Matriz de Calor '!$D$18:$E$42,2,0)," - ",RIGHT(T28,1)*RIGHT(U28,1))</f>
        <v>Bajo - 1</v>
      </c>
    </row>
    <row r="29" spans="1:22" s="308" customFormat="1" ht="232.5">
      <c r="A29" s="717"/>
      <c r="B29" s="661"/>
      <c r="C29" s="316" t="e">
        <f>'5- Identificación Riesgos 2025'!#REF!</f>
        <v>#REF!</v>
      </c>
      <c r="D29" s="278"/>
      <c r="E29" s="328" t="s">
        <v>419</v>
      </c>
      <c r="F29" s="291" t="s">
        <v>362</v>
      </c>
      <c r="G29" s="291" t="s">
        <v>362</v>
      </c>
      <c r="H29" s="291" t="s">
        <v>362</v>
      </c>
      <c r="I29" s="291" t="s">
        <v>362</v>
      </c>
      <c r="J29" s="318">
        <f t="shared" si="0"/>
        <v>0</v>
      </c>
      <c r="K29" s="732"/>
      <c r="L29" s="291"/>
      <c r="M29" s="329"/>
      <c r="N29" s="291" t="s">
        <v>362</v>
      </c>
      <c r="O29" s="291" t="s">
        <v>362</v>
      </c>
      <c r="P29" s="291" t="s">
        <v>362</v>
      </c>
      <c r="Q29" s="291" t="s">
        <v>362</v>
      </c>
      <c r="R29" s="318">
        <f t="shared" si="1"/>
        <v>0</v>
      </c>
      <c r="S29" s="732"/>
      <c r="T29" s="546"/>
      <c r="U29" s="538"/>
      <c r="V29" s="560"/>
    </row>
    <row r="30" spans="1:22" s="308" customFormat="1" ht="232.5">
      <c r="A30" s="717"/>
      <c r="B30" s="661"/>
      <c r="C30" s="316" t="e">
        <f>'5- Identificación Riesgos 2025'!#REF!</f>
        <v>#REF!</v>
      </c>
      <c r="D30" s="278"/>
      <c r="E30" s="328" t="s">
        <v>424</v>
      </c>
      <c r="F30" s="291" t="s">
        <v>363</v>
      </c>
      <c r="G30" s="291" t="s">
        <v>363</v>
      </c>
      <c r="H30" s="291" t="s">
        <v>363</v>
      </c>
      <c r="I30" s="291" t="s">
        <v>363</v>
      </c>
      <c r="J30" s="318">
        <f t="shared" si="0"/>
        <v>1</v>
      </c>
      <c r="K30" s="732"/>
      <c r="L30" s="291"/>
      <c r="M30" s="321"/>
      <c r="N30" s="291"/>
      <c r="O30" s="291"/>
      <c r="P30" s="291"/>
      <c r="Q30" s="291"/>
      <c r="R30" s="318">
        <f t="shared" si="1"/>
        <v>0</v>
      </c>
      <c r="S30" s="732"/>
      <c r="T30" s="546"/>
      <c r="U30" s="538"/>
      <c r="V30" s="560"/>
    </row>
    <row r="31" spans="1:22" s="308" customFormat="1" ht="162.75">
      <c r="A31" s="717"/>
      <c r="B31" s="661"/>
      <c r="C31" s="316" t="str">
        <f>'5- Identificación Riesgos 2025'!D31</f>
        <v>2. Volumen excesivo de ingreso de expedientes para el personal asignado,  generando demoras en la organización de los expedientes.</v>
      </c>
      <c r="D31" s="278"/>
      <c r="E31" s="328" t="s">
        <v>425</v>
      </c>
      <c r="F31" s="291"/>
      <c r="G31" s="291"/>
      <c r="H31" s="291"/>
      <c r="I31" s="291"/>
      <c r="J31" s="318">
        <f t="shared" si="0"/>
        <v>0</v>
      </c>
      <c r="K31" s="732"/>
      <c r="L31" s="291"/>
      <c r="M31" s="321"/>
      <c r="N31" s="291"/>
      <c r="O31" s="291"/>
      <c r="P31" s="291"/>
      <c r="Q31" s="291"/>
      <c r="R31" s="318">
        <f t="shared" si="1"/>
        <v>0</v>
      </c>
      <c r="S31" s="732"/>
      <c r="T31" s="546"/>
      <c r="U31" s="538"/>
      <c r="V31" s="560"/>
    </row>
    <row r="32" spans="1:22" s="308" customFormat="1" ht="147.75" hidden="1" customHeight="1">
      <c r="A32" s="703">
        <v>6</v>
      </c>
      <c r="B32" s="706" t="str">
        <f>'5- Identificación Riesgos 2025'!B32</f>
        <v xml:space="preserve">Recibir , ofrecer, prometer , entregar o aceptar dádivas o beneficios a nombre propio o de terceros para  expedir, alterar,retener , extraviar o entregar  documentos  sin el lleno de requisitos legales </v>
      </c>
      <c r="C32" s="331" t="str">
        <f>'5- Identificación Riesgos 2025'!D32</f>
        <v>2.Falta de ética  de los servidores judiciales</v>
      </c>
      <c r="D32" s="332"/>
      <c r="E32" s="333" t="s">
        <v>392</v>
      </c>
      <c r="F32" s="334" t="s">
        <v>362</v>
      </c>
      <c r="G32" s="334" t="s">
        <v>363</v>
      </c>
      <c r="H32" s="334" t="s">
        <v>362</v>
      </c>
      <c r="I32" s="334" t="s">
        <v>362</v>
      </c>
      <c r="J32" s="335">
        <f t="shared" si="0"/>
        <v>0.25</v>
      </c>
      <c r="K32" s="713">
        <f>AVERAGE(J32:J39)</f>
        <v>0.15625</v>
      </c>
      <c r="L32" s="334" t="str">
        <f>'5- Identificación Riesgos 2025'!I32</f>
        <v>Afectación de reputacion,imagén,  credibilidad, satisfacción de usuarios y PI</v>
      </c>
      <c r="M32" s="336" t="s">
        <v>393</v>
      </c>
      <c r="N32" s="334" t="s">
        <v>363</v>
      </c>
      <c r="O32" s="334" t="s">
        <v>363</v>
      </c>
      <c r="P32" s="334" t="s">
        <v>363</v>
      </c>
      <c r="Q32" s="334" t="s">
        <v>363</v>
      </c>
      <c r="R32" s="335">
        <f t="shared" si="1"/>
        <v>1</v>
      </c>
      <c r="S32" s="713">
        <f>AVERAGE(R32:R39)</f>
        <v>0.125</v>
      </c>
      <c r="T32" s="714" t="e">
        <f>CONCATENATE(INDEX('8- Políticas de Administración '!$B$6:$F$10,MATCH(ROUND(IF((RIGHT('5- Identificación Riesgos 2025'!H32,1)-'6- Valoración Controles (2)'!K32)&lt;1,1,(RIGHT('5- Identificación Riesgos 2025'!H32,1)-'6- Valoración Controles (2)'!K32)),0),'8- Políticas de Administración '!$F$6:$F$10,0),1)," - ",ROUND(IF((RIGHT('5- Identificación Riesgos 2025'!H32,1)-'6- Valoración Controles (2)'!K32)&lt;1,1,(RIGHT('5- Identificación Riesgos 2025'!H32,1)-'6- Valoración Controles (2)'!K32)),0))</f>
        <v>#VALUE!</v>
      </c>
      <c r="U32" s="715" t="str">
        <f>CONCATENATE(INDEX('8- Políticas de Administración '!$B$17:$F$21,MATCH(ROUND(IF((RIGHT('5- Identificación Riesgos 2025'!M32,1)-'6- Valoración Controles (2)'!S32)&lt;1,1,(RIGHT('5- Identificación Riesgos 2025'!M32,1)-'6- Valoración Controles (2)'!S32)),0),'8- Políticas de Administración '!$F$17:$F$21,0),1)," - ",ROUND(IF((RIGHT('5- Identificación Riesgos 2025'!M32,1)-'6- Valoración Controles (2)'!S32)&lt;1,1,(RIGHT('5- Identificación Riesgos 2025'!M32,1)-'6- Valoración Controles (2)'!S32)),0))</f>
        <v>Mayor - 4</v>
      </c>
      <c r="V32" s="695" t="e">
        <f>CONCATENATE(VLOOKUP((LEFT(T32,LEN(T32)-4)&amp;LEFT(U32,LEN(U32)-4)),'9- Matriz de Calor '!$D$18:$E$42,2,0)," - ",RIGHT(T32,1)*RIGHT(U32,1))</f>
        <v>#VALUE!</v>
      </c>
    </row>
    <row r="33" spans="1:22" s="308" customFormat="1" ht="93" hidden="1" customHeight="1">
      <c r="A33" s="704"/>
      <c r="B33" s="707"/>
      <c r="C33" s="337" t="str">
        <f>'5- Identificación Riesgos 2025'!D33</f>
        <v xml:space="preserve">3 Fallas en los controles de los procesos </v>
      </c>
      <c r="D33" s="338"/>
      <c r="E33" s="339"/>
      <c r="F33" s="340" t="s">
        <v>362</v>
      </c>
      <c r="G33" s="340" t="s">
        <v>362</v>
      </c>
      <c r="H33" s="340" t="s">
        <v>362</v>
      </c>
      <c r="I33" s="340" t="s">
        <v>362</v>
      </c>
      <c r="J33" s="341">
        <f t="shared" si="0"/>
        <v>0</v>
      </c>
      <c r="K33" s="712"/>
      <c r="L33" s="340" t="str">
        <f>'5- Identificación Riesgos 2025'!I33</f>
        <v>Afectación Económica</v>
      </c>
      <c r="M33" s="342" t="s">
        <v>394</v>
      </c>
      <c r="N33" s="340"/>
      <c r="O33" s="340"/>
      <c r="P33" s="340"/>
      <c r="Q33" s="340"/>
      <c r="R33" s="341">
        <f t="shared" si="1"/>
        <v>0</v>
      </c>
      <c r="S33" s="712"/>
      <c r="T33" s="699"/>
      <c r="U33" s="701"/>
      <c r="V33" s="696"/>
    </row>
    <row r="34" spans="1:22" s="308" customFormat="1" ht="45" hidden="1" customHeight="1">
      <c r="A34" s="704"/>
      <c r="B34" s="707"/>
      <c r="C34" s="337" t="e">
        <f>'5- Identificación Riesgos 2025'!#REF!</f>
        <v>#REF!</v>
      </c>
      <c r="D34" s="338"/>
      <c r="E34" s="339"/>
      <c r="F34" s="340" t="s">
        <v>363</v>
      </c>
      <c r="G34" s="340" t="s">
        <v>363</v>
      </c>
      <c r="H34" s="340" t="s">
        <v>363</v>
      </c>
      <c r="I34" s="340" t="s">
        <v>363</v>
      </c>
      <c r="J34" s="341">
        <f t="shared" si="0"/>
        <v>1</v>
      </c>
      <c r="K34" s="712"/>
      <c r="L34" s="340" t="e">
        <f>'5- Identificación Riesgos 2025'!#REF!</f>
        <v>#REF!</v>
      </c>
      <c r="M34" s="343"/>
      <c r="N34" s="340"/>
      <c r="O34" s="340"/>
      <c r="P34" s="340"/>
      <c r="Q34" s="340"/>
      <c r="R34" s="341">
        <f t="shared" si="1"/>
        <v>0</v>
      </c>
      <c r="S34" s="712"/>
      <c r="T34" s="699"/>
      <c r="U34" s="701"/>
      <c r="V34" s="696"/>
    </row>
    <row r="35" spans="1:22" s="308" customFormat="1" ht="45" hidden="1" customHeight="1">
      <c r="A35" s="704"/>
      <c r="B35" s="707"/>
      <c r="C35" s="337"/>
      <c r="D35" s="338"/>
      <c r="E35" s="339"/>
      <c r="F35" s="340"/>
      <c r="G35" s="340"/>
      <c r="H35" s="340"/>
      <c r="I35" s="340"/>
      <c r="J35" s="341">
        <f t="shared" si="0"/>
        <v>0</v>
      </c>
      <c r="K35" s="712"/>
      <c r="L35" s="340" t="e">
        <f>'5- Identificación Riesgos 2025'!#REF!</f>
        <v>#REF!</v>
      </c>
      <c r="M35" s="343"/>
      <c r="N35" s="340"/>
      <c r="O35" s="340"/>
      <c r="P35" s="340"/>
      <c r="Q35" s="340"/>
      <c r="R35" s="341">
        <f t="shared" si="1"/>
        <v>0</v>
      </c>
      <c r="S35" s="712"/>
      <c r="T35" s="699"/>
      <c r="U35" s="701"/>
      <c r="V35" s="696"/>
    </row>
    <row r="36" spans="1:22" s="308" customFormat="1" hidden="1">
      <c r="A36" s="704"/>
      <c r="B36" s="707"/>
      <c r="C36" s="337"/>
      <c r="D36" s="338"/>
      <c r="E36" s="338"/>
      <c r="F36" s="340"/>
      <c r="G36" s="340"/>
      <c r="H36" s="340"/>
      <c r="I36" s="340"/>
      <c r="J36" s="341">
        <f t="shared" si="0"/>
        <v>0</v>
      </c>
      <c r="K36" s="712"/>
      <c r="L36" s="340" t="e">
        <f>'5- Identificación Riesgos 2025'!#REF!</f>
        <v>#REF!</v>
      </c>
      <c r="M36" s="343"/>
      <c r="N36" s="340"/>
      <c r="O36" s="340"/>
      <c r="P36" s="340"/>
      <c r="Q36" s="340"/>
      <c r="R36" s="341">
        <f t="shared" si="1"/>
        <v>0</v>
      </c>
      <c r="S36" s="712"/>
      <c r="T36" s="699"/>
      <c r="U36" s="701"/>
      <c r="V36" s="696"/>
    </row>
    <row r="37" spans="1:22" s="308" customFormat="1" hidden="1">
      <c r="A37" s="704"/>
      <c r="B37" s="707"/>
      <c r="C37" s="337"/>
      <c r="D37" s="338"/>
      <c r="E37" s="339"/>
      <c r="F37" s="340"/>
      <c r="G37" s="340"/>
      <c r="H37" s="340"/>
      <c r="I37" s="340"/>
      <c r="J37" s="341">
        <f t="shared" si="0"/>
        <v>0</v>
      </c>
      <c r="K37" s="712"/>
      <c r="L37" s="340" t="e">
        <f>'5- Identificación Riesgos 2025'!#REF!</f>
        <v>#REF!</v>
      </c>
      <c r="M37" s="343"/>
      <c r="N37" s="340"/>
      <c r="O37" s="340"/>
      <c r="P37" s="340"/>
      <c r="Q37" s="340"/>
      <c r="R37" s="341">
        <f t="shared" si="1"/>
        <v>0</v>
      </c>
      <c r="S37" s="712"/>
      <c r="T37" s="699"/>
      <c r="U37" s="701"/>
      <c r="V37" s="696"/>
    </row>
    <row r="38" spans="1:22" s="308" customFormat="1" hidden="1">
      <c r="A38" s="704"/>
      <c r="B38" s="707"/>
      <c r="C38" s="337"/>
      <c r="D38" s="338"/>
      <c r="E38" s="339"/>
      <c r="F38" s="340"/>
      <c r="G38" s="340"/>
      <c r="H38" s="340"/>
      <c r="I38" s="340"/>
      <c r="J38" s="341">
        <f t="shared" si="0"/>
        <v>0</v>
      </c>
      <c r="K38" s="712"/>
      <c r="L38" s="340" t="e">
        <f>'5- Identificación Riesgos 2025'!#REF!</f>
        <v>#REF!</v>
      </c>
      <c r="M38" s="343"/>
      <c r="N38" s="340"/>
      <c r="O38" s="340"/>
      <c r="P38" s="340"/>
      <c r="Q38" s="340"/>
      <c r="R38" s="341">
        <f t="shared" si="1"/>
        <v>0</v>
      </c>
      <c r="S38" s="712"/>
      <c r="T38" s="699"/>
      <c r="U38" s="701"/>
      <c r="V38" s="696"/>
    </row>
    <row r="39" spans="1:22" s="308" customFormat="1" hidden="1">
      <c r="A39" s="704"/>
      <c r="B39" s="707"/>
      <c r="C39" s="337"/>
      <c r="D39" s="338"/>
      <c r="E39" s="339"/>
      <c r="F39" s="340"/>
      <c r="G39" s="340"/>
      <c r="H39" s="340"/>
      <c r="I39" s="340"/>
      <c r="J39" s="341">
        <f t="shared" si="0"/>
        <v>0</v>
      </c>
      <c r="K39" s="712"/>
      <c r="L39" s="340" t="e">
        <f>'5- Identificación Riesgos 2025'!#REF!</f>
        <v>#REF!</v>
      </c>
      <c r="M39" s="343"/>
      <c r="N39" s="340"/>
      <c r="O39" s="340"/>
      <c r="P39" s="340"/>
      <c r="Q39" s="340"/>
      <c r="R39" s="341">
        <f t="shared" si="1"/>
        <v>0</v>
      </c>
      <c r="S39" s="712"/>
      <c r="T39" s="699"/>
      <c r="U39" s="701"/>
      <c r="V39" s="696"/>
    </row>
    <row r="40" spans="1:22" s="308" customFormat="1" ht="31.5" hidden="1" customHeight="1">
      <c r="A40" s="704"/>
      <c r="B40" s="707"/>
      <c r="C40" s="337" t="e">
        <f>'5- Identificación Riesgos 2025'!#REF!</f>
        <v>#REF!</v>
      </c>
      <c r="D40" s="338"/>
      <c r="E40" s="339"/>
      <c r="F40" s="340"/>
      <c r="G40" s="340"/>
      <c r="H40" s="340"/>
      <c r="I40" s="340"/>
      <c r="J40" s="341"/>
      <c r="K40" s="344"/>
      <c r="L40" s="340" t="e">
        <f>'5- Identificación Riesgos 2025'!#REF!</f>
        <v>#REF!</v>
      </c>
      <c r="M40" s="343"/>
      <c r="N40" s="340" t="s">
        <v>363</v>
      </c>
      <c r="O40" s="340" t="s">
        <v>363</v>
      </c>
      <c r="P40" s="340" t="s">
        <v>363</v>
      </c>
      <c r="Q40" s="340" t="s">
        <v>363</v>
      </c>
      <c r="R40" s="341">
        <f t="shared" si="1"/>
        <v>1</v>
      </c>
      <c r="S40" s="344">
        <f>AVERAGE(R40:R51)</f>
        <v>0.25</v>
      </c>
      <c r="T40" s="699"/>
      <c r="U40" s="701"/>
      <c r="V40" s="696"/>
    </row>
    <row r="41" spans="1:22" s="308" customFormat="1" ht="27" hidden="1" customHeight="1" thickBot="1">
      <c r="A41" s="705"/>
      <c r="B41" s="708"/>
      <c r="C41" s="345" t="e">
        <f>'5- Identificación Riesgos 2025'!#REF!</f>
        <v>#REF!</v>
      </c>
      <c r="D41" s="346"/>
      <c r="E41" s="347"/>
      <c r="F41" s="348"/>
      <c r="G41" s="348"/>
      <c r="H41" s="348"/>
      <c r="I41" s="348"/>
      <c r="J41" s="349"/>
      <c r="K41" s="350"/>
      <c r="L41" s="348" t="e">
        <f>'5- Identificación Riesgos 2025'!#REF!</f>
        <v>#REF!</v>
      </c>
      <c r="M41" s="351"/>
      <c r="N41" s="348"/>
      <c r="O41" s="348"/>
      <c r="P41" s="348"/>
      <c r="Q41" s="348"/>
      <c r="R41" s="349">
        <f t="shared" si="1"/>
        <v>0</v>
      </c>
      <c r="S41" s="350"/>
      <c r="T41" s="700"/>
      <c r="U41" s="702"/>
      <c r="V41" s="697"/>
    </row>
    <row r="42" spans="1:22" s="308" customFormat="1" ht="118.5" hidden="1" customHeight="1" thickBot="1">
      <c r="A42" s="703">
        <v>7</v>
      </c>
      <c r="B42" s="706" t="str">
        <f>'5- Identificación Riesgos 2025'!B34</f>
        <v xml:space="preserve">Recibir, ofrecer, prometer, entregar o aceptar dadivas  o beneficios a nombre propio o de terceros para  demorar, retener, alterar o direccionar fallos judiciales </v>
      </c>
      <c r="C42" s="331" t="str">
        <f>'5- Identificación Riesgos 2025'!D34</f>
        <v>2.Falta de ética  de los servidores judiciales</v>
      </c>
      <c r="D42" s="332"/>
      <c r="E42" s="333" t="s">
        <v>392</v>
      </c>
      <c r="F42" s="334" t="s">
        <v>362</v>
      </c>
      <c r="G42" s="334" t="s">
        <v>363</v>
      </c>
      <c r="H42" s="334" t="s">
        <v>362</v>
      </c>
      <c r="I42" s="334" t="s">
        <v>362</v>
      </c>
      <c r="J42" s="335">
        <f t="shared" ref="J42:J49" si="2">COUNTIF(F42:I42,"SI")/4</f>
        <v>0.25</v>
      </c>
      <c r="K42" s="713">
        <f>AVERAGE(J42:J49)</f>
        <v>0.15625</v>
      </c>
      <c r="L42" s="334" t="str">
        <f>'5- Identificación Riesgos 2025'!I34</f>
        <v>Afectación de reputacion,imagén,  credibilidad, satisfacción de usuarios y PI</v>
      </c>
      <c r="M42" s="336" t="s">
        <v>395</v>
      </c>
      <c r="N42" s="334" t="s">
        <v>363</v>
      </c>
      <c r="O42" s="334" t="s">
        <v>363</v>
      </c>
      <c r="P42" s="334" t="s">
        <v>363</v>
      </c>
      <c r="Q42" s="334" t="s">
        <v>363</v>
      </c>
      <c r="R42" s="335">
        <f t="shared" si="1"/>
        <v>1</v>
      </c>
      <c r="S42" s="713">
        <f>AVERAGE(R42:R49)</f>
        <v>0.125</v>
      </c>
      <c r="T42" s="714" t="e">
        <f>CONCATENATE(INDEX('8- Políticas de Administración '!$B$6:$F$10,MATCH(ROUND(IF((RIGHT('5- Identificación Riesgos 2025'!H34,1)-'6- Valoración Controles (2)'!K42)&lt;1,1,(RIGHT('5- Identificación Riesgos 2025'!H34,1)-'6- Valoración Controles (2)'!K42)),0),'8- Políticas de Administración '!$F$6:$F$10,0),1)," - ",ROUND(IF((RIGHT('5- Identificación Riesgos 2025'!H34,1)-'6- Valoración Controles (2)'!K42)&lt;1,1,(RIGHT('5- Identificación Riesgos 2025'!H34,1)-'6- Valoración Controles (2)'!K42)),0))</f>
        <v>#VALUE!</v>
      </c>
      <c r="U42" s="715" t="str">
        <f>CONCATENATE(INDEX('8- Políticas de Administración '!$B$17:$F$21,MATCH(ROUND(IF((RIGHT('5- Identificación Riesgos 2025'!M34,1)-'6- Valoración Controles (2)'!S42)&lt;1,1,(RIGHT('5- Identificación Riesgos 2025'!M34,1)-'6- Valoración Controles (2)'!S42)),0),'8- Políticas de Administración '!$F$17:$F$21,0),1)," - ",ROUND(IF((RIGHT('5- Identificación Riesgos 2025'!M34,1)-'6- Valoración Controles (2)'!S42)&lt;1,1,(RIGHT('5- Identificación Riesgos 2025'!M34,1)-'6- Valoración Controles (2)'!S42)),0))</f>
        <v>Mayor - 4</v>
      </c>
      <c r="V42" s="695" t="e">
        <f>CONCATENATE(VLOOKUP((LEFT(T42,LEN(T42)-4)&amp;LEFT(U42,LEN(U42)-4)),'9- Matriz de Calor '!$D$18:$E$42,2,0)," - ",RIGHT(T42,1)*RIGHT(U42,1))</f>
        <v>#VALUE!</v>
      </c>
    </row>
    <row r="43" spans="1:22" s="308" customFormat="1" ht="96" hidden="1" customHeight="1">
      <c r="A43" s="704"/>
      <c r="B43" s="707"/>
      <c r="C43" s="337" t="str">
        <f>'5- Identificación Riesgos 2025'!D35</f>
        <v xml:space="preserve">2. Desconocimiento del Código de Etica y Buen Gobierno.   </v>
      </c>
      <c r="D43" s="338"/>
      <c r="E43" s="339"/>
      <c r="F43" s="340" t="s">
        <v>362</v>
      </c>
      <c r="G43" s="340" t="s">
        <v>362</v>
      </c>
      <c r="H43" s="340" t="s">
        <v>362</v>
      </c>
      <c r="I43" s="340" t="s">
        <v>362</v>
      </c>
      <c r="J43" s="341">
        <f t="shared" si="2"/>
        <v>0</v>
      </c>
      <c r="K43" s="712"/>
      <c r="L43" s="340" t="str">
        <f>'5- Identificación Riesgos 2025'!I35</f>
        <v>Afectación Económica</v>
      </c>
      <c r="M43" s="336" t="s">
        <v>396</v>
      </c>
      <c r="N43" s="340"/>
      <c r="O43" s="340"/>
      <c r="P43" s="340"/>
      <c r="Q43" s="340"/>
      <c r="R43" s="341">
        <f t="shared" si="1"/>
        <v>0</v>
      </c>
      <c r="S43" s="712"/>
      <c r="T43" s="699"/>
      <c r="U43" s="701"/>
      <c r="V43" s="696"/>
    </row>
    <row r="44" spans="1:22" s="308" customFormat="1" ht="123" hidden="1" customHeight="1">
      <c r="A44" s="704"/>
      <c r="B44" s="707"/>
      <c r="C44" s="337" t="e">
        <f>'5- Identificación Riesgos 2025'!#REF!</f>
        <v>#REF!</v>
      </c>
      <c r="D44" s="338"/>
      <c r="E44" s="339"/>
      <c r="F44" s="340" t="s">
        <v>363</v>
      </c>
      <c r="G44" s="340" t="s">
        <v>363</v>
      </c>
      <c r="H44" s="340" t="s">
        <v>363</v>
      </c>
      <c r="I44" s="340" t="s">
        <v>363</v>
      </c>
      <c r="J44" s="341">
        <f t="shared" si="2"/>
        <v>1</v>
      </c>
      <c r="K44" s="712"/>
      <c r="L44" s="340"/>
      <c r="M44" s="352"/>
      <c r="N44" s="340"/>
      <c r="O44" s="340"/>
      <c r="P44" s="340"/>
      <c r="Q44" s="340"/>
      <c r="R44" s="341">
        <f t="shared" si="1"/>
        <v>0</v>
      </c>
      <c r="S44" s="712"/>
      <c r="T44" s="699"/>
      <c r="U44" s="701"/>
      <c r="V44" s="696"/>
    </row>
    <row r="45" spans="1:22" s="308" customFormat="1" ht="45" hidden="1" customHeight="1">
      <c r="A45" s="704"/>
      <c r="B45" s="707"/>
      <c r="C45" s="337"/>
      <c r="D45" s="338"/>
      <c r="E45" s="339"/>
      <c r="F45" s="340"/>
      <c r="G45" s="340"/>
      <c r="H45" s="340"/>
      <c r="I45" s="340"/>
      <c r="J45" s="341">
        <f t="shared" si="2"/>
        <v>0</v>
      </c>
      <c r="K45" s="712"/>
      <c r="L45" s="340" t="e">
        <f>'5- Identificación Riesgos 2025'!#REF!</f>
        <v>#REF!</v>
      </c>
      <c r="M45" s="343"/>
      <c r="N45" s="340"/>
      <c r="O45" s="340"/>
      <c r="P45" s="340"/>
      <c r="Q45" s="340"/>
      <c r="R45" s="341">
        <f t="shared" si="1"/>
        <v>0</v>
      </c>
      <c r="S45" s="712"/>
      <c r="T45" s="699"/>
      <c r="U45" s="701"/>
      <c r="V45" s="696"/>
    </row>
    <row r="46" spans="1:22" s="308" customFormat="1" hidden="1">
      <c r="A46" s="704"/>
      <c r="B46" s="707"/>
      <c r="C46" s="337"/>
      <c r="D46" s="338"/>
      <c r="E46" s="338"/>
      <c r="F46" s="340"/>
      <c r="G46" s="340"/>
      <c r="H46" s="340"/>
      <c r="I46" s="340"/>
      <c r="J46" s="341">
        <f t="shared" si="2"/>
        <v>0</v>
      </c>
      <c r="K46" s="712"/>
      <c r="L46" s="340" t="e">
        <f>'5- Identificación Riesgos 2025'!#REF!</f>
        <v>#REF!</v>
      </c>
      <c r="M46" s="343"/>
      <c r="N46" s="340"/>
      <c r="O46" s="340"/>
      <c r="P46" s="340"/>
      <c r="Q46" s="340"/>
      <c r="R46" s="341">
        <f t="shared" si="1"/>
        <v>0</v>
      </c>
      <c r="S46" s="712"/>
      <c r="T46" s="699"/>
      <c r="U46" s="701"/>
      <c r="V46" s="696"/>
    </row>
    <row r="47" spans="1:22" s="308" customFormat="1" hidden="1">
      <c r="A47" s="704"/>
      <c r="B47" s="707"/>
      <c r="C47" s="337"/>
      <c r="D47" s="338"/>
      <c r="E47" s="339"/>
      <c r="F47" s="340"/>
      <c r="G47" s="340"/>
      <c r="H47" s="340"/>
      <c r="I47" s="340"/>
      <c r="J47" s="341">
        <f t="shared" si="2"/>
        <v>0</v>
      </c>
      <c r="K47" s="712"/>
      <c r="L47" s="340" t="e">
        <f>'5- Identificación Riesgos 2025'!#REF!</f>
        <v>#REF!</v>
      </c>
      <c r="M47" s="343"/>
      <c r="N47" s="340"/>
      <c r="O47" s="340"/>
      <c r="P47" s="340"/>
      <c r="Q47" s="340"/>
      <c r="R47" s="341">
        <f t="shared" si="1"/>
        <v>0</v>
      </c>
      <c r="S47" s="712"/>
      <c r="T47" s="699"/>
      <c r="U47" s="701"/>
      <c r="V47" s="696"/>
    </row>
    <row r="48" spans="1:22" s="308" customFormat="1" hidden="1">
      <c r="A48" s="704"/>
      <c r="B48" s="707"/>
      <c r="C48" s="337"/>
      <c r="D48" s="338"/>
      <c r="E48" s="339"/>
      <c r="F48" s="340"/>
      <c r="G48" s="340"/>
      <c r="H48" s="340"/>
      <c r="I48" s="340"/>
      <c r="J48" s="341">
        <f t="shared" si="2"/>
        <v>0</v>
      </c>
      <c r="K48" s="712"/>
      <c r="L48" s="340" t="e">
        <f>'5- Identificación Riesgos 2025'!#REF!</f>
        <v>#REF!</v>
      </c>
      <c r="M48" s="343"/>
      <c r="N48" s="340"/>
      <c r="O48" s="340"/>
      <c r="P48" s="340"/>
      <c r="Q48" s="340"/>
      <c r="R48" s="341">
        <f t="shared" si="1"/>
        <v>0</v>
      </c>
      <c r="S48" s="712"/>
      <c r="T48" s="699"/>
      <c r="U48" s="701"/>
      <c r="V48" s="696"/>
    </row>
    <row r="49" spans="1:22" s="308" customFormat="1" hidden="1">
      <c r="A49" s="704"/>
      <c r="B49" s="707"/>
      <c r="C49" s="337"/>
      <c r="D49" s="338"/>
      <c r="E49" s="339"/>
      <c r="F49" s="340"/>
      <c r="G49" s="340"/>
      <c r="H49" s="340"/>
      <c r="I49" s="340"/>
      <c r="J49" s="341">
        <f t="shared" si="2"/>
        <v>0</v>
      </c>
      <c r="K49" s="712"/>
      <c r="L49" s="340" t="e">
        <f>'5- Identificación Riesgos 2025'!#REF!</f>
        <v>#REF!</v>
      </c>
      <c r="M49" s="343"/>
      <c r="N49" s="340"/>
      <c r="O49" s="340"/>
      <c r="P49" s="340"/>
      <c r="Q49" s="340"/>
      <c r="R49" s="341">
        <f t="shared" si="1"/>
        <v>0</v>
      </c>
      <c r="S49" s="712"/>
      <c r="T49" s="699"/>
      <c r="U49" s="701"/>
      <c r="V49" s="696"/>
    </row>
    <row r="50" spans="1:22" s="308" customFormat="1" ht="31.5" hidden="1" customHeight="1">
      <c r="A50" s="704"/>
      <c r="B50" s="707"/>
      <c r="C50" s="337" t="e">
        <f>'5- Identificación Riesgos 2025'!#REF!</f>
        <v>#REF!</v>
      </c>
      <c r="D50" s="338"/>
      <c r="E50" s="339"/>
      <c r="F50" s="340"/>
      <c r="G50" s="340"/>
      <c r="H50" s="340"/>
      <c r="I50" s="340"/>
      <c r="J50" s="341"/>
      <c r="K50" s="344"/>
      <c r="L50" s="340" t="e">
        <f>'5- Identificación Riesgos 2025'!#REF!</f>
        <v>#REF!</v>
      </c>
      <c r="M50" s="343"/>
      <c r="N50" s="340" t="s">
        <v>363</v>
      </c>
      <c r="O50" s="340" t="s">
        <v>363</v>
      </c>
      <c r="P50" s="340" t="s">
        <v>363</v>
      </c>
      <c r="Q50" s="340" t="s">
        <v>363</v>
      </c>
      <c r="R50" s="341">
        <f t="shared" si="1"/>
        <v>1</v>
      </c>
      <c r="S50" s="344">
        <f t="shared" ref="S50" si="3">AVERAGE(R50:R58)</f>
        <v>0.5</v>
      </c>
      <c r="T50" s="699"/>
      <c r="U50" s="701"/>
      <c r="V50" s="696"/>
    </row>
    <row r="51" spans="1:22" s="308" customFormat="1" ht="27" hidden="1" customHeight="1" thickBot="1">
      <c r="A51" s="705"/>
      <c r="B51" s="708"/>
      <c r="C51" s="345" t="e">
        <f>'5- Identificación Riesgos 2025'!#REF!</f>
        <v>#REF!</v>
      </c>
      <c r="D51" s="346"/>
      <c r="E51" s="347"/>
      <c r="F51" s="348"/>
      <c r="G51" s="348"/>
      <c r="H51" s="348"/>
      <c r="I51" s="348"/>
      <c r="J51" s="349"/>
      <c r="K51" s="350"/>
      <c r="L51" s="348" t="e">
        <f>'5- Identificación Riesgos 2025'!#REF!</f>
        <v>#REF!</v>
      </c>
      <c r="M51" s="351"/>
      <c r="N51" s="348"/>
      <c r="O51" s="348"/>
      <c r="P51" s="348"/>
      <c r="Q51" s="348"/>
      <c r="R51" s="349">
        <f t="shared" si="1"/>
        <v>0</v>
      </c>
      <c r="S51" s="350"/>
      <c r="T51" s="700"/>
      <c r="U51" s="702"/>
      <c r="V51" s="697"/>
    </row>
    <row r="53" spans="1:22" ht="27" thickBot="1"/>
    <row r="54" spans="1:22" ht="409.5">
      <c r="E54" s="363" t="s">
        <v>426</v>
      </c>
    </row>
  </sheetData>
  <mergeCells count="67">
    <mergeCell ref="V42:V51"/>
    <mergeCell ref="A42:A51"/>
    <mergeCell ref="B42:B51"/>
    <mergeCell ref="K42:K49"/>
    <mergeCell ref="S42:S49"/>
    <mergeCell ref="T42:T51"/>
    <mergeCell ref="U42:U51"/>
    <mergeCell ref="V28:V31"/>
    <mergeCell ref="A32:A41"/>
    <mergeCell ref="B32:B41"/>
    <mergeCell ref="K32:K39"/>
    <mergeCell ref="S32:S39"/>
    <mergeCell ref="T32:T41"/>
    <mergeCell ref="U32:U41"/>
    <mergeCell ref="V32:V41"/>
    <mergeCell ref="A28:A31"/>
    <mergeCell ref="B28:B31"/>
    <mergeCell ref="K28:K31"/>
    <mergeCell ref="S28:S31"/>
    <mergeCell ref="T28:T31"/>
    <mergeCell ref="U28:U31"/>
    <mergeCell ref="V20:V24"/>
    <mergeCell ref="A25:A27"/>
    <mergeCell ref="B25:B27"/>
    <mergeCell ref="K25:K27"/>
    <mergeCell ref="S25:S27"/>
    <mergeCell ref="T25:T27"/>
    <mergeCell ref="U25:U27"/>
    <mergeCell ref="V25:V27"/>
    <mergeCell ref="A20:A24"/>
    <mergeCell ref="B20:B24"/>
    <mergeCell ref="K20:K24"/>
    <mergeCell ref="S20:S24"/>
    <mergeCell ref="T20:T24"/>
    <mergeCell ref="U20:U24"/>
    <mergeCell ref="T10:T14"/>
    <mergeCell ref="U10:U14"/>
    <mergeCell ref="V10:V14"/>
    <mergeCell ref="A15:A19"/>
    <mergeCell ref="B15:B19"/>
    <mergeCell ref="K15:K19"/>
    <mergeCell ref="S15:S19"/>
    <mergeCell ref="T15:T19"/>
    <mergeCell ref="U15:U19"/>
    <mergeCell ref="V15:V19"/>
    <mergeCell ref="F8:K8"/>
    <mergeCell ref="L8:S8"/>
    <mergeCell ref="A10:A14"/>
    <mergeCell ref="B10:B14"/>
    <mergeCell ref="K10:K14"/>
    <mergeCell ref="S10:S14"/>
    <mergeCell ref="A8:A9"/>
    <mergeCell ref="B8:B9"/>
    <mergeCell ref="C8:C9"/>
    <mergeCell ref="D8:D9"/>
    <mergeCell ref="E8:E9"/>
    <mergeCell ref="A6:B6"/>
    <mergeCell ref="C6:V6"/>
    <mergeCell ref="A7:C7"/>
    <mergeCell ref="D7:R7"/>
    <mergeCell ref="T7:V7"/>
    <mergeCell ref="A1:C3"/>
    <mergeCell ref="E1:V3"/>
    <mergeCell ref="A4:B4"/>
    <mergeCell ref="C4:V4"/>
    <mergeCell ref="A5:B5"/>
    <mergeCell ref="C5:V5"/>
  </mergeCells>
  <conditionalFormatting sqref="T10 T15 T20 T25">
    <cfRule type="containsText" dxfId="564" priority="85" operator="containsText" text="Muy Alta">
      <formula>NOT(ISERROR(SEARCH("Muy Alta",T10)))</formula>
    </cfRule>
    <cfRule type="containsText" dxfId="563" priority="89" operator="containsText" text="Media">
      <formula>NOT(ISERROR(SEARCH("Media",T10)))</formula>
    </cfRule>
    <cfRule type="containsText" dxfId="562" priority="88" operator="containsText" text="Media">
      <formula>NOT(ISERROR(SEARCH("Media",T10)))</formula>
    </cfRule>
    <cfRule type="containsText" dxfId="561" priority="87" operator="containsText" text="Media">
      <formula>NOT(ISERROR(SEARCH("Media",T10)))</formula>
    </cfRule>
    <cfRule type="containsText" dxfId="560" priority="86" operator="containsText" text="Alta">
      <formula>NOT(ISERROR(SEARCH("Alta",T10)))</formula>
    </cfRule>
    <cfRule type="containsText" dxfId="559" priority="98" operator="containsText" text="Media">
      <formula>NOT(ISERROR(SEARCH("Media",T10)))</formula>
    </cfRule>
    <cfRule type="containsText" dxfId="558" priority="84" operator="containsText" text="Baja">
      <formula>NOT(ISERROR(SEARCH("Baja",T10)))</formula>
    </cfRule>
    <cfRule type="containsText" dxfId="557" priority="83" operator="containsText" text="Muy Baja">
      <formula>NOT(ISERROR(SEARCH("Muy Baja",T10)))</formula>
    </cfRule>
    <cfRule type="containsText" dxfId="556" priority="91" operator="containsText" text="Baja">
      <formula>NOT(ISERROR(SEARCH("Baja",T10)))</formula>
    </cfRule>
    <cfRule type="cellIs" dxfId="555" priority="104" operator="between">
      <formula>0</formula>
      <formula>2</formula>
    </cfRule>
    <cfRule type="containsText" dxfId="554" priority="90" operator="containsText" text="Muy Baja">
      <formula>NOT(ISERROR(SEARCH("Muy Baja",T10)))</formula>
    </cfRule>
    <cfRule type="containsText" dxfId="553" priority="92" operator="containsText" text="Muy Baja">
      <formula>NOT(ISERROR(SEARCH("Muy Baja",T10)))</formula>
    </cfRule>
    <cfRule type="containsText" dxfId="552" priority="93" operator="containsText" text="Muy Baja">
      <formula>NOT(ISERROR(SEARCH("Muy Baja",T10)))</formula>
    </cfRule>
    <cfRule type="containsText" dxfId="551" priority="94" operator="containsText" text="Muy Baja">
      <formula>NOT(ISERROR(SEARCH("Muy Baja",T10)))</formula>
    </cfRule>
    <cfRule type="containsText" dxfId="550" priority="95" operator="containsText" text="Muy Baja'Tabla probabilidad'!">
      <formula>NOT(ISERROR(SEARCH("Muy Baja'Tabla probabilidad'!",T10)))</formula>
    </cfRule>
    <cfRule type="containsText" dxfId="549" priority="96" operator="containsText" text="Muy bajo">
      <formula>NOT(ISERROR(SEARCH("Muy bajo",T10)))</formula>
    </cfRule>
    <cfRule type="containsText" dxfId="548" priority="97" operator="containsText" text="Alta">
      <formula>NOT(ISERROR(SEARCH("Alta",T10)))</formula>
    </cfRule>
    <cfRule type="containsText" dxfId="547" priority="99" operator="containsText" text="Baja">
      <formula>NOT(ISERROR(SEARCH("Baja",T10)))</formula>
    </cfRule>
    <cfRule type="containsText" dxfId="546" priority="100" operator="containsText" text="Muy baja">
      <formula>NOT(ISERROR(SEARCH("Muy baja",T10)))</formula>
    </cfRule>
    <cfRule type="cellIs" dxfId="543" priority="103" operator="between">
      <formula>1</formula>
      <formula>2</formula>
    </cfRule>
  </conditionalFormatting>
  <conditionalFormatting sqref="T28 T32">
    <cfRule type="containsText" dxfId="542" priority="52" operator="containsText" text="Muy Baja">
      <formula>NOT(ISERROR(SEARCH("Muy Baja",T28)))</formula>
    </cfRule>
    <cfRule type="containsText" dxfId="541" priority="45" operator="containsText" text="Muy Alta">
      <formula>NOT(ISERROR(SEARCH("Muy Alta",T28)))</formula>
    </cfRule>
    <cfRule type="containsText" dxfId="540" priority="46" operator="containsText" text="Alta">
      <formula>NOT(ISERROR(SEARCH("Alta",T28)))</formula>
    </cfRule>
    <cfRule type="containsText" dxfId="539" priority="47" operator="containsText" text="Media">
      <formula>NOT(ISERROR(SEARCH("Media",T28)))</formula>
    </cfRule>
    <cfRule type="cellIs" dxfId="538" priority="63" operator="between">
      <formula>1</formula>
      <formula>2</formula>
    </cfRule>
    <cfRule type="containsText" dxfId="537" priority="48" operator="containsText" text="Media">
      <formula>NOT(ISERROR(SEARCH("Media",T28)))</formula>
    </cfRule>
    <cfRule type="containsText" dxfId="536" priority="49" operator="containsText" text="Media">
      <formula>NOT(ISERROR(SEARCH("Media",T28)))</formula>
    </cfRule>
    <cfRule type="containsText" dxfId="535" priority="50" operator="containsText" text="Muy Baja">
      <formula>NOT(ISERROR(SEARCH("Muy Baja",T28)))</formula>
    </cfRule>
    <cfRule type="containsText" dxfId="534" priority="51" operator="containsText" text="Baja">
      <formula>NOT(ISERROR(SEARCH("Baja",T28)))</formula>
    </cfRule>
    <cfRule type="cellIs" dxfId="533" priority="64" operator="between">
      <formula>0</formula>
      <formula>2</formula>
    </cfRule>
    <cfRule type="containsText" dxfId="530" priority="60" operator="containsText" text="Muy baja">
      <formula>NOT(ISERROR(SEARCH("Muy baja",T28)))</formula>
    </cfRule>
    <cfRule type="containsText" dxfId="529" priority="59" operator="containsText" text="Baja">
      <formula>NOT(ISERROR(SEARCH("Baja",T28)))</formula>
    </cfRule>
    <cfRule type="containsText" dxfId="528" priority="58" operator="containsText" text="Media">
      <formula>NOT(ISERROR(SEARCH("Media",T28)))</formula>
    </cfRule>
    <cfRule type="containsText" dxfId="527" priority="57" operator="containsText" text="Alta">
      <formula>NOT(ISERROR(SEARCH("Alta",T28)))</formula>
    </cfRule>
    <cfRule type="containsText" dxfId="526" priority="44" operator="containsText" text="Baja">
      <formula>NOT(ISERROR(SEARCH("Baja",T28)))</formula>
    </cfRule>
    <cfRule type="containsText" dxfId="525" priority="56" operator="containsText" text="Muy bajo">
      <formula>NOT(ISERROR(SEARCH("Muy bajo",T28)))</formula>
    </cfRule>
    <cfRule type="containsText" dxfId="524" priority="53" operator="containsText" text="Muy Baja">
      <formula>NOT(ISERROR(SEARCH("Muy Baja",T28)))</formula>
    </cfRule>
    <cfRule type="containsText" dxfId="523" priority="55" operator="containsText" text="Muy Baja'Tabla probabilidad'!">
      <formula>NOT(ISERROR(SEARCH("Muy Baja'Tabla probabilidad'!",T28)))</formula>
    </cfRule>
    <cfRule type="containsText" dxfId="522" priority="54" operator="containsText" text="Muy Baja">
      <formula>NOT(ISERROR(SEARCH("Muy Baja",T28)))</formula>
    </cfRule>
    <cfRule type="containsText" dxfId="521" priority="43" operator="containsText" text="Muy Baja">
      <formula>NOT(ISERROR(SEARCH("Muy Baja",T28)))</formula>
    </cfRule>
  </conditionalFormatting>
  <conditionalFormatting sqref="T42">
    <cfRule type="containsText" dxfId="520" priority="24" operator="containsText" text="Muy bajo">
      <formula>NOT(ISERROR(SEARCH("Muy bajo",T42)))</formula>
    </cfRule>
    <cfRule type="containsText" dxfId="519" priority="25" operator="containsText" text="Alta">
      <formula>NOT(ISERROR(SEARCH("Alta",T42)))</formula>
    </cfRule>
    <cfRule type="containsText" dxfId="518" priority="26" operator="containsText" text="Media">
      <formula>NOT(ISERROR(SEARCH("Media",T42)))</formula>
    </cfRule>
    <cfRule type="containsText" dxfId="517" priority="28" operator="containsText" text="Muy baja">
      <formula>NOT(ISERROR(SEARCH("Muy baja",T42)))</formula>
    </cfRule>
    <cfRule type="cellIs" dxfId="514" priority="31" operator="between">
      <formula>1</formula>
      <formula>2</formula>
    </cfRule>
    <cfRule type="cellIs" dxfId="513" priority="32" operator="between">
      <formula>0</formula>
      <formula>2</formula>
    </cfRule>
    <cfRule type="containsText" dxfId="512" priority="27" operator="containsText" text="Baja">
      <formula>NOT(ISERROR(SEARCH("Baja",T42)))</formula>
    </cfRule>
    <cfRule type="containsText" dxfId="511" priority="14" operator="containsText" text="Alta">
      <formula>NOT(ISERROR(SEARCH("Alta",T42)))</formula>
    </cfRule>
    <cfRule type="containsText" dxfId="510" priority="11" operator="containsText" text="Muy Baja">
      <formula>NOT(ISERROR(SEARCH("Muy Baja",T42)))</formula>
    </cfRule>
    <cfRule type="containsText" dxfId="509" priority="12" operator="containsText" text="Baja">
      <formula>NOT(ISERROR(SEARCH("Baja",T42)))</formula>
    </cfRule>
    <cfRule type="containsText" dxfId="508" priority="13" operator="containsText" text="Muy Alta">
      <formula>NOT(ISERROR(SEARCH("Muy Alta",T42)))</formula>
    </cfRule>
    <cfRule type="containsText" dxfId="507" priority="15" operator="containsText" text="Media">
      <formula>NOT(ISERROR(SEARCH("Media",T42)))</formula>
    </cfRule>
    <cfRule type="containsText" dxfId="506" priority="16" operator="containsText" text="Media">
      <formula>NOT(ISERROR(SEARCH("Media",T42)))</formula>
    </cfRule>
    <cfRule type="containsText" dxfId="505" priority="17" operator="containsText" text="Media">
      <formula>NOT(ISERROR(SEARCH("Media",T42)))</formula>
    </cfRule>
    <cfRule type="containsText" dxfId="504" priority="18" operator="containsText" text="Muy Baja">
      <formula>NOT(ISERROR(SEARCH("Muy Baja",T42)))</formula>
    </cfRule>
    <cfRule type="containsText" dxfId="503" priority="19" operator="containsText" text="Baja">
      <formula>NOT(ISERROR(SEARCH("Baja",T42)))</formula>
    </cfRule>
    <cfRule type="containsText" dxfId="502" priority="20" operator="containsText" text="Muy Baja">
      <formula>NOT(ISERROR(SEARCH("Muy Baja",T42)))</formula>
    </cfRule>
    <cfRule type="containsText" dxfId="501" priority="21" operator="containsText" text="Muy Baja">
      <formula>NOT(ISERROR(SEARCH("Muy Baja",T42)))</formula>
    </cfRule>
    <cfRule type="containsText" dxfId="500" priority="22" operator="containsText" text="Muy Baja">
      <formula>NOT(ISERROR(SEARCH("Muy Baja",T42)))</formula>
    </cfRule>
    <cfRule type="containsText" dxfId="499" priority="23" operator="containsText" text="Muy Baja'Tabla probabilidad'!">
      <formula>NOT(ISERROR(SEARCH("Muy Baja'Tabla probabilidad'!",T42)))</formula>
    </cfRule>
  </conditionalFormatting>
  <conditionalFormatting sqref="U10 U15 U20 U25">
    <cfRule type="containsText" dxfId="498" priority="78" operator="containsText" text="Mayor">
      <formula>NOT(ISERROR(SEARCH("Mayor",U10)))</formula>
    </cfRule>
    <cfRule type="containsText" dxfId="497" priority="79" operator="containsText" text="Alta">
      <formula>NOT(ISERROR(SEARCH("Alta",U10)))</formula>
    </cfRule>
    <cfRule type="containsText" dxfId="496" priority="80" operator="containsText" text="Moderado">
      <formula>NOT(ISERROR(SEARCH("Moderado",U10)))</formula>
    </cfRule>
    <cfRule type="containsText" dxfId="495" priority="81" operator="containsText" text="Menor">
      <formula>NOT(ISERROR(SEARCH("Menor",U10)))</formula>
    </cfRule>
    <cfRule type="containsText" dxfId="494" priority="77" operator="containsText" text="Catastrófico">
      <formula>NOT(ISERROR(SEARCH("Catastrófico",U10)))</formula>
    </cfRule>
    <cfRule type="containsText" dxfId="493" priority="82" operator="containsText" text="Leve">
      <formula>NOT(ISERROR(SEARCH("Leve",U10)))</formula>
    </cfRule>
  </conditionalFormatting>
  <conditionalFormatting sqref="U28 U32">
    <cfRule type="containsText" dxfId="492" priority="37" operator="containsText" text="Catastrófico">
      <formula>NOT(ISERROR(SEARCH("Catastrófico",U28)))</formula>
    </cfRule>
    <cfRule type="containsText" dxfId="491" priority="38" operator="containsText" text="Mayor">
      <formula>NOT(ISERROR(SEARCH("Mayor",U28)))</formula>
    </cfRule>
    <cfRule type="containsText" dxfId="490" priority="39" operator="containsText" text="Alta">
      <formula>NOT(ISERROR(SEARCH("Alta",U28)))</formula>
    </cfRule>
    <cfRule type="containsText" dxfId="489" priority="41" operator="containsText" text="Menor">
      <formula>NOT(ISERROR(SEARCH("Menor",U28)))</formula>
    </cfRule>
    <cfRule type="containsText" dxfId="488" priority="40" operator="containsText" text="Moderado">
      <formula>NOT(ISERROR(SEARCH("Moderado",U28)))</formula>
    </cfRule>
    <cfRule type="containsText" dxfId="487" priority="42" operator="containsText" text="Leve">
      <formula>NOT(ISERROR(SEARCH("Leve",U28)))</formula>
    </cfRule>
  </conditionalFormatting>
  <conditionalFormatting sqref="U42">
    <cfRule type="containsText" dxfId="486" priority="6" operator="containsText" text="Mayor">
      <formula>NOT(ISERROR(SEARCH("Mayor",U42)))</formula>
    </cfRule>
    <cfRule type="containsText" dxfId="485" priority="5" operator="containsText" text="Catastrófico">
      <formula>NOT(ISERROR(SEARCH("Catastrófico",U42)))</formula>
    </cfRule>
    <cfRule type="containsText" dxfId="484" priority="10" operator="containsText" text="Leve">
      <formula>NOT(ISERROR(SEARCH("Leve",U42)))</formula>
    </cfRule>
    <cfRule type="containsText" dxfId="483" priority="9" operator="containsText" text="Menor">
      <formula>NOT(ISERROR(SEARCH("Menor",U42)))</formula>
    </cfRule>
    <cfRule type="containsText" dxfId="482" priority="8" operator="containsText" text="Moderado">
      <formula>NOT(ISERROR(SEARCH("Moderado",U42)))</formula>
    </cfRule>
    <cfRule type="containsText" dxfId="481" priority="7" operator="containsText" text="Alta">
      <formula>NOT(ISERROR(SEARCH("Alta",U42)))</formula>
    </cfRule>
  </conditionalFormatting>
  <conditionalFormatting sqref="V10 V15">
    <cfRule type="containsText" dxfId="480" priority="76" operator="containsText" text="Moderado">
      <formula>NOT(ISERROR(SEARCH("Moderado",V10)))</formula>
    </cfRule>
    <cfRule type="containsText" dxfId="479" priority="75" operator="containsText" text="Bajo">
      <formula>NOT(ISERROR(SEARCH("Bajo",V10)))</formula>
    </cfRule>
    <cfRule type="containsText" dxfId="478" priority="74" operator="containsText" text="Alto">
      <formula>NOT(ISERROR(SEARCH("Alto",V10)))</formula>
    </cfRule>
    <cfRule type="containsText" dxfId="477" priority="73" operator="containsText" text="Extremo">
      <formula>NOT(ISERROR(SEARCH("Extremo",V10)))</formula>
    </cfRule>
  </conditionalFormatting>
  <conditionalFormatting sqref="V20">
    <cfRule type="containsText" dxfId="476" priority="69" operator="containsText" text="Extremo">
      <formula>NOT(ISERROR(SEARCH("Extremo",V20)))</formula>
    </cfRule>
    <cfRule type="containsText" dxfId="475" priority="70" operator="containsText" text="Alto">
      <formula>NOT(ISERROR(SEARCH("Alto",V20)))</formula>
    </cfRule>
    <cfRule type="containsText" dxfId="474" priority="72" operator="containsText" text="Moderado">
      <formula>NOT(ISERROR(SEARCH("Moderado",V20)))</formula>
    </cfRule>
    <cfRule type="containsText" dxfId="473" priority="71" operator="containsText" text="Bajo">
      <formula>NOT(ISERROR(SEARCH("Bajo",V20)))</formula>
    </cfRule>
  </conditionalFormatting>
  <conditionalFormatting sqref="V25">
    <cfRule type="containsText" dxfId="472" priority="68" operator="containsText" text="Moderado">
      <formula>NOT(ISERROR(SEARCH("Moderado",V25)))</formula>
    </cfRule>
    <cfRule type="containsText" dxfId="471" priority="65" operator="containsText" text="Extremo">
      <formula>NOT(ISERROR(SEARCH("Extremo",V25)))</formula>
    </cfRule>
    <cfRule type="containsText" dxfId="470" priority="66" operator="containsText" text="Alto">
      <formula>NOT(ISERROR(SEARCH("Alto",V25)))</formula>
    </cfRule>
    <cfRule type="containsText" dxfId="469" priority="67" operator="containsText" text="Bajo">
      <formula>NOT(ISERROR(SEARCH("Bajo",V25)))</formula>
    </cfRule>
  </conditionalFormatting>
  <conditionalFormatting sqref="V28 V32">
    <cfRule type="containsText" dxfId="468" priority="36" operator="containsText" text="Moderado">
      <formula>NOT(ISERROR(SEARCH("Moderado",V28)))</formula>
    </cfRule>
    <cfRule type="containsText" dxfId="467" priority="35" operator="containsText" text="Bajo">
      <formula>NOT(ISERROR(SEARCH("Bajo",V28)))</formula>
    </cfRule>
    <cfRule type="containsText" dxfId="466" priority="34" operator="containsText" text="Alto">
      <formula>NOT(ISERROR(SEARCH("Alto",V28)))</formula>
    </cfRule>
    <cfRule type="containsText" dxfId="465" priority="33" operator="containsText" text="Extremo">
      <formula>NOT(ISERROR(SEARCH("Extremo",V28)))</formula>
    </cfRule>
  </conditionalFormatting>
  <conditionalFormatting sqref="V42">
    <cfRule type="containsText" dxfId="464" priority="3" operator="containsText" text="Bajo">
      <formula>NOT(ISERROR(SEARCH("Bajo",V42)))</formula>
    </cfRule>
    <cfRule type="containsText" dxfId="463" priority="2" operator="containsText" text="Alto">
      <formula>NOT(ISERROR(SEARCH("Alto",V42)))</formula>
    </cfRule>
    <cfRule type="containsText" dxfId="462" priority="1" operator="containsText" text="Extremo">
      <formula>NOT(ISERROR(SEARCH("Extremo",V42)))</formula>
    </cfRule>
    <cfRule type="containsText" dxfId="461" priority="4" operator="containsText" text="Moderado">
      <formula>NOT(ISERROR(SEARCH("Moderado",V42)))</formula>
    </cfRule>
  </conditionalFormatting>
  <dataValidations count="2">
    <dataValidation type="list" allowBlank="1" showInputMessage="1" showErrorMessage="1" sqref="F10:I51 N10:Q51" xr:uid="{00000000-0002-0000-0700-000000000000}">
      <formula1>"SI,NO"</formula1>
    </dataValidation>
    <dataValidation allowBlank="1" showInputMessage="1" showErrorMessage="1" prompt="Enunciar cuál es el control" sqref="E20:E21 E35 E10:E13 E23:E33 E37:E43 E47:E51 E45 E15:E18 E54" xr:uid="{00000000-0002-0000-0700-000001000000}"/>
  </dataValidations>
  <printOptions horizontalCentered="1"/>
  <pageMargins left="0.70866141732283472" right="0.70866141732283472" top="0.74803149606299213" bottom="0.74803149606299213" header="0.31496062992125984" footer="0.31496062992125984"/>
  <pageSetup scale="32"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101" operator="containsText" id="{CDC494E8-A5F4-4D42-A83B-3552C6CE60D3}">
            <xm:f>NOT(ISERROR(SEARCH('8- Políticas de Administración '!$B$5,T10)))</xm:f>
            <xm:f>'8- Políticas de Administración '!$B$5</xm:f>
            <x14:dxf>
              <font>
                <color rgb="FF006100"/>
              </font>
              <fill>
                <patternFill>
                  <bgColor rgb="FFC6EFCE"/>
                </patternFill>
              </fill>
            </x14:dxf>
          </x14:cfRule>
          <x14:cfRule type="containsText" priority="102" operator="containsText" id="{DCE3354A-E9D5-439A-88BA-F994B30B338A}">
            <xm:f>NOT(ISERROR(SEARCH('8- Políticas de Administración '!$B$5,T10)))</xm:f>
            <xm:f>'8- Políticas de Administración '!$B$5</xm:f>
            <x14:dxf>
              <font>
                <color rgb="FF9C0006"/>
              </font>
              <fill>
                <patternFill>
                  <bgColor rgb="FFFFC7CE"/>
                </patternFill>
              </fill>
            </x14:dxf>
          </x14:cfRule>
          <xm:sqref>T10 T15 T20 T25</xm:sqref>
        </x14:conditionalFormatting>
        <x14:conditionalFormatting xmlns:xm="http://schemas.microsoft.com/office/excel/2006/main">
          <x14:cfRule type="containsText" priority="62" operator="containsText" id="{B894FDF5-A63D-47F1-A72D-EB88430F08CD}">
            <xm:f>NOT(ISERROR(SEARCH('8- Políticas de Administración '!$B$5,T28)))</xm:f>
            <xm:f>'8- Políticas de Administración '!$B$5</xm:f>
            <x14:dxf>
              <font>
                <color rgb="FF9C0006"/>
              </font>
              <fill>
                <patternFill>
                  <bgColor rgb="FFFFC7CE"/>
                </patternFill>
              </fill>
            </x14:dxf>
          </x14:cfRule>
          <x14:cfRule type="containsText" priority="61" operator="containsText" id="{41C16553-A084-49A2-B8EA-B4877C898B44}">
            <xm:f>NOT(ISERROR(SEARCH('8- Políticas de Administración '!$B$5,T28)))</xm:f>
            <xm:f>'8- Políticas de Administración '!$B$5</xm:f>
            <x14:dxf>
              <font>
                <color rgb="FF006100"/>
              </font>
              <fill>
                <patternFill>
                  <bgColor rgb="FFC6EFCE"/>
                </patternFill>
              </fill>
            </x14:dxf>
          </x14:cfRule>
          <xm:sqref>T28 T32</xm:sqref>
        </x14:conditionalFormatting>
        <x14:conditionalFormatting xmlns:xm="http://schemas.microsoft.com/office/excel/2006/main">
          <x14:cfRule type="containsText" priority="29" operator="containsText" id="{E594E38F-3862-4292-AB1A-FA8E167ED79E}">
            <xm:f>NOT(ISERROR(SEARCH('8- Políticas de Administración '!$B$5,T42)))</xm:f>
            <xm:f>'8- Políticas de Administración '!$B$5</xm:f>
            <x14:dxf>
              <font>
                <color rgb="FF006100"/>
              </font>
              <fill>
                <patternFill>
                  <bgColor rgb="FFC6EFCE"/>
                </patternFill>
              </fill>
            </x14:dxf>
          </x14:cfRule>
          <x14:cfRule type="containsText" priority="30" operator="containsText" id="{BEF190EB-21A2-48BB-868D-6EAF336C02CA}">
            <xm:f>NOT(ISERROR(SEARCH('8- Políticas de Administración '!$B$5,T42)))</xm:f>
            <xm:f>'8- Políticas de Administración '!$B$5</xm:f>
            <x14:dxf>
              <font>
                <color rgb="FF9C0006"/>
              </font>
              <fill>
                <patternFill>
                  <bgColor rgb="FFFFC7CE"/>
                </patternFill>
              </fill>
            </x14:dxf>
          </x14:cfRule>
          <xm:sqref>T42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249977111117893"/>
    <pageSetUpPr fitToPage="1"/>
  </sheetPr>
  <dimension ref="A1:Q79"/>
  <sheetViews>
    <sheetView showGridLines="0" zoomScale="70" zoomScaleNormal="70" zoomScalePageLayoutView="70" workbookViewId="0">
      <selection activeCell="R41" sqref="R41"/>
    </sheetView>
  </sheetViews>
  <sheetFormatPr baseColWidth="10" defaultColWidth="11.42578125" defaultRowHeight="15"/>
  <cols>
    <col min="1" max="1" width="5.42578125" style="189" customWidth="1"/>
    <col min="2" max="2" width="25.28515625" style="189" customWidth="1"/>
    <col min="3" max="3" width="48.5703125" style="189" customWidth="1"/>
    <col min="4" max="4" width="25.28515625" style="189" hidden="1" customWidth="1"/>
    <col min="5" max="5" width="43" style="189" hidden="1" customWidth="1"/>
    <col min="6" max="6" width="20.28515625" style="189" customWidth="1"/>
    <col min="7" max="7" width="18.5703125" style="189" customWidth="1"/>
    <col min="8" max="8" width="22.7109375" style="189" customWidth="1"/>
    <col min="9" max="9" width="2.7109375" style="189" customWidth="1"/>
    <col min="10" max="10" width="18.28515625" style="189" customWidth="1"/>
    <col min="11" max="11" width="16.7109375" style="189" customWidth="1"/>
    <col min="12" max="12" width="21.5703125" style="204" hidden="1" customWidth="1"/>
    <col min="13" max="13" width="16.7109375" style="189" customWidth="1"/>
    <col min="14" max="14" width="17.42578125" style="189" customWidth="1"/>
    <col min="15" max="15" width="20.7109375" style="198" customWidth="1"/>
    <col min="16" max="16" width="17.42578125" style="198" customWidth="1"/>
    <col min="17" max="17" width="20.7109375" style="198" customWidth="1"/>
    <col min="18" max="16384" width="11.42578125" style="198"/>
  </cols>
  <sheetData>
    <row r="1" spans="1:17" s="186" customFormat="1" ht="17.25" customHeight="1">
      <c r="A1" s="783"/>
      <c r="B1" s="783"/>
      <c r="C1" s="783"/>
      <c r="D1" s="783"/>
      <c r="E1" s="783"/>
      <c r="F1" s="779" t="s">
        <v>427</v>
      </c>
      <c r="G1" s="779"/>
      <c r="H1" s="779"/>
      <c r="I1" s="779"/>
      <c r="J1" s="779"/>
      <c r="K1" s="779"/>
      <c r="L1" s="779"/>
      <c r="M1" s="779"/>
      <c r="N1" s="779"/>
      <c r="O1" s="779"/>
      <c r="P1" s="779"/>
      <c r="Q1" s="779"/>
    </row>
    <row r="2" spans="1:17" s="186" customFormat="1" ht="17.25" customHeight="1">
      <c r="A2" s="783"/>
      <c r="B2" s="783"/>
      <c r="C2" s="783"/>
      <c r="D2" s="783"/>
      <c r="E2" s="783"/>
      <c r="F2" s="779"/>
      <c r="G2" s="779"/>
      <c r="H2" s="779"/>
      <c r="I2" s="779"/>
      <c r="J2" s="779"/>
      <c r="K2" s="779"/>
      <c r="L2" s="779"/>
      <c r="M2" s="779"/>
      <c r="N2" s="779"/>
      <c r="O2" s="779"/>
      <c r="P2" s="779"/>
      <c r="Q2" s="779"/>
    </row>
    <row r="3" spans="1:17" s="186" customFormat="1" ht="17.25" customHeight="1">
      <c r="A3" s="783"/>
      <c r="B3" s="783"/>
      <c r="C3" s="783"/>
      <c r="D3" s="783"/>
      <c r="E3" s="783"/>
      <c r="F3" s="779"/>
      <c r="G3" s="779"/>
      <c r="H3" s="779"/>
      <c r="I3" s="779"/>
      <c r="J3" s="779"/>
      <c r="K3" s="779"/>
      <c r="L3" s="779"/>
      <c r="M3" s="779"/>
      <c r="N3" s="779"/>
      <c r="O3" s="779"/>
      <c r="P3" s="779"/>
      <c r="Q3" s="779"/>
    </row>
    <row r="4" spans="1:17" s="186" customFormat="1" ht="21" customHeight="1">
      <c r="A4" s="761" t="s">
        <v>271</v>
      </c>
      <c r="B4" s="761"/>
      <c r="C4" s="786" t="s">
        <v>272</v>
      </c>
      <c r="D4" s="786"/>
      <c r="E4" s="786"/>
      <c r="F4" s="786"/>
      <c r="G4" s="786"/>
      <c r="H4" s="786"/>
      <c r="I4" s="786"/>
      <c r="J4" s="786"/>
      <c r="K4" s="786"/>
      <c r="L4" s="786"/>
      <c r="M4" s="786"/>
      <c r="N4" s="786"/>
      <c r="O4" s="786"/>
      <c r="P4" s="786"/>
      <c r="Q4" s="786"/>
    </row>
    <row r="5" spans="1:17" s="186" customFormat="1" ht="21" customHeight="1">
      <c r="A5" s="761" t="s">
        <v>273</v>
      </c>
      <c r="B5" s="761"/>
      <c r="C5" s="786" t="s">
        <v>341</v>
      </c>
      <c r="D5" s="786"/>
      <c r="E5" s="786"/>
      <c r="F5" s="786"/>
      <c r="G5" s="786"/>
      <c r="H5" s="786"/>
      <c r="I5" s="786"/>
      <c r="J5" s="786"/>
      <c r="K5" s="786"/>
      <c r="L5" s="786"/>
      <c r="M5" s="786"/>
      <c r="N5" s="786"/>
      <c r="O5" s="786"/>
      <c r="P5" s="786"/>
      <c r="Q5" s="786"/>
    </row>
    <row r="6" spans="1:17" s="186" customFormat="1" ht="21" customHeight="1">
      <c r="A6" s="761" t="s">
        <v>275</v>
      </c>
      <c r="B6" s="761"/>
      <c r="C6" s="791" t="s">
        <v>276</v>
      </c>
      <c r="D6" s="791"/>
      <c r="E6" s="791"/>
      <c r="F6" s="791"/>
      <c r="G6" s="791"/>
      <c r="H6" s="791"/>
      <c r="I6" s="791"/>
      <c r="J6" s="791"/>
      <c r="K6" s="791"/>
      <c r="L6" s="791"/>
      <c r="M6" s="791"/>
      <c r="N6" s="791"/>
      <c r="O6" s="791"/>
      <c r="P6" s="791"/>
      <c r="Q6" s="791"/>
    </row>
    <row r="7" spans="1:17" s="186" customFormat="1" ht="17.25" thickBot="1">
      <c r="A7" s="780" t="s">
        <v>428</v>
      </c>
      <c r="B7" s="780"/>
      <c r="C7" s="780"/>
      <c r="D7" s="780"/>
      <c r="E7" s="780"/>
      <c r="F7" s="780" t="s">
        <v>292</v>
      </c>
      <c r="G7" s="780"/>
      <c r="H7" s="780"/>
      <c r="I7" s="71"/>
      <c r="J7" s="781" t="s">
        <v>429</v>
      </c>
      <c r="K7" s="781"/>
      <c r="L7" s="781"/>
      <c r="M7" s="781"/>
      <c r="N7" s="782"/>
      <c r="O7" s="16"/>
      <c r="P7" s="16"/>
      <c r="Q7" s="16"/>
    </row>
    <row r="8" spans="1:17" s="186" customFormat="1" ht="45.75" customHeight="1" thickTop="1" thickBot="1">
      <c r="A8" s="784" t="s">
        <v>282</v>
      </c>
      <c r="B8" s="758" t="s">
        <v>344</v>
      </c>
      <c r="C8" s="787" t="s">
        <v>430</v>
      </c>
      <c r="D8" s="789" t="s">
        <v>294</v>
      </c>
      <c r="E8" s="758" t="s">
        <v>345</v>
      </c>
      <c r="F8" s="754" t="s">
        <v>431</v>
      </c>
      <c r="G8" s="754" t="s">
        <v>432</v>
      </c>
      <c r="H8" s="754" t="s">
        <v>433</v>
      </c>
      <c r="I8" s="756"/>
      <c r="J8" s="754" t="s">
        <v>434</v>
      </c>
      <c r="K8" s="754" t="s">
        <v>435</v>
      </c>
      <c r="L8" s="754" t="s">
        <v>436</v>
      </c>
      <c r="M8" s="754" t="s">
        <v>437</v>
      </c>
      <c r="N8" s="754" t="s">
        <v>438</v>
      </c>
      <c r="O8" s="754" t="s">
        <v>439</v>
      </c>
      <c r="P8" s="754" t="s">
        <v>440</v>
      </c>
      <c r="Q8" s="754" t="s">
        <v>441</v>
      </c>
    </row>
    <row r="9" spans="1:17" s="203" customFormat="1" ht="18" thickTop="1" thickBot="1">
      <c r="A9" s="785"/>
      <c r="B9" s="759"/>
      <c r="C9" s="788"/>
      <c r="D9" s="790"/>
      <c r="E9" s="759"/>
      <c r="F9" s="755"/>
      <c r="G9" s="755"/>
      <c r="H9" s="755"/>
      <c r="I9" s="757"/>
      <c r="J9" s="755"/>
      <c r="K9" s="755"/>
      <c r="L9" s="755"/>
      <c r="M9" s="755"/>
      <c r="N9" s="755"/>
      <c r="O9" s="755"/>
      <c r="P9" s="755"/>
      <c r="Q9" s="755"/>
    </row>
    <row r="10" spans="1:17" ht="44.25" customHeight="1">
      <c r="A10" s="770">
        <f>'5- Identificación Riesgos 2025'!A10</f>
        <v>1</v>
      </c>
      <c r="B10" s="771" t="str">
        <f>'5- Identificación Riesgos 2025'!B10</f>
        <v>Vencimiento 
de Términos</v>
      </c>
      <c r="C10" s="768" t="str">
        <f>'5- Identificación Riesgos 2025'!C10</f>
        <v>Se realizan  actuaciones procesales o se da  respuesta a las solicitudes de los usuarios de la administración de justicia en materia civil, después del  término legal establecido para decidir sobre los conflictos presentados a los jueces.</v>
      </c>
      <c r="D10" s="768" t="s">
        <v>442</v>
      </c>
      <c r="E10" s="124" t="str">
        <f>'5- Identificación Riesgos 2025'!D10</f>
        <v>1. Mayor demanda de justicia para la especialidad Civil Municipal de Ejecución</v>
      </c>
      <c r="F10" s="772" t="str">
        <f>'5- Identificación Riesgos 2025'!H10</f>
        <v>Muy Baja - 1</v>
      </c>
      <c r="G10" s="768" t="str">
        <f>'5- Identificación Riesgos 2025'!M10</f>
        <v>Leve - 1</v>
      </c>
      <c r="H10" s="768" t="str">
        <f>'5- Identificación Riesgos 2025'!N10</f>
        <v>Bajo - 1</v>
      </c>
      <c r="I10" s="122"/>
      <c r="J10" s="769" t="str">
        <f>'6- Valoración Controles'!T10</f>
        <v>Muy Baja - 1</v>
      </c>
      <c r="K10" s="769" t="str">
        <f>'6- Valoración Controles'!U10</f>
        <v>Leve - 1</v>
      </c>
      <c r="L10" s="760" t="e">
        <f>AVERAGE(#REF!)</f>
        <v>#REF!</v>
      </c>
      <c r="M10" s="771" t="str">
        <f>'6- Valoración Controles'!V10</f>
        <v>Bajo - 1</v>
      </c>
      <c r="N10" s="771" t="s">
        <v>443</v>
      </c>
      <c r="O10" s="762" t="s">
        <v>582</v>
      </c>
      <c r="P10" s="762" t="s">
        <v>444</v>
      </c>
      <c r="Q10" s="765">
        <v>45670</v>
      </c>
    </row>
    <row r="11" spans="1:17" ht="13.5" customHeight="1">
      <c r="A11" s="752"/>
      <c r="B11" s="745"/>
      <c r="C11" s="739"/>
      <c r="D11" s="739"/>
      <c r="E11" s="125" t="str">
        <f>'5- Identificación Riesgos 2025'!D11</f>
        <v>2. Insuficiencia de  personal  para atender la función misional y la atención a las partes interesadas en los despachos judiciales y centro de servicios</v>
      </c>
      <c r="F11" s="749"/>
      <c r="G11" s="753"/>
      <c r="H11" s="739"/>
      <c r="I11" s="72"/>
      <c r="J11" s="736"/>
      <c r="K11" s="736"/>
      <c r="L11" s="740"/>
      <c r="M11" s="745"/>
      <c r="N11" s="745"/>
      <c r="O11" s="763"/>
      <c r="P11" s="763"/>
      <c r="Q11" s="766"/>
    </row>
    <row r="12" spans="1:17" ht="13.5" customHeight="1">
      <c r="A12" s="752"/>
      <c r="B12" s="745"/>
      <c r="C12" s="739"/>
      <c r="D12" s="739"/>
      <c r="E12" s="127" t="str">
        <f>'5- Identificación Riesgos 2025'!D12</f>
        <v>3. Complejidad de los procesos judiciales y solicitudes, lo cual incrementa los tiempos para su resolución.</v>
      </c>
      <c r="F12" s="749"/>
      <c r="G12" s="753"/>
      <c r="H12" s="739"/>
      <c r="I12" s="72"/>
      <c r="J12" s="736"/>
      <c r="K12" s="736"/>
      <c r="L12" s="740"/>
      <c r="M12" s="745"/>
      <c r="N12" s="745"/>
      <c r="O12" s="763"/>
      <c r="P12" s="763"/>
      <c r="Q12" s="766"/>
    </row>
    <row r="13" spans="1:17" ht="13.5" customHeight="1">
      <c r="A13" s="752"/>
      <c r="B13" s="745"/>
      <c r="C13" s="739"/>
      <c r="D13" s="739"/>
      <c r="E13" s="125" t="str">
        <f>'5- Identificación Riesgos 2025'!D13</f>
        <v>4. Fallas en la planeación  para el desarrollo de las tareas propias del despacho.</v>
      </c>
      <c r="F13" s="749"/>
      <c r="G13" s="753"/>
      <c r="H13" s="739"/>
      <c r="I13" s="72"/>
      <c r="J13" s="736"/>
      <c r="K13" s="736"/>
      <c r="L13" s="740"/>
      <c r="M13" s="745"/>
      <c r="N13" s="745"/>
      <c r="O13" s="763"/>
      <c r="P13" s="763"/>
      <c r="Q13" s="766"/>
    </row>
    <row r="14" spans="1:17" ht="13.5" customHeight="1">
      <c r="A14" s="752"/>
      <c r="B14" s="745"/>
      <c r="C14" s="739"/>
      <c r="D14" s="739"/>
      <c r="E14" s="125" t="str">
        <f>'5- Identificación Riesgos 2025'!D14</f>
        <v>5.  Fallas e insuficiencia de las herramientas tecnológicas.</v>
      </c>
      <c r="F14" s="749"/>
      <c r="G14" s="753"/>
      <c r="H14" s="739"/>
      <c r="I14" s="72"/>
      <c r="J14" s="736"/>
      <c r="K14" s="736"/>
      <c r="L14" s="740"/>
      <c r="M14" s="745"/>
      <c r="N14" s="745"/>
      <c r="O14" s="763"/>
      <c r="P14" s="763"/>
      <c r="Q14" s="766"/>
    </row>
    <row r="15" spans="1:17" ht="13.5" customHeight="1">
      <c r="A15" s="752"/>
      <c r="B15" s="745"/>
      <c r="C15" s="739"/>
      <c r="D15" s="739"/>
      <c r="E15" s="125" t="e">
        <f>'5- Identificación Riesgos 2025'!#REF!</f>
        <v>#REF!</v>
      </c>
      <c r="F15" s="749"/>
      <c r="G15" s="753"/>
      <c r="H15" s="739"/>
      <c r="I15" s="72"/>
      <c r="J15" s="736"/>
      <c r="K15" s="736"/>
      <c r="L15" s="740"/>
      <c r="M15" s="745"/>
      <c r="N15" s="745"/>
      <c r="O15" s="763"/>
      <c r="P15" s="763"/>
      <c r="Q15" s="766"/>
    </row>
    <row r="16" spans="1:17" ht="13.5" customHeight="1">
      <c r="A16" s="752"/>
      <c r="B16" s="745"/>
      <c r="C16" s="739"/>
      <c r="D16" s="739"/>
      <c r="E16" s="125" t="e">
        <f>'5- Identificación Riesgos 2025'!#REF!</f>
        <v>#REF!</v>
      </c>
      <c r="F16" s="749"/>
      <c r="G16" s="753"/>
      <c r="H16" s="739"/>
      <c r="I16" s="72"/>
      <c r="J16" s="736"/>
      <c r="K16" s="736"/>
      <c r="L16" s="740"/>
      <c r="M16" s="745"/>
      <c r="N16" s="745"/>
      <c r="O16" s="763"/>
      <c r="P16" s="763"/>
      <c r="Q16" s="766"/>
    </row>
    <row r="17" spans="1:17" ht="13.5" customHeight="1">
      <c r="A17" s="752"/>
      <c r="B17" s="745"/>
      <c r="C17" s="739"/>
      <c r="D17" s="739"/>
      <c r="E17" s="125" t="e">
        <f>'5- Identificación Riesgos 2025'!#REF!</f>
        <v>#REF!</v>
      </c>
      <c r="F17" s="749"/>
      <c r="G17" s="753"/>
      <c r="H17" s="739"/>
      <c r="I17" s="72"/>
      <c r="J17" s="736"/>
      <c r="K17" s="736"/>
      <c r="L17" s="740"/>
      <c r="M17" s="745"/>
      <c r="N17" s="745"/>
      <c r="O17" s="763"/>
      <c r="P17" s="763"/>
      <c r="Q17" s="766"/>
    </row>
    <row r="18" spans="1:17" ht="13.5" customHeight="1">
      <c r="A18" s="752"/>
      <c r="B18" s="745"/>
      <c r="C18" s="739"/>
      <c r="D18" s="739"/>
      <c r="E18" s="125" t="e">
        <f>'5- Identificación Riesgos 2025'!#REF!</f>
        <v>#REF!</v>
      </c>
      <c r="F18" s="749"/>
      <c r="G18" s="753"/>
      <c r="H18" s="739"/>
      <c r="I18" s="72"/>
      <c r="J18" s="736"/>
      <c r="K18" s="736"/>
      <c r="L18" s="740"/>
      <c r="M18" s="745"/>
      <c r="N18" s="745"/>
      <c r="O18" s="763"/>
      <c r="P18" s="763"/>
      <c r="Q18" s="766"/>
    </row>
    <row r="19" spans="1:17" ht="13.5" customHeight="1">
      <c r="A19" s="752"/>
      <c r="B19" s="738"/>
      <c r="C19" s="739"/>
      <c r="D19" s="739"/>
      <c r="E19" s="125" t="e">
        <f>'5- Identificación Riesgos 2025'!#REF!</f>
        <v>#REF!</v>
      </c>
      <c r="F19" s="749"/>
      <c r="G19" s="753"/>
      <c r="H19" s="739"/>
      <c r="I19" s="73"/>
      <c r="J19" s="737"/>
      <c r="K19" s="737"/>
      <c r="L19" s="741"/>
      <c r="M19" s="738"/>
      <c r="N19" s="738"/>
      <c r="O19" s="764"/>
      <c r="P19" s="764"/>
      <c r="Q19" s="767"/>
    </row>
    <row r="20" spans="1:17" ht="13.5" customHeight="1">
      <c r="A20" s="751">
        <f>'5- Identificación Riesgos 2025'!A15</f>
        <v>2</v>
      </c>
      <c r="B20" s="745" t="str">
        <f>'5- Identificación Riesgos 2025'!B15</f>
        <v xml:space="preserve">Incumplimientos en la realizacion de audiencias </v>
      </c>
      <c r="C20" s="738" t="str">
        <f>'5- Identificación Riesgos 2025'!C15</f>
        <v>No se atiende la  solicitud de la parte interesada para la realización de una audiencia preliminar o no se cumple  la programación de audiencias de remate</v>
      </c>
      <c r="D20" s="738" t="s">
        <v>442</v>
      </c>
      <c r="E20" s="125" t="str">
        <f>'5- Identificación Riesgos 2025'!D15</f>
        <v xml:space="preserve">1. Inasistencia del Juez </v>
      </c>
      <c r="F20" s="748" t="str">
        <f>'5- Identificación Riesgos 2025'!H15</f>
        <v>Muy Baja - 1</v>
      </c>
      <c r="G20" s="738" t="str">
        <f>'5- Identificación Riesgos 2025'!M15</f>
        <v>Leve - 1</v>
      </c>
      <c r="H20" s="738" t="str">
        <f>'5- Identificación Riesgos 2025'!N15</f>
        <v>Bajo - 1</v>
      </c>
      <c r="I20" s="72"/>
      <c r="J20" s="736" t="str">
        <f>'6- Valoración Controles'!T15</f>
        <v>Muy Baja - 1</v>
      </c>
      <c r="K20" s="736" t="str">
        <f>'6- Valoración Controles'!U15</f>
        <v>Leve - 1</v>
      </c>
      <c r="L20" s="740" t="e">
        <f>AVERAGE(#REF!)</f>
        <v>#REF!</v>
      </c>
      <c r="M20" s="745" t="str">
        <f>'6- Valoración Controles'!V15</f>
        <v>Bajo - 1</v>
      </c>
      <c r="N20" s="745" t="s">
        <v>443</v>
      </c>
      <c r="O20" s="804"/>
      <c r="P20" s="804"/>
      <c r="Q20" s="806"/>
    </row>
    <row r="21" spans="1:17" ht="13.5" customHeight="1">
      <c r="A21" s="752"/>
      <c r="B21" s="745"/>
      <c r="C21" s="739"/>
      <c r="D21" s="739"/>
      <c r="E21" s="125" t="str">
        <f>'5- Identificación Riesgos 2025'!D16</f>
        <v>2. Falta de tiempo para  la realización</v>
      </c>
      <c r="F21" s="749"/>
      <c r="G21" s="753"/>
      <c r="H21" s="739"/>
      <c r="I21" s="72"/>
      <c r="J21" s="736"/>
      <c r="K21" s="736"/>
      <c r="L21" s="740"/>
      <c r="M21" s="745"/>
      <c r="N21" s="745"/>
      <c r="O21" s="763"/>
      <c r="P21" s="763"/>
      <c r="Q21" s="766"/>
    </row>
    <row r="22" spans="1:17" ht="13.5" customHeight="1">
      <c r="A22" s="752"/>
      <c r="B22" s="745"/>
      <c r="C22" s="739"/>
      <c r="D22" s="739"/>
      <c r="E22" s="125" t="str">
        <f>'5- Identificación Riesgos 2025'!D17</f>
        <v>3. Programación de audiencias sin tener en cuenta tiempos de duración para su realización.</v>
      </c>
      <c r="F22" s="749"/>
      <c r="G22" s="753"/>
      <c r="H22" s="739"/>
      <c r="I22" s="72"/>
      <c r="J22" s="736"/>
      <c r="K22" s="736"/>
      <c r="L22" s="740"/>
      <c r="M22" s="745"/>
      <c r="N22" s="745"/>
      <c r="O22" s="763"/>
      <c r="P22" s="763"/>
      <c r="Q22" s="766"/>
    </row>
    <row r="23" spans="1:17" ht="13.5" customHeight="1">
      <c r="A23" s="752"/>
      <c r="B23" s="745"/>
      <c r="C23" s="739"/>
      <c r="D23" s="739"/>
      <c r="E23" s="125" t="str">
        <f>'5- Identificación Riesgos 2025'!D18</f>
        <v>4. Fallas en el servicio de internet,  conectividad  irregular.</v>
      </c>
      <c r="F23" s="749"/>
      <c r="G23" s="753"/>
      <c r="H23" s="739"/>
      <c r="I23" s="72"/>
      <c r="J23" s="736"/>
      <c r="K23" s="736"/>
      <c r="L23" s="740"/>
      <c r="M23" s="745"/>
      <c r="N23" s="745"/>
      <c r="O23" s="763"/>
      <c r="P23" s="763"/>
      <c r="Q23" s="766"/>
    </row>
    <row r="24" spans="1:17" ht="13.5" customHeight="1">
      <c r="A24" s="752"/>
      <c r="B24" s="745"/>
      <c r="C24" s="739"/>
      <c r="D24" s="739"/>
      <c r="E24" s="125">
        <f>'5- Identificación Riesgos 2025'!D19</f>
        <v>0</v>
      </c>
      <c r="F24" s="749"/>
      <c r="G24" s="753"/>
      <c r="H24" s="739"/>
      <c r="I24" s="72"/>
      <c r="J24" s="736"/>
      <c r="K24" s="736"/>
      <c r="L24" s="740"/>
      <c r="M24" s="745"/>
      <c r="N24" s="745"/>
      <c r="O24" s="763"/>
      <c r="P24" s="763"/>
      <c r="Q24" s="766"/>
    </row>
    <row r="25" spans="1:17" ht="13.5" customHeight="1">
      <c r="A25" s="752"/>
      <c r="B25" s="745"/>
      <c r="C25" s="739"/>
      <c r="D25" s="739"/>
      <c r="E25" s="125" t="e">
        <f>'5- Identificación Riesgos 2025'!#REF!</f>
        <v>#REF!</v>
      </c>
      <c r="F25" s="749"/>
      <c r="G25" s="753"/>
      <c r="H25" s="739"/>
      <c r="I25" s="72"/>
      <c r="J25" s="736"/>
      <c r="K25" s="736"/>
      <c r="L25" s="740"/>
      <c r="M25" s="745"/>
      <c r="N25" s="745"/>
      <c r="O25" s="763"/>
      <c r="P25" s="763"/>
      <c r="Q25" s="766"/>
    </row>
    <row r="26" spans="1:17" ht="13.5" customHeight="1">
      <c r="A26" s="752"/>
      <c r="B26" s="745"/>
      <c r="C26" s="739"/>
      <c r="D26" s="739"/>
      <c r="E26" s="125" t="e">
        <f>'5- Identificación Riesgos 2025'!#REF!</f>
        <v>#REF!</v>
      </c>
      <c r="F26" s="749"/>
      <c r="G26" s="753"/>
      <c r="H26" s="739"/>
      <c r="I26" s="72"/>
      <c r="J26" s="736"/>
      <c r="K26" s="736"/>
      <c r="L26" s="740"/>
      <c r="M26" s="745"/>
      <c r="N26" s="745"/>
      <c r="O26" s="763"/>
      <c r="P26" s="763"/>
      <c r="Q26" s="766"/>
    </row>
    <row r="27" spans="1:17" ht="13.5" customHeight="1">
      <c r="A27" s="752"/>
      <c r="B27" s="745"/>
      <c r="C27" s="739"/>
      <c r="D27" s="739"/>
      <c r="E27" s="125" t="e">
        <f>'5- Identificación Riesgos 2025'!#REF!</f>
        <v>#REF!</v>
      </c>
      <c r="F27" s="749"/>
      <c r="G27" s="753"/>
      <c r="H27" s="739"/>
      <c r="I27" s="72"/>
      <c r="J27" s="736"/>
      <c r="K27" s="736"/>
      <c r="L27" s="740"/>
      <c r="M27" s="745"/>
      <c r="N27" s="745"/>
      <c r="O27" s="763"/>
      <c r="P27" s="763"/>
      <c r="Q27" s="766"/>
    </row>
    <row r="28" spans="1:17" ht="13.5" customHeight="1">
      <c r="A28" s="752"/>
      <c r="B28" s="745"/>
      <c r="C28" s="739"/>
      <c r="D28" s="739"/>
      <c r="E28" s="125" t="e">
        <f>'5- Identificación Riesgos 2025'!#REF!</f>
        <v>#REF!</v>
      </c>
      <c r="F28" s="749"/>
      <c r="G28" s="753"/>
      <c r="H28" s="739"/>
      <c r="I28" s="72"/>
      <c r="J28" s="736"/>
      <c r="K28" s="736"/>
      <c r="L28" s="740"/>
      <c r="M28" s="745"/>
      <c r="N28" s="745"/>
      <c r="O28" s="763"/>
      <c r="P28" s="763"/>
      <c r="Q28" s="766"/>
    </row>
    <row r="29" spans="1:17" ht="13.5" customHeight="1">
      <c r="A29" s="752"/>
      <c r="B29" s="738"/>
      <c r="C29" s="739"/>
      <c r="D29" s="739"/>
      <c r="E29" s="125" t="e">
        <f>'5- Identificación Riesgos 2025'!#REF!</f>
        <v>#REF!</v>
      </c>
      <c r="F29" s="749"/>
      <c r="G29" s="753"/>
      <c r="H29" s="739"/>
      <c r="I29" s="73"/>
      <c r="J29" s="737"/>
      <c r="K29" s="737"/>
      <c r="L29" s="741"/>
      <c r="M29" s="738"/>
      <c r="N29" s="738"/>
      <c r="O29" s="764"/>
      <c r="P29" s="764"/>
      <c r="Q29" s="767"/>
    </row>
    <row r="30" spans="1:17" ht="13.5" customHeight="1">
      <c r="A30" s="751">
        <f>'5- Identificación Riesgos 2025'!A20</f>
        <v>3</v>
      </c>
      <c r="B30" s="745" t="str">
        <f>'5- Identificación Riesgos 2025'!B20</f>
        <v xml:space="preserve"> Efectuar notificaciones que no cumplan con los requistos</v>
      </c>
      <c r="C30" s="738" t="str">
        <f>'5- Identificación Riesgos 2025'!C20</f>
        <v xml:space="preserve">No se realizan las  notificaciones , 
no se efectuan  oportunamente 
o no se aplica la normatividad </v>
      </c>
      <c r="D30" s="738" t="s">
        <v>442</v>
      </c>
      <c r="E30" s="125" t="str">
        <f>'5- Identificación Riesgos 2025'!D20</f>
        <v>1. Errores en la digitación</v>
      </c>
      <c r="F30" s="748" t="str">
        <f>'5- Identificación Riesgos 2025'!H20</f>
        <v>Muy Baja - 1</v>
      </c>
      <c r="G30" s="738" t="str">
        <f>'5- Identificación Riesgos 2025'!M20</f>
        <v>Leve - 1</v>
      </c>
      <c r="H30" s="738" t="str">
        <f>'5- Identificación Riesgos 2025'!N20</f>
        <v>Bajo - 1</v>
      </c>
      <c r="I30" s="72"/>
      <c r="J30" s="736" t="str">
        <f>'6- Valoración Controles'!T19</f>
        <v>Muy Baja - 1</v>
      </c>
      <c r="K30" s="736" t="str">
        <f>'6- Valoración Controles'!U19</f>
        <v>Leve - 1</v>
      </c>
      <c r="L30" s="740" t="e">
        <f>AVERAGE(#REF!)</f>
        <v>#REF!</v>
      </c>
      <c r="M30" s="745" t="str">
        <f>'6- Valoración Controles'!V19</f>
        <v>Bajo - 1</v>
      </c>
      <c r="N30" s="745" t="s">
        <v>443</v>
      </c>
      <c r="O30" s="804"/>
      <c r="P30" s="804"/>
      <c r="Q30" s="806"/>
    </row>
    <row r="31" spans="1:17" ht="13.5" customHeight="1">
      <c r="A31" s="752"/>
      <c r="B31" s="745"/>
      <c r="C31" s="739"/>
      <c r="D31" s="739"/>
      <c r="E31" s="125" t="e">
        <f>'5- Identificación Riesgos 2025'!#REF!</f>
        <v>#REF!</v>
      </c>
      <c r="F31" s="749"/>
      <c r="G31" s="753"/>
      <c r="H31" s="739"/>
      <c r="I31" s="72"/>
      <c r="J31" s="736"/>
      <c r="K31" s="736"/>
      <c r="L31" s="740"/>
      <c r="M31" s="745"/>
      <c r="N31" s="745"/>
      <c r="O31" s="763"/>
      <c r="P31" s="763"/>
      <c r="Q31" s="766"/>
    </row>
    <row r="32" spans="1:17" ht="13.5" customHeight="1">
      <c r="A32" s="752"/>
      <c r="B32" s="745"/>
      <c r="C32" s="739"/>
      <c r="D32" s="739"/>
      <c r="E32" s="125" t="str">
        <f>'5- Identificación Riesgos 2025'!D21</f>
        <v xml:space="preserve">2. Falta de personal para atender el  volúmen de solicitudes recibidas. </v>
      </c>
      <c r="F32" s="749"/>
      <c r="G32" s="753"/>
      <c r="H32" s="739"/>
      <c r="I32" s="72"/>
      <c r="J32" s="736"/>
      <c r="K32" s="736"/>
      <c r="L32" s="740"/>
      <c r="M32" s="745"/>
      <c r="N32" s="745"/>
      <c r="O32" s="763"/>
      <c r="P32" s="763"/>
      <c r="Q32" s="766"/>
    </row>
    <row r="33" spans="1:17" ht="13.5" customHeight="1">
      <c r="A33" s="752"/>
      <c r="B33" s="745"/>
      <c r="C33" s="739"/>
      <c r="D33" s="739"/>
      <c r="E33" s="125" t="str">
        <f>'5- Identificación Riesgos 2025'!D22</f>
        <v>3. Falta de comunicación (cuando los despachos vinculan entidades no existentes) y de oportunidad en la  actualización de las novedades de los juzgados (El expediente al que va dirigida la comunicación ya no es de conocimiento del Juzgado de origen y  fue asignado a uno de Pequeñas Causas o fue enviado a Ejecución). Remisión por competencia que sólo llega al juzgado y no es informado a la Secretaría</v>
      </c>
      <c r="F33" s="749"/>
      <c r="G33" s="753"/>
      <c r="H33" s="739"/>
      <c r="I33" s="72"/>
      <c r="J33" s="736"/>
      <c r="K33" s="736"/>
      <c r="L33" s="740"/>
      <c r="M33" s="745"/>
      <c r="N33" s="745"/>
      <c r="O33" s="763"/>
      <c r="P33" s="763"/>
      <c r="Q33" s="766"/>
    </row>
    <row r="34" spans="1:17" ht="13.5" customHeight="1">
      <c r="A34" s="752"/>
      <c r="B34" s="745"/>
      <c r="C34" s="739"/>
      <c r="D34" s="739"/>
      <c r="E34" s="125" t="str">
        <f>'5- Identificación Riesgos 2025'!D25</f>
        <v>6.  Falta de seguimiento y control al cumplimiento efectivo de la actividad asignada.</v>
      </c>
      <c r="F34" s="749"/>
      <c r="G34" s="753"/>
      <c r="H34" s="739"/>
      <c r="I34" s="72"/>
      <c r="J34" s="736"/>
      <c r="K34" s="736"/>
      <c r="L34" s="740"/>
      <c r="M34" s="745"/>
      <c r="N34" s="745"/>
      <c r="O34" s="763"/>
      <c r="P34" s="763"/>
      <c r="Q34" s="766"/>
    </row>
    <row r="35" spans="1:17" ht="13.5" customHeight="1">
      <c r="A35" s="752"/>
      <c r="B35" s="745"/>
      <c r="C35" s="739"/>
      <c r="D35" s="739"/>
      <c r="E35" s="125" t="e">
        <f>'5- Identificación Riesgos 2025'!#REF!</f>
        <v>#REF!</v>
      </c>
      <c r="F35" s="749"/>
      <c r="G35" s="753"/>
      <c r="H35" s="739"/>
      <c r="I35" s="72"/>
      <c r="J35" s="736"/>
      <c r="K35" s="736"/>
      <c r="L35" s="740"/>
      <c r="M35" s="745"/>
      <c r="N35" s="745"/>
      <c r="O35" s="763"/>
      <c r="P35" s="763"/>
      <c r="Q35" s="766"/>
    </row>
    <row r="36" spans="1:17" ht="13.5" customHeight="1">
      <c r="A36" s="752"/>
      <c r="B36" s="745"/>
      <c r="C36" s="739"/>
      <c r="D36" s="739"/>
      <c r="E36" s="125" t="e">
        <f>'5- Identificación Riesgos 2025'!#REF!</f>
        <v>#REF!</v>
      </c>
      <c r="F36" s="749"/>
      <c r="G36" s="753"/>
      <c r="H36" s="739"/>
      <c r="I36" s="72"/>
      <c r="J36" s="736"/>
      <c r="K36" s="736"/>
      <c r="L36" s="740"/>
      <c r="M36" s="745"/>
      <c r="N36" s="745"/>
      <c r="O36" s="763"/>
      <c r="P36" s="763"/>
      <c r="Q36" s="766"/>
    </row>
    <row r="37" spans="1:17" ht="13.5" customHeight="1">
      <c r="A37" s="752"/>
      <c r="B37" s="745"/>
      <c r="C37" s="739"/>
      <c r="D37" s="739"/>
      <c r="E37" s="125" t="e">
        <f>'5- Identificación Riesgos 2025'!#REF!</f>
        <v>#REF!</v>
      </c>
      <c r="F37" s="749"/>
      <c r="G37" s="753"/>
      <c r="H37" s="739"/>
      <c r="I37" s="72"/>
      <c r="J37" s="736"/>
      <c r="K37" s="736"/>
      <c r="L37" s="740"/>
      <c r="M37" s="745"/>
      <c r="N37" s="745"/>
      <c r="O37" s="763"/>
      <c r="P37" s="763"/>
      <c r="Q37" s="766"/>
    </row>
    <row r="38" spans="1:17" ht="13.5" customHeight="1">
      <c r="A38" s="752"/>
      <c r="B38" s="745"/>
      <c r="C38" s="739"/>
      <c r="D38" s="739"/>
      <c r="E38" s="125" t="e">
        <f>'5- Identificación Riesgos 2025'!#REF!</f>
        <v>#REF!</v>
      </c>
      <c r="F38" s="749"/>
      <c r="G38" s="753"/>
      <c r="H38" s="739"/>
      <c r="I38" s="72"/>
      <c r="J38" s="736"/>
      <c r="K38" s="736"/>
      <c r="L38" s="740"/>
      <c r="M38" s="745"/>
      <c r="N38" s="745"/>
      <c r="O38" s="763"/>
      <c r="P38" s="763"/>
      <c r="Q38" s="766"/>
    </row>
    <row r="39" spans="1:17" ht="13.5" customHeight="1">
      <c r="A39" s="752"/>
      <c r="B39" s="738"/>
      <c r="C39" s="739"/>
      <c r="D39" s="739"/>
      <c r="E39" s="125" t="e">
        <f>'5- Identificación Riesgos 2025'!#REF!</f>
        <v>#REF!</v>
      </c>
      <c r="F39" s="749"/>
      <c r="G39" s="753"/>
      <c r="H39" s="739"/>
      <c r="I39" s="73"/>
      <c r="J39" s="737"/>
      <c r="K39" s="737"/>
      <c r="L39" s="741"/>
      <c r="M39" s="738"/>
      <c r="N39" s="738"/>
      <c r="O39" s="764"/>
      <c r="P39" s="764"/>
      <c r="Q39" s="767"/>
    </row>
    <row r="40" spans="1:17" ht="13.5" customHeight="1">
      <c r="A40" s="742">
        <f>'5- Identificación Riesgos 2025'!A26</f>
        <v>4</v>
      </c>
      <c r="B40" s="745" t="str">
        <f>'5- Identificación Riesgos 2025'!B26</f>
        <v>Efectuar el reparto judicial incumpliendo requisitos</v>
      </c>
      <c r="C40" s="738" t="str">
        <f>'5- Identificación Riesgos 2025'!C26</f>
        <v>Realizar el reparto incumpliendo los principios  y condiciones establecidas para su realización</v>
      </c>
      <c r="D40" s="738" t="s">
        <v>442</v>
      </c>
      <c r="E40" s="125" t="str">
        <f>'5- Identificación Riesgos 2025'!D26</f>
        <v>1. Se hace doble reparto de un proceso</v>
      </c>
      <c r="F40" s="748" t="str">
        <f>'5- Identificación Riesgos 2025'!H26</f>
        <v>Muy Baja - 1</v>
      </c>
      <c r="G40" s="738" t="str">
        <f>'5- Identificación Riesgos 2025'!M26</f>
        <v>Leve - 1</v>
      </c>
      <c r="H40" s="738" t="str">
        <f>'5- Identificación Riesgos 2025'!N26</f>
        <v>Bajo - 1</v>
      </c>
      <c r="I40" s="72"/>
      <c r="J40" s="736" t="str">
        <f>'6- Valoración Controles'!T25</f>
        <v>Muy Baja - 1</v>
      </c>
      <c r="K40" s="736" t="str">
        <f>'6- Valoración Controles'!U25</f>
        <v>Leve - 1</v>
      </c>
      <c r="L40" s="740" t="e">
        <f>AVERAGE(#REF!)</f>
        <v>#REF!</v>
      </c>
      <c r="M40" s="745" t="str">
        <f>'6- Valoración Controles'!V25</f>
        <v>Bajo - 1</v>
      </c>
      <c r="N40" s="745" t="s">
        <v>445</v>
      </c>
      <c r="O40" s="804"/>
      <c r="P40" s="804"/>
      <c r="Q40" s="806"/>
    </row>
    <row r="41" spans="1:17" ht="13.5" customHeight="1">
      <c r="A41" s="743"/>
      <c r="B41" s="745"/>
      <c r="C41" s="739"/>
      <c r="D41" s="739"/>
      <c r="E41" s="125" t="str">
        <f>'5- Identificación Riesgos 2025'!D29</f>
        <v xml:space="preserve">4. Falta de personal para atender el  volúmen de solicitudes recibidas. </v>
      </c>
      <c r="F41" s="749"/>
      <c r="G41" s="753"/>
      <c r="H41" s="739"/>
      <c r="I41" s="72"/>
      <c r="J41" s="736"/>
      <c r="K41" s="736"/>
      <c r="L41" s="740"/>
      <c r="M41" s="745"/>
      <c r="N41" s="745"/>
      <c r="O41" s="763"/>
      <c r="P41" s="763"/>
      <c r="Q41" s="766"/>
    </row>
    <row r="42" spans="1:17" ht="13.5" customHeight="1">
      <c r="A42" s="743"/>
      <c r="B42" s="745"/>
      <c r="C42" s="739"/>
      <c r="D42" s="739"/>
      <c r="E42" s="125" t="e">
        <f>'5- Identificación Riesgos 2025'!#REF!</f>
        <v>#REF!</v>
      </c>
      <c r="F42" s="749"/>
      <c r="G42" s="753"/>
      <c r="H42" s="739"/>
      <c r="I42" s="72"/>
      <c r="J42" s="736"/>
      <c r="K42" s="736"/>
      <c r="L42" s="740"/>
      <c r="M42" s="745"/>
      <c r="N42" s="745"/>
      <c r="O42" s="763"/>
      <c r="P42" s="763"/>
      <c r="Q42" s="766"/>
    </row>
    <row r="43" spans="1:17" ht="13.5" customHeight="1">
      <c r="A43" s="743"/>
      <c r="B43" s="745"/>
      <c r="C43" s="739"/>
      <c r="D43" s="739"/>
      <c r="E43" s="125" t="e">
        <f>'5- Identificación Riesgos 2025'!#REF!</f>
        <v>#REF!</v>
      </c>
      <c r="F43" s="749"/>
      <c r="G43" s="753"/>
      <c r="H43" s="739"/>
      <c r="I43" s="72"/>
      <c r="J43" s="736"/>
      <c r="K43" s="736"/>
      <c r="L43" s="740"/>
      <c r="M43" s="745"/>
      <c r="N43" s="745"/>
      <c r="O43" s="763"/>
      <c r="P43" s="763"/>
      <c r="Q43" s="766"/>
    </row>
    <row r="44" spans="1:17" ht="13.5" customHeight="1">
      <c r="A44" s="743"/>
      <c r="B44" s="745"/>
      <c r="C44" s="739"/>
      <c r="D44" s="739"/>
      <c r="E44" s="125" t="e">
        <f>'5- Identificación Riesgos 2025'!#REF!</f>
        <v>#REF!</v>
      </c>
      <c r="F44" s="749"/>
      <c r="G44" s="753"/>
      <c r="H44" s="739"/>
      <c r="I44" s="72"/>
      <c r="J44" s="736"/>
      <c r="K44" s="736"/>
      <c r="L44" s="740"/>
      <c r="M44" s="745"/>
      <c r="N44" s="745"/>
      <c r="O44" s="763"/>
      <c r="P44" s="763"/>
      <c r="Q44" s="766"/>
    </row>
    <row r="45" spans="1:17" ht="13.5" customHeight="1">
      <c r="A45" s="743"/>
      <c r="B45" s="745"/>
      <c r="C45" s="739"/>
      <c r="D45" s="739"/>
      <c r="E45" s="125" t="e">
        <f>'5- Identificación Riesgos 2025'!#REF!</f>
        <v>#REF!</v>
      </c>
      <c r="F45" s="749"/>
      <c r="G45" s="753"/>
      <c r="H45" s="739"/>
      <c r="I45" s="72"/>
      <c r="J45" s="736"/>
      <c r="K45" s="736"/>
      <c r="L45" s="740"/>
      <c r="M45" s="745"/>
      <c r="N45" s="745"/>
      <c r="O45" s="763"/>
      <c r="P45" s="763"/>
      <c r="Q45" s="766"/>
    </row>
    <row r="46" spans="1:17" ht="13.5" customHeight="1">
      <c r="A46" s="743"/>
      <c r="B46" s="745"/>
      <c r="C46" s="739"/>
      <c r="D46" s="739"/>
      <c r="E46" s="125" t="e">
        <f>'5- Identificación Riesgos 2025'!#REF!</f>
        <v>#REF!</v>
      </c>
      <c r="F46" s="749"/>
      <c r="G46" s="753"/>
      <c r="H46" s="739"/>
      <c r="I46" s="72"/>
      <c r="J46" s="736"/>
      <c r="K46" s="736"/>
      <c r="L46" s="740"/>
      <c r="M46" s="745"/>
      <c r="N46" s="745"/>
      <c r="O46" s="763"/>
      <c r="P46" s="763"/>
      <c r="Q46" s="766"/>
    </row>
    <row r="47" spans="1:17" ht="13.5" customHeight="1">
      <c r="A47" s="743"/>
      <c r="B47" s="745"/>
      <c r="C47" s="739"/>
      <c r="D47" s="739"/>
      <c r="E47" s="125" t="e">
        <f>'5- Identificación Riesgos 2025'!#REF!</f>
        <v>#REF!</v>
      </c>
      <c r="F47" s="749"/>
      <c r="G47" s="753"/>
      <c r="H47" s="739"/>
      <c r="I47" s="72"/>
      <c r="J47" s="736"/>
      <c r="K47" s="736"/>
      <c r="L47" s="740"/>
      <c r="M47" s="745"/>
      <c r="N47" s="745"/>
      <c r="O47" s="763"/>
      <c r="P47" s="763"/>
      <c r="Q47" s="766"/>
    </row>
    <row r="48" spans="1:17" ht="13.5" customHeight="1">
      <c r="A48" s="743"/>
      <c r="B48" s="745"/>
      <c r="C48" s="739"/>
      <c r="D48" s="739"/>
      <c r="E48" s="125" t="e">
        <f>'5- Identificación Riesgos 2025'!#REF!</f>
        <v>#REF!</v>
      </c>
      <c r="F48" s="749"/>
      <c r="G48" s="753"/>
      <c r="H48" s="739"/>
      <c r="I48" s="72"/>
      <c r="J48" s="736"/>
      <c r="K48" s="736"/>
      <c r="L48" s="740"/>
      <c r="M48" s="745"/>
      <c r="N48" s="745"/>
      <c r="O48" s="763"/>
      <c r="P48" s="763"/>
      <c r="Q48" s="766"/>
    </row>
    <row r="49" spans="1:17" ht="13.5" customHeight="1">
      <c r="A49" s="743"/>
      <c r="B49" s="738"/>
      <c r="C49" s="739"/>
      <c r="D49" s="739"/>
      <c r="E49" s="125" t="e">
        <f>'5- Identificación Riesgos 2025'!#REF!</f>
        <v>#REF!</v>
      </c>
      <c r="F49" s="749"/>
      <c r="G49" s="753"/>
      <c r="H49" s="739"/>
      <c r="I49" s="73"/>
      <c r="J49" s="737"/>
      <c r="K49" s="737"/>
      <c r="L49" s="741"/>
      <c r="M49" s="738"/>
      <c r="N49" s="738"/>
      <c r="O49" s="764"/>
      <c r="P49" s="764"/>
      <c r="Q49" s="767"/>
    </row>
    <row r="50" spans="1:17" ht="13.5" customHeight="1">
      <c r="A50" s="742">
        <v>5</v>
      </c>
      <c r="B50" s="745" t="str">
        <f>'5- Identificación Riesgos 2025'!B30</f>
        <v>Pérdida de documentos</v>
      </c>
      <c r="C50" s="738" t="str">
        <f>'5- Identificación Riesgos 2025'!C30</f>
        <v>Extravío temporal o definitivo de los  documentos de los procesos judiciales</v>
      </c>
      <c r="D50" s="738" t="s">
        <v>442</v>
      </c>
      <c r="E50" s="125" t="str">
        <f>'5- Identificación Riesgos 2025'!D30</f>
        <v>1. Para documentos digitales: Falta de implementación del expediente electrónico en todas las dependencias y juzgados;
En noviembre de 202 la UTDI incluyó a la especialidad Civil Municipal de Ejecución de Sentencias en la implementación del Sistema de Gestión Documental Electrónica SGDE e hizo la migración desde el gestor documental Bestdoc a SGDE. En cumplimiento del Acuerdo 12094 del 2023 y la Circular PCSJUC24-23 del 26 de julio del 2024 emitidas por el CSJ, a partir del 20 de enero de 2025 y 6 de marzo de 2025 el área de reparto inicia el trámite de recepción y reparto 100% por el nuevo gestor SGDE. Su implementación ha presentado inconvenientes con lo que se ha hecho necesaria la intervención de la UTDI.
Novedades: se ha evidenciado que, algunos procesos de los juzgados de origen no pueden ser visualizados para su revisión</v>
      </c>
      <c r="F50" s="748" t="str">
        <f>'5- Identificación Riesgos 2025'!H30</f>
        <v>Muy Baja - 1</v>
      </c>
      <c r="G50" s="738" t="str">
        <f>'5- Identificación Riesgos 2025'!M30</f>
        <v>Leve - 1</v>
      </c>
      <c r="H50" s="738" t="str">
        <f>'5- Identificación Riesgos 2025'!N30</f>
        <v>Bajo - 1</v>
      </c>
      <c r="I50" s="72"/>
      <c r="J50" s="736" t="str">
        <f>'6- Valoración Controles'!T29</f>
        <v>Muy Baja - 1</v>
      </c>
      <c r="K50" s="736" t="str">
        <f>'6- Valoración Controles'!U29</f>
        <v>Leve - 1</v>
      </c>
      <c r="L50" s="740" t="e">
        <f>AVERAGE(#REF!)</f>
        <v>#REF!</v>
      </c>
      <c r="M50" s="745" t="str">
        <f>'6- Valoración Controles'!V29</f>
        <v>Bajo - 1</v>
      </c>
      <c r="N50" s="745" t="s">
        <v>443</v>
      </c>
      <c r="O50" s="804"/>
      <c r="P50" s="804"/>
      <c r="Q50" s="806"/>
    </row>
    <row r="51" spans="1:17" ht="13.5" customHeight="1">
      <c r="A51" s="743"/>
      <c r="B51" s="745"/>
      <c r="C51" s="739"/>
      <c r="D51" s="739"/>
      <c r="E51" s="125" t="e">
        <f>'5- Identificación Riesgos 2025'!#REF!</f>
        <v>#REF!</v>
      </c>
      <c r="F51" s="749"/>
      <c r="G51" s="753"/>
      <c r="H51" s="739"/>
      <c r="I51" s="72"/>
      <c r="J51" s="736"/>
      <c r="K51" s="736"/>
      <c r="L51" s="740"/>
      <c r="M51" s="745"/>
      <c r="N51" s="745"/>
      <c r="O51" s="763"/>
      <c r="P51" s="763"/>
      <c r="Q51" s="766"/>
    </row>
    <row r="52" spans="1:17" ht="13.5" customHeight="1">
      <c r="A52" s="743"/>
      <c r="B52" s="745"/>
      <c r="C52" s="739"/>
      <c r="D52" s="739"/>
      <c r="E52" s="125" t="e">
        <f>'5- Identificación Riesgos 2025'!#REF!</f>
        <v>#REF!</v>
      </c>
      <c r="F52" s="749"/>
      <c r="G52" s="753"/>
      <c r="H52" s="739"/>
      <c r="I52" s="72"/>
      <c r="J52" s="736"/>
      <c r="K52" s="736"/>
      <c r="L52" s="740"/>
      <c r="M52" s="745"/>
      <c r="N52" s="745"/>
      <c r="O52" s="763"/>
      <c r="P52" s="763"/>
      <c r="Q52" s="766"/>
    </row>
    <row r="53" spans="1:17" ht="13.5" customHeight="1">
      <c r="A53" s="743"/>
      <c r="B53" s="745"/>
      <c r="C53" s="739"/>
      <c r="D53" s="739"/>
      <c r="E53" s="125" t="str">
        <f>'5- Identificación Riesgos 2025'!D31</f>
        <v>2. Volumen excesivo de ingreso de expedientes para el personal asignado,  generando demoras en la organización de los expedientes.</v>
      </c>
      <c r="F53" s="749"/>
      <c r="G53" s="753"/>
      <c r="H53" s="739"/>
      <c r="I53" s="72"/>
      <c r="J53" s="736"/>
      <c r="K53" s="736"/>
      <c r="L53" s="740"/>
      <c r="M53" s="745"/>
      <c r="N53" s="745"/>
      <c r="O53" s="763"/>
      <c r="P53" s="763"/>
      <c r="Q53" s="766"/>
    </row>
    <row r="54" spans="1:17" ht="13.5" customHeight="1">
      <c r="A54" s="743"/>
      <c r="B54" s="745"/>
      <c r="C54" s="739"/>
      <c r="D54" s="739"/>
      <c r="E54" s="125" t="e">
        <f>'5- Identificación Riesgos 2025'!#REF!</f>
        <v>#REF!</v>
      </c>
      <c r="F54" s="749"/>
      <c r="G54" s="753"/>
      <c r="H54" s="739"/>
      <c r="I54" s="72"/>
      <c r="J54" s="736"/>
      <c r="K54" s="736"/>
      <c r="L54" s="740"/>
      <c r="M54" s="745"/>
      <c r="N54" s="745"/>
      <c r="O54" s="763"/>
      <c r="P54" s="763"/>
      <c r="Q54" s="766"/>
    </row>
    <row r="55" spans="1:17" ht="13.5" customHeight="1">
      <c r="A55" s="743"/>
      <c r="B55" s="745"/>
      <c r="C55" s="739"/>
      <c r="D55" s="739"/>
      <c r="E55" s="125" t="e">
        <f>'5- Identificación Riesgos 2025'!#REF!</f>
        <v>#REF!</v>
      </c>
      <c r="F55" s="749"/>
      <c r="G55" s="753"/>
      <c r="H55" s="739"/>
      <c r="I55" s="72"/>
      <c r="J55" s="736"/>
      <c r="K55" s="736"/>
      <c r="L55" s="740"/>
      <c r="M55" s="745"/>
      <c r="N55" s="745"/>
      <c r="O55" s="763"/>
      <c r="P55" s="763"/>
      <c r="Q55" s="766"/>
    </row>
    <row r="56" spans="1:17" ht="13.5" customHeight="1">
      <c r="A56" s="743"/>
      <c r="B56" s="745"/>
      <c r="C56" s="739"/>
      <c r="D56" s="739"/>
      <c r="E56" s="125" t="e">
        <f>'5- Identificación Riesgos 2025'!#REF!</f>
        <v>#REF!</v>
      </c>
      <c r="F56" s="749"/>
      <c r="G56" s="753"/>
      <c r="H56" s="739"/>
      <c r="I56" s="72"/>
      <c r="J56" s="736"/>
      <c r="K56" s="736"/>
      <c r="L56" s="740"/>
      <c r="M56" s="745"/>
      <c r="N56" s="745"/>
      <c r="O56" s="763"/>
      <c r="P56" s="763"/>
      <c r="Q56" s="766"/>
    </row>
    <row r="57" spans="1:17" ht="13.5" customHeight="1">
      <c r="A57" s="743"/>
      <c r="B57" s="745"/>
      <c r="C57" s="739"/>
      <c r="D57" s="739"/>
      <c r="E57" s="125" t="e">
        <f>'5- Identificación Riesgos 2025'!#REF!</f>
        <v>#REF!</v>
      </c>
      <c r="F57" s="749"/>
      <c r="G57" s="753"/>
      <c r="H57" s="739"/>
      <c r="I57" s="72"/>
      <c r="J57" s="736"/>
      <c r="K57" s="736"/>
      <c r="L57" s="740"/>
      <c r="M57" s="745"/>
      <c r="N57" s="745"/>
      <c r="O57" s="763"/>
      <c r="P57" s="763"/>
      <c r="Q57" s="766"/>
    </row>
    <row r="58" spans="1:17" ht="13.5" customHeight="1">
      <c r="A58" s="743"/>
      <c r="B58" s="745"/>
      <c r="C58" s="739"/>
      <c r="D58" s="739"/>
      <c r="E58" s="125" t="e">
        <f>'5- Identificación Riesgos 2025'!#REF!</f>
        <v>#REF!</v>
      </c>
      <c r="F58" s="749"/>
      <c r="G58" s="753"/>
      <c r="H58" s="739"/>
      <c r="I58" s="72"/>
      <c r="J58" s="736"/>
      <c r="K58" s="736"/>
      <c r="L58" s="740"/>
      <c r="M58" s="745"/>
      <c r="N58" s="745"/>
      <c r="O58" s="763"/>
      <c r="P58" s="763"/>
      <c r="Q58" s="766"/>
    </row>
    <row r="59" spans="1:17" ht="13.5" customHeight="1" thickBot="1">
      <c r="A59" s="744"/>
      <c r="B59" s="746"/>
      <c r="C59" s="747"/>
      <c r="D59" s="747"/>
      <c r="E59" s="126" t="e">
        <f>'5- Identificación Riesgos 2025'!#REF!</f>
        <v>#REF!</v>
      </c>
      <c r="F59" s="750"/>
      <c r="G59" s="778"/>
      <c r="H59" s="747"/>
      <c r="I59" s="123"/>
      <c r="J59" s="737"/>
      <c r="K59" s="737"/>
      <c r="L59" s="741"/>
      <c r="M59" s="738"/>
      <c r="N59" s="746"/>
      <c r="O59" s="805"/>
      <c r="P59" s="805"/>
      <c r="Q59" s="807"/>
    </row>
    <row r="60" spans="1:17" ht="13.5" customHeight="1">
      <c r="A60" s="792">
        <v>6</v>
      </c>
      <c r="B60" s="775" t="str">
        <f>'5- Identificación Riesgos 2025'!B32</f>
        <v xml:space="preserve">Recibir , ofrecer, prometer , entregar o aceptar dádivas o beneficios a nombre propio o de terceros para  expedir, alterar,retener , extraviar o entregar  documentos  sin el lleno de requisitos legales </v>
      </c>
      <c r="C60" s="776" t="str">
        <f>'5- Identificación Riesgos 2025'!C32</f>
        <v xml:space="preserve"> Realizar trámites sin el cumplimiento de los requisitos legales  o  con informacionfalsa</v>
      </c>
      <c r="D60" s="776" t="s">
        <v>442</v>
      </c>
      <c r="E60" s="371" t="str">
        <f>'5- Identificación Riesgos 2025'!D32</f>
        <v>2.Falta de ética  de los servidores judiciales</v>
      </c>
      <c r="F60" s="797">
        <f>'5- Identificación Riesgos 2025'!H32</f>
        <v>0</v>
      </c>
      <c r="G60" s="776" t="str">
        <f>'5- Identificación Riesgos 2025'!M32</f>
        <v>Mayor - 4</v>
      </c>
      <c r="H60" s="776" t="str">
        <f>'5- Identificación Riesgos 2025'!N32</f>
        <v/>
      </c>
      <c r="I60" s="372"/>
      <c r="J60" s="802" t="e">
        <f>'6- Valoración Controles'!T31</f>
        <v>#VALUE!</v>
      </c>
      <c r="K60" s="802" t="str">
        <f>'6- Valoración Controles'!U31</f>
        <v>Mayor - 4</v>
      </c>
      <c r="L60" s="773" t="e">
        <f>AVERAGE(#REF!)</f>
        <v>#REF!</v>
      </c>
      <c r="M60" s="775" t="e">
        <f>'6- Valoración Controles'!V31</f>
        <v>#VALUE!</v>
      </c>
      <c r="N60" s="775" t="s">
        <v>443</v>
      </c>
      <c r="O60" s="373"/>
      <c r="P60" s="373"/>
      <c r="Q60" s="374"/>
    </row>
    <row r="61" spans="1:17" ht="13.5" customHeight="1">
      <c r="A61" s="793"/>
      <c r="B61" s="775"/>
      <c r="C61" s="795"/>
      <c r="D61" s="795"/>
      <c r="E61" s="371" t="str">
        <f>'5- Identificación Riesgos 2025'!D33</f>
        <v xml:space="preserve">3 Fallas en los controles de los procesos </v>
      </c>
      <c r="F61" s="798"/>
      <c r="G61" s="800"/>
      <c r="H61" s="795"/>
      <c r="I61" s="372"/>
      <c r="J61" s="802"/>
      <c r="K61" s="802"/>
      <c r="L61" s="773"/>
      <c r="M61" s="775"/>
      <c r="N61" s="775"/>
      <c r="O61" s="373"/>
      <c r="P61" s="373"/>
      <c r="Q61" s="374"/>
    </row>
    <row r="62" spans="1:17" ht="13.5" customHeight="1">
      <c r="A62" s="793"/>
      <c r="B62" s="775"/>
      <c r="C62" s="795"/>
      <c r="D62" s="795"/>
      <c r="E62" s="371" t="e">
        <f>'5- Identificación Riesgos 2025'!#REF!</f>
        <v>#REF!</v>
      </c>
      <c r="F62" s="798"/>
      <c r="G62" s="800"/>
      <c r="H62" s="795"/>
      <c r="I62" s="372"/>
      <c r="J62" s="802"/>
      <c r="K62" s="802"/>
      <c r="L62" s="773"/>
      <c r="M62" s="775"/>
      <c r="N62" s="775"/>
      <c r="O62" s="373"/>
      <c r="P62" s="373"/>
      <c r="Q62" s="374"/>
    </row>
    <row r="63" spans="1:17" ht="13.5" customHeight="1">
      <c r="A63" s="793"/>
      <c r="B63" s="775"/>
      <c r="C63" s="795"/>
      <c r="D63" s="795"/>
      <c r="E63" s="371" t="e">
        <f>'5- Identificación Riesgos 2025'!#REF!</f>
        <v>#REF!</v>
      </c>
      <c r="F63" s="798"/>
      <c r="G63" s="800"/>
      <c r="H63" s="795"/>
      <c r="I63" s="372"/>
      <c r="J63" s="802"/>
      <c r="K63" s="802"/>
      <c r="L63" s="773"/>
      <c r="M63" s="775"/>
      <c r="N63" s="775"/>
      <c r="O63" s="373"/>
      <c r="P63" s="373"/>
      <c r="Q63" s="374"/>
    </row>
    <row r="64" spans="1:17" ht="13.5" customHeight="1">
      <c r="A64" s="793"/>
      <c r="B64" s="775"/>
      <c r="C64" s="795"/>
      <c r="D64" s="795"/>
      <c r="E64" s="371" t="e">
        <f>'5- Identificación Riesgos 2025'!#REF!</f>
        <v>#REF!</v>
      </c>
      <c r="F64" s="798"/>
      <c r="G64" s="800"/>
      <c r="H64" s="795"/>
      <c r="I64" s="372"/>
      <c r="J64" s="802"/>
      <c r="K64" s="802"/>
      <c r="L64" s="773"/>
      <c r="M64" s="775"/>
      <c r="N64" s="775"/>
      <c r="O64" s="373"/>
      <c r="P64" s="373"/>
      <c r="Q64" s="374"/>
    </row>
    <row r="65" spans="1:17" ht="13.5" customHeight="1">
      <c r="A65" s="793"/>
      <c r="B65" s="775"/>
      <c r="C65" s="795"/>
      <c r="D65" s="795"/>
      <c r="E65" s="371" t="e">
        <f>'5- Identificación Riesgos 2025'!#REF!</f>
        <v>#REF!</v>
      </c>
      <c r="F65" s="798"/>
      <c r="G65" s="800"/>
      <c r="H65" s="795"/>
      <c r="I65" s="372"/>
      <c r="J65" s="802"/>
      <c r="K65" s="802"/>
      <c r="L65" s="773"/>
      <c r="M65" s="775"/>
      <c r="N65" s="775"/>
      <c r="O65" s="373"/>
      <c r="P65" s="373"/>
      <c r="Q65" s="374"/>
    </row>
    <row r="66" spans="1:17" ht="13.5" customHeight="1">
      <c r="A66" s="793"/>
      <c r="B66" s="775"/>
      <c r="C66" s="795"/>
      <c r="D66" s="795"/>
      <c r="E66" s="371" t="e">
        <f>'5- Identificación Riesgos 2025'!#REF!</f>
        <v>#REF!</v>
      </c>
      <c r="F66" s="798"/>
      <c r="G66" s="800"/>
      <c r="H66" s="795"/>
      <c r="I66" s="372"/>
      <c r="J66" s="802"/>
      <c r="K66" s="802"/>
      <c r="L66" s="773"/>
      <c r="M66" s="775"/>
      <c r="N66" s="775"/>
      <c r="O66" s="373"/>
      <c r="P66" s="373"/>
      <c r="Q66" s="374"/>
    </row>
    <row r="67" spans="1:17" ht="13.5" customHeight="1">
      <c r="A67" s="793"/>
      <c r="B67" s="775"/>
      <c r="C67" s="795"/>
      <c r="D67" s="795"/>
      <c r="E67" s="371" t="e">
        <f>'5- Identificación Riesgos 2025'!#REF!</f>
        <v>#REF!</v>
      </c>
      <c r="F67" s="798"/>
      <c r="G67" s="800"/>
      <c r="H67" s="795"/>
      <c r="I67" s="372"/>
      <c r="J67" s="802"/>
      <c r="K67" s="802"/>
      <c r="L67" s="773"/>
      <c r="M67" s="775"/>
      <c r="N67" s="775"/>
      <c r="O67" s="373"/>
      <c r="P67" s="373"/>
      <c r="Q67" s="374"/>
    </row>
    <row r="68" spans="1:17" ht="13.5" customHeight="1">
      <c r="A68" s="793"/>
      <c r="B68" s="775"/>
      <c r="C68" s="795"/>
      <c r="D68" s="795"/>
      <c r="E68" s="371" t="e">
        <f>'5- Identificación Riesgos 2025'!#REF!</f>
        <v>#REF!</v>
      </c>
      <c r="F68" s="798"/>
      <c r="G68" s="800"/>
      <c r="H68" s="795"/>
      <c r="I68" s="372"/>
      <c r="J68" s="802"/>
      <c r="K68" s="802"/>
      <c r="L68" s="773"/>
      <c r="M68" s="775"/>
      <c r="N68" s="775"/>
      <c r="O68" s="373"/>
      <c r="P68" s="373"/>
      <c r="Q68" s="374"/>
    </row>
    <row r="69" spans="1:17" ht="13.5" customHeight="1" thickBot="1">
      <c r="A69" s="794"/>
      <c r="B69" s="777"/>
      <c r="C69" s="796"/>
      <c r="D69" s="796"/>
      <c r="E69" s="375" t="e">
        <f>'5- Identificación Riesgos 2025'!#REF!</f>
        <v>#REF!</v>
      </c>
      <c r="F69" s="799"/>
      <c r="G69" s="801"/>
      <c r="H69" s="796"/>
      <c r="I69" s="376"/>
      <c r="J69" s="803"/>
      <c r="K69" s="803"/>
      <c r="L69" s="774"/>
      <c r="M69" s="776"/>
      <c r="N69" s="777"/>
      <c r="O69" s="377"/>
      <c r="P69" s="377"/>
      <c r="Q69" s="378"/>
    </row>
    <row r="70" spans="1:17" ht="13.5" customHeight="1">
      <c r="A70" s="792">
        <v>7</v>
      </c>
      <c r="B70" s="775" t="str">
        <f>'5- Identificación Riesgos 2025'!B34</f>
        <v xml:space="preserve">Recibir, ofrecer, prometer, entregar o aceptar dadivas  o beneficios a nombre propio o de terceros para  demorar, retener, alterar o direccionar fallos judiciales </v>
      </c>
      <c r="C70" s="776" t="str">
        <f>'5- Identificación Riesgos 2025'!C34</f>
        <v xml:space="preserve">Proferir  sentencias judiciales incumplmiendo los principios de la administracion de justicia o sin la observancia de los Codigos  Procesales en la materia </v>
      </c>
      <c r="D70" s="776" t="s">
        <v>442</v>
      </c>
      <c r="E70" s="371" t="e">
        <f>'5- Identificación Riesgos 2025'!#REF!</f>
        <v>#REF!</v>
      </c>
      <c r="F70" s="797">
        <f>'5- Identificación Riesgos 2025'!H34</f>
        <v>0</v>
      </c>
      <c r="G70" s="776" t="str">
        <f>'5- Identificación Riesgos 2025'!M34</f>
        <v>Mayor - 4</v>
      </c>
      <c r="H70" s="776" t="str">
        <f>'5- Identificación Riesgos 2025'!N34</f>
        <v/>
      </c>
      <c r="I70" s="372"/>
      <c r="J70" s="802" t="e">
        <f>'6- Valoración Controles'!T41</f>
        <v>#VALUE!</v>
      </c>
      <c r="K70" s="802" t="str">
        <f>'6- Valoración Controles'!U41</f>
        <v>Mayor - 4</v>
      </c>
      <c r="L70" s="773" t="e">
        <f>AVERAGE(#REF!)</f>
        <v>#REF!</v>
      </c>
      <c r="M70" s="775" t="e">
        <f>'6- Valoración Controles'!V41</f>
        <v>#VALUE!</v>
      </c>
      <c r="N70" s="775" t="s">
        <v>443</v>
      </c>
      <c r="O70" s="373"/>
      <c r="P70" s="373"/>
      <c r="Q70" s="374"/>
    </row>
    <row r="71" spans="1:17" ht="13.5" customHeight="1">
      <c r="A71" s="793"/>
      <c r="B71" s="775"/>
      <c r="C71" s="795"/>
      <c r="D71" s="795"/>
      <c r="E71" s="371" t="e">
        <f>'5- Identificación Riesgos 2025'!#REF!</f>
        <v>#REF!</v>
      </c>
      <c r="F71" s="798"/>
      <c r="G71" s="800"/>
      <c r="H71" s="795"/>
      <c r="I71" s="372"/>
      <c r="J71" s="802"/>
      <c r="K71" s="802"/>
      <c r="L71" s="773"/>
      <c r="M71" s="775"/>
      <c r="N71" s="775"/>
      <c r="O71" s="373"/>
      <c r="P71" s="373"/>
      <c r="Q71" s="374"/>
    </row>
    <row r="72" spans="1:17" ht="13.5" customHeight="1">
      <c r="A72" s="793"/>
      <c r="B72" s="775"/>
      <c r="C72" s="795"/>
      <c r="D72" s="795"/>
      <c r="E72" s="371" t="e">
        <f>'5- Identificación Riesgos 2025'!#REF!</f>
        <v>#REF!</v>
      </c>
      <c r="F72" s="798"/>
      <c r="G72" s="800"/>
      <c r="H72" s="795"/>
      <c r="I72" s="372"/>
      <c r="J72" s="802"/>
      <c r="K72" s="802"/>
      <c r="L72" s="773"/>
      <c r="M72" s="775"/>
      <c r="N72" s="775"/>
      <c r="O72" s="373"/>
      <c r="P72" s="373"/>
      <c r="Q72" s="374"/>
    </row>
    <row r="73" spans="1:17" ht="13.5" customHeight="1">
      <c r="A73" s="793"/>
      <c r="B73" s="775"/>
      <c r="C73" s="795"/>
      <c r="D73" s="795"/>
      <c r="E73" s="371" t="e">
        <f>'5- Identificación Riesgos 2025'!#REF!</f>
        <v>#REF!</v>
      </c>
      <c r="F73" s="798"/>
      <c r="G73" s="800"/>
      <c r="H73" s="795"/>
      <c r="I73" s="372"/>
      <c r="J73" s="802"/>
      <c r="K73" s="802"/>
      <c r="L73" s="773"/>
      <c r="M73" s="775"/>
      <c r="N73" s="775"/>
      <c r="O73" s="373"/>
      <c r="P73" s="373"/>
      <c r="Q73" s="374"/>
    </row>
    <row r="74" spans="1:17" ht="13.5" customHeight="1">
      <c r="A74" s="793"/>
      <c r="B74" s="775"/>
      <c r="C74" s="795"/>
      <c r="D74" s="795"/>
      <c r="E74" s="371" t="e">
        <f>'5- Identificación Riesgos 2025'!#REF!</f>
        <v>#REF!</v>
      </c>
      <c r="F74" s="798"/>
      <c r="G74" s="800"/>
      <c r="H74" s="795"/>
      <c r="I74" s="372"/>
      <c r="J74" s="802"/>
      <c r="K74" s="802"/>
      <c r="L74" s="773"/>
      <c r="M74" s="775"/>
      <c r="N74" s="775"/>
      <c r="O74" s="373"/>
      <c r="P74" s="373"/>
      <c r="Q74" s="374"/>
    </row>
    <row r="75" spans="1:17" ht="13.5" customHeight="1">
      <c r="A75" s="793"/>
      <c r="B75" s="775"/>
      <c r="C75" s="795"/>
      <c r="D75" s="795"/>
      <c r="E75" s="371" t="e">
        <f>'5- Identificación Riesgos 2025'!#REF!</f>
        <v>#REF!</v>
      </c>
      <c r="F75" s="798"/>
      <c r="G75" s="800"/>
      <c r="H75" s="795"/>
      <c r="I75" s="372"/>
      <c r="J75" s="802"/>
      <c r="K75" s="802"/>
      <c r="L75" s="773"/>
      <c r="M75" s="775"/>
      <c r="N75" s="775"/>
      <c r="O75" s="373"/>
      <c r="P75" s="373"/>
      <c r="Q75" s="374"/>
    </row>
    <row r="76" spans="1:17" ht="13.5" customHeight="1">
      <c r="A76" s="793"/>
      <c r="B76" s="775"/>
      <c r="C76" s="795"/>
      <c r="D76" s="795"/>
      <c r="E76" s="371" t="e">
        <f>'5- Identificación Riesgos 2025'!#REF!</f>
        <v>#REF!</v>
      </c>
      <c r="F76" s="798"/>
      <c r="G76" s="800"/>
      <c r="H76" s="795"/>
      <c r="I76" s="372"/>
      <c r="J76" s="802"/>
      <c r="K76" s="802"/>
      <c r="L76" s="773"/>
      <c r="M76" s="775"/>
      <c r="N76" s="775"/>
      <c r="O76" s="373"/>
      <c r="P76" s="373"/>
      <c r="Q76" s="374"/>
    </row>
    <row r="77" spans="1:17" ht="13.5" customHeight="1">
      <c r="A77" s="793"/>
      <c r="B77" s="775"/>
      <c r="C77" s="795"/>
      <c r="D77" s="795"/>
      <c r="E77" s="371" t="e">
        <f>'5- Identificación Riesgos 2025'!#REF!</f>
        <v>#REF!</v>
      </c>
      <c r="F77" s="798"/>
      <c r="G77" s="800"/>
      <c r="H77" s="795"/>
      <c r="I77" s="372"/>
      <c r="J77" s="802"/>
      <c r="K77" s="802"/>
      <c r="L77" s="773"/>
      <c r="M77" s="775"/>
      <c r="N77" s="775"/>
      <c r="O77" s="373"/>
      <c r="P77" s="373"/>
      <c r="Q77" s="374"/>
    </row>
    <row r="78" spans="1:17" ht="13.5" customHeight="1">
      <c r="A78" s="793"/>
      <c r="B78" s="775"/>
      <c r="C78" s="795"/>
      <c r="D78" s="795"/>
      <c r="E78" s="371" t="e">
        <f>'5- Identificación Riesgos 2025'!#REF!</f>
        <v>#REF!</v>
      </c>
      <c r="F78" s="798"/>
      <c r="G78" s="800"/>
      <c r="H78" s="795"/>
      <c r="I78" s="372"/>
      <c r="J78" s="802"/>
      <c r="K78" s="802"/>
      <c r="L78" s="773"/>
      <c r="M78" s="775"/>
      <c r="N78" s="775"/>
      <c r="O78" s="373"/>
      <c r="P78" s="373"/>
      <c r="Q78" s="374"/>
    </row>
    <row r="79" spans="1:17" ht="13.5" customHeight="1" thickBot="1">
      <c r="A79" s="794"/>
      <c r="B79" s="777"/>
      <c r="C79" s="796"/>
      <c r="D79" s="796"/>
      <c r="E79" s="375" t="e">
        <f>'5- Identificación Riesgos 2025'!#REF!</f>
        <v>#REF!</v>
      </c>
      <c r="F79" s="799"/>
      <c r="G79" s="801"/>
      <c r="H79" s="796"/>
      <c r="I79" s="376"/>
      <c r="J79" s="803"/>
      <c r="K79" s="803"/>
      <c r="L79" s="774"/>
      <c r="M79" s="776"/>
      <c r="N79" s="777"/>
      <c r="O79" s="377"/>
      <c r="P79" s="377"/>
      <c r="Q79" s="378"/>
    </row>
  </sheetData>
  <mergeCells count="127">
    <mergeCell ref="O50:O59"/>
    <mergeCell ref="P50:P59"/>
    <mergeCell ref="Q50:Q59"/>
    <mergeCell ref="O20:O29"/>
    <mergeCell ref="P20:P29"/>
    <mergeCell ref="Q20:Q29"/>
    <mergeCell ref="O30:O39"/>
    <mergeCell ref="P30:P39"/>
    <mergeCell ref="Q30:Q39"/>
    <mergeCell ref="O40:O49"/>
    <mergeCell ref="P40:P49"/>
    <mergeCell ref="Q40:Q49"/>
    <mergeCell ref="M70:M79"/>
    <mergeCell ref="N70:N79"/>
    <mergeCell ref="G70:G79"/>
    <mergeCell ref="H70:H79"/>
    <mergeCell ref="J70:J79"/>
    <mergeCell ref="K70:K79"/>
    <mergeCell ref="L70:L79"/>
    <mergeCell ref="A70:A79"/>
    <mergeCell ref="B70:B79"/>
    <mergeCell ref="C70:C79"/>
    <mergeCell ref="D70:D79"/>
    <mergeCell ref="F70:F79"/>
    <mergeCell ref="A60:A69"/>
    <mergeCell ref="B60:B69"/>
    <mergeCell ref="C60:C69"/>
    <mergeCell ref="D60:D69"/>
    <mergeCell ref="F60:F69"/>
    <mergeCell ref="G60:G69"/>
    <mergeCell ref="H60:H69"/>
    <mergeCell ref="J60:J69"/>
    <mergeCell ref="K60:K69"/>
    <mergeCell ref="F1:Q3"/>
    <mergeCell ref="O8:O9"/>
    <mergeCell ref="P8:P9"/>
    <mergeCell ref="Q8:Q9"/>
    <mergeCell ref="A7:E7"/>
    <mergeCell ref="F7:H7"/>
    <mergeCell ref="M8:M9"/>
    <mergeCell ref="N8:N9"/>
    <mergeCell ref="F8:F9"/>
    <mergeCell ref="G8:G9"/>
    <mergeCell ref="J7:N7"/>
    <mergeCell ref="A1:E3"/>
    <mergeCell ref="A4:B4"/>
    <mergeCell ref="A5:B5"/>
    <mergeCell ref="A8:A9"/>
    <mergeCell ref="C4:Q4"/>
    <mergeCell ref="J8:J9"/>
    <mergeCell ref="H8:H9"/>
    <mergeCell ref="C8:C9"/>
    <mergeCell ref="D8:D9"/>
    <mergeCell ref="B8:B9"/>
    <mergeCell ref="C5:Q5"/>
    <mergeCell ref="C6:Q6"/>
    <mergeCell ref="L8:L9"/>
    <mergeCell ref="L60:L69"/>
    <mergeCell ref="M60:M69"/>
    <mergeCell ref="N60:N69"/>
    <mergeCell ref="M10:M19"/>
    <mergeCell ref="N10:N19"/>
    <mergeCell ref="C10:C19"/>
    <mergeCell ref="D10:D19"/>
    <mergeCell ref="H20:H29"/>
    <mergeCell ref="J20:J29"/>
    <mergeCell ref="L20:L29"/>
    <mergeCell ref="M50:M59"/>
    <mergeCell ref="N50:N59"/>
    <mergeCell ref="G50:G59"/>
    <mergeCell ref="H50:H59"/>
    <mergeCell ref="J50:J59"/>
    <mergeCell ref="K50:K59"/>
    <mergeCell ref="L50:L59"/>
    <mergeCell ref="H30:H39"/>
    <mergeCell ref="M30:M39"/>
    <mergeCell ref="N30:N39"/>
    <mergeCell ref="M40:M49"/>
    <mergeCell ref="N40:N49"/>
    <mergeCell ref="G40:G49"/>
    <mergeCell ref="L40:L49"/>
    <mergeCell ref="K8:K9"/>
    <mergeCell ref="I8:I9"/>
    <mergeCell ref="E8:E9"/>
    <mergeCell ref="L10:L19"/>
    <mergeCell ref="A6:B6"/>
    <mergeCell ref="O10:O19"/>
    <mergeCell ref="P10:P19"/>
    <mergeCell ref="Q10:Q19"/>
    <mergeCell ref="M20:M29"/>
    <mergeCell ref="N20:N29"/>
    <mergeCell ref="F20:F29"/>
    <mergeCell ref="G20:G29"/>
    <mergeCell ref="A20:A29"/>
    <mergeCell ref="B20:B29"/>
    <mergeCell ref="K20:K29"/>
    <mergeCell ref="G10:G19"/>
    <mergeCell ref="H10:H19"/>
    <mergeCell ref="J10:J19"/>
    <mergeCell ref="K10:K19"/>
    <mergeCell ref="D20:D29"/>
    <mergeCell ref="C20:C29"/>
    <mergeCell ref="A10:A19"/>
    <mergeCell ref="B10:B19"/>
    <mergeCell ref="F10:F19"/>
    <mergeCell ref="J30:J39"/>
    <mergeCell ref="K30:K39"/>
    <mergeCell ref="J40:J49"/>
    <mergeCell ref="K40:K49"/>
    <mergeCell ref="H40:H49"/>
    <mergeCell ref="L30:L39"/>
    <mergeCell ref="A50:A59"/>
    <mergeCell ref="B50:B59"/>
    <mergeCell ref="C50:C59"/>
    <mergeCell ref="D50:D59"/>
    <mergeCell ref="F50:F59"/>
    <mergeCell ref="D40:D49"/>
    <mergeCell ref="F40:F49"/>
    <mergeCell ref="A40:A49"/>
    <mergeCell ref="B40:B49"/>
    <mergeCell ref="A30:A39"/>
    <mergeCell ref="B30:B39"/>
    <mergeCell ref="C30:C39"/>
    <mergeCell ref="D30:D39"/>
    <mergeCell ref="F30:F39"/>
    <mergeCell ref="C40:C49"/>
    <mergeCell ref="G30:G39"/>
  </mergeCells>
  <conditionalFormatting sqref="F10 F20 F30 F40 F50">
    <cfRule type="containsText" dxfId="460" priority="598" operator="containsText" text="Muy Baja">
      <formula>NOT(ISERROR(SEARCH("Muy Baja",F10)))</formula>
    </cfRule>
    <cfRule type="containsText" dxfId="458" priority="605" operator="containsText" text="Muy baja">
      <formula>NOT(ISERROR(SEARCH("Muy baja",F10)))</formula>
    </cfRule>
    <cfRule type="containsText" dxfId="457" priority="604" operator="containsText" text="Baja">
      <formula>NOT(ISERROR(SEARCH("Baja",F10)))</formula>
    </cfRule>
    <cfRule type="containsText" dxfId="456" priority="603" operator="containsText" text="Media">
      <formula>NOT(ISERROR(SEARCH("Media",F10)))</formula>
    </cfRule>
    <cfRule type="containsText" dxfId="455" priority="602" operator="containsText" text="Alta">
      <formula>NOT(ISERROR(SEARCH("Alta",F10)))</formula>
    </cfRule>
    <cfRule type="containsText" dxfId="454" priority="601" operator="containsText" text="Muy bajo">
      <formula>NOT(ISERROR(SEARCH("Muy bajo",F10)))</formula>
    </cfRule>
    <cfRule type="containsText" dxfId="453" priority="600" operator="containsText" text="Muy Baja'Tabla probabilidad'!">
      <formula>NOT(ISERROR(SEARCH("Muy Baja'Tabla probabilidad'!",F10)))</formula>
    </cfRule>
    <cfRule type="containsText" dxfId="452" priority="599" operator="containsText" text="Muy Baja">
      <formula>NOT(ISERROR(SEARCH("Muy Baja",F10)))</formula>
    </cfRule>
    <cfRule type="cellIs" dxfId="451" priority="609" operator="between">
      <formula>0</formula>
      <formula>2</formula>
    </cfRule>
    <cfRule type="containsText" dxfId="450" priority="597" operator="containsText" text="Muy Baja">
      <formula>NOT(ISERROR(SEARCH("Muy Baja",F10)))</formula>
    </cfRule>
    <cfRule type="containsText" dxfId="449" priority="596" operator="containsText" text="Baja">
      <formula>NOT(ISERROR(SEARCH("Baja",F10)))</formula>
    </cfRule>
    <cfRule type="containsText" dxfId="448" priority="595" operator="containsText" text="Muy Baja">
      <formula>NOT(ISERROR(SEARCH("Muy Baja",F10)))</formula>
    </cfRule>
    <cfRule type="containsText" dxfId="447" priority="594" operator="containsText" text="Media">
      <formula>NOT(ISERROR(SEARCH("Media",F10)))</formula>
    </cfRule>
    <cfRule type="containsText" dxfId="446" priority="593" operator="containsText" text="Media">
      <formula>NOT(ISERROR(SEARCH("Media",F10)))</formula>
    </cfRule>
    <cfRule type="containsText" dxfId="445" priority="592" operator="containsText" text="Media">
      <formula>NOT(ISERROR(SEARCH("Media",F10)))</formula>
    </cfRule>
    <cfRule type="containsText" dxfId="444" priority="589" operator="containsText" text="Muy Alta">
      <formula>NOT(ISERROR(SEARCH("Muy Alta",F10)))</formula>
    </cfRule>
    <cfRule type="containsText" dxfId="443" priority="588" operator="containsText" text="Baja">
      <formula>NOT(ISERROR(SEARCH("Baja",F10)))</formula>
    </cfRule>
    <cfRule type="cellIs" dxfId="442" priority="608" operator="between">
      <formula>1</formula>
      <formula>2</formula>
    </cfRule>
    <cfRule type="containsText" dxfId="441" priority="587" operator="containsText" text="Muy Baja">
      <formula>NOT(ISERROR(SEARCH("Muy Baja",F10)))</formula>
    </cfRule>
    <cfRule type="containsText" dxfId="440" priority="591" operator="containsText" text="Alta">
      <formula>NOT(ISERROR(SEARCH("Alta",F10)))</formula>
    </cfRule>
  </conditionalFormatting>
  <conditionalFormatting sqref="F60">
    <cfRule type="containsText" dxfId="438" priority="197" operator="containsText" text="Baja">
      <formula>NOT(ISERROR(SEARCH("Baja",F60)))</formula>
    </cfRule>
    <cfRule type="containsText" dxfId="437" priority="202" operator="containsText" text="Muy bajo">
      <formula>NOT(ISERROR(SEARCH("Muy bajo",F60)))</formula>
    </cfRule>
    <cfRule type="containsText" dxfId="436" priority="198" operator="containsText" text="Muy Baja">
      <formula>NOT(ISERROR(SEARCH("Muy Baja",F60)))</formula>
    </cfRule>
    <cfRule type="containsText" dxfId="435" priority="199" operator="containsText" text="Muy Baja">
      <formula>NOT(ISERROR(SEARCH("Muy Baja",F60)))</formula>
    </cfRule>
    <cfRule type="containsText" dxfId="434" priority="200" operator="containsText" text="Muy Baja">
      <formula>NOT(ISERROR(SEARCH("Muy Baja",F60)))</formula>
    </cfRule>
    <cfRule type="containsText" dxfId="433" priority="201" operator="containsText" text="Muy Baja'Tabla probabilidad'!">
      <formula>NOT(ISERROR(SEARCH("Muy Baja'Tabla probabilidad'!",F60)))</formula>
    </cfRule>
    <cfRule type="containsText" dxfId="432" priority="190" operator="containsText" text="Baja">
      <formula>NOT(ISERROR(SEARCH("Baja",F60)))</formula>
    </cfRule>
    <cfRule type="containsText" dxfId="431" priority="191" operator="containsText" text="Muy Alta">
      <formula>NOT(ISERROR(SEARCH("Muy Alta",F60)))</formula>
    </cfRule>
    <cfRule type="containsText" dxfId="430" priority="192" operator="containsText" text="Alta">
      <formula>NOT(ISERROR(SEARCH("Alta",F60)))</formula>
    </cfRule>
    <cfRule type="containsText" dxfId="429" priority="193" operator="containsText" text="Media">
      <formula>NOT(ISERROR(SEARCH("Media",F60)))</formula>
    </cfRule>
    <cfRule type="containsText" dxfId="428" priority="194" operator="containsText" text="Media">
      <formula>NOT(ISERROR(SEARCH("Media",F60)))</formula>
    </cfRule>
    <cfRule type="containsText" dxfId="427" priority="195" operator="containsText" text="Media">
      <formula>NOT(ISERROR(SEARCH("Media",F60)))</formula>
    </cfRule>
    <cfRule type="containsText" dxfId="426" priority="196" operator="containsText" text="Muy Baja">
      <formula>NOT(ISERROR(SEARCH("Muy Baja",F60)))</formula>
    </cfRule>
    <cfRule type="containsText" dxfId="425" priority="189" operator="containsText" text="Muy Baja">
      <formula>NOT(ISERROR(SEARCH("Muy Baja",F60)))</formula>
    </cfRule>
    <cfRule type="containsText" dxfId="424" priority="205" operator="containsText" text="Baja">
      <formula>NOT(ISERROR(SEARCH("Baja",F60)))</formula>
    </cfRule>
    <cfRule type="cellIs" dxfId="423" priority="210" operator="between">
      <formula>0</formula>
      <formula>2</formula>
    </cfRule>
    <cfRule type="cellIs" dxfId="422" priority="209" operator="between">
      <formula>1</formula>
      <formula>2</formula>
    </cfRule>
    <cfRule type="containsText" dxfId="419" priority="206" operator="containsText" text="Muy baja">
      <formula>NOT(ISERROR(SEARCH("Muy baja",F60)))</formula>
    </cfRule>
    <cfRule type="containsText" dxfId="418" priority="204" operator="containsText" text="Media">
      <formula>NOT(ISERROR(SEARCH("Media",F60)))</formula>
    </cfRule>
    <cfRule type="containsText" dxfId="417" priority="203" operator="containsText" text="Alta">
      <formula>NOT(ISERROR(SEARCH("Alta",F60)))</formula>
    </cfRule>
  </conditionalFormatting>
  <conditionalFormatting sqref="F70">
    <cfRule type="containsText" dxfId="416" priority="79" operator="containsText" text="Baja">
      <formula>NOT(ISERROR(SEARCH("Baja",F70)))</formula>
    </cfRule>
    <cfRule type="containsText" dxfId="415" priority="63" operator="containsText" text="Muy Baja">
      <formula>NOT(ISERROR(SEARCH("Muy Baja",F70)))</formula>
    </cfRule>
    <cfRule type="containsText" dxfId="414" priority="64" operator="containsText" text="Baja">
      <formula>NOT(ISERROR(SEARCH("Baja",F70)))</formula>
    </cfRule>
    <cfRule type="containsText" dxfId="413" priority="65" operator="containsText" text="Muy Alta">
      <formula>NOT(ISERROR(SEARCH("Muy Alta",F70)))</formula>
    </cfRule>
    <cfRule type="containsText" dxfId="412" priority="66" operator="containsText" text="Alta">
      <formula>NOT(ISERROR(SEARCH("Alta",F70)))</formula>
    </cfRule>
    <cfRule type="containsText" dxfId="411" priority="67" operator="containsText" text="Media">
      <formula>NOT(ISERROR(SEARCH("Media",F70)))</formula>
    </cfRule>
    <cfRule type="containsText" dxfId="410" priority="68" operator="containsText" text="Media">
      <formula>NOT(ISERROR(SEARCH("Media",F70)))</formula>
    </cfRule>
    <cfRule type="containsText" dxfId="409" priority="69" operator="containsText" text="Media">
      <formula>NOT(ISERROR(SEARCH("Media",F70)))</formula>
    </cfRule>
    <cfRule type="containsText" dxfId="408" priority="70" operator="containsText" text="Muy Baja">
      <formula>NOT(ISERROR(SEARCH("Muy Baja",F70)))</formula>
    </cfRule>
    <cfRule type="containsText" dxfId="407" priority="71" operator="containsText" text="Baja">
      <formula>NOT(ISERROR(SEARCH("Baja",F70)))</formula>
    </cfRule>
    <cfRule type="containsText" dxfId="406" priority="72" operator="containsText" text="Muy Baja">
      <formula>NOT(ISERROR(SEARCH("Muy Baja",F70)))</formula>
    </cfRule>
    <cfRule type="containsText" dxfId="405" priority="73" operator="containsText" text="Muy Baja">
      <formula>NOT(ISERROR(SEARCH("Muy Baja",F70)))</formula>
    </cfRule>
    <cfRule type="containsText" dxfId="404" priority="74" operator="containsText" text="Muy Baja">
      <formula>NOT(ISERROR(SEARCH("Muy Baja",F70)))</formula>
    </cfRule>
    <cfRule type="containsText" dxfId="403" priority="75" operator="containsText" text="Muy Baja'Tabla probabilidad'!">
      <formula>NOT(ISERROR(SEARCH("Muy Baja'Tabla probabilidad'!",F70)))</formula>
    </cfRule>
    <cfRule type="containsText" dxfId="402" priority="78" operator="containsText" text="Media">
      <formula>NOT(ISERROR(SEARCH("Media",F70)))</formula>
    </cfRule>
    <cfRule type="containsText" dxfId="401" priority="80" operator="containsText" text="Muy baja">
      <formula>NOT(ISERROR(SEARCH("Muy baja",F70)))</formula>
    </cfRule>
    <cfRule type="cellIs" dxfId="398" priority="83" operator="between">
      <formula>1</formula>
      <formula>2</formula>
    </cfRule>
    <cfRule type="cellIs" dxfId="397" priority="84" operator="between">
      <formula>0</formula>
      <formula>2</formula>
    </cfRule>
    <cfRule type="containsText" dxfId="396" priority="77" operator="containsText" text="Alta">
      <formula>NOT(ISERROR(SEARCH("Alta",F70)))</formula>
    </cfRule>
    <cfRule type="containsText" dxfId="395" priority="76" operator="containsText" text="Muy bajo">
      <formula>NOT(ISERROR(SEARCH("Muy bajo",F70)))</formula>
    </cfRule>
  </conditionalFormatting>
  <conditionalFormatting sqref="G10 G20 G30 G40 G50">
    <cfRule type="containsText" dxfId="394" priority="581" operator="containsText" text="Catastrófico">
      <formula>NOT(ISERROR(SEARCH("Catastrófico",G10)))</formula>
    </cfRule>
    <cfRule type="containsText" dxfId="393" priority="586" operator="containsText" text="Leve">
      <formula>NOT(ISERROR(SEARCH("Leve",G10)))</formula>
    </cfRule>
    <cfRule type="containsText" dxfId="392" priority="585" operator="containsText" text="Menor">
      <formula>NOT(ISERROR(SEARCH("Menor",G10)))</formula>
    </cfRule>
    <cfRule type="containsText" dxfId="391" priority="584" operator="containsText" text="Moderado">
      <formula>NOT(ISERROR(SEARCH("Moderado",G10)))</formula>
    </cfRule>
    <cfRule type="containsText" dxfId="390" priority="583" operator="containsText" text="Alta">
      <formula>NOT(ISERROR(SEARCH("Alta",G10)))</formula>
    </cfRule>
    <cfRule type="containsText" dxfId="389" priority="582" operator="containsText" text="Mayor">
      <formula>NOT(ISERROR(SEARCH("Mayor",G10)))</formula>
    </cfRule>
  </conditionalFormatting>
  <conditionalFormatting sqref="G60">
    <cfRule type="containsText" dxfId="388" priority="186" operator="containsText" text="Moderado">
      <formula>NOT(ISERROR(SEARCH("Moderado",G60)))</formula>
    </cfRule>
    <cfRule type="containsText" dxfId="387" priority="187" operator="containsText" text="Menor">
      <formula>NOT(ISERROR(SEARCH("Menor",G60)))</formula>
    </cfRule>
    <cfRule type="containsText" dxfId="386" priority="188" operator="containsText" text="Leve">
      <formula>NOT(ISERROR(SEARCH("Leve",G60)))</formula>
    </cfRule>
    <cfRule type="containsText" dxfId="385" priority="184" operator="containsText" text="Mayor">
      <formula>NOT(ISERROR(SEARCH("Mayor",G60)))</formula>
    </cfRule>
    <cfRule type="containsText" dxfId="384" priority="183" operator="containsText" text="Catastrófico">
      <formula>NOT(ISERROR(SEARCH("Catastrófico",G60)))</formula>
    </cfRule>
    <cfRule type="containsText" dxfId="383" priority="185" operator="containsText" text="Alta">
      <formula>NOT(ISERROR(SEARCH("Alta",G60)))</formula>
    </cfRule>
  </conditionalFormatting>
  <conditionalFormatting sqref="G70">
    <cfRule type="containsText" dxfId="382" priority="59" operator="containsText" text="Alta">
      <formula>NOT(ISERROR(SEARCH("Alta",G70)))</formula>
    </cfRule>
    <cfRule type="containsText" dxfId="381" priority="57" operator="containsText" text="Catastrófico">
      <formula>NOT(ISERROR(SEARCH("Catastrófico",G70)))</formula>
    </cfRule>
    <cfRule type="containsText" dxfId="380" priority="58" operator="containsText" text="Mayor">
      <formula>NOT(ISERROR(SEARCH("Mayor",G70)))</formula>
    </cfRule>
    <cfRule type="containsText" dxfId="379" priority="62" operator="containsText" text="Leve">
      <formula>NOT(ISERROR(SEARCH("Leve",G70)))</formula>
    </cfRule>
    <cfRule type="containsText" dxfId="378" priority="60" operator="containsText" text="Moderado">
      <formula>NOT(ISERROR(SEARCH("Moderado",G70)))</formula>
    </cfRule>
    <cfRule type="containsText" dxfId="377" priority="61" operator="containsText" text="Menor">
      <formula>NOT(ISERROR(SEARCH("Menor",G70)))</formula>
    </cfRule>
  </conditionalFormatting>
  <conditionalFormatting sqref="H10:I10 H20:I20 H30:I30 H40:I40 H50:I50">
    <cfRule type="containsText" dxfId="376" priority="577" operator="containsText" text="Alto">
      <formula>NOT(ISERROR(SEARCH("Alto",H10)))</formula>
    </cfRule>
    <cfRule type="containsText" dxfId="375" priority="578" operator="containsText" text="Bajo">
      <formula>NOT(ISERROR(SEARCH("Bajo",H10)))</formula>
    </cfRule>
    <cfRule type="containsText" dxfId="374" priority="579" operator="containsText" text="Moderado">
      <formula>NOT(ISERROR(SEARCH("Moderado",H10)))</formula>
    </cfRule>
    <cfRule type="containsText" dxfId="373" priority="580" operator="containsText" text="Extremo">
      <formula>NOT(ISERROR(SEARCH("Extremo",H10)))</formula>
    </cfRule>
    <cfRule type="containsText" dxfId="372" priority="576" operator="containsText" text="Extremo">
      <formula>NOT(ISERROR(SEARCH("Extremo",H10)))</formula>
    </cfRule>
  </conditionalFormatting>
  <conditionalFormatting sqref="H60:I60">
    <cfRule type="containsText" dxfId="371" priority="179" operator="containsText" text="Alto">
      <formula>NOT(ISERROR(SEARCH("Alto",H60)))</formula>
    </cfRule>
    <cfRule type="containsText" dxfId="370" priority="178" operator="containsText" text="Extremo">
      <formula>NOT(ISERROR(SEARCH("Extremo",H60)))</formula>
    </cfRule>
    <cfRule type="containsText" dxfId="369" priority="182" operator="containsText" text="Extremo">
      <formula>NOT(ISERROR(SEARCH("Extremo",H60)))</formula>
    </cfRule>
    <cfRule type="containsText" dxfId="368" priority="181" operator="containsText" text="Moderado">
      <formula>NOT(ISERROR(SEARCH("Moderado",H60)))</formula>
    </cfRule>
    <cfRule type="containsText" dxfId="367" priority="180" operator="containsText" text="Bajo">
      <formula>NOT(ISERROR(SEARCH("Bajo",H60)))</formula>
    </cfRule>
  </conditionalFormatting>
  <conditionalFormatting sqref="H70:I70">
    <cfRule type="containsText" dxfId="366" priority="56" operator="containsText" text="Extremo">
      <formula>NOT(ISERROR(SEARCH("Extremo",H70)))</formula>
    </cfRule>
    <cfRule type="containsText" dxfId="365" priority="55" operator="containsText" text="Moderado">
      <formula>NOT(ISERROR(SEARCH("Moderado",H70)))</formula>
    </cfRule>
    <cfRule type="containsText" dxfId="364" priority="54" operator="containsText" text="Bajo">
      <formula>NOT(ISERROR(SEARCH("Bajo",H70)))</formula>
    </cfRule>
    <cfRule type="containsText" dxfId="363" priority="53" operator="containsText" text="Alto">
      <formula>NOT(ISERROR(SEARCH("Alto",H70)))</formula>
    </cfRule>
    <cfRule type="containsText" dxfId="362" priority="52" operator="containsText" text="Extremo">
      <formula>NOT(ISERROR(SEARCH("Extremo",H70)))</formula>
    </cfRule>
  </conditionalFormatting>
  <conditionalFormatting sqref="J10:J49">
    <cfRule type="containsText" dxfId="361" priority="545" operator="containsText" text="Muy Alta">
      <formula>NOT(ISERROR(SEARCH("Muy Alta",J10)))</formula>
    </cfRule>
    <cfRule type="containsText" dxfId="360" priority="546" operator="containsText" text="Alta">
      <formula>NOT(ISERROR(SEARCH("Alta",J10)))</formula>
    </cfRule>
    <cfRule type="containsText" dxfId="359" priority="547" operator="containsText" text="Media">
      <formula>NOT(ISERROR(SEARCH("Media",J10)))</formula>
    </cfRule>
    <cfRule type="containsText" dxfId="358" priority="548" operator="containsText" text="Baja">
      <formula>NOT(ISERROR(SEARCH("Baja",J10)))</formula>
    </cfRule>
    <cfRule type="containsText" dxfId="357" priority="549" operator="containsText" text="Muy Baja">
      <formula>NOT(ISERROR(SEARCH("Muy Baja",J10)))</formula>
    </cfRule>
  </conditionalFormatting>
  <conditionalFormatting sqref="J10:J79">
    <cfRule type="containsText" dxfId="356" priority="263" operator="containsText" text="Muy Baja">
      <formula>NOT(ISERROR(SEARCH("Muy Baja",J10)))</formula>
    </cfRule>
  </conditionalFormatting>
  <conditionalFormatting sqref="J50:J79">
    <cfRule type="containsText" dxfId="355" priority="253" operator="containsText" text="Muy Baja">
      <formula>NOT(ISERROR(SEARCH("Muy Baja",J50)))</formula>
    </cfRule>
    <cfRule type="containsText" dxfId="354" priority="261" operator="containsText" text="Media">
      <formula>NOT(ISERROR(SEARCH("Media",J50)))</formula>
    </cfRule>
    <cfRule type="containsText" dxfId="353" priority="260" operator="containsText" text="Alta">
      <formula>NOT(ISERROR(SEARCH("Alta",J50)))</formula>
    </cfRule>
    <cfRule type="containsText" dxfId="352" priority="259" operator="containsText" text="Muy Alta">
      <formula>NOT(ISERROR(SEARCH("Muy Alta",J50)))</formula>
    </cfRule>
    <cfRule type="containsText" dxfId="351" priority="262" operator="containsText" text="Baja">
      <formula>NOT(ISERROR(SEARCH("Baja",J50)))</formula>
    </cfRule>
  </conditionalFormatting>
  <conditionalFormatting sqref="K10:K79">
    <cfRule type="containsText" dxfId="350" priority="254" operator="containsText" text="Catastrófico">
      <formula>NOT(ISERROR(SEARCH("Catastrófico",K10)))</formula>
    </cfRule>
    <cfRule type="containsText" dxfId="349" priority="255" operator="containsText" text="Moderado">
      <formula>NOT(ISERROR(SEARCH("Moderado",K10)))</formula>
    </cfRule>
    <cfRule type="containsText" dxfId="348" priority="256" operator="containsText" text="Menor">
      <formula>NOT(ISERROR(SEARCH("Menor",K10)))</formula>
    </cfRule>
    <cfRule type="containsText" dxfId="347" priority="258" operator="containsText" text="Mayor">
      <formula>NOT(ISERROR(SEARCH("Mayor",K10)))</formula>
    </cfRule>
    <cfRule type="containsText" dxfId="346" priority="257" operator="containsText" text="Leve">
      <formula>NOT(ISERROR(SEARCH("Leve",K10)))</formula>
    </cfRule>
  </conditionalFormatting>
  <conditionalFormatting sqref="M10 M20 M30 M40">
    <cfRule type="containsText" dxfId="345" priority="556" operator="containsText" text="Extremo">
      <formula>NOT(ISERROR(SEARCH("Extremo",M10)))</formula>
    </cfRule>
    <cfRule type="containsText" dxfId="344" priority="557" operator="containsText" text="Baja">
      <formula>NOT(ISERROR(SEARCH("Baja",M10)))</formula>
    </cfRule>
    <cfRule type="containsText" dxfId="343" priority="558" operator="containsText" text="Alto">
      <formula>NOT(ISERROR(SEARCH("Alto",M10)))</formula>
    </cfRule>
    <cfRule type="containsText" dxfId="342" priority="550" operator="containsText" text="Extremo">
      <formula>NOT(ISERROR(SEARCH("Extremo",M10)))</formula>
    </cfRule>
    <cfRule type="containsText" dxfId="341" priority="551" operator="containsText" text="Alto">
      <formula>NOT(ISERROR(SEARCH("Alto",M10)))</formula>
    </cfRule>
    <cfRule type="containsText" dxfId="340" priority="552" operator="containsText" text="Moderado">
      <formula>NOT(ISERROR(SEARCH("Moderado",M10)))</formula>
    </cfRule>
    <cfRule type="containsText" dxfId="339" priority="553" operator="containsText" text="Menor">
      <formula>NOT(ISERROR(SEARCH("Menor",M10)))</formula>
    </cfRule>
    <cfRule type="containsText" dxfId="338" priority="554" operator="containsText" text="Bajo">
      <formula>NOT(ISERROR(SEARCH("Bajo",M10)))</formula>
    </cfRule>
    <cfRule type="containsText" dxfId="337" priority="555" operator="containsText" text="Moderado">
      <formula>NOT(ISERROR(SEARCH("Moderado",M10)))</formula>
    </cfRule>
  </conditionalFormatting>
  <conditionalFormatting sqref="M50">
    <cfRule type="containsText" dxfId="336" priority="267" operator="containsText" text="Menor">
      <formula>NOT(ISERROR(SEARCH("Menor",M50)))</formula>
    </cfRule>
    <cfRule type="containsText" dxfId="335" priority="266" operator="containsText" text="Moderado">
      <formula>NOT(ISERROR(SEARCH("Moderado",M50)))</formula>
    </cfRule>
    <cfRule type="containsText" dxfId="334" priority="265" operator="containsText" text="Alto">
      <formula>NOT(ISERROR(SEARCH("Alto",M50)))</formula>
    </cfRule>
    <cfRule type="containsText" dxfId="333" priority="264" operator="containsText" text="Extremo">
      <formula>NOT(ISERROR(SEARCH("Extremo",M50)))</formula>
    </cfRule>
    <cfRule type="containsText" dxfId="332" priority="272" operator="containsText" text="Alto">
      <formula>NOT(ISERROR(SEARCH("Alto",M50)))</formula>
    </cfRule>
    <cfRule type="containsText" dxfId="331" priority="271" operator="containsText" text="Baja">
      <formula>NOT(ISERROR(SEARCH("Baja",M50)))</formula>
    </cfRule>
    <cfRule type="containsText" dxfId="330" priority="270" operator="containsText" text="Extremo">
      <formula>NOT(ISERROR(SEARCH("Extremo",M50)))</formula>
    </cfRule>
    <cfRule type="containsText" dxfId="329" priority="269" operator="containsText" text="Moderado">
      <formula>NOT(ISERROR(SEARCH("Moderado",M50)))</formula>
    </cfRule>
    <cfRule type="containsText" dxfId="328" priority="268" operator="containsText" text="Bajo">
      <formula>NOT(ISERROR(SEARCH("Bajo",M50)))</formula>
    </cfRule>
  </conditionalFormatting>
  <conditionalFormatting sqref="M60">
    <cfRule type="containsText" dxfId="327" priority="172" operator="containsText" text="Menor">
      <formula>NOT(ISERROR(SEARCH("Menor",M60)))</formula>
    </cfRule>
    <cfRule type="containsText" dxfId="326" priority="171" operator="containsText" text="Moderado">
      <formula>NOT(ISERROR(SEARCH("Moderado",M60)))</formula>
    </cfRule>
    <cfRule type="containsText" dxfId="325" priority="170" operator="containsText" text="Alto">
      <formula>NOT(ISERROR(SEARCH("Alto",M60)))</formula>
    </cfRule>
    <cfRule type="containsText" dxfId="324" priority="169" operator="containsText" text="Extremo">
      <formula>NOT(ISERROR(SEARCH("Extremo",M60)))</formula>
    </cfRule>
    <cfRule type="containsText" dxfId="323" priority="175" operator="containsText" text="Extremo">
      <formula>NOT(ISERROR(SEARCH("Extremo",M60)))</formula>
    </cfRule>
    <cfRule type="containsText" dxfId="322" priority="176" operator="containsText" text="Baja">
      <formula>NOT(ISERROR(SEARCH("Baja",M60)))</formula>
    </cfRule>
    <cfRule type="containsText" dxfId="321" priority="177" operator="containsText" text="Alto">
      <formula>NOT(ISERROR(SEARCH("Alto",M60)))</formula>
    </cfRule>
    <cfRule type="containsText" dxfId="320" priority="174" operator="containsText" text="Moderado">
      <formula>NOT(ISERROR(SEARCH("Moderado",M60)))</formula>
    </cfRule>
    <cfRule type="containsText" dxfId="319" priority="173" operator="containsText" text="Bajo">
      <formula>NOT(ISERROR(SEARCH("Bajo",M60)))</formula>
    </cfRule>
  </conditionalFormatting>
  <conditionalFormatting sqref="M70">
    <cfRule type="containsText" dxfId="318" priority="43" operator="containsText" text="Extremo">
      <formula>NOT(ISERROR(SEARCH("Extremo",M70)))</formula>
    </cfRule>
    <cfRule type="containsText" dxfId="317" priority="51" operator="containsText" text="Alto">
      <formula>NOT(ISERROR(SEARCH("Alto",M70)))</formula>
    </cfRule>
    <cfRule type="containsText" dxfId="316" priority="49" operator="containsText" text="Extremo">
      <formula>NOT(ISERROR(SEARCH("Extremo",M70)))</formula>
    </cfRule>
    <cfRule type="containsText" dxfId="315" priority="48" operator="containsText" text="Moderado">
      <formula>NOT(ISERROR(SEARCH("Moderado",M70)))</formula>
    </cfRule>
    <cfRule type="containsText" dxfId="314" priority="47" operator="containsText" text="Bajo">
      <formula>NOT(ISERROR(SEARCH("Bajo",M70)))</formula>
    </cfRule>
    <cfRule type="containsText" dxfId="313" priority="46" operator="containsText" text="Menor">
      <formula>NOT(ISERROR(SEARCH("Menor",M70)))</formula>
    </cfRule>
    <cfRule type="containsText" dxfId="312" priority="45" operator="containsText" text="Moderado">
      <formula>NOT(ISERROR(SEARCH("Moderado",M70)))</formula>
    </cfRule>
    <cfRule type="containsText" dxfId="311" priority="44" operator="containsText" text="Alto">
      <formula>NOT(ISERROR(SEARCH("Alto",M70)))</formula>
    </cfRule>
    <cfRule type="containsText" dxfId="310" priority="50" operator="containsText" text="Baja">
      <formula>NOT(ISERROR(SEARCH("Baja",M70)))</formula>
    </cfRule>
  </conditionalFormatting>
  <dataValidations count="1">
    <dataValidation type="list" allowBlank="1" showInputMessage="1" showErrorMessage="1" sqref="D10:D79" xr:uid="{00000000-0002-0000-0800-000000000000}">
      <formula1>#REF!</formula1>
    </dataValidation>
  </dataValidations>
  <printOptions horizontalCentered="1"/>
  <pageMargins left="0.70866141732283472" right="0.70866141732283472" top="0.74803149606299213" bottom="0.74803149606299213" header="0.31496062992125984" footer="0.31496062992125984"/>
  <pageSetup scale="58"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606" operator="containsText" id="{E50DE147-7B2A-40A6-95D7-AEA96FC942F8}">
            <xm:f>NOT(ISERROR(SEARCH('8- Políticas de Administración '!$B$5,F10)))</xm:f>
            <xm:f>'8- Políticas de Administración '!$B$5</xm:f>
            <x14:dxf>
              <font>
                <color rgb="FF006100"/>
              </font>
              <fill>
                <patternFill>
                  <bgColor rgb="FFC6EFCE"/>
                </patternFill>
              </fill>
            </x14:dxf>
          </x14:cfRule>
          <x14:cfRule type="containsText" priority="607" operator="containsText" id="{1034B27F-53CC-4A29-BA39-C5FDB949099A}">
            <xm:f>NOT(ISERROR(SEARCH('8- Políticas de Administración '!$B$5,F10)))</xm:f>
            <xm:f>'8- Políticas de Administración '!$B$5</xm:f>
            <x14:dxf>
              <font>
                <color rgb="FF9C0006"/>
              </font>
              <fill>
                <patternFill>
                  <bgColor rgb="FFFFC7CE"/>
                </patternFill>
              </fill>
            </x14:dxf>
          </x14:cfRule>
          <xm:sqref>F10 F20 F30 F40 F50</xm:sqref>
        </x14:conditionalFormatting>
        <x14:conditionalFormatting xmlns:xm="http://schemas.microsoft.com/office/excel/2006/main">
          <x14:cfRule type="containsText" priority="208" operator="containsText" id="{C867839D-11E6-4724-8481-E951D7A735DE}">
            <xm:f>NOT(ISERROR(SEARCH('8- Políticas de Administración '!$B$5,F60)))</xm:f>
            <xm:f>'8- Políticas de Administración '!$B$5</xm:f>
            <x14:dxf>
              <font>
                <color rgb="FF9C0006"/>
              </font>
              <fill>
                <patternFill>
                  <bgColor rgb="FFFFC7CE"/>
                </patternFill>
              </fill>
            </x14:dxf>
          </x14:cfRule>
          <x14:cfRule type="containsText" priority="207" operator="containsText" id="{37B1FF55-3E45-460B-95E7-60D085119331}">
            <xm:f>NOT(ISERROR(SEARCH('8- Políticas de Administración '!$B$5,F60)))</xm:f>
            <xm:f>'8- Políticas de Administración '!$B$5</xm:f>
            <x14:dxf>
              <font>
                <color rgb="FF006100"/>
              </font>
              <fill>
                <patternFill>
                  <bgColor rgb="FFC6EFCE"/>
                </patternFill>
              </fill>
            </x14:dxf>
          </x14:cfRule>
          <xm:sqref>F60</xm:sqref>
        </x14:conditionalFormatting>
        <x14:conditionalFormatting xmlns:xm="http://schemas.microsoft.com/office/excel/2006/main">
          <x14:cfRule type="containsText" priority="81" operator="containsText" id="{B789873B-1499-470E-AC4A-852F1DABE718}">
            <xm:f>NOT(ISERROR(SEARCH('8- Políticas de Administración '!$B$5,F70)))</xm:f>
            <xm:f>'8- Políticas de Administración '!$B$5</xm:f>
            <x14:dxf>
              <font>
                <color rgb="FF006100"/>
              </font>
              <fill>
                <patternFill>
                  <bgColor rgb="FFC6EFCE"/>
                </patternFill>
              </fill>
            </x14:dxf>
          </x14:cfRule>
          <x14:cfRule type="containsText" priority="82" operator="containsText" id="{3720DE3E-57B0-4635-83EB-15526E5A76B6}">
            <xm:f>NOT(ISERROR(SEARCH('8- Políticas de Administración '!$B$5,F70)))</xm:f>
            <xm:f>'8- Políticas de Administración '!$B$5</xm:f>
            <x14:dxf>
              <font>
                <color rgb="FF9C0006"/>
              </font>
              <fill>
                <patternFill>
                  <bgColor rgb="FFFFC7CE"/>
                </patternFill>
              </fill>
            </x14:dxf>
          </x14:cfRule>
          <xm:sqref>F70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1000000}">
          <x14:formula1>
            <xm:f>'9- Matriz de Calor '!$S$8:$S$11</xm:f>
          </x14:formula1>
          <xm:sqref>N10:N79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f8d7d97-b52e-4e8e-add1-cddb6c7f9c6e">
      <Terms xmlns="http://schemas.microsoft.com/office/infopath/2007/PartnerControls"/>
    </lcf76f155ced4ddcb4097134ff3c332f>
    <TaxCatchAll xmlns="ebe62426-be44-4ac6-b4e7-c6e91301097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F8BF5341F33FD841A1290077EA2FF5AF" ma:contentTypeVersion="15" ma:contentTypeDescription="Crear nuevo documento." ma:contentTypeScope="" ma:versionID="d5232743e0fea6eddc658c83df8b530b">
  <xsd:schema xmlns:xsd="http://www.w3.org/2001/XMLSchema" xmlns:xs="http://www.w3.org/2001/XMLSchema" xmlns:p="http://schemas.microsoft.com/office/2006/metadata/properties" xmlns:ns2="1f8d7d97-b52e-4e8e-add1-cddb6c7f9c6e" xmlns:ns3="ebe62426-be44-4ac6-b4e7-c6e91301097f" targetNamespace="http://schemas.microsoft.com/office/2006/metadata/properties" ma:root="true" ma:fieldsID="2d4cc1759981efddae7a68e803d5e4e8" ns2:_="" ns3:_="">
    <xsd:import namespace="1f8d7d97-b52e-4e8e-add1-cddb6c7f9c6e"/>
    <xsd:import namespace="ebe62426-be44-4ac6-b4e7-c6e91301097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8d7d97-b52e-4e8e-add1-cddb6c7f9c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e31b1466-370e-4680-8e95-6fcae1d3fa8c"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be62426-be44-4ac6-b4e7-c6e91301097f"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31f8863d-40b5-48fb-8a46-f2f7ac83c21f}" ma:internalName="TaxCatchAll" ma:showField="CatchAllData" ma:web="ebe62426-be44-4ac6-b4e7-c6e91301097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70950E4-CD41-4240-BECA-AF784CBEF87C}">
  <ds:schemaRefs>
    <ds:schemaRef ds:uri="http://schemas.microsoft.com/sharepoint/v3/contenttype/forms"/>
  </ds:schemaRefs>
</ds:datastoreItem>
</file>

<file path=customXml/itemProps2.xml><?xml version="1.0" encoding="utf-8"?>
<ds:datastoreItem xmlns:ds="http://schemas.openxmlformats.org/officeDocument/2006/customXml" ds:itemID="{5936D5F8-CD52-4385-82D0-CF6F07C0EB4E}">
  <ds:schemaRefs>
    <ds:schemaRef ds:uri="http://schemas.microsoft.com/office/2006/metadata/properties"/>
    <ds:schemaRef ds:uri="http://schemas.microsoft.com/office/infopath/2007/PartnerControls"/>
    <ds:schemaRef ds:uri="1f8d7d97-b52e-4e8e-add1-cddb6c7f9c6e"/>
    <ds:schemaRef ds:uri="ebe62426-be44-4ac6-b4e7-c6e91301097f"/>
  </ds:schemaRefs>
</ds:datastoreItem>
</file>

<file path=customXml/itemProps3.xml><?xml version="1.0" encoding="utf-8"?>
<ds:datastoreItem xmlns:ds="http://schemas.openxmlformats.org/officeDocument/2006/customXml" ds:itemID="{BF2AAEB8-09F3-4393-97AD-C01CC87F93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8d7d97-b52e-4e8e-add1-cddb6c7f9c6e"/>
    <ds:schemaRef ds:uri="ebe62426-be44-4ac6-b4e7-c6e9130109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5</vt:i4>
      </vt:variant>
    </vt:vector>
  </HeadingPairs>
  <TitlesOfParts>
    <vt:vector size="21" baseType="lpstr">
      <vt:lpstr>1- Presentación </vt:lpstr>
      <vt:lpstr>Conceptos 37001 </vt:lpstr>
      <vt:lpstr>2- Análisis de Contexto </vt:lpstr>
      <vt:lpstr>3- Estrategias</vt:lpstr>
      <vt:lpstr>4- Instructivo Riesgos </vt:lpstr>
      <vt:lpstr>5- Identificación Riesgos 2025</vt:lpstr>
      <vt:lpstr>6- Valoración Controles</vt:lpstr>
      <vt:lpstr>6- Valoración Controles (2)</vt:lpstr>
      <vt:lpstr>7- Mapa Final Resumen</vt:lpstr>
      <vt:lpstr>2 Trim 2025</vt:lpstr>
      <vt:lpstr>3 Trim 2025</vt:lpstr>
      <vt:lpstr>4 Trim 2025</vt:lpstr>
      <vt:lpstr>8- Políticas de Administración </vt:lpstr>
      <vt:lpstr>9- Matriz de Calor </vt:lpstr>
      <vt:lpstr>Seguimiento 1 Trim 2025</vt:lpstr>
      <vt:lpstr>Seguimiento 2 Trim 2025</vt:lpstr>
      <vt:lpstr>'2- Análisis de Contexto '!Área_de_impresión</vt:lpstr>
      <vt:lpstr>'5- Identificación Riesgos 2025'!Área_de_impresión</vt:lpstr>
      <vt:lpstr>'6- Valoración Controles'!Área_de_impresión</vt:lpstr>
      <vt:lpstr>'6- Valoración Controles (2)'!Área_de_impresión</vt:lpstr>
      <vt:lpstr>'7- Mapa Final Resumen'!Área_de_impresión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dc:creator>
  <cp:keywords/>
  <dc:description/>
  <cp:lastModifiedBy>Carmen Ximena Ramirez Romero</cp:lastModifiedBy>
  <cp:revision/>
  <dcterms:created xsi:type="dcterms:W3CDTF">2021-04-16T16:11:31Z</dcterms:created>
  <dcterms:modified xsi:type="dcterms:W3CDTF">2025-07-17T16:33:04Z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0x010100F8BF5341F33FD841A1290077EA2FF5AF</vt:lpwstr>
  </property>
  <property fmtid="{D5CDD505-2E9C-101B-9397-08002B2CF9AE}" pid="3" name="MediaServiceImageTags">
    <vt:lpwstr/>
  </property>
</Properties>
</file>