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aaranzam\OneDrive - Consejo Superior de la Judicatura\Documentos\ARCHIVOS ANGELA\BACKUP ANGELA\ANGELA 2025\AUDITORIA\"/>
    </mc:Choice>
  </mc:AlternateContent>
  <xr:revisionPtr revIDLastSave="0" documentId="8_{B1742551-CB81-4A28-BAE5-A6254CD2609E}" xr6:coauthVersionLast="36" xr6:coauthVersionMax="36" xr10:uidLastSave="{00000000-0000-0000-0000-000000000000}"/>
  <bookViews>
    <workbookView xWindow="0" yWindow="0" windowWidth="28800" windowHeight="12225" tabRatio="885" firstSheet="13" activeTab="13" xr2:uid="{88AE9359-1123-4A22-A41B-C6B85A0AA7B3}"/>
  </bookViews>
  <sheets>
    <sheet name="1. Presentacion " sheetId="34" r:id="rId1"/>
    <sheet name="Conceptos 37001" sheetId="35" r:id="rId2"/>
    <sheet name="2. Análisis de Contexto" sheetId="47" r:id="rId3"/>
    <sheet name="3. Estrategias" sheetId="48" r:id="rId4"/>
    <sheet name="4. Instructivo Riesgos " sheetId="39" r:id="rId5"/>
    <sheet name="5. Identificación de Riesgos" sheetId="40" r:id="rId6"/>
    <sheet name="6. Valoración Controles" sheetId="41" r:id="rId7"/>
    <sheet name="7. Mapa Final" sheetId="29" r:id="rId8"/>
    <sheet name="8- Politicas de admiistracion " sheetId="5" r:id="rId9"/>
    <sheet name="9- Matriz de Calor " sheetId="21" r:id="rId10"/>
    <sheet name="Seguimiento 1 Trimestre" sheetId="18" r:id="rId11"/>
    <sheet name="Seguimiento 2 Trimestre" sheetId="42" r:id="rId12"/>
    <sheet name="Seguimiento 3 Trimestre" sheetId="43" r:id="rId13"/>
    <sheet name="Seguimiento 4 Trimestre" sheetId="44" r:id="rId14"/>
  </sheets>
  <externalReferences>
    <externalReference r:id="rId15"/>
    <externalReference r:id="rId16"/>
    <externalReference r:id="rId17"/>
    <externalReference r:id="rId18"/>
    <externalReference r:id="rId19"/>
    <externalReference r:id="rId20"/>
    <externalReference r:id="rId21"/>
  </externalReferences>
  <definedNames>
    <definedName name="_xlnm.Print_Area" localSheetId="2">'2. Análisis de Contexto'!$A$1:$F$91</definedName>
    <definedName name="_xlnm.Print_Area" localSheetId="3">'3. Estrategias'!$A$1:$G$15</definedName>
    <definedName name="_xlnm.Print_Area" localSheetId="5">'5. Identificación de Riesgos'!$A$1:$N$29</definedName>
    <definedName name="_xlnm.Print_Area" localSheetId="6">'6. Valoración Controles'!$A$1:$V$29</definedName>
    <definedName name="_xlnm.Print_Area" localSheetId="7">'7. Mapa Final'!$A$1:$N$39</definedName>
    <definedName name="Data" localSheetId="0">'[1]Tabla de Valoración'!$I$2:$L$5</definedName>
    <definedName name="Data" localSheetId="2">'[1]Tabla de Valoración'!$I$2:$L$5</definedName>
    <definedName name="Data" localSheetId="3">'[1]Tabla de Valoración'!$I$2:$L$5</definedName>
    <definedName name="Data" localSheetId="4">'[1]Tabla de Valoración'!$I$2:$L$5</definedName>
    <definedName name="Data" localSheetId="5">'[1]Tabla de Valoración'!$I$2:$L$5</definedName>
    <definedName name="Data" localSheetId="6">'[1]Tabla de Valoración'!$I$2:$L$5</definedName>
    <definedName name="Data" localSheetId="1">'[1]Tabla de Valoración'!$I$2:$L$5</definedName>
    <definedName name="Data">'[2]Tabla de Valoración'!$I$2:$L$5</definedName>
    <definedName name="Diseño" localSheetId="0">'[1]Tabla de Valoración'!$I$2:$I$5</definedName>
    <definedName name="Diseño" localSheetId="2">'[1]Tabla de Valoración'!$I$2:$I$5</definedName>
    <definedName name="Diseño" localSheetId="3">'[1]Tabla de Valoración'!$I$2:$I$5</definedName>
    <definedName name="Diseño" localSheetId="4">'[1]Tabla de Valoración'!$I$2:$I$5</definedName>
    <definedName name="Diseño" localSheetId="5">'[1]Tabla de Valoración'!$I$2:$I$5</definedName>
    <definedName name="Diseño" localSheetId="6">'[1]Tabla de Valoración'!$I$2:$I$5</definedName>
    <definedName name="Diseño" localSheetId="1">'[1]Tabla de Valoración'!$I$2:$I$5</definedName>
    <definedName name="Diseño">'[2]Tabla de Valoración'!$I$2:$I$5</definedName>
    <definedName name="Ejecución" localSheetId="0">'[1]Tabla de Valoración'!$I$2:$L$2</definedName>
    <definedName name="Ejecución" localSheetId="2">'[1]Tabla de Valoración'!$I$2:$L$2</definedName>
    <definedName name="Ejecución" localSheetId="3">'[1]Tabla de Valoración'!$I$2:$L$2</definedName>
    <definedName name="Ejecución" localSheetId="4">'[1]Tabla de Valoración'!$I$2:$L$2</definedName>
    <definedName name="Ejecución" localSheetId="5">'[1]Tabla de Valoración'!$I$2:$L$2</definedName>
    <definedName name="Ejecución" localSheetId="6">'[1]Tabla de Valoración'!$I$2:$L$2</definedName>
    <definedName name="Ejecución" localSheetId="1">'[1]Tabla de Valoración'!$I$2:$L$2</definedName>
    <definedName name="Ejecución">'[2]Tabla de Valoración'!$I$2:$L$2</definedName>
    <definedName name="GEST" localSheetId="2">[3]GESTION!#REF!</definedName>
    <definedName name="GEST" localSheetId="3">[3]GESTION!#REF!</definedName>
    <definedName name="GEST" localSheetId="11">[4]GESTION!#REF!</definedName>
    <definedName name="GEST" localSheetId="12">[4]GESTION!#REF!</definedName>
    <definedName name="GEST" localSheetId="13">[4]GESTION!#REF!</definedName>
    <definedName name="GEST">[4]GESTION!#REF!</definedName>
    <definedName name="GESTION_SEG_3_TRIM">[5]GESTION!#REF!</definedName>
    <definedName name="INV" localSheetId="2">[3]INVERSION!#REF!</definedName>
    <definedName name="INV" localSheetId="3">[3]INVERSION!#REF!</definedName>
    <definedName name="INV" localSheetId="11">[4]INVERSION!#REF!</definedName>
    <definedName name="INV" localSheetId="12">[4]INVERSION!#REF!</definedName>
    <definedName name="INV" localSheetId="13">[4]INVERSION!#REF!</definedName>
    <definedName name="INV">[4]INVERSION!#REF!</definedName>
    <definedName name="INV_GEST" localSheetId="2">#REF!</definedName>
    <definedName name="INV_GEST" localSheetId="3">#REF!</definedName>
    <definedName name="INV_GEST" localSheetId="11">#REF!</definedName>
    <definedName name="INV_GEST" localSheetId="12">#REF!</definedName>
    <definedName name="INV_GEST" localSheetId="13">#REF!</definedName>
    <definedName name="INV_GEST">#REF!</definedName>
    <definedName name="Posibilidad" localSheetId="0">[6]Hoja2!$H$3:$H$7</definedName>
    <definedName name="Posibilidad" localSheetId="2">[6]Hoja2!$H$3:$H$7</definedName>
    <definedName name="Posibilidad" localSheetId="3">[6]Hoja2!$H$3:$H$7</definedName>
    <definedName name="Posibilidad" localSheetId="4">[6]Hoja2!$H$3:$H$7</definedName>
    <definedName name="Posibilidad" localSheetId="5">[6]Hoja2!$H$3:$H$7</definedName>
    <definedName name="Posibilidad" localSheetId="6">[6]Hoja2!$H$3:$H$7</definedName>
    <definedName name="Posibilidad" localSheetId="1">[6]Hoja2!$H$3:$H$7</definedName>
    <definedName name="Posibilidad">[7]Hoja2!$H$3:$H$7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0" i="29" l="1"/>
  <c r="B70" i="41"/>
  <c r="L65" i="40"/>
  <c r="K65" i="40" s="1"/>
  <c r="L66" i="40"/>
  <c r="K66" i="40" s="1"/>
  <c r="L67" i="40"/>
  <c r="K67" i="40" s="1"/>
  <c r="L68" i="40"/>
  <c r="K68" i="40" s="1"/>
  <c r="L69" i="40"/>
  <c r="K69" i="40" s="1"/>
  <c r="L70" i="40"/>
  <c r="L71" i="40"/>
  <c r="L72" i="40"/>
  <c r="K72" i="40" s="1"/>
  <c r="L73" i="40"/>
  <c r="K73" i="40" s="1"/>
  <c r="L74" i="40"/>
  <c r="K71" i="40"/>
  <c r="K74" i="40"/>
  <c r="K70" i="40" l="1"/>
  <c r="M70" i="40"/>
  <c r="C64" i="41"/>
  <c r="C61" i="41" l="1"/>
  <c r="L55" i="40"/>
  <c r="K55" i="40" s="1"/>
  <c r="L56" i="40"/>
  <c r="K56" i="40" s="1"/>
  <c r="L57" i="40"/>
  <c r="K57" i="40" s="1"/>
  <c r="L58" i="40"/>
  <c r="K58" i="40" s="1"/>
  <c r="L59" i="40"/>
  <c r="K59" i="40" s="1"/>
  <c r="L60" i="40"/>
  <c r="L61" i="40"/>
  <c r="K61" i="40" s="1"/>
  <c r="L62" i="40"/>
  <c r="K62" i="40" s="1"/>
  <c r="L63" i="40"/>
  <c r="K63" i="40" s="1"/>
  <c r="L64" i="40"/>
  <c r="K64" i="40" s="1"/>
  <c r="K60" i="40"/>
  <c r="L47" i="40"/>
  <c r="L48" i="40"/>
  <c r="K48" i="40" s="1"/>
  <c r="L49" i="40"/>
  <c r="K49" i="40" s="1"/>
  <c r="L50" i="40"/>
  <c r="K50" i="40" s="1"/>
  <c r="L51" i="40"/>
  <c r="K51" i="40" s="1"/>
  <c r="L52" i="40"/>
  <c r="K52" i="40" s="1"/>
  <c r="L53" i="40"/>
  <c r="K53" i="40" s="1"/>
  <c r="L54" i="40"/>
  <c r="K54" i="40" s="1"/>
  <c r="K47" i="40"/>
  <c r="L41" i="40"/>
  <c r="K41" i="40" s="1"/>
  <c r="L42" i="40"/>
  <c r="K42" i="40" s="1"/>
  <c r="L43" i="40"/>
  <c r="K43" i="40" s="1"/>
  <c r="L44" i="40"/>
  <c r="K44" i="40" s="1"/>
  <c r="L45" i="40"/>
  <c r="K45" i="40" s="1"/>
  <c r="L46" i="40"/>
  <c r="K46" i="40" s="1"/>
  <c r="L40" i="40"/>
  <c r="K40" i="40" s="1"/>
  <c r="M60" i="40" l="1"/>
  <c r="M50" i="40"/>
  <c r="L35" i="40"/>
  <c r="K35" i="40" s="1"/>
  <c r="L34" i="40"/>
  <c r="K34" i="40" s="1"/>
  <c r="L33" i="40"/>
  <c r="K33" i="40" s="1"/>
  <c r="L32" i="40"/>
  <c r="K32" i="40" s="1"/>
  <c r="L31" i="40"/>
  <c r="K31" i="40" s="1"/>
  <c r="L30" i="40"/>
  <c r="K30" i="40" s="1"/>
  <c r="C22" i="41"/>
  <c r="C20" i="41"/>
  <c r="C24" i="41"/>
  <c r="C23" i="41"/>
  <c r="C21" i="41"/>
  <c r="G10" i="40"/>
  <c r="L24" i="40"/>
  <c r="K24" i="40" s="1"/>
  <c r="L23" i="40"/>
  <c r="K23" i="40" s="1"/>
  <c r="L22" i="40"/>
  <c r="K22" i="40" s="1"/>
  <c r="L21" i="40"/>
  <c r="K21" i="40" s="1"/>
  <c r="L20" i="40"/>
  <c r="K20" i="40"/>
  <c r="C10" i="41"/>
  <c r="C15" i="41"/>
  <c r="L11" i="40"/>
  <c r="K11" i="40" s="1"/>
  <c r="L12" i="40"/>
  <c r="K12" i="40" s="1"/>
  <c r="L13" i="40"/>
  <c r="K13" i="40" s="1"/>
  <c r="L14" i="40"/>
  <c r="K14" i="40" s="1"/>
  <c r="L15" i="40"/>
  <c r="K15" i="40" s="1"/>
  <c r="C5" i="18" l="1"/>
  <c r="I22" i="5" l="1"/>
  <c r="I21" i="5"/>
  <c r="G80" i="40" l="1"/>
  <c r="G70" i="40"/>
  <c r="H70" i="40" s="1"/>
  <c r="G60" i="40"/>
  <c r="H60" i="40" s="1"/>
  <c r="G50" i="40"/>
  <c r="H50" i="40" s="1"/>
  <c r="N50" i="40" s="1"/>
  <c r="G40" i="40"/>
  <c r="H40" i="40" s="1"/>
  <c r="N70" i="40" l="1"/>
  <c r="C5" i="44"/>
  <c r="C4" i="44"/>
  <c r="C5" i="43"/>
  <c r="C4" i="43"/>
  <c r="C5" i="42"/>
  <c r="C4" i="42"/>
  <c r="C4" i="18"/>
  <c r="R42" i="41"/>
  <c r="R43" i="41"/>
  <c r="R44" i="41"/>
  <c r="R45" i="41"/>
  <c r="R46" i="41"/>
  <c r="R47" i="41"/>
  <c r="R48" i="41"/>
  <c r="R49" i="41"/>
  <c r="R69" i="41"/>
  <c r="R62" i="41"/>
  <c r="R63" i="41"/>
  <c r="R64" i="41"/>
  <c r="R65" i="41"/>
  <c r="R66" i="41"/>
  <c r="R67" i="41"/>
  <c r="R68" i="41"/>
  <c r="J69" i="41"/>
  <c r="J65" i="41"/>
  <c r="J66" i="41"/>
  <c r="J67" i="41"/>
  <c r="J68" i="41"/>
  <c r="J51" i="41"/>
  <c r="J52" i="41"/>
  <c r="J53" i="41"/>
  <c r="J54" i="41"/>
  <c r="J55" i="41"/>
  <c r="J56" i="41"/>
  <c r="J57" i="41"/>
  <c r="J58" i="41"/>
  <c r="J59" i="41"/>
  <c r="J43" i="41"/>
  <c r="J44" i="41"/>
  <c r="J45" i="41"/>
  <c r="J46" i="41"/>
  <c r="J47" i="41"/>
  <c r="J48" i="41"/>
  <c r="J49" i="41"/>
  <c r="J25" i="41"/>
  <c r="J26" i="41"/>
  <c r="J27" i="41"/>
  <c r="J28" i="41"/>
  <c r="J29" i="41"/>
  <c r="R21" i="41"/>
  <c r="R22" i="41"/>
  <c r="R23" i="41"/>
  <c r="R24" i="41"/>
  <c r="R25" i="41"/>
  <c r="R26" i="41"/>
  <c r="R27" i="41"/>
  <c r="R28" i="41"/>
  <c r="R29" i="41"/>
  <c r="R12" i="41"/>
  <c r="R13" i="41"/>
  <c r="R14" i="41"/>
  <c r="R15" i="41"/>
  <c r="R16" i="41"/>
  <c r="R17" i="41"/>
  <c r="R18" i="41"/>
  <c r="R19" i="41"/>
  <c r="J15" i="41"/>
  <c r="J16" i="41"/>
  <c r="J17" i="41"/>
  <c r="J18" i="41"/>
  <c r="J19" i="41"/>
  <c r="C5" i="29"/>
  <c r="C4" i="29"/>
  <c r="B20" i="41"/>
  <c r="B30" i="41"/>
  <c r="B40" i="41"/>
  <c r="B50" i="41"/>
  <c r="B60" i="41"/>
  <c r="B80" i="41"/>
  <c r="B10" i="41"/>
  <c r="E89" i="29" l="1"/>
  <c r="E88" i="29"/>
  <c r="E87" i="29"/>
  <c r="E86" i="29"/>
  <c r="E85" i="29"/>
  <c r="E84" i="29"/>
  <c r="E83" i="29"/>
  <c r="E82" i="29"/>
  <c r="E81" i="29"/>
  <c r="E80" i="29"/>
  <c r="C80" i="29"/>
  <c r="C80" i="44" s="1"/>
  <c r="B80" i="29"/>
  <c r="B80" i="43" s="1"/>
  <c r="A80" i="29"/>
  <c r="A80" i="43" s="1"/>
  <c r="E79" i="29"/>
  <c r="E78" i="29"/>
  <c r="E77" i="29"/>
  <c r="E76" i="29"/>
  <c r="E75" i="29"/>
  <c r="E74" i="29"/>
  <c r="E73" i="29"/>
  <c r="E72" i="29"/>
  <c r="E71" i="29"/>
  <c r="E70" i="29"/>
  <c r="C70" i="29"/>
  <c r="C70" i="42" s="1"/>
  <c r="B70" i="44"/>
  <c r="A70" i="29"/>
  <c r="A70" i="44" s="1"/>
  <c r="E69" i="29"/>
  <c r="E68" i="29"/>
  <c r="E67" i="29"/>
  <c r="E66" i="29"/>
  <c r="E65" i="29"/>
  <c r="E64" i="29"/>
  <c r="E63" i="29"/>
  <c r="E62" i="29"/>
  <c r="E61" i="29"/>
  <c r="E60" i="29"/>
  <c r="C60" i="29"/>
  <c r="C60" i="42" s="1"/>
  <c r="B60" i="29"/>
  <c r="B60" i="42" s="1"/>
  <c r="A60" i="29"/>
  <c r="A60" i="42" s="1"/>
  <c r="E40" i="29"/>
  <c r="E41" i="29"/>
  <c r="E42" i="29"/>
  <c r="E43" i="29"/>
  <c r="E44" i="29"/>
  <c r="E45" i="29"/>
  <c r="E46" i="29"/>
  <c r="E47" i="29"/>
  <c r="E48" i="29"/>
  <c r="E49" i="29"/>
  <c r="E50" i="29"/>
  <c r="E51" i="29"/>
  <c r="E52" i="29"/>
  <c r="E53" i="29"/>
  <c r="E54" i="29"/>
  <c r="E55" i="29"/>
  <c r="E56" i="29"/>
  <c r="E57" i="29"/>
  <c r="E58" i="29"/>
  <c r="E59" i="29"/>
  <c r="E30" i="29"/>
  <c r="E31" i="29"/>
  <c r="E32" i="29"/>
  <c r="E33" i="29"/>
  <c r="E34" i="29"/>
  <c r="E35" i="29"/>
  <c r="E36" i="29"/>
  <c r="E37" i="29"/>
  <c r="E38" i="29"/>
  <c r="E39" i="29"/>
  <c r="E20" i="29"/>
  <c r="E21" i="29"/>
  <c r="E22" i="29"/>
  <c r="E23" i="29"/>
  <c r="E24" i="29"/>
  <c r="E25" i="29"/>
  <c r="E26" i="29"/>
  <c r="E27" i="29"/>
  <c r="E28" i="29"/>
  <c r="E29" i="29"/>
  <c r="E11" i="29"/>
  <c r="E12" i="29"/>
  <c r="E13" i="29"/>
  <c r="E14" i="29"/>
  <c r="E15" i="29"/>
  <c r="E16" i="29"/>
  <c r="E17" i="29"/>
  <c r="E18" i="29"/>
  <c r="E19" i="29"/>
  <c r="E10" i="29"/>
  <c r="L10" i="40"/>
  <c r="K10" i="40" s="1"/>
  <c r="C70" i="41"/>
  <c r="C71" i="41"/>
  <c r="C72" i="41"/>
  <c r="C73" i="41"/>
  <c r="C74" i="41"/>
  <c r="C75" i="41"/>
  <c r="C76" i="41"/>
  <c r="C77" i="41"/>
  <c r="C78" i="41"/>
  <c r="C79" i="41"/>
  <c r="C80" i="41"/>
  <c r="C81" i="41"/>
  <c r="C82" i="41"/>
  <c r="C83" i="41"/>
  <c r="C84" i="41"/>
  <c r="C85" i="41"/>
  <c r="C86" i="41"/>
  <c r="C87" i="41"/>
  <c r="C88" i="41"/>
  <c r="C89" i="41"/>
  <c r="C60" i="41"/>
  <c r="C62" i="41"/>
  <c r="C63" i="41"/>
  <c r="C65" i="41"/>
  <c r="C66" i="41"/>
  <c r="C67" i="41"/>
  <c r="C68" i="41"/>
  <c r="C69" i="41"/>
  <c r="C50" i="41"/>
  <c r="C51" i="41"/>
  <c r="C52" i="41"/>
  <c r="C53" i="41"/>
  <c r="C54" i="41"/>
  <c r="C55" i="41"/>
  <c r="C56" i="41"/>
  <c r="C57" i="41"/>
  <c r="C58" i="41"/>
  <c r="C59" i="41"/>
  <c r="C39" i="41"/>
  <c r="C40" i="41"/>
  <c r="C41" i="41"/>
  <c r="C42" i="41"/>
  <c r="C43" i="41"/>
  <c r="C44" i="41"/>
  <c r="C45" i="41"/>
  <c r="C46" i="41"/>
  <c r="C47" i="41"/>
  <c r="C48" i="41"/>
  <c r="C49" i="41"/>
  <c r="C30" i="41"/>
  <c r="C31" i="41"/>
  <c r="C32" i="41"/>
  <c r="C33" i="41"/>
  <c r="C34" i="41"/>
  <c r="C35" i="41"/>
  <c r="C36" i="41"/>
  <c r="C37" i="41"/>
  <c r="C38" i="41"/>
  <c r="C16" i="41"/>
  <c r="C17" i="41"/>
  <c r="C18" i="41"/>
  <c r="C19" i="41"/>
  <c r="C25" i="41"/>
  <c r="C26" i="41"/>
  <c r="C27" i="41"/>
  <c r="C28" i="41"/>
  <c r="C29" i="41"/>
  <c r="C11" i="41"/>
  <c r="C12" i="41"/>
  <c r="C13" i="41"/>
  <c r="C14" i="41"/>
  <c r="L23" i="41"/>
  <c r="L24" i="41"/>
  <c r="L25" i="41"/>
  <c r="L26" i="41"/>
  <c r="L27" i="41"/>
  <c r="L28" i="41"/>
  <c r="L29" i="41"/>
  <c r="L30" i="41"/>
  <c r="L31" i="41"/>
  <c r="L32" i="41"/>
  <c r="L33" i="41"/>
  <c r="L34" i="41"/>
  <c r="L35" i="41"/>
  <c r="L36" i="41"/>
  <c r="L37" i="41"/>
  <c r="L38" i="41"/>
  <c r="L39" i="41"/>
  <c r="L40" i="41"/>
  <c r="L41" i="41"/>
  <c r="L42" i="41"/>
  <c r="L43" i="41"/>
  <c r="L44" i="41"/>
  <c r="L45" i="41"/>
  <c r="L46" i="41"/>
  <c r="L47" i="41"/>
  <c r="L48" i="41"/>
  <c r="L49" i="41"/>
  <c r="L50" i="41"/>
  <c r="L51" i="41"/>
  <c r="L52" i="41"/>
  <c r="L53" i="41"/>
  <c r="L54" i="41"/>
  <c r="L55" i="41"/>
  <c r="L56" i="41"/>
  <c r="L57" i="41"/>
  <c r="L58" i="41"/>
  <c r="L59" i="41"/>
  <c r="L60" i="41"/>
  <c r="L61" i="41"/>
  <c r="L62" i="41"/>
  <c r="L63" i="41"/>
  <c r="L64" i="41"/>
  <c r="L65" i="41"/>
  <c r="L66" i="41"/>
  <c r="L67" i="41"/>
  <c r="L68" i="41"/>
  <c r="L69" i="41"/>
  <c r="L70" i="41"/>
  <c r="L71" i="41"/>
  <c r="L72" i="41"/>
  <c r="L73" i="41"/>
  <c r="L74" i="41"/>
  <c r="L75" i="41"/>
  <c r="L76" i="41"/>
  <c r="L77" i="41"/>
  <c r="L78" i="41"/>
  <c r="L79" i="41"/>
  <c r="L80" i="41"/>
  <c r="L81" i="41"/>
  <c r="L82" i="41"/>
  <c r="L83" i="41"/>
  <c r="L84" i="41"/>
  <c r="L85" i="41"/>
  <c r="L86" i="41"/>
  <c r="L87" i="41"/>
  <c r="L88" i="41"/>
  <c r="L89" i="41"/>
  <c r="L14" i="41"/>
  <c r="L15" i="41"/>
  <c r="L16" i="41"/>
  <c r="L17" i="41"/>
  <c r="L18" i="41"/>
  <c r="L19" i="41"/>
  <c r="L20" i="41"/>
  <c r="L21" i="41"/>
  <c r="L22" i="41"/>
  <c r="R11" i="41"/>
  <c r="R10" i="41"/>
  <c r="L13" i="41"/>
  <c r="L12" i="41"/>
  <c r="L11" i="41"/>
  <c r="L10" i="41"/>
  <c r="R89" i="41"/>
  <c r="J89" i="41"/>
  <c r="R88" i="41"/>
  <c r="J88" i="41"/>
  <c r="R87" i="41"/>
  <c r="J87" i="41"/>
  <c r="R86" i="41"/>
  <c r="J86" i="41"/>
  <c r="R85" i="41"/>
  <c r="J85" i="41"/>
  <c r="R84" i="41"/>
  <c r="J84" i="41"/>
  <c r="R83" i="41"/>
  <c r="J83" i="41"/>
  <c r="R82" i="41"/>
  <c r="J82" i="41"/>
  <c r="R81" i="41"/>
  <c r="J81" i="41"/>
  <c r="R80" i="41"/>
  <c r="J80" i="41"/>
  <c r="R79" i="41"/>
  <c r="J79" i="41"/>
  <c r="R78" i="41"/>
  <c r="J78" i="41"/>
  <c r="R77" i="41"/>
  <c r="J77" i="41"/>
  <c r="R76" i="41"/>
  <c r="J76" i="41"/>
  <c r="R75" i="41"/>
  <c r="J75" i="41"/>
  <c r="R74" i="41"/>
  <c r="J74" i="41"/>
  <c r="R73" i="41"/>
  <c r="J73" i="41"/>
  <c r="R72" i="41"/>
  <c r="J72" i="41"/>
  <c r="R71" i="41"/>
  <c r="J71" i="41"/>
  <c r="R70" i="41"/>
  <c r="S70" i="41" s="1"/>
  <c r="J70" i="41"/>
  <c r="J64" i="41"/>
  <c r="J63" i="41"/>
  <c r="J62" i="41"/>
  <c r="R61" i="41"/>
  <c r="J61" i="41"/>
  <c r="R60" i="41"/>
  <c r="J60" i="41"/>
  <c r="R59" i="41"/>
  <c r="R58" i="41"/>
  <c r="R57" i="41"/>
  <c r="R56" i="41"/>
  <c r="R55" i="41"/>
  <c r="R54" i="41"/>
  <c r="R53" i="41"/>
  <c r="R52" i="41"/>
  <c r="R51" i="41"/>
  <c r="R50" i="41"/>
  <c r="S50" i="41" s="1"/>
  <c r="J50" i="41"/>
  <c r="K50" i="41" s="1"/>
  <c r="J42" i="41"/>
  <c r="R41" i="41"/>
  <c r="J41" i="41"/>
  <c r="R40" i="41"/>
  <c r="J40" i="41"/>
  <c r="K40" i="41" s="1"/>
  <c r="R39" i="41"/>
  <c r="J39" i="41"/>
  <c r="R38" i="41"/>
  <c r="J38" i="41"/>
  <c r="R37" i="41"/>
  <c r="J37" i="41"/>
  <c r="R36" i="41"/>
  <c r="J36" i="41"/>
  <c r="R35" i="41"/>
  <c r="J35" i="41"/>
  <c r="R34" i="41"/>
  <c r="J34" i="41"/>
  <c r="R33" i="41"/>
  <c r="J33" i="41"/>
  <c r="R32" i="41"/>
  <c r="J32" i="41"/>
  <c r="R31" i="41"/>
  <c r="J31" i="41"/>
  <c r="R30" i="41"/>
  <c r="J30" i="41"/>
  <c r="K30" i="41" s="1"/>
  <c r="J24" i="41"/>
  <c r="J23" i="41"/>
  <c r="J22" i="41"/>
  <c r="J21" i="41"/>
  <c r="R20" i="41"/>
  <c r="S20" i="41" s="1"/>
  <c r="J20" i="41"/>
  <c r="K20" i="41" s="1"/>
  <c r="J14" i="41"/>
  <c r="J13" i="41"/>
  <c r="J12" i="41"/>
  <c r="J11" i="41"/>
  <c r="J10" i="41"/>
  <c r="K10" i="41" s="1"/>
  <c r="C50" i="29"/>
  <c r="C50" i="43" s="1"/>
  <c r="B50" i="29"/>
  <c r="B50" i="43" s="1"/>
  <c r="A50" i="29"/>
  <c r="A50" i="42" s="1"/>
  <c r="C40" i="29"/>
  <c r="C40" i="44" s="1"/>
  <c r="B40" i="29"/>
  <c r="B40" i="43" s="1"/>
  <c r="A40" i="29"/>
  <c r="A40" i="43" s="1"/>
  <c r="C30" i="29"/>
  <c r="C30" i="42" s="1"/>
  <c r="B30" i="29"/>
  <c r="B30" i="44" s="1"/>
  <c r="A30" i="29"/>
  <c r="A30" i="44" s="1"/>
  <c r="C20" i="29"/>
  <c r="B20" i="29"/>
  <c r="B20" i="42" s="1"/>
  <c r="A20" i="29"/>
  <c r="A20" i="42" s="1"/>
  <c r="C10" i="29"/>
  <c r="C10" i="43" s="1"/>
  <c r="B10" i="29"/>
  <c r="B10" i="43" s="1"/>
  <c r="A10" i="29"/>
  <c r="A10" i="43" s="1"/>
  <c r="F80" i="29"/>
  <c r="F70" i="29"/>
  <c r="F60" i="29"/>
  <c r="G30" i="40"/>
  <c r="H30" i="40" s="1"/>
  <c r="F30" i="29" s="1"/>
  <c r="G20" i="40"/>
  <c r="H20" i="40" s="1"/>
  <c r="F20" i="29" s="1"/>
  <c r="H10" i="40"/>
  <c r="C20" i="43" l="1"/>
  <c r="C20" i="42"/>
  <c r="K60" i="41"/>
  <c r="S40" i="41"/>
  <c r="S80" i="41"/>
  <c r="S10" i="41"/>
  <c r="T60" i="41"/>
  <c r="J60" i="29" s="1"/>
  <c r="T10" i="41"/>
  <c r="J10" i="29" s="1"/>
  <c r="D10" i="44" s="1"/>
  <c r="K70" i="41"/>
  <c r="T70" i="41" s="1"/>
  <c r="S60" i="41"/>
  <c r="T40" i="41"/>
  <c r="J40" i="29" s="1"/>
  <c r="T50" i="41"/>
  <c r="J50" i="29" s="1"/>
  <c r="F50" i="29"/>
  <c r="A60" i="18"/>
  <c r="C70" i="18"/>
  <c r="A10" i="42"/>
  <c r="B50" i="42"/>
  <c r="C40" i="43"/>
  <c r="A70" i="43"/>
  <c r="C80" i="43"/>
  <c r="A20" i="44"/>
  <c r="C30" i="44"/>
  <c r="A60" i="44"/>
  <c r="C70" i="44"/>
  <c r="J70" i="29"/>
  <c r="B60" i="18"/>
  <c r="B10" i="42"/>
  <c r="A40" i="42"/>
  <c r="C50" i="42"/>
  <c r="A80" i="42"/>
  <c r="A30" i="43"/>
  <c r="B70" i="43"/>
  <c r="B20" i="44"/>
  <c r="B60" i="44"/>
  <c r="C60" i="18"/>
  <c r="C10" i="42"/>
  <c r="B40" i="42"/>
  <c r="B80" i="42"/>
  <c r="B30" i="43"/>
  <c r="A60" i="43"/>
  <c r="C70" i="43"/>
  <c r="A10" i="44"/>
  <c r="C20" i="44"/>
  <c r="A50" i="44"/>
  <c r="C60" i="44"/>
  <c r="C40" i="42"/>
  <c r="A70" i="42"/>
  <c r="C80" i="42"/>
  <c r="A20" i="43"/>
  <c r="B60" i="43"/>
  <c r="B10" i="44"/>
  <c r="B50" i="44"/>
  <c r="F40" i="29"/>
  <c r="A80" i="18"/>
  <c r="A30" i="42"/>
  <c r="B70" i="42"/>
  <c r="B20" i="43"/>
  <c r="A50" i="43"/>
  <c r="C60" i="43"/>
  <c r="C10" i="44"/>
  <c r="A40" i="44"/>
  <c r="C50" i="44"/>
  <c r="A80" i="44"/>
  <c r="B80" i="18"/>
  <c r="B30" i="42"/>
  <c r="B40" i="44"/>
  <c r="B80" i="44"/>
  <c r="A70" i="18"/>
  <c r="C80" i="18"/>
  <c r="B70" i="18"/>
  <c r="C30" i="43"/>
  <c r="T30" i="41"/>
  <c r="F10" i="29"/>
  <c r="S30" i="41"/>
  <c r="K80" i="41"/>
  <c r="T80" i="41" s="1"/>
  <c r="J80" i="29" s="1"/>
  <c r="T20" i="41"/>
  <c r="M30" i="40"/>
  <c r="M40" i="40"/>
  <c r="N40" i="40" s="1"/>
  <c r="M20" i="40"/>
  <c r="M10" i="40"/>
  <c r="D40" i="44" l="1"/>
  <c r="D40" i="42"/>
  <c r="D40" i="43"/>
  <c r="D10" i="43"/>
  <c r="D10" i="42"/>
  <c r="H70" i="29"/>
  <c r="G70" i="29"/>
  <c r="U70" i="41"/>
  <c r="H80" i="29"/>
  <c r="G80" i="29"/>
  <c r="U80" i="41"/>
  <c r="D50" i="43"/>
  <c r="D50" i="44"/>
  <c r="D50" i="42"/>
  <c r="D80" i="44"/>
  <c r="D80" i="18"/>
  <c r="D80" i="42"/>
  <c r="D80" i="43"/>
  <c r="D60" i="43"/>
  <c r="D60" i="44"/>
  <c r="D60" i="18"/>
  <c r="D60" i="42"/>
  <c r="D70" i="42"/>
  <c r="D70" i="43"/>
  <c r="D70" i="44"/>
  <c r="D70" i="18"/>
  <c r="G60" i="29"/>
  <c r="U60" i="41"/>
  <c r="K60" i="29" s="1"/>
  <c r="O20" i="40"/>
  <c r="U20" i="41"/>
  <c r="K20" i="29" s="1"/>
  <c r="G20" i="29"/>
  <c r="J20" i="29"/>
  <c r="N30" i="40"/>
  <c r="H30" i="29" s="1"/>
  <c r="G30" i="29"/>
  <c r="U30" i="41"/>
  <c r="K30" i="29" s="1"/>
  <c r="H40" i="29"/>
  <c r="U40" i="41"/>
  <c r="V40" i="41" s="1"/>
  <c r="G40" i="29"/>
  <c r="H50" i="29"/>
  <c r="G50" i="29"/>
  <c r="U50" i="41"/>
  <c r="V50" i="41" s="1"/>
  <c r="J30" i="29"/>
  <c r="N10" i="40"/>
  <c r="H10" i="29" s="1"/>
  <c r="G10" i="29"/>
  <c r="U10" i="41"/>
  <c r="K10" i="29" s="1"/>
  <c r="N60" i="40"/>
  <c r="H60" i="29" s="1"/>
  <c r="O80" i="40"/>
  <c r="O50" i="40"/>
  <c r="N20" i="40"/>
  <c r="H20" i="29" s="1"/>
  <c r="O40" i="40"/>
  <c r="O30" i="40"/>
  <c r="O10" i="40"/>
  <c r="E20" i="43" l="1"/>
  <c r="E20" i="44"/>
  <c r="E20" i="42"/>
  <c r="K80" i="29"/>
  <c r="V80" i="41"/>
  <c r="M80" i="29" s="1"/>
  <c r="E60" i="43"/>
  <c r="E60" i="44"/>
  <c r="E60" i="18"/>
  <c r="E60" i="42"/>
  <c r="D30" i="42"/>
  <c r="D30" i="43"/>
  <c r="D30" i="44"/>
  <c r="K70" i="29"/>
  <c r="V70" i="41"/>
  <c r="M70" i="29" s="1"/>
  <c r="E30" i="42"/>
  <c r="E30" i="43"/>
  <c r="E30" i="44"/>
  <c r="D20" i="43"/>
  <c r="D20" i="44"/>
  <c r="D20" i="42"/>
  <c r="V30" i="41"/>
  <c r="M30" i="29" s="1"/>
  <c r="K50" i="29"/>
  <c r="M50" i="29"/>
  <c r="V60" i="41"/>
  <c r="M60" i="29" s="1"/>
  <c r="K40" i="29"/>
  <c r="M40" i="29"/>
  <c r="V20" i="41"/>
  <c r="M20" i="29" s="1"/>
  <c r="V10" i="41"/>
  <c r="M10" i="29" s="1"/>
  <c r="F50" i="44" l="1"/>
  <c r="F50" i="42"/>
  <c r="F50" i="43"/>
  <c r="F80" i="42"/>
  <c r="F80" i="43"/>
  <c r="F80" i="44"/>
  <c r="F80" i="18"/>
  <c r="E50" i="44"/>
  <c r="E50" i="42"/>
  <c r="E50" i="43"/>
  <c r="E80" i="42"/>
  <c r="E80" i="43"/>
  <c r="E80" i="44"/>
  <c r="E80" i="18"/>
  <c r="E10" i="44"/>
  <c r="E10" i="42"/>
  <c r="E10" i="43"/>
  <c r="F30" i="43"/>
  <c r="F30" i="44"/>
  <c r="F30" i="42"/>
  <c r="F10" i="44"/>
  <c r="F10" i="42"/>
  <c r="F10" i="43"/>
  <c r="F70" i="43"/>
  <c r="F70" i="44"/>
  <c r="F70" i="18"/>
  <c r="F70" i="42"/>
  <c r="F40" i="42"/>
  <c r="F40" i="43"/>
  <c r="F40" i="44"/>
  <c r="E40" i="42"/>
  <c r="E40" i="43"/>
  <c r="E40" i="44"/>
  <c r="E70" i="42"/>
  <c r="E70" i="43"/>
  <c r="E70" i="44"/>
  <c r="E70" i="18"/>
  <c r="F20" i="44"/>
  <c r="F20" i="42"/>
  <c r="F20" i="43"/>
  <c r="F60" i="43"/>
  <c r="F60" i="44"/>
  <c r="F60" i="18"/>
  <c r="F60" i="42"/>
  <c r="A50" i="18"/>
  <c r="A40" i="18"/>
  <c r="C40" i="18"/>
  <c r="C10" i="18"/>
  <c r="B10" i="18"/>
  <c r="A10" i="18"/>
  <c r="B50" i="18" l="1"/>
  <c r="B40" i="18"/>
  <c r="C50" i="18"/>
  <c r="A30" i="18"/>
  <c r="A20" i="18"/>
  <c r="C30" i="18"/>
  <c r="B20" i="18"/>
  <c r="B30" i="18"/>
  <c r="C20" i="18"/>
  <c r="D10" i="18" l="1"/>
  <c r="D50" i="18"/>
  <c r="D30" i="18"/>
  <c r="D40" i="18"/>
  <c r="E40" i="18"/>
  <c r="E20" i="18" l="1"/>
  <c r="E50" i="18"/>
  <c r="E30" i="18"/>
  <c r="F30" i="18"/>
  <c r="F10" i="18"/>
  <c r="F40" i="18"/>
  <c r="D20" i="18"/>
  <c r="E10" i="18" l="1"/>
  <c r="F20" i="18"/>
  <c r="F5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D5C8FA0F-0816-4395-8990-43DD4C5E1890}">
      <text>
        <r>
          <rPr>
            <b/>
            <sz val="9"/>
            <color indexed="81"/>
            <rFont val="Tahoma"/>
            <family val="2"/>
          </rPr>
          <t>NatyT:</t>
        </r>
        <r>
          <rPr>
            <sz val="9"/>
            <color indexed="81"/>
            <rFont val="Tahoma"/>
            <family val="2"/>
          </rPr>
          <t xml:space="preserve">
impacto por el maximola
por el probabilidad promedio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Paola Lopez Roncancio</author>
  </authors>
  <commentList>
    <comment ref="N30" authorId="0" shapeId="0" xr:uid="{78B73568-12AA-42D1-A683-B25B9E9FE83B}">
      <text>
        <r>
          <rPr>
            <b/>
            <sz val="9"/>
            <color indexed="81"/>
            <rFont val="Tahoma"/>
            <family val="2"/>
          </rPr>
          <t>Cindy Paola Lopez Roncancio:</t>
        </r>
        <r>
          <rPr>
            <sz val="9"/>
            <color indexed="81"/>
            <rFont val="Tahoma"/>
            <family val="2"/>
          </rPr>
          <t xml:space="preserve">
</t>
        </r>
      </text>
    </comment>
    <comment ref="N50" authorId="0" shapeId="0" xr:uid="{EA1C6AE6-CF1F-448B-9A90-9AA50B529BED}">
      <text>
        <r>
          <rPr>
            <b/>
            <sz val="9"/>
            <color indexed="81"/>
            <rFont val="Tahoma"/>
            <family val="2"/>
          </rPr>
          <t>Cindy Paola Lopez Roncancio:</t>
        </r>
        <r>
          <rPr>
            <sz val="9"/>
            <color indexed="81"/>
            <rFont val="Tahoma"/>
            <family val="2"/>
          </rPr>
          <t xml:space="preserve">
</t>
        </r>
      </text>
    </comment>
    <comment ref="N70" authorId="0" shapeId="0" xr:uid="{E6D3EBF2-5739-4AC6-93CE-A541E3C60E0B}">
      <text>
        <r>
          <rPr>
            <b/>
            <sz val="9"/>
            <color indexed="81"/>
            <rFont val="Tahoma"/>
            <family val="2"/>
          </rPr>
          <t>Cindy Paola Lopez Roncancio:</t>
        </r>
        <r>
          <rPr>
            <sz val="9"/>
            <color indexed="81"/>
            <rFont val="Tahoma"/>
            <family val="2"/>
          </rPr>
          <t xml:space="preserve">
</t>
        </r>
      </text>
    </comment>
  </commentList>
</comments>
</file>

<file path=xl/sharedStrings.xml><?xml version="1.0" encoding="utf-8"?>
<sst xmlns="http://schemas.openxmlformats.org/spreadsheetml/2006/main" count="1426" uniqueCount="682">
  <si>
    <t xml:space="preserve"> MAPA DE RIESGOS SIGCMA</t>
  </si>
  <si>
    <t>DEPENDENCIA (Unidad misional del CSJ o Unidad de la DEAJ o Seccional o CSJ en caso de despachos judiciales certificados)</t>
  </si>
  <si>
    <t xml:space="preserve">DIRECCIÓN EJECUTIVA DE ADMINISTRACIÓN JUDICIAL </t>
  </si>
  <si>
    <t>PROCESO (indique el tipo de proceso si es Estratégico. Misional, Apoyo, Evaluación y Mejora y especifique el nombre del proceso)</t>
  </si>
  <si>
    <t>Misionales</t>
  </si>
  <si>
    <t>MEJORAMIENTO INFRAESTRUCTURA FÍSICA - GRUPO DE PROYECTOS ESPECIALES DE INFRAESTRUCTURA</t>
  </si>
  <si>
    <t>CONSEJO SUPERIOR DE LA JUDICATURA</t>
  </si>
  <si>
    <t>X</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</si>
  <si>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</si>
  <si>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</si>
  <si>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</si>
  <si>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</si>
  <si>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</si>
  <si>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</si>
  <si>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</si>
  <si>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</si>
  <si>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</si>
  <si>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</si>
  <si>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</si>
  <si>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</si>
  <si>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</si>
  <si>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</si>
  <si>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</si>
  <si>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</si>
  <si>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</si>
  <si>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</si>
  <si>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</si>
  <si>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</si>
  <si>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DIRECCIÓN EJECUTIVA DE ADMINISTRACIÓN JUDICIAL</t>
  </si>
  <si>
    <t xml:space="preserve">PROCESO </t>
  </si>
  <si>
    <t>MEJORAMIENTO DE LA INFRAESTRUCTURA FÍSCIA</t>
  </si>
  <si>
    <t xml:space="preserve">DEPENDENCIA ADMINISTRATIVA O JUDICIAL CERTIFICADA </t>
  </si>
  <si>
    <t>GRUPO DE PROYECTOS ESPECIALES DE INFRAESTRUCTURA</t>
  </si>
  <si>
    <t>OBJETIVO DEL PROCESO</t>
  </si>
  <si>
    <t>MAPA DE PROCESOS CONSEJO SUPERIOR DE LA JUDICATURA</t>
  </si>
  <si>
    <t>PROCESOS DEPENDENCIA JUDICIALES CERTIFICADAS</t>
  </si>
  <si>
    <t>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para ofrecer unas condiciones acordes a las necesidades de la administración de justicia.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</si>
  <si>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</si>
  <si>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</si>
  <si>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</si>
  <si>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</si>
  <si>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</si>
  <si>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</si>
  <si>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</si>
  <si>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</si>
  <si>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</si>
  <si>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ejecución de los proyectos de infraestructura de la Rama Judicial.</t>
  </si>
  <si>
    <t>Políticas para la inversión en proyectos de adquisición y construcción de Infraestructura Física de la Rama Judicial.</t>
  </si>
  <si>
    <t>Reformas planteadas a la ley 270 de 1996 y la Constitución Política de 1991
Acto Legislativo 003 de 2023 de la Jurisdicción Agraria y Rural</t>
  </si>
  <si>
    <t>Fortalecimiento de las herramientas de planificación y gestión de la infraestructura física para la Rama Judicial, a través de la Formulación de un Plan Maestro.</t>
  </si>
  <si>
    <t>Económicos y Financieros (disponibilidad de capital, liquidez, mercados financieros, desempleo, competencia)</t>
  </si>
  <si>
    <t>Recorte de recursos de la vigencia 2024 para la Rama Judicial por factores macroeconómicos o cambio de políticas de las autoridades en materia presupuestal.</t>
  </si>
  <si>
    <t xml:space="preserve">Incremento del PIB que potencialice el crecimiento económico del país y viabilice la asignación suficiente de recursos para la Rama Judicial </t>
  </si>
  <si>
    <t>Procesos dispendiosos y demorados para la aprobación de los proyectos de inversión, trámites presupuestales que se requieran y actualización de los proyectos ante el Departamento Nacional de Planeación y el Ministerio de Hacienda.</t>
  </si>
  <si>
    <t>Obtención de recursos adicionales, entidades de financiamiento u otras fuentes de inversión para el mejoramiento y la optimización de la infraestructura física.</t>
  </si>
  <si>
    <t>Por fallas en las transacciones a generar a través de SIIF Nación, PIIP, SECOP u otras plataformas, que afecten la ejecución de los recursos apropiados de la vigencia en curso con cargo a los proyectos de infraestructura física.</t>
  </si>
  <si>
    <t>Numero deficiente de proveedores inscritos en la plataforma de Colombia Compra Eficiente, para suplir las necesidades de adquisición de bienes y servicios, afectando la pluralidad de oferentes.</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</si>
  <si>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</si>
  <si>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</si>
  <si>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</si>
  <si>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</si>
  <si>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</si>
  <si>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</si>
  <si>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La construcción de nueva infraestructura judicial permite la visibilizacion de la Administracion de Justicia  y mejoramiento del acceso, entre los actores no formales de la justicia (Grupos Etnicos y minorias Indigenas, género)</t>
  </si>
  <si>
    <t xml:space="preserve">Limitaciones en  la movilidad asociados a factores del orden público </t>
  </si>
  <si>
    <t>Mejora en la dinámica económica y social en la región, a través de los proyectos de infraestructura judicial y el mejoramiento en el acceso a la justicia.</t>
  </si>
  <si>
    <t>Aumento de la demanda de Justicia a causa de la problemática social</t>
  </si>
  <si>
    <t>Afianzar la presencia del estado en los territorios, ofreciendo una mayor calidad en las instalaciones y la prestacion del servicio de justicia.</t>
  </si>
  <si>
    <t>Amenazas a servidores judiciales en razón al ejercicio de sus funciones.</t>
  </si>
  <si>
    <t>Afectaciones a la infraestructura física de las sedes Judiciales en funcionamiento y aquellas en proceso de construcción y dotación.</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</si>
  <si>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</si>
  <si>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</si>
  <si>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</si>
  <si>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Indisponibilidad y/o colapso de la infraestructura tecnológica.</t>
  </si>
  <si>
    <t>Desarrollo de alianzas estratégicas para el fortalecimiento del servicio público de administración de justicia, a través de las TICs</t>
  </si>
  <si>
    <t>Afectación de la prestación del servicio de conectividad.</t>
  </si>
  <si>
    <t>Generar espacios donde se realicen acuerdo interinstitucionales para poder consultar información que beneficie la administración de justicia</t>
  </si>
  <si>
    <t>Indisponibilidad de las plataformas por parte de los administradores y  fallas en las transacciones a generar a través de SIIF Nación, PIIP, SECOP  afectando así la ejecución de los recursos.</t>
  </si>
  <si>
    <t>Crear espacios para la infraestructura física de la Rama Judicial que vayan de acuerdo a la transformación digital de la entidad.</t>
  </si>
  <si>
    <t>Ausencia de portal único de información del Estado (Ramas del poder, órganos autónomos y demás entes especiales), que garantice la consulta de información en línea de toda la información oficial. Gobierno en Línea)</t>
  </si>
  <si>
    <t>Implementación de herramientas como: Building Information Modeling (BIM) y en el campo medioambiental la Certificación Leadership in Energy and Environmental Design (LEED), con beneficios en la construcción y operación de las futuras sedes judiciales.</t>
  </si>
  <si>
    <t>Legales y reglamentarios (estándares nacionales, internacionales, regulación)</t>
  </si>
  <si>
    <t>Demoras en la obtención de licencias, permisos, concesiones o certificaciones requeridas en etapa constructiva o para la puesta en funcionamiento de una sede judicial.</t>
  </si>
  <si>
    <t>Normas expedidas que afecten el desarrollo de las etapas propias de los procesos</t>
  </si>
  <si>
    <t>Actualización del marco normativo del proceso</t>
  </si>
  <si>
    <t>Ambientales (emisiones y residuos, energía, catástrofes naturales, desarrollo sostenible)</t>
  </si>
  <si>
    <t>Fenómenos naturales (Inundación, quema de bosques, sismos, vendavales, epidemias y plagas).</t>
  </si>
  <si>
    <t>Ejecución de obras de infraestructura física judicial, con criterios de construcción sostenible y que se integren al entorno ambiental.</t>
  </si>
  <si>
    <t>Aumento de los impactos ambientales negativos por pandemias.</t>
  </si>
  <si>
    <t>Crecimiento de una economía circular alrededor de las obras de infraestructura física judicial, que beneficien especialmente comunidades u organizaciones sensibles.</t>
  </si>
  <si>
    <t>Mejora la oferta y competitividad de los proveedores o contratistas de infraestructura judicial, en lo relacionado con productos que tengan incorporada la sostenibilidad ambiental.</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</si>
  <si>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</si>
  <si>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</si>
  <si>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</si>
  <si>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</si>
  <si>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</si>
  <si>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</si>
  <si>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</si>
  <si>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Disponer de un Plan Maestro de Infraestructura Física, a través del cual se tiene formulada la planeación del mejoramiento, mantenimiento y la optimización de la infraestructura física a corto, mediano y largo plazo.</t>
  </si>
  <si>
    <t>Debilidad en el liderazgo y la articulación entre las dependencias que conforman el proceso de Mejoramiento de la Infraestructura Física.</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</si>
  <si>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</si>
  <si>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</si>
  <si>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</si>
  <si>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</si>
  <si>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</si>
  <si>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</si>
  <si>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</si>
  <si>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Fallo en la generación de Certificaciones de Disponibilidad Presupuestal, lo cual puede derivarse en reprocesos.</t>
  </si>
  <si>
    <t>Presupuesto asignado para el desarrollo de proyecto de inversión de Infraestructura.</t>
  </si>
  <si>
    <t>Al no elaborarse una correcta planeación del Programa Anual Mensualizado de Caja, se puede correr el riesgo de incumplir con los pagos facturados por el proveedor o en su defecto se afecta el INPANUT.</t>
  </si>
  <si>
    <t>Conocimiento de la reglamentación que establece el procedimiento para el manejo de los recursos presupuestales, financieros y de contratación estatal</t>
  </si>
  <si>
    <t>Demora en el tramite interno para el pago de cortes de obra y facturación de Contratistas e Interventorías, que se refleja en atrasos del avance financiero de los contratos.</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</si>
  <si>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</si>
  <si>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</si>
  <si>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</si>
  <si>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las necesidades de mejoramiento de la infraestructura física.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</si>
  <si>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</si>
  <si>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</si>
  <si>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</si>
  <si>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</si>
  <si>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</si>
  <si>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</si>
  <si>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</si>
  <si>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</si>
  <si>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</si>
  <si>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Debilidad en el desarrollo de competencias propias para el desarrollo de las actividades asignadas, sumado a la carencia de perfiles especializados para el proceso de infraestructura física.</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</si>
  <si>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</si>
  <si>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</si>
  <si>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Pérdida de conocimiento adquirido por el empleado judicial, a partir de la salida o rotación de personal que ha pasado por una curva de aprendizaje al interior del proceso o ha recibido formación y capacitación por parte de la entidad.</t>
  </si>
  <si>
    <t>Publicación de una Guía de Tipologías de Diseño de la Rama Judicial, como uno de los productos del Plan Maestro de Infraestructura Física.
Entregables de Estudios Ténicos y Diseños actualizados en 2024
Especificaciones Generales de Construcción actualizadas en 2024</t>
  </si>
  <si>
    <t>Se considera baja la capacidad administrativa y técnica de la organización, para la ejecución y supervisión de recursos de infraestructura ante la creciente demanda de mejoramiento y mantenimiento de la infraestructura.</t>
  </si>
  <si>
    <t>Actualización de la plataforma estratégica para responder a los cambios normativos y legales</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</si>
  <si>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</si>
  <si>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 xml:space="preserve">Aplicabilidad de la Gestión del conocimiento generada por las experiencias de los servidores judiciales documentada en instructivos y guías
</t>
  </si>
  <si>
    <t>Falta de tiempo para acceder a la formación  de alto interés, tales como: Sensibilizaciones, cursos, talleres,  capacitaciones, diplomados, entre otros</t>
  </si>
  <si>
    <t>Fortalecimiento en los procesos de contratación por el uso adecuado del SECOP II</t>
  </si>
  <si>
    <t>Baja retroalimentación de la evaluación  realizada a los proveedores y contratistas del producto o servicio entregado</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</si>
  <si>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</si>
  <si>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</si>
  <si>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</si>
  <si>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</si>
  <si>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</si>
  <si>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</si>
  <si>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Disponer de una base de datos en la nube de la organización, la cual contiene información de la infraestructura física de la Rama Judicial, además de contar con un mapa de las sedes judiciales georreferenciadas en todo el país.</t>
  </si>
  <si>
    <t>Fallas de conectividad para la realización de las actividades propias del proceso.</t>
  </si>
  <si>
    <t>Contar con un tablero de control del Plan Maestro de Infraestructura Física, como un instrumento de consulta de datos y de seguimiento de la formulación.</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</si>
  <si>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</si>
  <si>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</si>
  <si>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</si>
  <si>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</si>
  <si>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</si>
  <si>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</si>
  <si>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</si>
  <si>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</si>
  <si>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</si>
  <si>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</si>
  <si>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</si>
  <si>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</si>
  <si>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</si>
  <si>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</si>
  <si>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Adquisición de nuevas edificaciones que mejoren las condiciones de los servidores y funcionarios, al igual que para brindar un mejor servicio al usuario.</t>
  </si>
  <si>
    <t>Continuar con la construcción de los proyectos de ampliación de los Palacios de Justicia en Valledupar, Riohacha y de Girardot; así como iniciar con la obra del Palacio de Justicia de Medellín y la implementación del Plan Maestro de Infraestructura Física.</t>
  </si>
  <si>
    <t>Elementos de trabajo (papel, equipos, herramientas)</t>
  </si>
  <si>
    <t>Necesidad de modernización y mantenimiento del mobiliario con el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</si>
  <si>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</si>
  <si>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</si>
  <si>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</si>
  <si>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</si>
  <si>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</si>
  <si>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</si>
  <si>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</si>
  <si>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Necesidad de extender el uso de los espacios web de la Rama Judicial, disponibles para el uso de las dependencias mediante el cual se puede comunicar la información pertinente a las partes interesadas.</t>
  </si>
  <si>
    <t>Fortalecimiento de la pagina web institucional y mecanismos de comunicación. Se cuenta con un Manual de Imagen Corporativa del Consejo Superior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</si>
  <si>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</si>
  <si>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</si>
  <si>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</si>
  <si>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</si>
  <si>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</si>
  <si>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</si>
  <si>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</si>
  <si>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</si>
  <si>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</si>
  <si>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</si>
  <si>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</si>
  <si>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Demora en la implementación del PGAS en las obras de infraestructura física judicial de media alta y alta complejidad</t>
  </si>
  <si>
    <t>Formación de Auditores en la Norma NTC ISO 14001:2015 y en la Norma Técnica de la Rama Judicial NTC 6256 :2018</t>
  </si>
  <si>
    <t xml:space="preserve"> </t>
  </si>
  <si>
    <t>No contar con los brigadistas, que conozcan y sepan aplicar las acciones y medidas de manejo frente a una emergencia ambiental.</t>
  </si>
  <si>
    <t>Implementación de buenas practicas tendientes a la protección del medio ambiente en las obras de infraestructura judicial y de criterios de construcción sostenible.</t>
  </si>
  <si>
    <t>Disponer de la Guía Plan de Gestión Ambiental y Social PGAS en las obras de infraestructura judicial, además de todas las herramientas que proporciona el Sistema de Gestión Ambiental del Consejo Superior de la Judicatura.</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</si>
  <si>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</si>
  <si>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</si>
  <si>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</si>
  <si>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</si>
  <si>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</si>
  <si>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</si>
  <si>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</si>
  <si>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</si>
  <si>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</si>
  <si>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</si>
  <si>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3,11,12,1316,17</t>
  </si>
  <si>
    <t>7,8,13,14,16,17,20,23,27,42</t>
  </si>
  <si>
    <t xml:space="preserve">Plan de acción </t>
  </si>
  <si>
    <t xml:space="preserve">Asistir y participar activamente en los procesos de sensibilización, capacitación y formación en los procesos SIGCMA </t>
  </si>
  <si>
    <t>3,15,16,17</t>
  </si>
  <si>
    <t>Realizar seguimiento al plan de acción y realizar el reporte oportuno</t>
  </si>
  <si>
    <t>1,8,17,22</t>
  </si>
  <si>
    <t>1,3,16,34,</t>
  </si>
  <si>
    <t>4,5,6,7,8,10,11,13,14,17,26,27,32,40,42</t>
  </si>
  <si>
    <t>Implementar mecanismos para la retroalimentación de las  partes interesadas</t>
  </si>
  <si>
    <t>18,20,</t>
  </si>
  <si>
    <t>9,12,13,19,</t>
  </si>
  <si>
    <t>2,18,26</t>
  </si>
  <si>
    <t>3,8,16,17,18,31,32,33,34,35,36,37,38</t>
  </si>
  <si>
    <t>Mantener, actualizar y documentar  el Sistema Integrado de Gestión SIGCMA, en el contexto especifico</t>
  </si>
  <si>
    <t>1,2,3,15,21,30</t>
  </si>
  <si>
    <t>6,7,8,9,10,11,12,13,14,16</t>
  </si>
  <si>
    <t>1,2,3,7,11,12,13,15,16,17,18,29,30,31,34,37,37,39,40,41</t>
  </si>
  <si>
    <t>1,3,4,5,6,7,8,9,10,11,13,17,18,19,20,22,32,33,34,35,36,37,38,39,40,41,42,43,44</t>
  </si>
  <si>
    <t>Solicitar apoyo al CENDOJ para realización de capacitaciones en tablas de retención documental (TRD)</t>
  </si>
  <si>
    <t>29,30,31</t>
  </si>
  <si>
    <t>Hacer uso de la información y de las herramientas tecnológicas dispuestas para la prestación del servicios</t>
  </si>
  <si>
    <t>6,15,16,17,18,19</t>
  </si>
  <si>
    <t>9,11,12,13,15</t>
  </si>
  <si>
    <t>2,9,16,19,20,21,22,23,24,25,26,27,28,29,36</t>
  </si>
  <si>
    <t>6,22,23,24,25,26,31,32,33,34,35,36,37</t>
  </si>
  <si>
    <t>Motivar a los servidores judiciales en la Implementación del plan de gestión ambiental en cada sede administrativa o judicial</t>
  </si>
  <si>
    <t>37,38,39,40,41</t>
  </si>
  <si>
    <t>39,40,41,42,43,44</t>
  </si>
  <si>
    <t>Realizar identificación y cumplimiento de los requisitos legales y reglamentarios</t>
  </si>
  <si>
    <t>2,3,20,21</t>
  </si>
  <si>
    <t>2,7,11,16</t>
  </si>
  <si>
    <t>3,4,5,6,7,8,10,12,13,17,21,27,42,43,44</t>
  </si>
  <si>
    <t>Matriz de riesgos</t>
  </si>
  <si>
    <t>Ejecutar los proyectos aprobados en el POAI para las obras de infraestructura de la Rama Judicial</t>
  </si>
  <si>
    <t>8,5,6,11,14,20,21,22,23</t>
  </si>
  <si>
    <t>2,3,4,5,6,7,8,9,10,14,15,17</t>
  </si>
  <si>
    <t>3,5,6,7,8,9,10,14,15,32,33</t>
  </si>
  <si>
    <t>1,2,7,918,20,2124,25,28,29,43,44</t>
  </si>
  <si>
    <t>Formular e implementar el Plan Maestro de Infraestructura Física de la Rama Judicial</t>
  </si>
  <si>
    <t>3,5,6,8,11,14,15,17,20,21,22,23</t>
  </si>
  <si>
    <t>3,5,6,7,8,9,10,14,15,32,33,36</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</si>
  <si>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</si>
  <si>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</si>
  <si>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</si>
  <si>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</si>
  <si>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</si>
  <si>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</si>
  <si>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</si>
  <si>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</si>
  <si>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</si>
  <si>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</si>
  <si>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</si>
  <si>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</si>
  <si>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</si>
  <si>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</si>
  <si>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</si>
  <si>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</si>
  <si>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</si>
  <si>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</si>
  <si>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</si>
  <si>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</si>
  <si>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</si>
  <si>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</si>
  <si>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</si>
  <si>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</si>
  <si>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</si>
  <si>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</si>
  <si>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</si>
  <si>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</si>
  <si>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</si>
  <si>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</si>
  <si>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</si>
  <si>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</si>
  <si>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</si>
  <si>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</si>
  <si>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</si>
  <si>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</si>
  <si>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</si>
  <si>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</si>
  <si>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</si>
  <si>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</si>
  <si>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</si>
  <si>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</si>
  <si>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</si>
  <si>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</si>
  <si>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</si>
  <si>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</si>
  <si>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</si>
  <si>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</si>
  <si>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</si>
  <si>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</si>
  <si>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</si>
  <si>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</si>
  <si>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</si>
  <si>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</si>
  <si>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</si>
  <si>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</si>
  <si>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</si>
  <si>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</si>
  <si>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</si>
  <si>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</si>
  <si>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</si>
  <si>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</si>
  <si>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</si>
  <si>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</si>
  <si>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</si>
  <si>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</si>
  <si>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</si>
  <si>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</si>
  <si>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</si>
  <si>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</si>
  <si>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</si>
  <si>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</si>
  <si>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</si>
  <si>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</si>
  <si>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</si>
  <si>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t>
  </si>
  <si>
    <t>ALCANCE</t>
  </si>
  <si>
    <t>Nivel Central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</si>
  <si>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</si>
  <si>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</si>
  <si>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</si>
  <si>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</si>
  <si>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</si>
  <si>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</si>
  <si>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</si>
  <si>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</si>
  <si>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</si>
  <si>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</si>
  <si>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</si>
  <si>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</si>
  <si>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</si>
  <si>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</si>
  <si>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</si>
  <si>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</si>
  <si>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</si>
  <si>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</si>
  <si>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</si>
  <si>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Demora en los procesos precontractuales y contractuales de infraestructura física de alta y media alta complejidad</t>
  </si>
  <si>
    <t>Una vez y durante la etapa de contratación y adjudicación de un contrato, se generan circunstancias que impidan el inicio de la ejecución, por razones ajenas al proceso o por nuevos requisitos que surjan desde entidades externas o autoridades competentes.</t>
  </si>
  <si>
    <t>1. Falta de oportunidad en la identificación, seguimiento y tratamiento a las situaciones de origen externo, en las fases precontractual y de ejecución de las obras</t>
  </si>
  <si>
    <t>Incumplimiento de las metas establecidas</t>
  </si>
  <si>
    <t xml:space="preserve">De la entidad, seccional, despachos a nivel departamental </t>
  </si>
  <si>
    <t>2. Demoras en la gestión de aprobación de permisos o autorizaciones requeridas para el inicio de la actividad contratada</t>
  </si>
  <si>
    <t>3. Cuando se presentan numerosas observaciones al proceso, afectando el cronograma a mayores tiempos</t>
  </si>
  <si>
    <t>4. Por la declaración desierta de un proceso de contratación, el cual deberá ser revisado o reestructurado, para ser nuevamente publicado, implicando un tiempo superior para llegar a la adjudicación del Contrato.</t>
  </si>
  <si>
    <t>5. A causa de un proceso de revocatoria al acto administrativo de adjudicación, lo cual es un escenario complejo, que retrasa el inicio de la actividad que se está contratando.</t>
  </si>
  <si>
    <t>6.  Situaciones externas imprevisibles, de origen jurídico, de orden público u otras circunstancias que terminen por atrasar el inicio de la actividad contratada.</t>
  </si>
  <si>
    <t/>
  </si>
  <si>
    <t>Riesgo en la viabilidad de la adquisición de un inmueble</t>
  </si>
  <si>
    <t>En cuanto se evidencia un impedimento u obstáculo que genera un retraso importante o impedimento en la adquisición de un inmueble.</t>
  </si>
  <si>
    <t>1. Una vez se determina por algún aspecto técnico la no viabilidad para la adquisición del inmueble.</t>
  </si>
  <si>
    <t>Interrupción o afectación en la prestación del servicio judicial</t>
  </si>
  <si>
    <t>2. Demoras en la obtención de documentos necesarios, los cuales deben ser suministrados por parte del vendedor de la propiedad.</t>
  </si>
  <si>
    <t>3. Cuando se presenta algún hallazgo, lo cual amerite implementar el saneamiento correspondiente.</t>
  </si>
  <si>
    <t>4. Al momento de evidenciarse un uso de suelo no compatible con el de justicia y sea necesario realizar un plan de implantación, según lo exija el ente territorial.</t>
  </si>
  <si>
    <t>5. Cuando no hay claridad en la aplicación de la norma urbana del inmueble.</t>
  </si>
  <si>
    <t>Retrasos en la ejecución de consultorías de estudios técnicos y diseños de infraestructura física de alta y media alta complejidad</t>
  </si>
  <si>
    <t>A partir de un evidente retraso en el cronograma de ejecución del Contrato de Consultoría.</t>
  </si>
  <si>
    <t>1. Cuando se presenta un cambio y/o una revisión de la norma urbanística aplicable</t>
  </si>
  <si>
    <t>2. Ante la falta de claridad en la norma urbanística establecida</t>
  </si>
  <si>
    <t>3. En el momento de ser necesario ajustar el programa arquitectónico</t>
  </si>
  <si>
    <t>4. Cuando la calidad del diseño no cumple con los estándares requeridos</t>
  </si>
  <si>
    <t>5. Demoras en la entrega de los productos de los estudios técnicos y diseños</t>
  </si>
  <si>
    <t>6. Mayores tiempos en la expedición de la licencia de construcción</t>
  </si>
  <si>
    <t>Demora en la ejecución de los contratos de contrucción y dotación de mobiliario en proyectos de inversión de alta y media alta complejidad</t>
  </si>
  <si>
    <t>Una vez se determina que existe un retraso en el cronograma de obra, debido a dificultadoes de origen externo, situaciones imprevistas o factores imputables al Constructor demorando la entrega y entrada en operación de la nueva sede judicial.</t>
  </si>
  <si>
    <t>1. Peticiones, reclamos de la comunidad, bloqueos o problemas de orden público en la zona donde se construye la nueva sede judicial.</t>
  </si>
  <si>
    <t>2. La capacidad, experticia o calidad del Contratista de Obra e Interventor no cumplen con las exigencias o desafíos técnicos de la obra contratada.</t>
  </si>
  <si>
    <t>3. Dificultad en la disposición de recursos para la obra civil, lo que incluye mano de obra, materiales, equipos, recursos financieros, etc.</t>
  </si>
  <si>
    <t>4. Al estar relacionado con procesos de liquidación de otros Contratos, por la demora en adquisiciones o contrataciones que deben ser formalizadas.</t>
  </si>
  <si>
    <t>5. Por cambios en las administraciones municipales, las cuales interfieren en el proceso constructivo de la nueva sede judicial que está en etapa inicial o se encuentra en marcha.</t>
  </si>
  <si>
    <t>6. Cuando por incumplimientos del Constructor, el proyecto recibe alguna sanción de alguna autoridad de orden laboral, constructivo, sanitario, ambiental, de tránsito, etc.</t>
  </si>
  <si>
    <t>7. En el evento que se presentan observaciones, falta de información, planos, procedimientos constructivos, permisos, licencias, autorizaciones u otros que debieron conformar los estudios técnicos y diseños.</t>
  </si>
  <si>
    <t>Daño o deterioro en sedes judiciales en construcción o ya construidas de alta y media alta complejidad</t>
  </si>
  <si>
    <t>Posibilidad de la ocurrencia de una afectación grave o leve, de origen externo dirigido a la la infraestructura física de la Rama Judicial.</t>
  </si>
  <si>
    <t>1. Actos terroristas, orden público o asonadas.</t>
  </si>
  <si>
    <t>Afectación Económica</t>
  </si>
  <si>
    <t>2.  Evento de carácter natural como: terremotos, avalanchas, incendios, deslizamientos, huracán, entre otros.</t>
  </si>
  <si>
    <t>3. Cuando se evidencia el hurto de elementos, equipos, cualquier cosa que haga parte de las sedes judiciales en construcción o ya construidas y dotadas.</t>
  </si>
  <si>
    <t>4. En el caso de ser tomada una sede judicial por grupos criminales o terroristas.</t>
  </si>
  <si>
    <t>5. Bloqueo o toma de una sede judicial por partes interesadas internas, sindicato o empleados judiciales.</t>
  </si>
  <si>
    <t>Impacto ambiental negativo, ocasionado por las actividades constructivas de alta y media alta complejidad</t>
  </si>
  <si>
    <t>Frente a un daño ambiental evidente, ocasionado por las acitividades constructivas contratadas por la entidad.</t>
  </si>
  <si>
    <t>1. Cuando se implementan malas prácticas constructivas y se deja de lado el cumplimiento de las medidas de manejo ambiental.</t>
  </si>
  <si>
    <t>Afectación Ambiental</t>
  </si>
  <si>
    <t>2. Falta de aplicación de las medidas de manejo ambiental que se encuentran señaladas en la Guía del Plan de Gestión Ambiental y Social.</t>
  </si>
  <si>
    <t>3. Debilidad en la labor de Supervisión Ambiental de la Interventoría.</t>
  </si>
  <si>
    <t>4. Al no contar con el equipo profesional competente que sea responsable de una adecuada gestión ambiental y social de la obra.</t>
  </si>
  <si>
    <t>5. Originado por un accidente en obra, el cual ocasione daños ambientales en el área de influencia de la construcción.</t>
  </si>
  <si>
    <t>Afectación de reputacion,imagén,  credibilidad, satisfacción de usuarios y PI</t>
  </si>
  <si>
    <t>Que exista la evidencia de incumplimiento antisoborno por personal del proceso de MIF en el GPEI.</t>
  </si>
  <si>
    <t>Cuando personal que hace parte del proceso y con la capacidad de toma de decisiones o de influir en ellas, se vea incolucrado en un acto de soborno.</t>
  </si>
  <si>
    <t>1. Cuando la gestión del talento humano en cargos de alto nivel, no ha sido bien direccionada o con criterios claros frente a la política antisoborno de la organización.</t>
  </si>
  <si>
    <t xml:space="preserve">De la entidad y sector justicia a nivel nacional </t>
  </si>
  <si>
    <t>2. Alta presión frente a la ejecución de metas y entrega de resultados, que se pueden derivar en conductas que vayan en contra de la política y SGA.</t>
  </si>
  <si>
    <t>3. Fuga o salida de información confidencial y sensible, poniendo en ventaja a proponentes de procesos de contratación del proceso de infraestructura física.</t>
  </si>
  <si>
    <t>4. Ante la presencia de conflicto de interés internos y externos, inclusive aquellos potenciales que no estén siendo manejados o controlados.</t>
  </si>
  <si>
    <t xml:space="preserve">5. Cuando se tiene personal nuevo o temporal en la organización, sin que se haya analizado el riesgo de soborno potencial, por funciones e información que manejen. </t>
  </si>
  <si>
    <t>Muy Baja - 1</t>
  </si>
  <si>
    <t>Leve - 1</t>
  </si>
  <si>
    <t>Menor - 2</t>
  </si>
  <si>
    <t>Bajo - 2</t>
  </si>
  <si>
    <t>Mayor - 4</t>
  </si>
  <si>
    <t xml:space="preserve">MATRIZ DE RIESGOS </t>
  </si>
  <si>
    <t>PROCESO:</t>
  </si>
  <si>
    <t>MEJORAMIENTO INFRAESTRUCTURA FÍSICA</t>
  </si>
  <si>
    <t>OBJETIVO:</t>
  </si>
  <si>
    <t>ALCANCE:</t>
  </si>
  <si>
    <t>Nivel Nacional</t>
  </si>
  <si>
    <t>EVALUACIÓN DE RIESGO - VALORACIÓN DE LOS CONTROLES</t>
  </si>
  <si>
    <t>EVALUACIÓN DEL RIESGO - NIVEL DEL RIESGO RESIDUAL</t>
  </si>
  <si>
    <t xml:space="preserve">RIESGO </t>
  </si>
  <si>
    <t>No. Control</t>
  </si>
  <si>
    <r>
      <t xml:space="preserve">CONTROLES PREVENTIVOS 
</t>
    </r>
    <r>
      <rPr>
        <sz val="10"/>
        <color theme="0"/>
        <rFont val="Arial Narrow"/>
        <family val="2"/>
      </rPr>
      <t>(Controles para las causas - Disminuyen la probabilidad)</t>
    </r>
  </si>
  <si>
    <t>Criterios para valorar la eficacia de  los controles preventivos</t>
  </si>
  <si>
    <t>Criterios para  valorar la eficacia de los controles correctivos</t>
  </si>
  <si>
    <t>RIESGO RESIDUAL</t>
  </si>
  <si>
    <t>¿Está establecida la frecuencia del control?</t>
  </si>
  <si>
    <t>Eficacia del cada control</t>
  </si>
  <si>
    <t>Efectos</t>
  </si>
  <si>
    <r>
      <t xml:space="preserve">CONTROLES CORRECTIVOS
</t>
    </r>
    <r>
      <rPr>
        <sz val="10"/>
        <color theme="0"/>
        <rFont val="Arial Narrow"/>
        <family val="2"/>
      </rPr>
      <t>(Controles para los efectos - Disminuyen el impacto)</t>
    </r>
  </si>
  <si>
    <t xml:space="preserve">¿El control está documentado? </t>
  </si>
  <si>
    <t>¿Queda evidencia de la socialización o capacitación a los responsables?</t>
  </si>
  <si>
    <t>¿Está definido el responsable de la ejecución del control?</t>
  </si>
  <si>
    <t>¿Queda   evidencia de la ejecución del control ?</t>
  </si>
  <si>
    <t>Eficacia de cada control</t>
  </si>
  <si>
    <t xml:space="preserve">Eficacia del control </t>
  </si>
  <si>
    <t>Zona Riesgo Residual</t>
  </si>
  <si>
    <t>Suministrar la información técnica de calidad y brindar el apoyo técnico desde el  GPEI a la UCP,</t>
  </si>
  <si>
    <t>SI</t>
  </si>
  <si>
    <t>NO</t>
  </si>
  <si>
    <t>Concepto o recomendación técnica por comunicación oficial a la UCP, en la cual se remitan las sugerencias ante la situación inadvertida que se ha materializado y debe ser atendida.</t>
  </si>
  <si>
    <t>Siguiendo la lista de chequeo implementada por parte del equipo de trabajo.</t>
  </si>
  <si>
    <t>Actuar en el marco de las pólizas de  garantías de los contratos de Consultoría, para requerir al Consultor los trámites requeridos.</t>
  </si>
  <si>
    <t>Mantener el apoyo a la UCP para la elaboración de respestas a los proponentes, cuando es requerido.</t>
  </si>
  <si>
    <t>Atender las solicitudes con base en los documentos técnicos, que hagan parte de un proyecto de infraestructura a cargo del GPEI</t>
  </si>
  <si>
    <t>El GPEI proporcionará el apoyo técnico en la estructuración del proceso y la evaluación técnica de los proponentes, cuando se es requerido por la UCP.</t>
  </si>
  <si>
    <t>Participar en el ajuste de los documentos técnicos, cuando a ello hubiera lugar, para prevenir la repetición de declaración desierta del proceso de contratación.</t>
  </si>
  <si>
    <t>Emitir el concepto que sea requerido por la UCP o la Unidad de Asistencia Legal, para apoyar el manejo que la entidad asuma frente a una revocatoria.</t>
  </si>
  <si>
    <t>Mediante la implementación de alternativas, que surjan de un plan de contingencias de lecciones aprendidas</t>
  </si>
  <si>
    <t>Proporcionar la información o producir las soluciones de índole técnico, con el propósito de brindar solución a la situación que esté retrasando la ejecución de la obra.</t>
  </si>
  <si>
    <t>Comisión de servicios de un profesional del GPEI, quien elabora un informe técnico del inmueble.</t>
  </si>
  <si>
    <t>Una vez se determina un incumplimiento técnico, se descarta el inmueble.</t>
  </si>
  <si>
    <t>Se cuenta con un listado de documentos, requeridos para iniciar el proceso a través de la oferta formal.</t>
  </si>
  <si>
    <t>En el mometo que una oferta está incompleta, no será tenida en cuenta por la entidad.</t>
  </si>
  <si>
    <t>Contratar un estudio de títulos, actividad que deber ser realizada por una firma jurídica con experiencia en ese campo.</t>
  </si>
  <si>
    <t>El vendedor deberá asumir la ruta de saneamiento, en sentido contrario, la aquisición se descartará.</t>
  </si>
  <si>
    <t>A través de la entrega del certificado de uso de suelo como parte de los documentos que conforman la oferta.</t>
  </si>
  <si>
    <t>Solicitar a la entidad territorial, la viabilidad y requisitos de un plan de implantación.</t>
  </si>
  <si>
    <t>Revisión de la norma urbanística, por el equipo de profesionales del GPEI, determinando los criterios técnicos que se deben cumplir en este inmueble.</t>
  </si>
  <si>
    <t>Efectuar las consultas necesaria a la entidad territorial, frente a la falta de claridad en los aspectos que se identifiquen de la norma.</t>
  </si>
  <si>
    <t>Solicitar la actualización de concepto de norma a Planeación o Curaduría, al inicio de la Consultoría</t>
  </si>
  <si>
    <t>Realizar los ajustes al diseño, a partir de la norma urbanística definida.</t>
  </si>
  <si>
    <t>Revisión del programa arquitectónico a la fecha de inicio de los diseños, con la Dirección Seccional.</t>
  </si>
  <si>
    <t>Ajustes del diseño arquitectónico, cuando se requiera su modificación.</t>
  </si>
  <si>
    <t>Seguimiento permanente de las diferentes etapas y entregables del diseño, comités de diseño con el GPEI.</t>
  </si>
  <si>
    <t>Remitir un oficio que evidencie los requierimientos de ajustes al programa arquitectónico.</t>
  </si>
  <si>
    <t>Informes de Interventoría, Comité de Diseño e informes de Supervisión a la Interventoría.</t>
  </si>
  <si>
    <t>Iniciar ante la UCP un proceso administrativo por incumplimiento del Consultor.</t>
  </si>
  <si>
    <t>Seguimiento del Supervisor al cronograma del proyecto de estudios y diseños.</t>
  </si>
  <si>
    <t>Proactividad en la gestión y obtención de la licencia y a través de la DESAJ correspondiente.</t>
  </si>
  <si>
    <t>Tratamiento de partes interesadas, Ley de veedurias ciudadanas, apoyo de autoridades, decisiones administrativas y apoyo de la fuerza pública para prevenir daños.</t>
  </si>
  <si>
    <t>Acudir al apoyo de las autoridades, con el propósito de dar continuidad a la obra.</t>
  </si>
  <si>
    <t>Solicitar a la UCP elevar los requisitos de experiencia de los proponentes para Constructor e Interventor, sin comprometer la pluralidad de los procesos</t>
  </si>
  <si>
    <t>Iniciar trámite de incumplimiento por la impericia, negligencia u omisión de diligencia y cuidado, según sea el caso.</t>
  </si>
  <si>
    <t>Estudio de mercado en los estudios técnicos y diseños, lo cual es un insumo fundamental para la fase constructiva.</t>
  </si>
  <si>
    <t>Ajuste por inclusión de un ítem no previsto, cuando sea evidente que no fue previsible en la etapa de diseño o el producto ya no exista en el mercado.</t>
  </si>
  <si>
    <t>Fortalecimiento de los equipos de Supervisión de los proyectos de infraestructura de la DEAJ.</t>
  </si>
  <si>
    <t>Tranferir los recursos para la ejecución de otros proyectos de inversión de infraestructura física.</t>
  </si>
  <si>
    <t>Llevar a cabo todos los trámites con suficiente antelación y aplicar el  tratamiento de partes interesadas definiendo parámetros de interés público.</t>
  </si>
  <si>
    <t>Efectuar los ajustes que la administración o autoridad territorial exija para la ejecución del proyecto. Si esto implica mayores tiempos, se deberá implementar un plan de contingencia</t>
  </si>
  <si>
    <t>La Interventoría es la principal responsable en la prevención de este riesgos de incumplimientos, advirtiendo y velando por el cumplimiento de las normas.</t>
  </si>
  <si>
    <t>Se implementa en la fase constructiva, la revisión de diseños por el Constructor e Interventor, dentro del cronograma de obra.</t>
  </si>
  <si>
    <t>Requerir al diseñador para que aporte los documentos o proceder con la activación de pólizas de garantía y calidad de la Consultoría.</t>
  </si>
  <si>
    <t>Presentación con las autoridades locales y fuerza pública, comunicación permanente de esta parte interesada.</t>
  </si>
  <si>
    <t>Pedir apoyo a la fuerza pública e instalación de mesa de seguridad.</t>
  </si>
  <si>
    <t>Estudios técnicos y uso de suelo desde la Consultoría, pólizas de seguro, matriz de peligros y riesgos de la obra para el SG-SST y PGAS del proyecto, plan de emergencias y simulacros.</t>
  </si>
  <si>
    <t>Activación del plan de emergencias, apoyo de los organismos de socorro y activación de pólizas que amparan estos siniestros.</t>
  </si>
  <si>
    <t>Vigilancia privada que debe tener el Contratista de Obra, así como la DESAJ desde el recibo de la sede judicial construida y dotada.</t>
  </si>
  <si>
    <t>La dejuncia penal, investigación y activación de póliza con empresa de vigilacia privada y de la Rama Judicial.</t>
  </si>
  <si>
    <t>Atención de PQRS mediante el programa de gestión social del PGAS del proyecto y comunicación con las partes interesadas.</t>
  </si>
  <si>
    <t>Pedir apoyo a la fuerza pública e instalación de mesa de diálogo.</t>
  </si>
  <si>
    <t>Dando continuidad al requisito contractual de implementar la Guía del Plan de Gestión Ambiental y Social, así como el profesional ambiental en el equipo de obra y en el de Interventoría.</t>
  </si>
  <si>
    <t>Advertir vía oficio  a la Interventoría, sobre posibles incumplimientos del Contratista por impericia, neglicencia u omisión de diligencia y cuidado, según sea el caso.</t>
  </si>
  <si>
    <t xml:space="preserve">Comités de seguimiento y visitas del equipo de apoyo a la Supervisión ambiental y social </t>
  </si>
  <si>
    <t>Supervisión y recepción de los informes semanales y mensuales de la Interventoría del Contrato de Obra.</t>
  </si>
  <si>
    <t>Iniciar un proceso de apremio a la Interventoría, por una posible omisión de la prestación debida, en el caso de advertir su falta en sus funciones.</t>
  </si>
  <si>
    <t>Requisitos de experiencia y formación académica adecuados para el tamaño de la obra a ejecutar.</t>
  </si>
  <si>
    <t>Comunicar por oficio a la Interventoría el cambio del profesional ambiental, debido a los bajos resultados.</t>
  </si>
  <si>
    <t>Plan de Emergencias del PGAS y del SG-SST.</t>
  </si>
  <si>
    <t>Actualizar la Matriz de riesgos SST y la Matriz de Aspectos e Impactos Ambientales de la obra, en virtud de lo ocurrido.</t>
  </si>
  <si>
    <t>Involucrar a todo el personal del proceso en los procesos de capacitación y formación para la prevención del soborno, de acuerdo con la política y SGA.</t>
  </si>
  <si>
    <t>Notificación al oficial de cumplimiento de la organización, ante un posible incumplimiento antisoborno en el interior del proceso.</t>
  </si>
  <si>
    <t xml:space="preserve">MATRIZ DE RIESGOS SIGCMA </t>
  </si>
  <si>
    <t>Proceso:</t>
  </si>
  <si>
    <t>Objetivo:</t>
  </si>
  <si>
    <t>Alcance:</t>
  </si>
  <si>
    <t>IDENTIFICACIÓN DEL RIEGO</t>
  </si>
  <si>
    <t>VALORACIÓN  DEL RIESGO - NIVEL DEL RIESGO RESIDUAL</t>
  </si>
  <si>
    <t>Actividades</t>
  </si>
  <si>
    <t>Responsable</t>
  </si>
  <si>
    <t>Fecha Implementación</t>
  </si>
  <si>
    <t>Probabilidad inherente</t>
  </si>
  <si>
    <t>Impacto inherente</t>
  </si>
  <si>
    <t>Zona de Riesgo Inherente</t>
  </si>
  <si>
    <t>Probabilidad Residual Final</t>
  </si>
  <si>
    <t>Impacto Residual Final</t>
  </si>
  <si>
    <t>#</t>
  </si>
  <si>
    <t>Zona de Riesgo Final</t>
  </si>
  <si>
    <t>Opción de Tratamiento</t>
  </si>
  <si>
    <t>Aceptar el riesgo</t>
  </si>
  <si>
    <t>Desarrollo de una cultura de integridad y transparencia</t>
  </si>
  <si>
    <t xml:space="preserve">Alta Direccion </t>
  </si>
  <si>
    <t>Evitar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</si>
  <si>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</si>
  <si>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</si>
  <si>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</si>
  <si>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</si>
  <si>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</si>
  <si>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</si>
  <si>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</si>
  <si>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</si>
  <si>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</si>
  <si>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</si>
  <si>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</si>
  <si>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</si>
  <si>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</si>
  <si>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</si>
  <si>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</si>
  <si>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</si>
  <si>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</si>
  <si>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</si>
  <si>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</si>
  <si>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</si>
  <si>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</si>
  <si>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</si>
  <si>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 xml:space="preserve">De un área del nivel central, seccional o despacho judicial </t>
  </si>
  <si>
    <t>Menor</t>
  </si>
  <si>
    <t xml:space="preserve">De la entidad, seccional, despachos a nivel local o municipal </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</si>
  <si>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</si>
  <si>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</si>
  <si>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</si>
  <si>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</si>
  <si>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</si>
  <si>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</si>
  <si>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</si>
  <si>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</si>
  <si>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</si>
  <si>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</si>
  <si>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</si>
  <si>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</si>
  <si>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</si>
  <si>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</si>
  <si>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</si>
  <si>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</si>
  <si>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</si>
  <si>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</si>
  <si>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</si>
  <si>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</si>
  <si>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</si>
  <si>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</si>
  <si>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</si>
  <si>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</si>
  <si>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</si>
  <si>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</si>
  <si>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</si>
  <si>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</si>
  <si>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</si>
  <si>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</si>
  <si>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</si>
  <si>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</si>
  <si>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</si>
  <si>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</si>
  <si>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</si>
  <si>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</si>
  <si>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</si>
  <si>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</si>
  <si>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</si>
  <si>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</si>
  <si>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</si>
  <si>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</si>
  <si>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</si>
  <si>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</si>
  <si>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</si>
  <si>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</si>
  <si>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</si>
  <si>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</si>
  <si>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</si>
  <si>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</si>
  <si>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</si>
  <si>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</si>
  <si>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</si>
  <si>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</si>
  <si>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</si>
  <si>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</si>
  <si>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</si>
  <si>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</si>
  <si>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</si>
  <si>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</si>
  <si>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</si>
  <si>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</si>
  <si>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</si>
  <si>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</si>
  <si>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</si>
  <si>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</si>
  <si>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</si>
  <si>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</si>
  <si>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</si>
  <si>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</si>
  <si>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</si>
  <si>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</si>
  <si>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</si>
  <si>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</si>
  <si>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</si>
  <si>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</si>
  <si>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</si>
  <si>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</si>
  <si>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</si>
  <si>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</si>
  <si>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</si>
  <si>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</si>
  <si>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</si>
  <si>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</si>
  <si>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</si>
  <si>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</si>
  <si>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</si>
  <si>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</si>
  <si>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</si>
  <si>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</si>
  <si>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</si>
  <si>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</si>
  <si>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r>
      <rPr>
        <b/>
        <sz val="10"/>
        <color theme="1"/>
        <rFont val="Calibri"/>
        <family val="2"/>
        <scheme val="minor"/>
      </rPr>
      <t>Palacio de Justicia de Medellín:</t>
    </r>
    <r>
      <rPr>
        <sz val="10"/>
        <color theme="1"/>
        <rFont val="Calibri"/>
        <family val="2"/>
        <scheme val="minor"/>
      </rPr>
      <t xml:space="preserve"> A través del Acuerdo Específico de Cooperación y Colaboración No. 5 (Contrato Interadministrativo No. 324 de 2022) con la ANIM para la construcción del Palacio de Justicia de Medellín, en la actualidad está ejecutando un proceso para la contratación de la obra por administración delegada, el cual inició en el mes de noviembre de 2023. Lo anterior teniendo en cuenta la reestructuración necesaria del proyecto, lo que llevó a la terminación anticipada de un primer proceso publicado en el mes de marzo de 2023.</t>
    </r>
  </si>
  <si>
    <t>x</t>
  </si>
  <si>
    <r>
      <rPr>
        <b/>
        <sz val="10"/>
        <color theme="1"/>
        <rFont val="Calibri"/>
        <family val="2"/>
        <scheme val="minor"/>
      </rPr>
      <t>Palacio de Justicia de Medellín:</t>
    </r>
    <r>
      <rPr>
        <sz val="10"/>
        <color theme="1"/>
        <rFont val="Calibri"/>
        <family val="2"/>
        <scheme val="minor"/>
      </rPr>
      <t xml:space="preserve"> A partir de la reestructuración del proyecto, derivado del estudio realizado por la ANIM, donde se concluyó que el tipo de contrato para la ejecución de la obra sería por medio de una administración delegada, se consideró necesario publicar un nuevo proceso de contratación por parte de esta entidad aliada.</t>
    </r>
  </si>
  <si>
    <r>
      <rPr>
        <b/>
        <sz val="10"/>
        <color theme="1"/>
        <rFont val="Calibri"/>
        <family val="2"/>
        <scheme val="minor"/>
      </rPr>
      <t xml:space="preserve">1. Adquisición Edf. Calle 26: </t>
    </r>
    <r>
      <rPr>
        <sz val="10"/>
        <color theme="1"/>
        <rFont val="Calibri"/>
        <family val="2"/>
        <scheme val="minor"/>
      </rPr>
      <t xml:space="preserve">
A) El Consejo y la ANIM le propusieron al propietario del edificio de la Calle 26 en Bogotá un nuevo cronograma de entrega para la entrega del edificio.
B) Se realizaron mesas de trabajo entre los propietarios del edificio, la ANIM, la Fiduciaria Colpatria y el Consejo, para negociar los términos de la promesa de compraventa, la forma de pago, obligaciones de las partes y fecha de entrega del inmueble. 
C) Se establecieron las fuentes de financiación y la destinación de los recursos de los acuerdos, los cuales se usarán para la el pago total del inmueble. Los oficios que certificaban los recursos fueron enviados a los propietarios del edificio, como garantía del pago de la obligación futura.
</t>
    </r>
    <r>
      <rPr>
        <b/>
        <sz val="10"/>
        <color theme="1"/>
        <rFont val="Calibri"/>
        <family val="2"/>
        <scheme val="minor"/>
      </rPr>
      <t>2. Adquisición del lote de propiedad de la Superintendencia de Notariado y Registro:</t>
    </r>
    <r>
      <rPr>
        <sz val="10"/>
        <color theme="1"/>
        <rFont val="Calibri"/>
        <family val="2"/>
        <scheme val="minor"/>
      </rPr>
      <t xml:space="preserve">
A) Con ocasión al proceso de adquisición del lote, y con la finalidad de contar con las viabilidades necesarias para la adquisición, la ANIM realizó el estudio de títulos y actualizó el avaluó comercial del lote, arrojando como valor comercial para el mismo $79.695.439.740
B) La ANIM envío oferta formal de compra a los propietarios del lote y esta fue respondida, informando que se estaban efectuando las viabilidades jurídicas y financieras para la adquisición. </t>
    </r>
  </si>
  <si>
    <r>
      <rPr>
        <b/>
        <sz val="10"/>
        <color theme="1"/>
        <rFont val="Calibri"/>
        <family val="2"/>
        <scheme val="minor"/>
      </rPr>
      <t>1. Adquisición Edf. Calle 26:</t>
    </r>
    <r>
      <rPr>
        <sz val="10"/>
        <color theme="1"/>
        <rFont val="Calibri"/>
        <family val="2"/>
        <scheme val="minor"/>
      </rPr>
      <t xml:space="preserve"> A través del cronograma establecido para la adquisición de este inmueble y el buen manejo de los recursos asignados a este proceso, se establecen los controles y medidas que garanticen un buen resultado.
</t>
    </r>
    <r>
      <rPr>
        <b/>
        <sz val="10"/>
        <color theme="1"/>
        <rFont val="Calibri"/>
        <family val="2"/>
        <scheme val="minor"/>
      </rPr>
      <t xml:space="preserve">2. Adquisición del lote de propiedad de la Superintendencia de Notariado y Registro: </t>
    </r>
    <r>
      <rPr>
        <sz val="10"/>
        <color theme="1"/>
        <rFont val="Calibri"/>
        <family val="2"/>
        <scheme val="minor"/>
      </rPr>
      <t>Mediante el estudio de la titularidad del terreno, se busca proporcionar la seguiridad jurídica requerida para una adquisición de esta naturaleza.</t>
    </r>
  </si>
  <si>
    <r>
      <rPr>
        <b/>
        <sz val="10"/>
        <color theme="1"/>
        <rFont val="Calibri"/>
        <family val="2"/>
        <scheme val="minor"/>
      </rPr>
      <t xml:space="preserve">1. Plan Maestro de Infraestructura Física: </t>
    </r>
    <r>
      <rPr>
        <sz val="10"/>
        <color theme="1"/>
        <rFont val="Calibri"/>
        <family val="2"/>
        <scheme val="minor"/>
      </rPr>
      <t xml:space="preserve">
Se obtiene un producto con la calidad esperada, hubo buena receptividad del equipo Consultor en la retroalimentación que se hizo de manera permanente a los documentos entregados y se logra consolidar un Plan Maestro de Infraestructura Física de la Rama Judicial. Se dio término al plazo contractual del Contrato Interadministrativo 286 de 2022 y se realizará la socialización con el Consejo Superior de la Judicatura y las DESAJ.</t>
    </r>
  </si>
  <si>
    <r>
      <rPr>
        <b/>
        <sz val="10"/>
        <color theme="1"/>
        <rFont val="Calibri"/>
        <family val="2"/>
        <scheme val="minor"/>
      </rPr>
      <t xml:space="preserve">1. Plan Maestro de Infraestructura Física: </t>
    </r>
    <r>
      <rPr>
        <sz val="10"/>
        <color theme="1"/>
        <rFont val="Calibri"/>
        <family val="2"/>
        <scheme val="minor"/>
      </rPr>
      <t xml:space="preserve">
Gracias a una alianza con la FDN, se logró desarrollar una Consultoría en conjunto con el equipo del GPEI de la DEAJ que supervisó este proyecto a través de profesionales de las disciplinas de Arquitectura, Ingeniería y del Derecho. Así mismo, con la cooperación de otras dependencias como: Unidad de Transformación Digital, CENDOJ, UDAE, Grupo de Proyectos Transversales, todas las DESAJ y Coordinaciones respectivas. </t>
    </r>
  </si>
  <si>
    <r>
      <rPr>
        <b/>
        <sz val="10"/>
        <color rgb="FF000000"/>
        <rFont val="Calibri"/>
        <scheme val="minor"/>
      </rPr>
      <t>1. Bloque Anexo Palacio de Riohacha:</t>
    </r>
    <r>
      <rPr>
        <sz val="10"/>
        <color rgb="FF000000"/>
        <rFont val="Calibri"/>
        <family val="2"/>
        <scheme val="minor"/>
      </rPr>
      <t xml:space="preserve">
Se tramita la solicitud de inclusión items No previstos  y modificaciones contractuales, tramites adminsitrativos, dificultad de procura de materiales de acabados.</t>
    </r>
    <r>
      <rPr>
        <b/>
        <sz val="10"/>
        <color rgb="FF000000"/>
        <rFont val="Calibri"/>
        <scheme val="minor"/>
      </rPr>
      <t xml:space="preserve">
2. Nueva Torre Palacio de Valledupar:
</t>
    </r>
    <r>
      <rPr>
        <sz val="10"/>
        <color rgb="FF000000"/>
        <rFont val="Calibri"/>
        <scheme val="minor"/>
      </rPr>
      <t xml:space="preserve">Se culminó con las actividades de cimentación, se iniciaron actividades de estructura en sótano, semisótano y piso 1.
</t>
    </r>
    <r>
      <rPr>
        <b/>
        <sz val="10"/>
        <color rgb="FF000000"/>
        <rFont val="Calibri"/>
        <family val="2"/>
        <scheme val="minor"/>
      </rPr>
      <t>3. Despachos Penales de Girardot:</t>
    </r>
    <r>
      <rPr>
        <sz val="10"/>
        <color rgb="FF000000"/>
        <rFont val="Calibri"/>
        <family val="2"/>
        <scheme val="minor"/>
      </rPr>
      <t xml:space="preserve">
Ejecución de las actividades de estructura y mampostería de la edificación en obra. </t>
    </r>
  </si>
  <si>
    <r>
      <rPr>
        <b/>
        <sz val="10"/>
        <color theme="1"/>
        <rFont val="Calibri"/>
        <family val="2"/>
        <scheme val="minor"/>
      </rPr>
      <t xml:space="preserve">1. Bloque Anexo Palacio de Riohacha:
</t>
    </r>
    <r>
      <rPr>
        <sz val="10"/>
        <color theme="1"/>
        <rFont val="Calibri"/>
        <family val="2"/>
        <scheme val="minor"/>
      </rPr>
      <t>De acuerdo con la prontitud con la que se puedan obtener lo trámites de N.P. y modificaciones, se verá beneficiada la ejecución de la obra. De la misma forma al haber mayor ejecución tendremos maor flujo de caja y se verá reflejado en el avance de la programación.</t>
    </r>
    <r>
      <rPr>
        <b/>
        <sz val="10"/>
        <color theme="1"/>
        <rFont val="Calibri"/>
        <family val="2"/>
        <scheme val="minor"/>
      </rPr>
      <t xml:space="preserve">
2.Nueva Torre Palacio de Valledupar:</t>
    </r>
    <r>
      <rPr>
        <sz val="10"/>
        <color theme="1"/>
        <rFont val="Calibri"/>
        <family val="2"/>
        <scheme val="minor"/>
      </rPr>
      <t xml:space="preserve">
La Supervisión ha solicitado la apertura de nuevos frentes de trabajo, con el fin de iniciar con la ejecución de actividades de mampostería, redes eléctricas e hidrosanitarias.
</t>
    </r>
    <r>
      <rPr>
        <b/>
        <sz val="10"/>
        <color theme="1"/>
        <rFont val="Calibri"/>
        <family val="2"/>
        <scheme val="minor"/>
      </rPr>
      <t>3. Despechos penales de Girardot:</t>
    </r>
    <r>
      <rPr>
        <sz val="10"/>
        <color theme="1"/>
        <rFont val="Calibri"/>
        <family val="2"/>
        <scheme val="minor"/>
      </rPr>
      <t xml:space="preserve">
Se preven unos ajustes necesarios en los diseños arquitectónicos de la sede, a partir de los ajustes de diseño eléctrico, así mismo ocurre con algunos tramos de redes hidrosanitarias. La Supervisión, hará el seguimiento respectivo y búsqueda de soluciones.</t>
    </r>
  </si>
  <si>
    <r>
      <t xml:space="preserve">1. Nueva Torre Palacio de Valledupar:
</t>
    </r>
    <r>
      <rPr>
        <sz val="10"/>
        <color theme="1"/>
        <rFont val="Calibri"/>
        <family val="2"/>
        <scheme val="minor"/>
      </rPr>
      <t>La Supervisión del proyecto registró el 22 de febrero de 2022, un evento de incendio en el sótano de la edificación en construcción, lo cual pudo afectar la placa, vigas y columnas, para lo cual se deberán hacer unas patologías en la estructura y proceder a las reparaciones respectivas. No se registraron daños a otras áreas de la obra, tampoco a los trabajadores, tampoco a la torre existente ni a los servidores y funcionarios del Palacio.</t>
    </r>
  </si>
  <si>
    <r>
      <rPr>
        <b/>
        <sz val="10"/>
        <color theme="1"/>
        <rFont val="Calibri"/>
        <family val="2"/>
        <scheme val="minor"/>
      </rPr>
      <t>1. Nueva Torre Palacio de Valledupar:</t>
    </r>
    <r>
      <rPr>
        <sz val="10"/>
        <color theme="1"/>
        <rFont val="Calibri"/>
        <family val="2"/>
        <scheme val="minor"/>
      </rPr>
      <t xml:space="preserve">
El evento ocurrido se encuentra contemplado en los riesgos identificados, así mismo, dado que su origen y consecuencias son responsabilidad del Constructor, los daños serán asumidos por esta firma Contratista.</t>
    </r>
  </si>
  <si>
    <r>
      <rPr>
        <b/>
        <sz val="10"/>
        <color rgb="FF000000"/>
        <rFont val="Calibri"/>
        <scheme val="minor"/>
      </rPr>
      <t xml:space="preserve">1. Bloque Anexo Palacio de Riohacha:
</t>
    </r>
    <r>
      <rPr>
        <sz val="10"/>
        <color rgb="FF000000"/>
        <rFont val="Calibri"/>
        <scheme val="minor"/>
      </rPr>
      <t xml:space="preserve">Desde la Coordinación del GPEI se remite oficio a la Interventoría, DEAJGPEIO24-14 del 26 de enero de 2024, con las recomendaciones y  medidas necesarias por la ola de calor y el Fenómeno del Niño en el país.
El 13 de febrero de 2024 se llevó a cabo una mesa de trabajo y comité ambiental con la Interventoría y Contratsita. 
Temas principales, consumo de agua en la obra, fenómeno del niño, soportes y control del consumo de agua.
Informes mensuales y PG-RCD.
</t>
    </r>
    <r>
      <rPr>
        <b/>
        <sz val="10"/>
        <color rgb="FF000000"/>
        <rFont val="Calibri"/>
        <scheme val="minor"/>
      </rPr>
      <t xml:space="preserve">2. Nueva Torre Palacio de Valledupar:
</t>
    </r>
    <r>
      <rPr>
        <sz val="10"/>
        <color rgb="FF000000"/>
        <rFont val="Calibri"/>
        <scheme val="minor"/>
      </rPr>
      <t xml:space="preserve">Desde la Coordinación del GPEI se remite oficio a la Interventoría, DEAJGPEIO24-16 del 26 de enero de 2024, con las recomendaciones y  medidas necesarias por la ola de calor y el Fenómeno del Niño en el país. 
</t>
    </r>
    <r>
      <rPr>
        <b/>
        <sz val="10"/>
        <color rgb="FF000000"/>
        <rFont val="Calibri"/>
        <scheme val="minor"/>
      </rPr>
      <t xml:space="preserve">3. Despachos Penales de Girardot:
</t>
    </r>
    <r>
      <rPr>
        <sz val="10"/>
        <color rgb="FF000000"/>
        <rFont val="Calibri"/>
        <scheme val="minor"/>
      </rPr>
      <t>Desde la Coordinación del GPEI se remite oficio a la Interventoría, DEAJGPEIO24-15 del 26 de enero de 2024, con las recomendaciones y  medidas necesarias por la ola de calor y el Fenómeno del Niño en el país.</t>
    </r>
  </si>
  <si>
    <r>
      <rPr>
        <b/>
        <sz val="10"/>
        <color theme="1"/>
        <rFont val="Calibri"/>
        <family val="2"/>
        <scheme val="minor"/>
      </rPr>
      <t>1. Bloque Anexo Palacio de Riohacha:</t>
    </r>
    <r>
      <rPr>
        <sz val="10"/>
        <color theme="1"/>
        <rFont val="Calibri"/>
        <family val="2"/>
        <scheme val="minor"/>
      </rPr>
      <t xml:space="preserve">
El Contratista e Interventor tienen los informes al día y los equipos contractuales ambientales de cada parte. Se programa visita para el próximo trimestre de la entidad.
</t>
    </r>
    <r>
      <rPr>
        <b/>
        <sz val="10"/>
        <color theme="1"/>
        <rFont val="Calibri"/>
        <family val="2"/>
        <scheme val="minor"/>
      </rPr>
      <t>2. Nueva Torre Palacio de Valledupar:</t>
    </r>
    <r>
      <rPr>
        <sz val="10"/>
        <color theme="1"/>
        <rFont val="Calibri"/>
        <family val="2"/>
        <scheme val="minor"/>
      </rPr>
      <t xml:space="preserve">
El Contratista e Interventor tienen los informes al día y los equipos contractuales ambientales de cada parte. Se programa visita para el próximo trimestre de la entidad y también a verficiación de la medida de compensación ambiental de los árboles plantados.
</t>
    </r>
    <r>
      <rPr>
        <b/>
        <sz val="10"/>
        <color theme="1"/>
        <rFont val="Calibri"/>
        <family val="2"/>
        <scheme val="minor"/>
      </rPr>
      <t xml:space="preserve">3. Despachos Penales de Girardot:
</t>
    </r>
    <r>
      <rPr>
        <sz val="10"/>
        <color theme="1"/>
        <rFont val="Calibri"/>
        <family val="2"/>
        <scheme val="minor"/>
      </rPr>
      <t>El Contratista e Interventor tienen los informes al día y los equipos contractuales ambientales de cada parte. Importante la verficiación de la medida de compensación ambiental de los árboles plantados.</t>
    </r>
  </si>
  <si>
    <t xml:space="preserve">1. Participación en las jornadas de capacitación de la norma ISO 37001 y el Sistema de Gestión Antisoborno implementada por la Rama Judicial y lideradas por la Coordinación Nacional del SIGCMA.
2. Remisión de informes de gestión del GPEI de la DEAJ, en procura de la transparencia y reflejar el adecuado manejo de los recursos de inversión en infraestructura física de alta y media alta coplejidad, como lo son: el Informe al Congreso enviado a la UDAE el 10 de enero de 2024 con el DEAJGPEIM24-3 y el Informe de Revisión por la Alta Dirección, enviado a la Coordinación del SIGCMA el 26 de febrero de 2024.
3. Actualización de la Matriz de Riesgos de la dependencia GPEI de la DEAJ, actualizando e integrando con los riesgos asociados al Sistema de Gestión Antisoborno. </t>
  </si>
  <si>
    <t>Se ha tenido una participación activa en los eventos del SIGCMA y con ello la elaboración de informes, actualización de documentos relacionados con la gestión antisoborno.</t>
  </si>
  <si>
    <r>
      <rPr>
        <b/>
        <sz val="10"/>
        <color rgb="FF000000"/>
        <rFont val="Calibri"/>
        <scheme val="minor"/>
      </rPr>
      <t>Palacio de Justicia de Medellín:</t>
    </r>
    <r>
      <rPr>
        <sz val="10"/>
        <color rgb="FF000000"/>
        <rFont val="Calibri"/>
        <scheme val="minor"/>
      </rPr>
      <t xml:space="preserve"> El 16 de mayo de 2024 se declara desierto por segunda vez el proceso de selección del constructor por administración delegada, dado que los proponentes que se presentaron no cumplían con los requisitos exigidos en el pliego. El pasado 24 de mayo de 2024 la ANIM abrió nuevamente el proceso de selección, el cual tiene programada hasta el mes de junio la recepción de propuestas. De la misma forma, el 27 de junio de 2024 el proyecto obtuvo el permiso de aprovechamiento forestal ante la autoridad competente AMVA.</t>
    </r>
  </si>
  <si>
    <r>
      <rPr>
        <b/>
        <sz val="10"/>
        <color theme="1"/>
        <rFont val="Calibri"/>
        <family val="2"/>
        <scheme val="minor"/>
      </rPr>
      <t>Palacio de Justicia de Medellín:</t>
    </r>
    <r>
      <rPr>
        <sz val="10"/>
        <color theme="1"/>
        <rFont val="Calibri"/>
        <family val="2"/>
        <scheme val="minor"/>
      </rPr>
      <t xml:space="preserve">  Teniendo en cuenta que no se ha llegado a la selección pronta del constructor, la Supervisión del GPEI de la DEAJ, ha fortalecido los constroles y efectuado el respectivo seguimiento a través de los comités programados con la ANIM, con el propósito de que las actividades y gestiones seran más efectivas y se puedan evaluar los avances y compromisos pactados.</t>
    </r>
  </si>
  <si>
    <t xml:space="preserve"> En el segundo trimestre de 2024, para el proyecto de adquisición de bienes inmuebles se realizaron las siguientes actividades:
•	Adq. Edf. Calle 26: el 01 de marzo de 2024 se realizó una reunión la ANIM y el CSJ, en donde se revisaron los puntos planteados por el vendedor en documento Excel, respecto a la minuta de compraventa. 
El 08 de marzo de 2024, se celebro una reunión entre el CSJ y la ANIM en donde se construyó y propuso un cronograma de adquisición de 10 meses, el cual fue enviado a los vendedores y en el que se reflejan los posibles meses de entrega, fechas de firma de promesa de compraventa y escritura de compraventa con los tiempos de registro y pago. 
El vendedor solicitó que el CSJ certificara la existencia de recursos suficientes para la adquisición. En razón a lo anterior, el 18 de marzo de 2024 la Directora Administrativa de la División de Contabilidad, expidió certificación de saldos, los cuales se encuentran en la Fiduciaria Colpatria y en razón a las directrices impartidas por el Ministerio de Hacienda y Crédito Público, los recursos que se encuentran en la Dirección del Tesoro Nacional. 
El 26 de marzo de 2024, los vendedores enviaron correo electrónico en respuesta a la certificación de recursos del 18 de marzo de 2024, solicitando que se explicara la garantía del pago de la adquisición. 
Informa la Supervisora por parte del Consejo, que el vendedor enviará la promesa de compraventa y se acuerda programar una reunión interna para la primera semana de abril, con la finalidad de revisar la promesa de compraventa y las dudas del vendedor respecto a los recursos de la adquisición.
Mediante comité operativo del 05 de abril, se informo la destinación específica de los saldos por girar que actualmente se encuentran registrados en la Dirección General de Crédito Público y Tesoro Nacional (DGCPTN), así como los saldos en la Fiduciaria Colpatria, los cuales tendrán la destinación específica para el pago de la adquisición del inmueble ubicado en la Avenida Calle 26, propiedad de Fidubogotá. 
Los propietarios enviaron la última versión de la minuta de promesa de compraventa, la misma esta siendo revisada por el CSJ y la ANIM. 
El Subdirector Inmobiliario de la ANIM informó que, se crearán cuentas en la fiduciaria a raíz de la necesidad de contar con un mecanismo que permita tener el 100% de los recursos disponibles si se requieren para el pago de la compra del inmueble de Avianca, puesto que si se reciben los recursos del MHCP al Fondo de Inversión se realiza la reserva del 1% por política del fondo. Lo anterior, se hace para prever que se cuente con la totalidad del recurso. 
En junio del 2022, los magistrados del Consejo Superior de la Judicatura aprobaron continuar con la adquisición del inmueble, mediante el Acuerdo de Cooperación y Colaboración 227 de 2019. En vista de ello y dado que el mencionado Acuerdo no cuenta con la totalidad de los recursos para la adquisición, es necesario usar los saldos del Acuerdo de Cooperación y Colaboración No. 218 de 2017, por lo tanto, se presentará la solicitud a sala para aprobación de la corporación el 17 de abril de 2024.
Ahora bien, del análisis de la minuta de promesa de compraventa enviada por el vendedor el 04 de abril, se realizaron mesas de trabajo entre el CSJ, la ANIM y la Fiduciaria Colpatria, los días 08, 09,11 y 16 de abril, donde se discutieron las clausulas propuestas por el equipo jurídico del vendedor, se realizaron consultas necesarias en temas financieros, técnicos y jurídicos, se propusieron cláusulas y nuevas redacciones al texto. 
El 10 de abril, la ANIM envía a los vendedores del edificio los contratos fiduciarios suscritos entre la ANIM y la Fiduciaria Colpatria, documentos solicitados por el vendedor para estudio interno.
Los equipos financieros de la ANIM, CSJ y la Fiduciaria Colpatria, se reúnen vía Teams el 09 de abril para revisar las cuentas para el pago de la adquisición y la exención de las mismas. 
El 17 de abril, la DEAJ presentó ante los Magistrados del Consejo Superior de la Judicatura, solicitud de alcance a la autorización para continuar con la adquisición del edificio, afectando los saldos de los acuerdos 218 de 2017 y 277 de 2019. 
El 19 de abril la ANIM envío a los vendedores la promesa de compraventa con las observaciones del Consejo, la Agencia y la Fiduciaria, para que los asesores jurídicos del vendedor puedan revisar las observaciones y enviar los comentarios a los mismos y así agendar reunión entre las partes. 
El vendedor remitió el 3 de mayo la respuesta a las observaciones a la promesa, como resultado de las mesas de trabajo realizada entre el CSJ, ANIM y Fiduciaria, en el comunicado solicita una reunión con el comprador para llegar a acuerdos vinculantes entre las partes. 
Así las cosas, el 9 de mayo se realizó reunión interna en donde se analizaron los puntos relevantes de la comunicación, con la finalidad de socializar las diferentes inquietudes del vendedor y exponer posibles alternativas, por lo que se acordó buscar una reunión entre las partes. 
En comité operativo se informó que la Directora Ejecutiva de la DEAJ y el Director General de la ANIM tendrán una reunión, para posteriormente reunirse con los vendedores, con la finalidad de discutir los puntos importantes de la negociación.
•	ADQUISICION LOTE SUPERINTENDENCIA DE NOTARIADO Y REGISTRO-BOGOTÁ D.C.: 
Mediante oficio del 05 de marzo de 2024, la Superintendencia de Notariado y Registro, dio respuesta a la oferta de compra, informando que estaba realizando estudios jurídicos y financieros para la venta del lote y le solicitó a la Agencia la documentación que soporta los acuerdos de cooperación y colaboración entre la ANIM y el CSJ y el vinculo que existe con la Fiduciaria Colpatria. 
No obstante, la SNR manifestó su interés en continuar con el proceso de venta, una vez cuente con las viabilidades necesarias.
De la respuesta emitida el 05 de marzo de 2024, en donde la Superintendencia de Notariado y Registro, dio respuesta a la oferta de compra, informando que estaba realizando estudios jurídicos y financieros para la venta del lote y le solicitó a la Agencia la documentación que soporta los acuerdos de cooperación y colaboración entre la ANIM y el CSJ y el vínculo que existe con la Fiduciaria Colpatria, la Agencia envío el 2 de abril de 2024 los acuerdos de cooperación y colaboración suscritos entre la ANIM y el CSJ, así como los contratos fiduciarios suscritos entre la Agencia y la Fiduciaria Colpatria. 
El 26 de abril se reunieron los supervisores de los acuerdos y la Superintendencia de Notariado y Registro, en donde esta última informó que cuenta con viabilidad jurídica respecto a las dudas que se tenían a la existencia de alguna cláusula resolutoria que imposibilitara la comercialización del inmueble. En cuanto a las dudas presupuestales que tiene el vendedor, este quiere tener claridad sobre la calidad del comprador y los recursos depositados en el encargo fiduciario.
Se informa que el director de la ANIM solicitó una reunión con el Superintendente de Notariado y Registro, por lo que se programará la misma y asistirá la directora Ejecutiva de la DEAJ, el Director General de la ANIM y el Superintendente.
En cuanto a los inmuebles que no se estan adquiriendo bajo los acuerdos de la aNIM, se realizo los estudios de titulos de los inmuebles objeto de negociacion en Pereira</t>
  </si>
  <si>
    <t>Continuar con las actividades relacionadas con los procesos de adquisición de los inmuebles, rutas de saneamienyo y su seguimiento con los propietarios, seguimiento de recursos, socializaciones y mesas  de trabajo, consultas normativas y juridicas.</t>
  </si>
  <si>
    <t>No se tienen proyectos de Consultoría en ejecución para este periodo.</t>
  </si>
  <si>
    <t>N.A.</t>
  </si>
  <si>
    <r>
      <rPr>
        <b/>
        <sz val="10"/>
        <color rgb="FF000000"/>
        <rFont val="Calibri"/>
        <scheme val="minor"/>
      </rPr>
      <t xml:space="preserve">1. Bloque Anexo Palacio de Riohacha:
</t>
    </r>
    <r>
      <rPr>
        <sz val="10"/>
        <color rgb="FF000000"/>
        <rFont val="Calibri"/>
        <scheme val="minor"/>
      </rPr>
      <t xml:space="preserve">Se tramita la solicitud de inclusión items No previstos  y modificaciones contractuales, tramites adminsitrativos, dificultad de procura de materiales de acabados.
</t>
    </r>
    <r>
      <rPr>
        <b/>
        <sz val="10"/>
        <color rgb="FF000000"/>
        <rFont val="Calibri"/>
        <scheme val="minor"/>
      </rPr>
      <t xml:space="preserve">2. Nueva Torre Palacio de Valledupar:
</t>
    </r>
    <r>
      <rPr>
        <sz val="10"/>
        <color rgb="FF000000"/>
        <rFont val="Calibri"/>
        <scheme val="minor"/>
      </rPr>
      <t xml:space="preserve">El avance de la nueva torre, registra hasta la placa de entrepiso número 6 y con un avance físico del 19,38%.
</t>
    </r>
    <r>
      <rPr>
        <b/>
        <sz val="10"/>
        <color rgb="FF000000"/>
        <rFont val="Calibri"/>
        <scheme val="minor"/>
      </rPr>
      <t xml:space="preserve">3. Despachos Penales de Girardot:
</t>
    </r>
    <r>
      <rPr>
        <sz val="10"/>
        <color rgb="FF000000"/>
        <rFont val="Calibri"/>
        <scheme val="minor"/>
      </rPr>
      <t>Suspensión del contrato debido a tramite ante la Secretaría de Planeación Municipal para la modificación a la licencia de construcción.</t>
    </r>
  </si>
  <si>
    <r>
      <rPr>
        <b/>
        <sz val="10"/>
        <color rgb="FF000000"/>
        <rFont val="Calibri"/>
        <scheme val="minor"/>
      </rPr>
      <t xml:space="preserve">1. Bloque Anexo Palacio de Riohacha:
</t>
    </r>
    <r>
      <rPr>
        <sz val="10"/>
        <color rgb="FF000000"/>
        <rFont val="Calibri"/>
        <scheme val="minor"/>
      </rPr>
      <t xml:space="preserve">De acuerdo con la prontitud con la que se puedan obtener lo trámites de N.P. y modificaciones, se verá beneficiada la ejecución de la obra. De la misma forma al haber mayor ejecución tendremos maor flujo de caja y se verá reflejado en el avance de la programación.
</t>
    </r>
    <r>
      <rPr>
        <b/>
        <sz val="10"/>
        <color rgb="FF000000"/>
        <rFont val="Calibri"/>
        <scheme val="minor"/>
      </rPr>
      <t xml:space="preserve">2. Nueva Torre Palacio de Valledupar:
</t>
    </r>
    <r>
      <rPr>
        <sz val="10"/>
        <color rgb="FF000000"/>
        <rFont val="Calibri"/>
        <scheme val="minor"/>
      </rPr>
      <t xml:space="preserve">Se ha detectado una mejoría en el rendiimiento y tiempos de ejecución de las actividades, así mismo, una vez se realice la instalación de la torre grúa favorecerá el avance y el rendimiento de la construcción de la estructura.
</t>
    </r>
    <r>
      <rPr>
        <b/>
        <sz val="10"/>
        <color rgb="FF000000"/>
        <rFont val="Calibri"/>
        <scheme val="minor"/>
      </rPr>
      <t xml:space="preserve">3. Despachos Penales de Girardot:
</t>
    </r>
    <r>
      <rPr>
        <sz val="10"/>
        <color rgb="FF000000"/>
        <rFont val="Calibri"/>
        <scheme val="minor"/>
      </rPr>
      <t>Con la suspensión, se deberán realizar mesas de trabajo con el Contratista y la Interventoría, en la búsqueda de superar los obstáculos que originaron la suspensión.</t>
    </r>
  </si>
  <si>
    <r>
      <t xml:space="preserve">1. Nueva Torre Palacio de Valledupar:
</t>
    </r>
    <r>
      <rPr>
        <sz val="10"/>
        <color theme="1"/>
        <rFont val="Calibri"/>
        <family val="2"/>
        <scheme val="minor"/>
      </rPr>
      <t>Una vez verificadas las condiciones del incendio ocurrido, el Contratista presentó las actividades que deberá ejecutar para la reparación de la placa, empleando aditivos apropiados para garantizar el buen estado de la estructura y que no se vea en riesgo su vida útil y operación.</t>
    </r>
  </si>
  <si>
    <r>
      <rPr>
        <b/>
        <sz val="10"/>
        <color theme="1"/>
        <rFont val="Calibri"/>
        <family val="2"/>
        <scheme val="minor"/>
      </rPr>
      <t>1. Nueva Torre Palacio de Valledupar:</t>
    </r>
    <r>
      <rPr>
        <sz val="10"/>
        <color theme="1"/>
        <rFont val="Calibri"/>
        <family val="2"/>
        <scheme val="minor"/>
      </rPr>
      <t xml:space="preserve">
De igual forma, tanto Contratista como Interventoría, llevaron a cabo el análisis del accidente ocurrido y diseñaron medidas preventivas para la no ocurrencia de un hecho de estas características.
Se prevé que  la actividad de reparación de la estructura afectada por el incendio, se pueda culminar en julio de 2024.</t>
    </r>
  </si>
  <si>
    <r>
      <rPr>
        <b/>
        <sz val="10"/>
        <color rgb="FF000000"/>
        <rFont val="Calibri"/>
        <scheme val="minor"/>
      </rPr>
      <t xml:space="preserve">1. Bloque Anexo Palacio de Riohacha:
</t>
    </r>
    <r>
      <rPr>
        <sz val="10"/>
        <color rgb="FF000000"/>
        <rFont val="Calibri"/>
        <scheme val="minor"/>
      </rPr>
      <t xml:space="preserve">el 25 y 26 de abril de 2024, el profesional ambiental del GPEI realizó visita de seguimiento donde se realizó recorrido de obra, comité, visita a centro de acopio de materiales y clasificación de RCD, visita al sitio de almacenamiento de combustibles y se requirieron los ajustes correspondientes.
</t>
    </r>
    <r>
      <rPr>
        <b/>
        <sz val="10"/>
        <color rgb="FF000000"/>
        <rFont val="Calibri"/>
        <scheme val="minor"/>
      </rPr>
      <t xml:space="preserve">2. Nueva Torre Palacio de Valledupar:
</t>
    </r>
    <r>
      <rPr>
        <sz val="10"/>
        <color rgb="FF000000"/>
        <rFont val="Calibri"/>
        <scheme val="minor"/>
      </rPr>
      <t xml:space="preserve">Comité ambiental con Interventoría y Contratista el 23 de abril de 2024.
De igual manera, se llevó a cabo visita del profesional ambiental del GPEI, el 22 y 23 de mayo de 2024, donde se realizó visita a la plantación de árboles de la compensación ambiental, recorrido en obra y comité con el Constructor e Interventor.
</t>
    </r>
    <r>
      <rPr>
        <b/>
        <sz val="10"/>
        <color rgb="FF000000"/>
        <rFont val="Calibri"/>
        <scheme val="minor"/>
      </rPr>
      <t xml:space="preserve">3. Despachos Penales de Girardot:
</t>
    </r>
    <r>
      <rPr>
        <sz val="10"/>
        <color rgb="FF000000"/>
        <rFont val="Calibri"/>
        <scheme val="minor"/>
      </rPr>
      <t>Contrato suspendido</t>
    </r>
  </si>
  <si>
    <r>
      <rPr>
        <b/>
        <sz val="10"/>
        <color rgb="FF000000"/>
        <rFont val="Calibri"/>
        <scheme val="minor"/>
      </rPr>
      <t xml:space="preserve">1. Bloque Anexo Palacio de Riohacha:
</t>
    </r>
    <r>
      <rPr>
        <sz val="10"/>
        <color rgb="FF000000"/>
        <rFont val="Calibri"/>
        <scheme val="minor"/>
      </rPr>
      <t xml:space="preserve">El Contratista e Interventor tienen los informes al día y los equipos contractuales ambientales de cada parte. 
Seguimiento a los compromisos frente a adecuaciones en almacenamiento de combustible y consumo de agua de la obra.
</t>
    </r>
    <r>
      <rPr>
        <b/>
        <sz val="10"/>
        <color rgb="FF000000"/>
        <rFont val="Calibri"/>
        <scheme val="minor"/>
      </rPr>
      <t xml:space="preserve">2. Nueva Torre Palacio de Valledupar:
</t>
    </r>
    <r>
      <rPr>
        <sz val="10"/>
        <color rgb="FF000000"/>
        <rFont val="Calibri"/>
        <scheme val="minor"/>
      </rPr>
      <t xml:space="preserve">El Contratista e Interventor tienen los informes al día y los equipos contractuales ambientales de cada parte.
Seguimiento a comrpomiso de mantenimiento de árboles, informe a la autoridad ambiental a la autoridad competente.
</t>
    </r>
    <r>
      <rPr>
        <b/>
        <sz val="10"/>
        <color rgb="FF000000"/>
        <rFont val="Calibri"/>
        <scheme val="minor"/>
      </rPr>
      <t xml:space="preserve">3. Despachos Penales de Girardot:
</t>
    </r>
    <r>
      <rPr>
        <sz val="10"/>
        <color rgb="FF000000"/>
        <rFont val="Calibri"/>
        <scheme val="minor"/>
      </rPr>
      <t>Proyecto suspendido.</t>
    </r>
  </si>
  <si>
    <t>Participación en la inducción y reinducción programada por la Unidad de RRHH de la DEAJ, el 14 de junio de 2024, donde se incluye el Sistema de Gestión Antisoborno y las políticas de la entidad.</t>
  </si>
  <si>
    <t>Se ha tenido una participación  en los eventos del SIGCMA y SGA.</t>
  </si>
  <si>
    <r>
      <rPr>
        <b/>
        <sz val="10"/>
        <color rgb="FF000000"/>
        <rFont val="Calibri"/>
      </rPr>
      <t xml:space="preserve">Tribunales de Medellín y Antioquia:
</t>
    </r>
    <r>
      <rPr>
        <sz val="10"/>
        <color rgb="FF000000"/>
        <rFont val="Calibri"/>
      </rPr>
      <t>En el mes de agosto se hizo la adjudicación y con esto se suscribió el contrato de administración delegada de obra entre el CONSORCIO CG y el Patrimonio Autónomo CF.C-PAD-CSJ Tribunal de Medellín y Antioquia.
El 3 de septiembre el contratista remitió las pólizas sin los respectivos recibos de pago de las mismas, los cuales le fueron solicitados y se  advirtió de la necesidad de los mismos para poder proceder con la respectiva aprobación y suscripción del Acta de inicio. Este requerimiento se volvió a realizar a lo largo del mes y el 5 de septiembre se inició el procedimiento para la terminación unilateral y anticipada del contrato.</t>
    </r>
  </si>
  <si>
    <t>Garantizando la disponibilidad de los recursos que financian el proceso constructivo, el valor de la reserva presupuestal constituido que corresponde a $37.100 será ejecutado al final de la vigencia 2024 con la adjudicación del contrato de obra que se viene llevando a través de la ANIM bajo administración delegada.</t>
  </si>
  <si>
    <t xml:space="preserve">• EDIF. CALLE 26 - BOGOTÁ:
Se realizaron revisiones y socializaciones a la minuta de promesa de compraventa enviada por los propietarios, se le solicito a la DTN el giro del 20% del valor del inmueble a la Fiduciaria Colpatria, con la finalidad de contar con los recursos en la fiduciaria, según el plan de pagos y lo acordado entre las partes y la Dirección del Tesoro entrego certificado de disponibilidad de recursos. Se socializaron los gastos notariales y de registro. 
• ADQUISICION LOTE SUPERINTENDENCIA DE NOTARIADO Y REGISTRO-BOGOTÁ D.C.: 
Durante el trimestre, se realizaron las acciones relacionadas con la participación de la puja por el inmueble. 
• ADQ. EDIFICIO EN LETICIA - AMAZONAS:
En el mes de agosto, se presentó a junta de contratación la solicitud de adquisición del inmueble para posteriormente presentar a Sala. Se aprobó la presentación y se realizaron observaciones objeto de subsanación. 
• ADQ. EDIF. PEREIRA: Se realizaron reuniones con el propietario donde se socializo  y se enviaron  correos de avance sobre el saneamiento notarial, catastral y registral.
• ADQ. EDIFICIO IBAGUE:
el 12 de septiembre se realizó reunión con los propietarios del inmueble, en donde socializaron el estado del inmueble y el proceso de adquisición propuesto por las partes.
</t>
  </si>
  <si>
    <t>Con el estado de las adquisiciones de los inmuebles en Leticia, Pereira, Lote de propiedad de Superintendencia y Edif. CL 26 se logra avanzar en la adquisición de inmuebles saneados y que cumplan con los requisitos para suplir las necesidades de la Entidad.</t>
  </si>
  <si>
    <r>
      <rPr>
        <sz val="10"/>
        <color rgb="FF000000"/>
        <rFont val="Calibri"/>
        <scheme val="minor"/>
      </rPr>
      <t xml:space="preserve">1. </t>
    </r>
    <r>
      <rPr>
        <b/>
        <sz val="10"/>
        <color rgb="FF000000"/>
        <rFont val="Calibri"/>
        <scheme val="minor"/>
      </rPr>
      <t xml:space="preserve">Bloque Anexo Palacio de Riohacha:
</t>
    </r>
    <r>
      <rPr>
        <sz val="10"/>
        <color rgb="FF000000"/>
        <rFont val="Calibri"/>
        <scheme val="minor"/>
      </rPr>
      <t xml:space="preserve">Se tramita la solicitud de inclusión items No previstos  y modificaciones contractuales, tramites adminsitrativos, dificultad de procura de materiales de acabados.
2. </t>
    </r>
    <r>
      <rPr>
        <b/>
        <sz val="10"/>
        <color rgb="FF000000"/>
        <rFont val="Calibri"/>
        <scheme val="minor"/>
      </rPr>
      <t xml:space="preserve">Nueva Torre Palacio de Valledupar:
</t>
    </r>
    <r>
      <rPr>
        <sz val="10"/>
        <color rgb="FF000000"/>
        <rFont val="Calibri"/>
        <scheme val="minor"/>
      </rPr>
      <t xml:space="preserve">Seguimiento y Supervisión a las mesas de trabajo entre el Contratista, Interventoría y la Consultoría para solucionar con prontitud los ajustes de diseños eléctricos. Se tiene medido un avance físico del 25,7%.
3. </t>
    </r>
    <r>
      <rPr>
        <b/>
        <sz val="10"/>
        <color rgb="FF000000"/>
        <rFont val="Calibri"/>
        <scheme val="minor"/>
      </rPr>
      <t xml:space="preserve">Despachos Penales de Girardot:
</t>
    </r>
    <r>
      <rPr>
        <sz val="10"/>
        <color rgb="FF000000"/>
        <rFont val="Calibri"/>
        <scheme val="minor"/>
      </rPr>
      <t>Reinicio de actividades el 29 de julio de 2024 y se realizó  cesión de posición consorcial en el contrato de obra. Así mismo,  en cuanto al trámite de renovación de la Licencia de Construcción, se adelantan las gestiones necesarias para obtenerla y avanzar en las obras y terminación de esta sede judicial.</t>
    </r>
  </si>
  <si>
    <r>
      <rPr>
        <sz val="10"/>
        <color rgb="FF000000"/>
        <rFont val="Calibri"/>
        <scheme val="minor"/>
      </rPr>
      <t>1</t>
    </r>
    <r>
      <rPr>
        <b/>
        <sz val="10"/>
        <color rgb="FF000000"/>
        <rFont val="Calibri"/>
        <scheme val="minor"/>
      </rPr>
      <t xml:space="preserve">. Bloque Anexo Palacio de Riohacha:
</t>
    </r>
    <r>
      <rPr>
        <sz val="10"/>
        <color rgb="FF000000"/>
        <rFont val="Calibri"/>
        <scheme val="minor"/>
      </rPr>
      <t xml:space="preserve">De acuerdo con la prontitud con la que se puedan obtener lo trámites  y modificaciones, se verá beneficiada la ejecución de la obra. De la misma forma al haber mayor ejecución tendremos maor flujo de caja y se verá reflejado en el avance de la programación. Se trabaja para lograr un avance de obra principlamente en instalaciones en la vigencia actual.
</t>
    </r>
    <r>
      <rPr>
        <b/>
        <sz val="10"/>
        <color rgb="FF000000"/>
        <rFont val="Calibri"/>
        <scheme val="minor"/>
      </rPr>
      <t xml:space="preserve">2. Nueva Torre Palacio de Valledupar
</t>
    </r>
    <r>
      <rPr>
        <sz val="10"/>
        <color rgb="FF000000"/>
        <rFont val="Calibri"/>
        <scheme val="minor"/>
      </rPr>
      <t xml:space="preserve">Se ha solicitado avanzar en la cotización por distintos proveedores para dar trámite a nuevos N.P. y poder ejecutar estas actividades.
</t>
    </r>
    <r>
      <rPr>
        <b/>
        <sz val="10"/>
        <color rgb="FF000000"/>
        <rFont val="Calibri"/>
        <scheme val="minor"/>
      </rPr>
      <t xml:space="preserve">3. Despachos Penales de Girardot
</t>
    </r>
    <r>
      <rPr>
        <sz val="10"/>
        <color rgb="FF000000"/>
        <rFont val="Calibri"/>
        <scheme val="minor"/>
      </rPr>
      <t>Se avanza en la ejecución de actividades de capitulos mampostería, redes eléctricas y sanitarias. Con la renovación de la Licencia de Construcción y formalizar la cesión de la posición consorcial  el contrato de obra, se conjugan dos elementos clave en la terminación de esta obra.</t>
    </r>
  </si>
  <si>
    <t>NO se registraron eventos que pusieran en riesgo las obras en ejecución y se continúan con las medidas y controles ante el riesgo identificado.</t>
  </si>
  <si>
    <r>
      <rPr>
        <b/>
        <sz val="10"/>
        <color rgb="FF000000"/>
        <rFont val="Calibri"/>
        <scheme val="minor"/>
      </rPr>
      <t xml:space="preserve">1. Bloque Anexo Palacio de Riohacha:
</t>
    </r>
    <r>
      <rPr>
        <sz val="10"/>
        <color rgb="FF000000"/>
        <rFont val="Calibri"/>
        <scheme val="minor"/>
      </rPr>
      <t xml:space="preserve">Se solicitó a la Interventoría, elaborar un reporte de gestión de RCD´s en las obras y de gestión de RESPEL con corte a 30 de junio de 2024. El 23 de julio fue entregado por la Interventoría Kalpa Ingeniería.
Continúa la verificación de los informes de Contratista e Interventoría del PGAS, se tienen almacenados en nube compartida.
</t>
    </r>
    <r>
      <rPr>
        <b/>
        <sz val="10"/>
        <color rgb="FF000000"/>
        <rFont val="Calibri"/>
        <scheme val="minor"/>
      </rPr>
      <t xml:space="preserve">2. Nueva Torre Palacio de Valledupar:
</t>
    </r>
    <r>
      <rPr>
        <sz val="10"/>
        <color rgb="FF000000"/>
        <rFont val="Calibri"/>
        <scheme val="minor"/>
      </rPr>
      <t xml:space="preserve">Se solicitó a la Interventoría, elaborar un reporte de gestión de RCD´s en las obras y de gestión de RESPEL con corte a 30 de junio de 2024. Intervalledupar entregó este reporte el 31 de julio de 2024.
A partir del Oficio No. CSJ-397-2024 de la Interventoría del 19 agosto de 2024, en el cual se genera un apremio al Constructor; el 23 de agosto de 2024 se realizó una mesa de trabajo y se realizaron requerimientos frente a las observaciones que se están generando.
Continúa la verificación de los informes de Contratista e Interventoría del PGAS, se tienen almacenados en nube compartida.
</t>
    </r>
    <r>
      <rPr>
        <b/>
        <sz val="10"/>
        <color rgb="FF000000"/>
        <rFont val="Calibri"/>
        <scheme val="minor"/>
      </rPr>
      <t xml:space="preserve">3. Despachos Penales de Girardot:
</t>
    </r>
    <r>
      <rPr>
        <sz val="10"/>
        <color rgb="FF000000"/>
        <rFont val="Calibri"/>
        <scheme val="minor"/>
      </rPr>
      <t xml:space="preserve">Este Contrato reinició actividades el 29 de julio de 2024. Se solicitó a la Interventoría, elaborar un reporte de gestión de RCD´s en las obras y de gestión de RESPEL con corte a 30 de junio de 2024. El 12 de septiembre a través del Oficio M20231171-417-2023, la Interventoría entrega su informe.
</t>
    </r>
    <r>
      <rPr>
        <b/>
        <sz val="10"/>
        <color rgb="FF000000"/>
        <rFont val="Calibri"/>
        <scheme val="minor"/>
      </rPr>
      <t xml:space="preserve">4. Despachos Judiciales de Sogamoso
</t>
    </r>
    <r>
      <rPr>
        <sz val="10"/>
        <color rgb="FF000000"/>
        <rFont val="Calibri"/>
        <scheme val="minor"/>
      </rPr>
      <t>El 21 de agosto de 2024 se realiza reunión con la Interventoría (Especialista Ambiental), con el propósito de revisar los soportes enviados por el Contratista de Obra para la liquidación y cierre ambiental del proyecto. Sin embargo, se generan observaciones y se solicita mediante correo electrónico los soportes requeridos que deben ser expedidos por la autoridad ambiental competente.</t>
    </r>
  </si>
  <si>
    <r>
      <rPr>
        <b/>
        <sz val="10"/>
        <color rgb="FF000000"/>
        <rFont val="Calibri"/>
        <scheme val="minor"/>
      </rPr>
      <t xml:space="preserve">1. Bloque Anexo Palacio de Riohacha:
</t>
    </r>
    <r>
      <rPr>
        <sz val="10"/>
        <color rgb="FF000000"/>
        <rFont val="Calibri"/>
        <scheme val="minor"/>
      </rPr>
      <t xml:space="preserve">El Contratista e Interventor tienen los informes al día y los equipos contractuales ambientales de cada parte. 
Seguimiento a los compromisos frente a adecuaciones en almacenamiento de combustible y consumo de agua de la obra.
</t>
    </r>
    <r>
      <rPr>
        <b/>
        <sz val="10"/>
        <color rgb="FF000000"/>
        <rFont val="Calibri"/>
        <scheme val="minor"/>
      </rPr>
      <t xml:space="preserve">2. Nueva Torre Palacio de Valledupar:
</t>
    </r>
    <r>
      <rPr>
        <sz val="10"/>
        <color rgb="FF000000"/>
        <rFont val="Calibri"/>
        <scheme val="minor"/>
      </rPr>
      <t xml:space="preserve">El Contratista e Interventor tienen los informes al día y los equipos contractuales ambientales de cada parte.
Seguimiento a compromisos y requerimiento de la Interventoría con el apremio ambiental presentado.
</t>
    </r>
    <r>
      <rPr>
        <b/>
        <sz val="10"/>
        <color rgb="FF000000"/>
        <rFont val="Calibri"/>
        <scheme val="minor"/>
      </rPr>
      <t xml:space="preserve">3. Despachos Penales de Girardot:
</t>
    </r>
    <r>
      <rPr>
        <sz val="10"/>
        <color rgb="FF000000"/>
        <rFont val="Calibri"/>
        <scheme val="minor"/>
      </rPr>
      <t xml:space="preserve">Una vez reiniciadas las actividades, continúa el seguimiento ambiental y social del proyecto.
</t>
    </r>
    <r>
      <rPr>
        <b/>
        <sz val="10"/>
        <color rgb="FF000000"/>
        <rFont val="Calibri"/>
        <scheme val="minor"/>
      </rPr>
      <t xml:space="preserve">4. Despachos Judiciales de Sogamoso
</t>
    </r>
    <r>
      <rPr>
        <sz val="10"/>
        <color rgb="FF000000"/>
        <rFont val="Calibri"/>
        <scheme val="minor"/>
      </rPr>
      <t>Seguimiento a los soportes pendientes y necesarios para el cierre ambiental y social del Contrato de Obra.</t>
    </r>
  </si>
  <si>
    <t>Participación y recepción de las comunicaciones de la Coordinación Nacional del SIGCMA relacionadas con el SGA.</t>
  </si>
  <si>
    <t>Se mantiene el seguimiento y no se tienen registros de situaciones que pongan en riesgo el cumplimiento de  las políticas del Sistema de Gestión Antisoborno.</t>
  </si>
  <si>
    <t>Con las adquisiciones de inmuebles ubicados en Leticia - Amazonas y en la ciudad de Bogota, se fortalece la infraestructura fisica propia para la entidad, brindando espacios adecuados para la prestación del servicio de justicia.</t>
  </si>
  <si>
    <r>
      <rPr>
        <b/>
        <sz val="10"/>
        <color rgb="FF000000"/>
        <rFont val="Calibri"/>
        <scheme val="minor"/>
      </rPr>
      <t xml:space="preserve">1. Bloque Anexo Palacio de Riohacha:
</t>
    </r>
    <r>
      <rPr>
        <sz val="10"/>
        <color rgb="FF000000"/>
        <rFont val="Calibri"/>
        <scheme val="minor"/>
      </rPr>
      <t xml:space="preserve">El Contratista e Interventoría realizaron recorrido de obra el 28 de diciembre de 2024, se tomaron registros fotográficos de las acciones correctivas y de mejora en cuanto al almacenamiento de materiales de construcción, separación y acopio adecuado de los RCD, así como el orden y aseo en la obra. Esta actividad dejó un acta como soporte y se presentó en el desarrollo del PLan de Mejoramiento de la Auditoría Interna del Consejo Superior de la Judicatura y presentada en la plataforma SIA-POAS.
Se solicitó comisión para llevar visita de seguimiento al PGAS de Riohacha y del PG-RCD los días 6 y 7 de noviembre de 2024; sin embargo, no se obtuvo autorización. En su lugar, se hizo reunión la Interventoría para requerir la gestión de RESPEL, RCD y todo el PGAS de la obra.
</t>
    </r>
    <r>
      <rPr>
        <b/>
        <sz val="10"/>
        <color rgb="FF000000"/>
        <rFont val="Calibri"/>
        <scheme val="minor"/>
      </rPr>
      <t xml:space="preserve">2. Nueva Torre Palacio de Valledupar:
</t>
    </r>
    <r>
      <rPr>
        <sz val="10"/>
        <color rgb="FF000000"/>
        <rFont val="Calibri"/>
        <scheme val="minor"/>
      </rPr>
      <t xml:space="preserve">Se realiza comité de seguimiento al PGAS, PG-RCD y manejo de RESPEL en la obra de Valledupar.
Así mismo, se confirma visita de la autoridad ambiental el 27 de diciembre de 2024, con lo cual se verificó el cumplimiento de la compensación por parte de CORPOCESAR. Se suscribió acta de la visita y se espera el acto administrativo producto de la visita.
</t>
    </r>
    <r>
      <rPr>
        <b/>
        <sz val="10"/>
        <color rgb="FF000000"/>
        <rFont val="Calibri"/>
        <scheme val="minor"/>
      </rPr>
      <t xml:space="preserve">3. Despachos Penales de Girardot:
</t>
    </r>
    <r>
      <rPr>
        <sz val="10"/>
        <color rgb="FF000000"/>
        <rFont val="Calibri"/>
        <scheme val="minor"/>
      </rPr>
      <t xml:space="preserve">El 27 de noviembre el Contratista de Obra radicó el informe de compensación forestal a la Corporación Autónoma Regional de Cundinamarca - CAR, de acuerdo con la obligación que se adquirió con la autoridad ambiental.
</t>
    </r>
    <r>
      <rPr>
        <b/>
        <sz val="10"/>
        <color rgb="FF000000"/>
        <rFont val="Calibri"/>
        <scheme val="minor"/>
      </rPr>
      <t xml:space="preserve">4. Despachos Judiciales de Sogamoso:
</t>
    </r>
    <r>
      <rPr>
        <sz val="10"/>
        <color rgb="FF000000"/>
        <rFont val="Calibri"/>
        <scheme val="minor"/>
      </rPr>
      <t>A partir del requerimiento de ajuste al informe final e informes trimestrales del PG-RCD por CORPOBOYACÁ, se solicitó una mesa de trabajo con la autoridad ambiental el 11 de diciembre de 2024, con la asistencia de la Interventoría, Contratista y la DEAJ - GPEI. Los compromisos acordados quedaron en acta y se presentarán en un término de 30 días hábiles.</t>
    </r>
  </si>
  <si>
    <t>Participación encuentro nacional de Calidad, organizado por la Coordinación Nacional del SIGCMA.</t>
  </si>
  <si>
    <r>
      <rPr>
        <b/>
        <sz val="10"/>
        <color rgb="FF000000"/>
        <rFont val="Calibri"/>
      </rPr>
      <t xml:space="preserve">Tribunales de Bucaramanga y Barranquilla:
</t>
    </r>
    <r>
      <rPr>
        <sz val="10"/>
        <color rgb="FF000000"/>
        <rFont val="Calibri"/>
      </rPr>
      <t>Dentro de este periodo, se han llevado a cabo mesas de trabajo conjuntas con la Sociedad Colombiana de Arquitectos S.C.A y la División de Estructuración de la Unidad de Compras Públicas, con el fin de alinear todos los conceptos y requerimientos necesarios para montar el proceso precontractual.  Sin embargo contando con que existe un insumo vital  por parte de la S.C.A. para alimentar la documentación requerida para estructurar el proceso ,  la estructuración esta tardando más de lo programado.</t>
    </r>
  </si>
  <si>
    <t>Teniendo en cuenta la NO aprobación de Vigencias Futuras,  por parte del Ministerio, el proceso tuvo un giro en la estructura como inicialmente se contemplaba, por lo que fue necesario implementar un plan para contratar y ejecutar el proceso en la próxima vigencia 2025.  Esto quiere decir que no  se asigna recurso alguno en la vigencia 2024 para iniciar con el proceso de los Estudios y diseños.</t>
  </si>
  <si>
    <r>
      <rPr>
        <b/>
        <sz val="10"/>
        <color rgb="FF000000"/>
        <rFont val="Calibri"/>
        <scheme val="minor"/>
      </rPr>
      <t xml:space="preserve">A.	Bodega Calle 18 No. 32-90, Bogotá D.C.:
</t>
    </r>
    <r>
      <rPr>
        <sz val="10"/>
        <color rgb="FF000000"/>
        <rFont val="Calibri"/>
        <scheme val="minor"/>
      </rPr>
      <t xml:space="preserve">•	La Fiduciaria Colpatria y el Consejo Superior de la Judicatura, por medio de la Dirección Ejecutiva de Administración Judicial firmaron escritura de restitución en el mes de noviembre y se está a la espera que el titulo se vea reflejado en el folio de matricula del inmueble, en donde el Consejo Superior de la Judicatura figurará como propietario.
</t>
    </r>
    <r>
      <rPr>
        <b/>
        <sz val="10"/>
        <color rgb="FF000000"/>
        <rFont val="Calibri"/>
        <scheme val="minor"/>
      </rPr>
      <t xml:space="preserve">B.	Adquisición del edificio Calle 26 – Bogotá D.C.:
</t>
    </r>
    <r>
      <rPr>
        <sz val="10"/>
        <color rgb="FF000000"/>
        <rFont val="Calibri"/>
        <scheme val="minor"/>
      </rPr>
      <t xml:space="preserve">•	La ANIM, junto con el Consejo Superior de la Judicatura, el 12 de noviembre de 2024, presentaron alcance a la oferta de compra por el edificio, en el que se detalla un recorrido de la negociación en el tiempo, solicitando así que el propietario manifieste si acepta  la oferta de compra, teniendo en cuenta la forma de pago negociada por las partes, la entrega y los requisitos estipulados legalmente en cuanto a los impuestos y gastos derivados de la compraventa.
•	En razón a lo anterior, el 25 de noviembre, el vendedor remitió oficio con asunto “Decisión sobre la operación de venta”, exponiendo razones por las que la alta administración de la compañía decidía no continuar con el proceso de negociación. 
</t>
    </r>
    <r>
      <rPr>
        <b/>
        <sz val="10"/>
        <color rgb="FF000000"/>
        <rFont val="Calibri"/>
        <scheme val="minor"/>
      </rPr>
      <t xml:space="preserve">C.	Adquisición lote Superintendencia de Notariado y Registro (SNR)
</t>
    </r>
    <r>
      <rPr>
        <sz val="10"/>
        <color rgb="FF000000"/>
        <rFont val="Calibri"/>
        <scheme val="minor"/>
      </rPr>
      <t xml:space="preserve">•	Por instrucción de la ANIM, la Fiduciaria Colpatria presentó oferta de compra sobre el inmueble ID. CISA. 1627, matricula inmobiliaria No. 50C-1283724, a la Central del Inversiones S.A.
•	En octubre, CISA emitió oficio con asunto “APROBACIÓN DE OFERTA INMUEBLE ID. CISA.1627”, a favor de la Fiduciaria Colpatria, en la que expuso la aceptación del valor de la oferta, la forma de pago, las condiciones jurídicas o administrativas y el mismo mes el comprador realizo el primer abono correspondiente al 5% del valor del inmueble.
•	En diciembre la Fiduciaria pago el 95% restante del valor total del inmueble.
Respecto al ultimo pago, la DEAJ realizó las gestiones correspondientes para garantizar los recursos, destinado así, los recursos de los acuerdos Nos. 218 de 2017, 325 de 2022 y 188 de 2023. 
•	El 18 de diciembre de 2024, las partes firmaron la escritura de compraventa del inmueble y se está a la espera de que surta el tramite notarial y registral para que el negocio jurídico se vea reflejado en el folio de matrícula inmobiliaria del inmueble.
</t>
    </r>
    <r>
      <rPr>
        <b/>
        <sz val="10"/>
        <color rgb="FF000000"/>
        <rFont val="Calibri"/>
        <scheme val="minor"/>
      </rPr>
      <t xml:space="preserve">D. Adquisición de inmuebles en Leticia Amazonas:
</t>
    </r>
    <r>
      <rPr>
        <sz val="10"/>
        <color rgb="FF000000"/>
        <rFont val="Calibri"/>
        <scheme val="minor"/>
      </rPr>
      <t xml:space="preserve">En diciembre se firmó la escritura de compraventa, y se está a la espera que la anotación se vea reflejada en el FMI.
</t>
    </r>
    <r>
      <rPr>
        <b/>
        <sz val="10"/>
        <color rgb="FF000000"/>
        <rFont val="Calibri"/>
        <scheme val="minor"/>
      </rPr>
      <t xml:space="preserve">E. Adquisición de inmuebles en Pereira: 
</t>
    </r>
    <r>
      <rPr>
        <sz val="10"/>
        <color rgb="FF000000"/>
        <rFont val="Calibri"/>
        <scheme val="minor"/>
      </rPr>
      <t xml:space="preserve">Se realizarón reuniones de seguimiento a las acciones de saneamiento.
</t>
    </r>
  </si>
  <si>
    <r>
      <t xml:space="preserve">1. </t>
    </r>
    <r>
      <rPr>
        <b/>
        <sz val="10"/>
        <color rgb="FF000000"/>
        <rFont val="Calibri"/>
        <scheme val="minor"/>
      </rPr>
      <t xml:space="preserve">Bloque Anexo Palacio de Riohacha:
</t>
    </r>
    <r>
      <rPr>
        <sz val="10"/>
        <color rgb="FF000000"/>
        <rFont val="Calibri"/>
        <scheme val="minor"/>
      </rPr>
      <t xml:space="preserve">Se tramitó la solicitud de inclusión items No previstos  y modificaciones contractuales, tramites administrativos, dificultad en oferta de materiales de acabados. El Proyecto pasa por dificultades de flujo de caja debido a que el Ministerio de Hacienda no aporbó PAC de pago reservas presupuestales por mas de dos meses, esto influyó considerablemente en el desarrollo,  avance de ejecución y avance presupuestal. El proyecto se encuentra suspendido desde el 20 de diciembre de 2024 y cuenta con un avance del 60%.
2. </t>
    </r>
    <r>
      <rPr>
        <b/>
        <sz val="10"/>
        <color rgb="FF000000"/>
        <rFont val="Calibri"/>
        <scheme val="minor"/>
      </rPr>
      <t xml:space="preserve">Nueva Torre Palacio de Valledupar:
</t>
    </r>
    <r>
      <rPr>
        <sz val="10"/>
        <color rgb="FF000000"/>
        <rFont val="Calibri"/>
        <scheme val="minor"/>
      </rPr>
      <t xml:space="preserve">Debido al bajo número de personal disponible para la ejecución de actividades de los capítulos hidráulico, eléctrico y mampostería, la Interventoría y supervisión han solicitado al Constructor aumentar el personal en obra para recuperar el atraso que se registra.El avance total al cierre de la vigencia 2024 se registra en el 34%. 
3. </t>
    </r>
    <r>
      <rPr>
        <b/>
        <sz val="10"/>
        <color rgb="FF000000"/>
        <rFont val="Calibri"/>
        <scheme val="minor"/>
      </rPr>
      <t xml:space="preserve">Despachos Penales de Girardot:
</t>
    </r>
    <r>
      <rPr>
        <sz val="10"/>
        <color rgb="FF000000"/>
        <rFont val="Calibri"/>
        <scheme val="minor"/>
      </rPr>
      <t>Por dificultades en disponibilidad de materiales, personal en obra y necesidad de tramitar prórroga y adición, el contrato fue suspendido el 24 de diciembre y cuenta con un avance del 66%.</t>
    </r>
  </si>
  <si>
    <r>
      <rPr>
        <b/>
        <sz val="10"/>
        <color rgb="FF000000"/>
        <rFont val="Calibri"/>
        <scheme val="minor"/>
      </rPr>
      <t xml:space="preserve">1. Bloque Anexo Palacio de Riohacha:
</t>
    </r>
    <r>
      <rPr>
        <sz val="10"/>
        <color rgb="FF000000"/>
        <rFont val="Calibri"/>
        <scheme val="minor"/>
      </rPr>
      <t xml:space="preserve">La construcción y jecución de actividades contractuales de acuerdo a cronograma establecido avanza. Se fortalece el seguimiento y control por parte interventoría a la ejecución. En términos técnicos, la estructura cuenta con una ejecución del 100%, se están desarrollando las actividades de mampostería, pañetes e instalación de redes, pisos, entre otras. Sin embargo, el proyecto presenta atrasos debido al dificultades del Constructor con su flujo de caja y sumado a la no aprobación del PAC reserva por parte del Minsiterio de Hacienda.
</t>
    </r>
    <r>
      <rPr>
        <b/>
        <sz val="10"/>
        <color rgb="FF000000"/>
        <rFont val="Calibri"/>
        <scheme val="minor"/>
      </rPr>
      <t xml:space="preserve">2. Nueva Torre Palacio de Valledupar:
</t>
    </r>
    <r>
      <rPr>
        <sz val="10"/>
        <color rgb="FF000000"/>
        <rFont val="Calibri"/>
        <scheme val="minor"/>
      </rPr>
      <t xml:space="preserve">Ejecución de actividades del capitulo de estructura e iIgualmente se avanza en la ejecución de actividades de mampostería y pañetes. 
Se  enfocaron  esfuerzos en la ejecución financiera de las reservas presupuestales constituidas para la vigencia 2024.
</t>
    </r>
    <r>
      <rPr>
        <b/>
        <sz val="10"/>
        <color rgb="FF000000"/>
        <rFont val="Calibri"/>
        <scheme val="minor"/>
      </rPr>
      <t xml:space="preserve">3. Despachos Penales de Girardot:
</t>
    </r>
    <r>
      <rPr>
        <sz val="10"/>
        <color rgb="FF000000"/>
        <rFont val="Calibri"/>
        <scheme val="minor"/>
      </rPr>
      <t xml:space="preserve">La obra continuó su ejecución y se  reprogramaron las actividades en el cronograma de la obra. Es fundamental suscribir las adiciones de los contratos de obra e Interventoría en tiempo y recursos, para garantizar su finalización. </t>
    </r>
  </si>
  <si>
    <r>
      <rPr>
        <b/>
        <sz val="10"/>
        <color rgb="FF000000"/>
        <rFont val="Calibri"/>
        <scheme val="minor"/>
      </rPr>
      <t xml:space="preserve">1. Bloque Anexo Palacio de Riohacha:
</t>
    </r>
    <r>
      <rPr>
        <sz val="10"/>
        <color rgb="FF000000"/>
        <rFont val="Calibri"/>
        <scheme val="minor"/>
      </rPr>
      <t xml:space="preserve">Se encuentran los informes de PGAS y PG-RCD en el proyecto, se encuentra pendiente poder realizar visita de seguimiento ambiental en el proyecto.
</t>
    </r>
    <r>
      <rPr>
        <b/>
        <sz val="10"/>
        <color rgb="FF000000"/>
        <rFont val="Calibri"/>
        <scheme val="minor"/>
      </rPr>
      <t xml:space="preserve">2. Nueva Torre Palacio de Valledupar:
</t>
    </r>
    <r>
      <rPr>
        <sz val="10"/>
        <color rgb="FF000000"/>
        <rFont val="Calibri"/>
        <scheme val="minor"/>
      </rPr>
      <t xml:space="preserve">Se encuentran los informes de PGAS y PG-RCD con ajustes por adelantar, también la compensación ambiental está verificada por la Corporación, aunque está pendiente el acto administrativo de cierre de este compromiso.
</t>
    </r>
    <r>
      <rPr>
        <b/>
        <sz val="10"/>
        <color rgb="FF000000"/>
        <rFont val="Calibri"/>
        <scheme val="minor"/>
      </rPr>
      <t xml:space="preserve">3. Despachos Penales de Girardot:
</t>
    </r>
    <r>
      <rPr>
        <sz val="10"/>
        <color rgb="FF000000"/>
        <rFont val="Calibri"/>
        <scheme val="minor"/>
      </rPr>
      <t xml:space="preserve">Se presentó el informe de cumplimiento de compensación ambiental, con pendientes de gestión de residuos al interior de la obra por mejorar.
</t>
    </r>
    <r>
      <rPr>
        <b/>
        <sz val="10"/>
        <color rgb="FF000000"/>
        <rFont val="Calibri"/>
        <scheme val="minor"/>
      </rPr>
      <t xml:space="preserve">4. Despachos Judiciales de Sogamoso:
</t>
    </r>
    <r>
      <rPr>
        <sz val="10"/>
        <color rgb="FF000000"/>
        <rFont val="Calibri"/>
        <scheme val="minor"/>
      </rPr>
      <t>El 24 de enero de 2025 se cumplirá el plazo de CORPOBOYACÁ del compromiso de informe final de RCD ajustado.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</si>
</sst>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9">
    <font>
      <sz val="11"/>
      <color theme="1"/>
      <name val="Calibri"/>
      <family val="2"/>
      <scheme val="minor"/>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2"/>
      <name val="Azo Sans Medium"/>
    </font>
    <font>
      <sz val="11"/>
      <name val="Azo Sans Medium"/>
    </font>
    <font>
      <b/>
      <sz val="14"/>
      <color theme="1"/>
      <name val="Arial"/>
      <family val="2"/>
    </font>
    <font>
      <b/>
      <sz val="22"/>
      <color theme="1"/>
      <name val="Calibri"/>
      <family val="2"/>
      <scheme val="minor"/>
    </font>
    <font>
      <sz val="11"/>
      <color rgb="FF0070C0"/>
      <name val="Calibri"/>
      <family val="2"/>
      <scheme val="minor"/>
    </font>
    <font>
      <sz val="11"/>
      <color rgb="FF0070C0"/>
      <name val="Arial"/>
      <family val="2"/>
    </font>
    <font>
      <b/>
      <sz val="10"/>
      <color theme="0"/>
      <name val="Calibri"/>
      <family val="2"/>
      <scheme val="minor"/>
    </font>
    <font>
      <sz val="10"/>
      <color theme="0"/>
      <name val="Calibri"/>
      <family val="2"/>
      <scheme val="minor"/>
    </font>
    <font>
      <b/>
      <sz val="8"/>
      <color theme="0"/>
      <name val="Calibri"/>
      <family val="2"/>
      <scheme val="minor"/>
    </font>
    <font>
      <sz val="8"/>
      <color theme="0"/>
      <name val="Calibri"/>
      <family val="2"/>
      <scheme val="minor"/>
    </font>
    <font>
      <b/>
      <sz val="12"/>
      <color theme="0"/>
      <name val="Arial Narrow"/>
      <family val="2"/>
    </font>
    <font>
      <sz val="12"/>
      <color theme="1"/>
      <name val="Arial Narrow"/>
      <family val="2"/>
    </font>
    <font>
      <sz val="10"/>
      <color theme="0"/>
      <name val="Arial Narrow"/>
      <family val="2"/>
    </font>
    <font>
      <sz val="9"/>
      <color theme="0"/>
      <name val="Arial Narrow"/>
      <family val="2"/>
    </font>
    <font>
      <sz val="9"/>
      <color theme="2"/>
      <name val="Arial Narrow"/>
      <family val="2"/>
    </font>
    <font>
      <sz val="11"/>
      <color theme="1"/>
      <name val="Azo Sans Medium"/>
    </font>
    <font>
      <sz val="11"/>
      <color theme="0"/>
      <name val="Azo Sans Medium"/>
    </font>
    <font>
      <sz val="11"/>
      <color rgb="FF004D6D"/>
      <name val="Azo Sans Medium"/>
    </font>
    <font>
      <sz val="11"/>
      <color rgb="FF595959"/>
      <name val="Azo Sans Light"/>
    </font>
    <font>
      <sz val="16"/>
      <color theme="1"/>
      <name val="Azo Sans Medium"/>
    </font>
    <font>
      <sz val="11"/>
      <color theme="0" tint="-4.9989318521683403E-2"/>
      <name val="Azo Sans Medium"/>
    </font>
    <font>
      <b/>
      <sz val="14"/>
      <color theme="1"/>
      <name val="Calibri"/>
      <family val="2"/>
      <scheme val="minor"/>
    </font>
    <font>
      <b/>
      <sz val="11"/>
      <color rgb="FFFF0000"/>
      <name val="Arial Narrow"/>
      <family val="2"/>
    </font>
    <font>
      <sz val="16"/>
      <color theme="1"/>
      <name val="Calibri"/>
      <family val="2"/>
      <scheme val="minor"/>
    </font>
    <font>
      <b/>
      <sz val="8"/>
      <color rgb="FF000000"/>
      <name val="Times New Roman"/>
      <family val="1"/>
    </font>
    <font>
      <b/>
      <sz val="8"/>
      <color rgb="FF767171"/>
      <name val="Times New Roman"/>
      <family val="1"/>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0"/>
      <color rgb="FF000000"/>
      <name val="Calibri"/>
      <scheme val="minor"/>
    </font>
    <font>
      <sz val="10"/>
      <color rgb="FF000000"/>
      <name val="Calibri"/>
      <scheme val="minor"/>
    </font>
    <font>
      <sz val="10"/>
      <color rgb="FF000000"/>
      <name val="Calibri"/>
      <family val="2"/>
      <scheme val="minor"/>
    </font>
    <font>
      <b/>
      <sz val="10"/>
      <color rgb="FF000000"/>
      <name val="Calibri"/>
      <family val="2"/>
      <scheme val="minor"/>
    </font>
    <font>
      <b/>
      <sz val="10"/>
      <color rgb="FF000000"/>
      <name val="Calibri"/>
    </font>
    <font>
      <sz val="10"/>
      <color rgb="FF000000"/>
      <name val="Calibri"/>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theme="2"/>
        <bgColor indexed="64"/>
      </patternFill>
    </fill>
    <fill>
      <patternFill patternType="solid">
        <fgColor rgb="FFFFFFFF"/>
        <bgColor rgb="FF000000"/>
      </patternFill>
    </fill>
  </fills>
  <borders count="10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ck">
        <color theme="0"/>
      </top>
      <bottom/>
      <diagonal/>
    </border>
    <border>
      <left style="thick">
        <color theme="0"/>
      </left>
      <right/>
      <top style="thick">
        <color theme="0"/>
      </top>
      <bottom/>
      <diagonal/>
    </border>
    <border>
      <left style="thick">
        <color theme="0"/>
      </left>
      <right/>
      <top/>
      <bottom/>
      <diagonal/>
    </border>
    <border>
      <left/>
      <right/>
      <top style="hair">
        <color indexed="64"/>
      </top>
      <bottom style="hair">
        <color indexed="64"/>
      </bottom>
      <diagonal/>
    </border>
    <border>
      <left style="thin">
        <color theme="0"/>
      </left>
      <right style="thin">
        <color theme="0"/>
      </right>
      <top style="thin">
        <color theme="0"/>
      </top>
      <bottom/>
      <diagonal/>
    </border>
    <border>
      <left/>
      <right style="medium">
        <color indexed="64"/>
      </right>
      <top/>
      <bottom style="thin">
        <color indexed="64"/>
      </bottom>
      <diagonal/>
    </border>
    <border>
      <left/>
      <right style="thin">
        <color theme="0"/>
      </right>
      <top/>
      <bottom/>
      <diagonal/>
    </border>
    <border>
      <left style="thin">
        <color theme="0"/>
      </left>
      <right style="medium">
        <color indexed="64"/>
      </right>
      <top style="thin">
        <color theme="0"/>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uble">
        <color theme="0"/>
      </left>
      <right style="double">
        <color theme="0"/>
      </right>
      <top style="double">
        <color theme="0"/>
      </top>
      <bottom style="double">
        <color theme="0"/>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theme="0"/>
      </bottom>
      <diagonal/>
    </border>
    <border>
      <left/>
      <right style="thin">
        <color indexed="64"/>
      </right>
      <top style="thin">
        <color indexed="64"/>
      </top>
      <bottom style="double">
        <color theme="0"/>
      </bottom>
      <diagonal/>
    </border>
    <border>
      <left style="thick">
        <color theme="0"/>
      </left>
      <right style="thick">
        <color theme="0"/>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diagonal/>
    </border>
    <border>
      <left style="thick">
        <color theme="0"/>
      </left>
      <right style="thick">
        <color theme="0"/>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thick">
        <color theme="0"/>
      </top>
      <bottom/>
      <diagonal/>
    </border>
    <border>
      <left/>
      <right style="thick">
        <color theme="0"/>
      </right>
      <top/>
      <bottom/>
      <diagonal/>
    </border>
    <border>
      <left style="dashed">
        <color theme="9" tint="-0.24994659260841701"/>
      </left>
      <right style="dashed">
        <color theme="9" tint="-0.24994659260841701"/>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
    <xf numFmtId="0" fontId="0" fillId="0" borderId="0"/>
    <xf numFmtId="0" fontId="7" fillId="0" borderId="0"/>
    <xf numFmtId="0" fontId="8" fillId="0" borderId="0"/>
    <xf numFmtId="43" fontId="36" fillId="0" borderId="0" applyFont="0" applyFill="0" applyBorder="0" applyAlignment="0" applyProtection="0"/>
    <xf numFmtId="9" fontId="36" fillId="0" borderId="0" applyFont="0" applyFill="0" applyBorder="0" applyAlignment="0" applyProtection="0"/>
  </cellStyleXfs>
  <cellXfs count="553">
    <xf numFmtId="0" fontId="0" fillId="0" borderId="0" xfId="0"/>
    <xf numFmtId="0" fontId="0" fillId="3" borderId="0" xfId="0" applyFill="1"/>
    <xf numFmtId="0" fontId="11" fillId="3" borderId="0" xfId="0" applyFont="1" applyFill="1"/>
    <xf numFmtId="0" fontId="2" fillId="3" borderId="0" xfId="0" applyFont="1" applyFill="1" applyAlignment="1">
      <alignment horizontal="left" vertical="center"/>
    </xf>
    <xf numFmtId="0" fontId="16" fillId="0" borderId="0" xfId="0" applyFont="1" applyAlignment="1">
      <alignment horizontal="center"/>
    </xf>
    <xf numFmtId="0" fontId="17" fillId="0" borderId="0" xfId="0" applyFont="1"/>
    <xf numFmtId="0" fontId="20"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9" fillId="0" borderId="0" xfId="0" applyFont="1" applyAlignment="1">
      <alignment horizontal="center"/>
    </xf>
    <xf numFmtId="0" fontId="10" fillId="3" borderId="0" xfId="0" applyFont="1" applyFill="1"/>
    <xf numFmtId="0" fontId="26" fillId="3" borderId="0" xfId="0" applyFont="1" applyFill="1"/>
    <xf numFmtId="0" fontId="26" fillId="0" borderId="0" xfId="0" applyFont="1"/>
    <xf numFmtId="0" fontId="3" fillId="3" borderId="0" xfId="0" applyFont="1" applyFill="1" applyAlignment="1">
      <alignment horizontal="center" vertical="center"/>
    </xf>
    <xf numFmtId="0" fontId="3" fillId="2" borderId="0" xfId="0" applyFont="1" applyFill="1" applyAlignment="1">
      <alignment horizontal="center" vertical="center"/>
    </xf>
    <xf numFmtId="0" fontId="10" fillId="0" borderId="0" xfId="0" applyFont="1"/>
    <xf numFmtId="0" fontId="0" fillId="3" borderId="0" xfId="0"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39" fillId="0" borderId="0" xfId="0" applyFont="1" applyAlignment="1">
      <alignment horizontal="center" vertical="center"/>
    </xf>
    <xf numFmtId="0" fontId="42" fillId="3" borderId="0" xfId="0" applyFont="1" applyFill="1" applyAlignment="1">
      <alignment horizontal="justify" vertical="center" wrapText="1" readingOrder="1"/>
    </xf>
    <xf numFmtId="0" fontId="44" fillId="3" borderId="0" xfId="0" applyFont="1" applyFill="1"/>
    <xf numFmtId="0" fontId="44" fillId="0" borderId="0" xfId="0" applyFont="1"/>
    <xf numFmtId="0" fontId="45" fillId="3" borderId="0" xfId="0" applyFont="1" applyFill="1"/>
    <xf numFmtId="1" fontId="44" fillId="3" borderId="0" xfId="0" applyNumberFormat="1" applyFont="1" applyFill="1" applyAlignment="1">
      <alignment horizontal="center"/>
    </xf>
    <xf numFmtId="0" fontId="46" fillId="3" borderId="0" xfId="0" applyFont="1" applyFill="1" applyAlignment="1">
      <alignment vertical="center"/>
    </xf>
    <xf numFmtId="0" fontId="44" fillId="3" borderId="0" xfId="0" applyFont="1" applyFill="1" applyAlignment="1">
      <alignment horizontal="center" vertical="center"/>
    </xf>
    <xf numFmtId="0" fontId="49" fillId="0" borderId="0" xfId="0" applyFont="1" applyAlignment="1" applyProtection="1">
      <alignment horizontal="center" vertical="center" wrapText="1" readingOrder="1"/>
      <protection hidden="1"/>
    </xf>
    <xf numFmtId="0" fontId="18" fillId="15" borderId="0" xfId="0" applyFont="1" applyFill="1" applyAlignment="1" applyProtection="1">
      <alignment horizontal="center" vertical="center" wrapText="1"/>
      <protection locked="0"/>
    </xf>
    <xf numFmtId="0" fontId="23" fillId="0" borderId="0" xfId="0" applyFont="1" applyAlignment="1">
      <alignment wrapText="1"/>
    </xf>
    <xf numFmtId="0" fontId="0" fillId="21" borderId="0" xfId="0" applyFill="1"/>
    <xf numFmtId="0" fontId="18" fillId="0" borderId="0" xfId="0" applyFont="1" applyAlignment="1" applyProtection="1">
      <alignment horizontal="justify" vertical="center"/>
      <protection locked="0"/>
    </xf>
    <xf numFmtId="0" fontId="19" fillId="0" borderId="0" xfId="0" applyFont="1" applyAlignment="1" applyProtection="1">
      <alignment horizontal="justify" vertical="center"/>
      <protection locked="0"/>
    </xf>
    <xf numFmtId="0" fontId="0" fillId="0" borderId="0" xfId="0" applyAlignment="1">
      <alignment horizontal="justify" vertical="center"/>
    </xf>
    <xf numFmtId="0" fontId="16" fillId="0" borderId="0" xfId="0" applyFont="1" applyAlignment="1">
      <alignment horizontal="justify" vertical="center"/>
    </xf>
    <xf numFmtId="0" fontId="16" fillId="21" borderId="0" xfId="0" applyFont="1" applyFill="1" applyAlignment="1">
      <alignment horizontal="center"/>
    </xf>
    <xf numFmtId="0" fontId="65" fillId="21" borderId="0" xfId="0" applyFont="1" applyFill="1"/>
    <xf numFmtId="0" fontId="66" fillId="21" borderId="0" xfId="0" applyFont="1" applyFill="1"/>
    <xf numFmtId="0" fontId="0" fillId="21" borderId="0" xfId="0" applyFill="1" applyAlignment="1">
      <alignment horizontal="justify" vertical="center"/>
    </xf>
    <xf numFmtId="0" fontId="68" fillId="3" borderId="0" xfId="0" applyFont="1" applyFill="1" applyAlignment="1">
      <alignment vertical="center"/>
    </xf>
    <xf numFmtId="0" fontId="68" fillId="0" borderId="0" xfId="0" applyFont="1" applyAlignment="1">
      <alignment vertical="center"/>
    </xf>
    <xf numFmtId="0" fontId="67" fillId="3" borderId="0" xfId="0" applyFont="1" applyFill="1" applyAlignment="1">
      <alignment horizontal="center" vertical="center"/>
    </xf>
    <xf numFmtId="0" fontId="67" fillId="2" borderId="0" xfId="0" applyFont="1" applyFill="1" applyAlignment="1">
      <alignment horizontal="center" vertical="center"/>
    </xf>
    <xf numFmtId="0" fontId="12" fillId="0" borderId="0" xfId="0" applyFont="1" applyAlignment="1">
      <alignment horizontal="justify" vertical="center"/>
    </xf>
    <xf numFmtId="0" fontId="12" fillId="0" borderId="0" xfId="0" applyFont="1" applyAlignment="1">
      <alignment vertical="center"/>
    </xf>
    <xf numFmtId="0" fontId="5" fillId="3" borderId="14" xfId="0" applyFont="1" applyFill="1" applyBorder="1" applyAlignment="1">
      <alignment vertical="center"/>
    </xf>
    <xf numFmtId="0" fontId="5" fillId="3" borderId="13" xfId="0" applyFont="1" applyFill="1" applyBorder="1" applyAlignment="1">
      <alignment vertical="center"/>
    </xf>
    <xf numFmtId="0" fontId="5" fillId="3" borderId="15" xfId="0" applyFont="1" applyFill="1" applyBorder="1" applyAlignment="1">
      <alignment vertical="center"/>
    </xf>
    <xf numFmtId="0" fontId="5" fillId="3" borderId="0" xfId="0" applyFont="1" applyFill="1" applyAlignment="1">
      <alignment vertical="center"/>
    </xf>
    <xf numFmtId="0" fontId="72" fillId="3" borderId="24" xfId="0" applyFont="1" applyFill="1" applyBorder="1" applyAlignment="1" applyProtection="1">
      <alignment vertical="center"/>
      <protection locked="0"/>
    </xf>
    <xf numFmtId="0" fontId="72" fillId="3" borderId="24" xfId="0" applyFont="1" applyFill="1" applyBorder="1" applyAlignment="1" applyProtection="1">
      <alignment vertical="center" wrapText="1"/>
      <protection locked="0"/>
    </xf>
    <xf numFmtId="0" fontId="3" fillId="0" borderId="0" xfId="0" applyFont="1" applyAlignment="1">
      <alignment horizontal="center" vertical="center"/>
    </xf>
    <xf numFmtId="0" fontId="26" fillId="21" borderId="0" xfId="0" applyFont="1" applyFill="1"/>
    <xf numFmtId="0" fontId="3" fillId="21" borderId="0" xfId="0" applyFont="1" applyFill="1" applyAlignment="1">
      <alignment horizontal="center" vertical="center"/>
    </xf>
    <xf numFmtId="0" fontId="10" fillId="21" borderId="0" xfId="0" applyFont="1" applyFill="1"/>
    <xf numFmtId="2" fontId="0" fillId="21" borderId="0" xfId="0" applyNumberFormat="1" applyFill="1"/>
    <xf numFmtId="0" fontId="76" fillId="0" borderId="0" xfId="0" applyFont="1"/>
    <xf numFmtId="0" fontId="76" fillId="0" borderId="0" xfId="0" applyFont="1" applyAlignment="1" applyProtection="1">
      <alignment horizontal="center" vertical="center"/>
      <protection locked="0"/>
    </xf>
    <xf numFmtId="0" fontId="76" fillId="0" borderId="0" xfId="0" applyFont="1" applyAlignment="1" applyProtection="1">
      <alignment horizontal="left"/>
      <protection locked="0"/>
    </xf>
    <xf numFmtId="0" fontId="76" fillId="0" borderId="0" xfId="0" applyFont="1" applyAlignment="1" applyProtection="1">
      <alignment horizontal="center"/>
      <protection locked="0"/>
    </xf>
    <xf numFmtId="0" fontId="79" fillId="3" borderId="25" xfId="0" applyFont="1" applyFill="1" applyBorder="1" applyAlignment="1">
      <alignment horizontal="center" vertical="center" wrapText="1" readingOrder="1"/>
    </xf>
    <xf numFmtId="0" fontId="79" fillId="3" borderId="25" xfId="0" applyFont="1" applyFill="1" applyBorder="1" applyAlignment="1">
      <alignment horizontal="center" vertical="center" wrapText="1"/>
    </xf>
    <xf numFmtId="0" fontId="76" fillId="3" borderId="0" xfId="0" applyFont="1" applyFill="1"/>
    <xf numFmtId="0" fontId="79" fillId="0" borderId="25" xfId="0" applyFont="1" applyBorder="1" applyAlignment="1">
      <alignment horizontal="center" vertical="center" wrapText="1" readingOrder="1"/>
    </xf>
    <xf numFmtId="0" fontId="62" fillId="0" borderId="0" xfId="0" applyFont="1" applyAlignment="1">
      <alignment vertical="center" wrapText="1"/>
    </xf>
    <xf numFmtId="0" fontId="77" fillId="0" borderId="0" xfId="0" applyFont="1"/>
    <xf numFmtId="0" fontId="78" fillId="0" borderId="0" xfId="0" applyFont="1" applyAlignment="1">
      <alignment vertical="center" wrapText="1" readingOrder="1"/>
    </xf>
    <xf numFmtId="0" fontId="76" fillId="0" borderId="0" xfId="0" applyFont="1" applyAlignment="1">
      <alignment horizontal="left"/>
    </xf>
    <xf numFmtId="0" fontId="76" fillId="0" borderId="0" xfId="0" applyFont="1" applyAlignment="1">
      <alignment horizontal="center"/>
    </xf>
    <xf numFmtId="0" fontId="76" fillId="0" borderId="0" xfId="0" applyFont="1" applyAlignment="1" applyProtection="1">
      <alignment vertical="center"/>
      <protection locked="0"/>
    </xf>
    <xf numFmtId="0" fontId="76" fillId="0" borderId="0" xfId="0" applyFont="1" applyProtection="1">
      <protection locked="0"/>
    </xf>
    <xf numFmtId="0" fontId="78" fillId="20" borderId="25" xfId="0" applyFont="1" applyFill="1" applyBorder="1" applyAlignment="1">
      <alignment horizontal="center" vertical="center" wrapText="1" readingOrder="1"/>
    </xf>
    <xf numFmtId="0" fontId="17" fillId="3" borderId="0" xfId="0" applyFont="1" applyFill="1"/>
    <xf numFmtId="0" fontId="17" fillId="3" borderId="0" xfId="0" applyFont="1" applyFill="1" applyAlignment="1">
      <alignment horizontal="center" vertical="center"/>
    </xf>
    <xf numFmtId="0" fontId="52" fillId="3" borderId="5" xfId="1" quotePrefix="1" applyFont="1" applyFill="1" applyBorder="1" applyAlignment="1">
      <alignment horizontal="left" vertical="top" wrapText="1"/>
    </xf>
    <xf numFmtId="0" fontId="52" fillId="3" borderId="0" xfId="1" quotePrefix="1" applyFont="1" applyFill="1" applyAlignment="1">
      <alignment horizontal="center" vertical="center" wrapText="1"/>
    </xf>
    <xf numFmtId="0" fontId="53" fillId="3" borderId="0" xfId="1" quotePrefix="1" applyFont="1" applyFill="1" applyAlignment="1">
      <alignment horizontal="center" vertical="center" wrapText="1"/>
    </xf>
    <xf numFmtId="0" fontId="53" fillId="3" borderId="0" xfId="1" quotePrefix="1" applyFont="1" applyFill="1" applyAlignment="1">
      <alignment horizontal="left" vertical="top" wrapText="1"/>
    </xf>
    <xf numFmtId="0" fontId="7" fillId="3" borderId="33" xfId="1" applyFill="1" applyBorder="1"/>
    <xf numFmtId="0" fontId="7" fillId="3" borderId="34" xfId="1" applyFill="1" applyBorder="1" applyAlignment="1">
      <alignment horizontal="center" vertical="center"/>
    </xf>
    <xf numFmtId="0" fontId="22" fillId="3" borderId="34" xfId="1" applyFont="1" applyFill="1" applyBorder="1" applyAlignment="1">
      <alignment horizontal="left" vertical="center" wrapText="1"/>
    </xf>
    <xf numFmtId="0" fontId="7" fillId="3" borderId="34" xfId="1" applyFill="1" applyBorder="1" applyAlignment="1">
      <alignment horizontal="left" vertical="center" wrapText="1"/>
    </xf>
    <xf numFmtId="0" fontId="7" fillId="3" borderId="41" xfId="1" applyFill="1" applyBorder="1"/>
    <xf numFmtId="0" fontId="19" fillId="4" borderId="42" xfId="1" applyFont="1" applyFill="1" applyBorder="1" applyAlignment="1">
      <alignment horizontal="center" vertical="center"/>
    </xf>
    <xf numFmtId="0" fontId="7" fillId="3" borderId="45" xfId="1" applyFill="1" applyBorder="1"/>
    <xf numFmtId="0" fontId="7" fillId="3" borderId="1" xfId="1" applyFill="1" applyBorder="1" applyAlignment="1">
      <alignment horizontal="center" vertical="center"/>
    </xf>
    <xf numFmtId="0" fontId="54" fillId="3" borderId="47" xfId="0" applyFont="1" applyFill="1" applyBorder="1" applyAlignment="1">
      <alignment vertical="center" wrapText="1"/>
    </xf>
    <xf numFmtId="0" fontId="54" fillId="3" borderId="8" xfId="0" applyFont="1" applyFill="1" applyBorder="1" applyAlignment="1">
      <alignment vertical="center" wrapText="1"/>
    </xf>
    <xf numFmtId="0" fontId="48" fillId="3" borderId="5" xfId="1" applyFont="1" applyFill="1" applyBorder="1" applyAlignment="1">
      <alignment horizontal="left" vertical="center" wrapText="1"/>
    </xf>
    <xf numFmtId="0" fontId="17" fillId="3" borderId="5" xfId="0" applyFont="1" applyFill="1" applyBorder="1"/>
    <xf numFmtId="0" fontId="54" fillId="3" borderId="0" xfId="0" applyFont="1" applyFill="1" applyAlignment="1">
      <alignment horizontal="center" vertical="center" wrapText="1"/>
    </xf>
    <xf numFmtId="0" fontId="54" fillId="3" borderId="0" xfId="0" applyFont="1" applyFill="1" applyAlignment="1">
      <alignment horizontal="left" vertical="center" wrapText="1"/>
    </xf>
    <xf numFmtId="0" fontId="48" fillId="3" borderId="0" xfId="1" applyFont="1" applyFill="1" applyAlignment="1">
      <alignment horizontal="justify" vertical="center" wrapText="1"/>
    </xf>
    <xf numFmtId="0" fontId="17" fillId="3" borderId="19" xfId="0" applyFont="1" applyFill="1" applyBorder="1" applyAlignment="1">
      <alignment horizontal="center" vertical="center"/>
    </xf>
    <xf numFmtId="0" fontId="7" fillId="3" borderId="5" xfId="1" applyFill="1" applyBorder="1"/>
    <xf numFmtId="0" fontId="7" fillId="3" borderId="0" xfId="1" applyFill="1" applyAlignment="1">
      <alignment horizontal="center" vertical="center"/>
    </xf>
    <xf numFmtId="0" fontId="17" fillId="3" borderId="30" xfId="0" applyFont="1" applyFill="1" applyBorder="1"/>
    <xf numFmtId="0" fontId="17" fillId="3" borderId="30" xfId="0" applyFont="1" applyFill="1" applyBorder="1" applyAlignment="1">
      <alignment horizontal="center" vertical="center"/>
    </xf>
    <xf numFmtId="0" fontId="67" fillId="4" borderId="1" xfId="0" applyFont="1" applyFill="1" applyBorder="1" applyAlignment="1">
      <alignment vertical="center"/>
    </xf>
    <xf numFmtId="0" fontId="12"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wrapText="1"/>
      <protection locked="0"/>
    </xf>
    <xf numFmtId="0" fontId="12" fillId="3" borderId="1" xfId="0" applyFont="1" applyFill="1" applyBorder="1" applyAlignment="1" applyProtection="1">
      <alignment vertical="center" wrapText="1"/>
      <protection locked="0"/>
    </xf>
    <xf numFmtId="1" fontId="12" fillId="0" borderId="1" xfId="4" applyNumberFormat="1" applyFont="1" applyFill="1" applyBorder="1" applyAlignment="1">
      <alignment horizontal="center" vertical="center" wrapText="1"/>
    </xf>
    <xf numFmtId="0" fontId="21" fillId="0" borderId="1" xfId="0" applyFont="1" applyBorder="1" applyAlignment="1" applyProtection="1">
      <alignment horizontal="justify" vertical="center" wrapText="1"/>
      <protection locked="0"/>
    </xf>
    <xf numFmtId="0" fontId="21" fillId="0" borderId="1" xfId="0" applyFont="1" applyBorder="1" applyAlignment="1">
      <alignment horizontal="justify" vertical="center" wrapText="1"/>
    </xf>
    <xf numFmtId="0" fontId="67" fillId="4" borderId="51" xfId="0" applyFont="1" applyFill="1" applyBorder="1" applyAlignment="1">
      <alignment vertical="center"/>
    </xf>
    <xf numFmtId="0" fontId="67" fillId="4" borderId="0" xfId="0" applyFont="1" applyFill="1" applyAlignment="1">
      <alignment vertical="center"/>
    </xf>
    <xf numFmtId="0" fontId="12" fillId="4" borderId="0" xfId="0" applyFont="1" applyFill="1" applyAlignment="1">
      <alignment horizontal="center" vertical="center"/>
    </xf>
    <xf numFmtId="0" fontId="3" fillId="4" borderId="65" xfId="0" applyFont="1" applyFill="1" applyBorder="1" applyAlignment="1">
      <alignment horizontal="center" vertical="center" textRotation="90" wrapText="1"/>
    </xf>
    <xf numFmtId="0" fontId="3" fillId="4" borderId="66" xfId="0" applyFont="1" applyFill="1" applyBorder="1" applyAlignment="1">
      <alignment horizontal="center" vertical="center" textRotation="90" wrapText="1"/>
    </xf>
    <xf numFmtId="0" fontId="3" fillId="4" borderId="67" xfId="0" applyFont="1" applyFill="1" applyBorder="1" applyAlignment="1">
      <alignment horizontal="center" vertical="center" wrapText="1"/>
    </xf>
    <xf numFmtId="0" fontId="3" fillId="4" borderId="68" xfId="0" applyFont="1" applyFill="1" applyBorder="1" applyAlignment="1">
      <alignment horizontal="center" vertical="center" textRotation="90" wrapText="1"/>
    </xf>
    <xf numFmtId="0" fontId="3" fillId="4" borderId="69" xfId="0" applyFont="1" applyFill="1" applyBorder="1" applyAlignment="1">
      <alignment horizontal="center" vertical="center" textRotation="90" wrapText="1"/>
    </xf>
    <xf numFmtId="3" fontId="12" fillId="0" borderId="1" xfId="0" applyNumberFormat="1" applyFont="1" applyBorder="1" applyAlignment="1">
      <alignment horizontal="justify" vertical="center" wrapText="1"/>
    </xf>
    <xf numFmtId="2" fontId="12" fillId="0" borderId="1" xfId="3" applyNumberFormat="1" applyFont="1" applyFill="1" applyBorder="1" applyAlignment="1">
      <alignment horizontal="justify" vertical="center" wrapText="1"/>
    </xf>
    <xf numFmtId="0" fontId="83" fillId="4" borderId="58" xfId="0" applyFont="1" applyFill="1" applyBorder="1" applyAlignment="1">
      <alignment horizontal="center" vertical="center" textRotation="90" wrapText="1"/>
    </xf>
    <xf numFmtId="2" fontId="12" fillId="0" borderId="1" xfId="3" applyNumberFormat="1" applyFont="1" applyFill="1" applyBorder="1" applyAlignment="1">
      <alignment horizontal="left" vertical="center" wrapText="1"/>
    </xf>
    <xf numFmtId="0" fontId="25" fillId="4" borderId="1" xfId="0" applyFont="1" applyFill="1" applyBorder="1" applyAlignment="1">
      <alignment vertical="center"/>
    </xf>
    <xf numFmtId="0" fontId="3" fillId="3" borderId="7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8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54" xfId="0" applyFont="1" applyFill="1" applyBorder="1" applyAlignment="1">
      <alignment horizontal="center" vertical="center"/>
    </xf>
    <xf numFmtId="0" fontId="10" fillId="3" borderId="83" xfId="0" applyFont="1" applyFill="1" applyBorder="1" applyAlignment="1">
      <alignment horizontal="center" vertical="center"/>
    </xf>
    <xf numFmtId="0" fontId="10" fillId="3" borderId="85" xfId="0" applyFont="1" applyFill="1" applyBorder="1" applyAlignment="1">
      <alignment horizontal="center" vertical="center"/>
    </xf>
    <xf numFmtId="0" fontId="10" fillId="3" borderId="87"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89" xfId="0" applyFont="1" applyFill="1" applyBorder="1" applyAlignment="1">
      <alignment horizontal="center" vertical="center"/>
    </xf>
    <xf numFmtId="0" fontId="21" fillId="0" borderId="42" xfId="0" applyFont="1" applyBorder="1" applyAlignment="1" applyProtection="1">
      <alignment horizontal="center" vertical="center" wrapText="1"/>
      <protection locked="0"/>
    </xf>
    <xf numFmtId="14" fontId="21" fillId="0" borderId="80" xfId="0" applyNumberFormat="1" applyFont="1" applyBorder="1" applyAlignment="1" applyProtection="1">
      <alignment horizontal="center" vertical="center" wrapText="1"/>
      <protection locked="0"/>
    </xf>
    <xf numFmtId="2" fontId="0" fillId="0" borderId="0" xfId="0" applyNumberFormat="1"/>
    <xf numFmtId="4" fontId="0" fillId="0" borderId="42" xfId="0" applyNumberFormat="1" applyBorder="1" applyAlignment="1">
      <alignment horizontal="left" vertical="center" wrapText="1"/>
    </xf>
    <xf numFmtId="4" fontId="0" fillId="0" borderId="1" xfId="0" applyNumberFormat="1" applyBorder="1" applyAlignment="1">
      <alignment horizontal="left" vertical="center" wrapText="1"/>
    </xf>
    <xf numFmtId="4" fontId="0" fillId="0" borderId="54" xfId="0" applyNumberFormat="1" applyBorder="1" applyAlignment="1">
      <alignment horizontal="left" vertical="center" wrapText="1"/>
    </xf>
    <xf numFmtId="4" fontId="0" fillId="0" borderId="85" xfId="0" applyNumberFormat="1" applyBorder="1" applyAlignment="1">
      <alignment horizontal="left" vertical="center" wrapText="1"/>
    </xf>
    <xf numFmtId="4" fontId="0" fillId="0" borderId="9" xfId="0" applyNumberFormat="1" applyBorder="1" applyAlignment="1">
      <alignment horizontal="left" vertical="center" wrapText="1"/>
    </xf>
    <xf numFmtId="0" fontId="0" fillId="3" borderId="90" xfId="0" applyFill="1" applyBorder="1"/>
    <xf numFmtId="0" fontId="40" fillId="0" borderId="0" xfId="0" applyFont="1" applyAlignment="1">
      <alignment horizontal="center" vertical="center" wrapText="1"/>
    </xf>
    <xf numFmtId="0" fontId="41" fillId="6" borderId="29" xfId="0" applyFont="1" applyFill="1" applyBorder="1" applyAlignment="1">
      <alignment horizontal="center" vertical="center" wrapText="1" readingOrder="1"/>
    </xf>
    <xf numFmtId="0" fontId="41" fillId="6" borderId="30" xfId="0" applyFont="1" applyFill="1" applyBorder="1" applyAlignment="1">
      <alignment horizontal="center" vertical="center" wrapText="1" readingOrder="1"/>
    </xf>
    <xf numFmtId="0" fontId="41" fillId="6" borderId="31" xfId="0" applyFont="1" applyFill="1" applyBorder="1" applyAlignment="1">
      <alignment horizontal="center" vertical="center" wrapText="1" readingOrder="1"/>
    </xf>
    <xf numFmtId="0" fontId="84" fillId="3" borderId="0" xfId="0" applyFont="1" applyFill="1"/>
    <xf numFmtId="0" fontId="41" fillId="6" borderId="54" xfId="0" applyFont="1" applyFill="1" applyBorder="1" applyAlignment="1">
      <alignment horizontal="center" vertical="center" wrapText="1" readingOrder="1"/>
    </xf>
    <xf numFmtId="0" fontId="41" fillId="6" borderId="0" xfId="0" applyFont="1" applyFill="1" applyAlignment="1">
      <alignment horizontal="center" vertical="center" wrapText="1" readingOrder="1"/>
    </xf>
    <xf numFmtId="0" fontId="42" fillId="7" borderId="1" xfId="0" applyFont="1" applyFill="1" applyBorder="1" applyAlignment="1">
      <alignment horizontal="center" vertical="center" wrapText="1" readingOrder="1"/>
    </xf>
    <xf numFmtId="0" fontId="42" fillId="0" borderId="1" xfId="0" applyFont="1" applyBorder="1" applyAlignment="1">
      <alignment horizontal="left" vertical="center" wrapText="1" readingOrder="1"/>
    </xf>
    <xf numFmtId="9" fontId="42" fillId="0" borderId="1" xfId="4" applyFont="1" applyBorder="1" applyAlignment="1">
      <alignment horizontal="center" vertical="center" wrapText="1" readingOrder="1"/>
    </xf>
    <xf numFmtId="0" fontId="42" fillId="0" borderId="1" xfId="0" applyFont="1" applyBorder="1" applyAlignment="1">
      <alignment horizontal="justify" vertical="center" wrapText="1" readingOrder="1"/>
    </xf>
    <xf numFmtId="1" fontId="42" fillId="0" borderId="1" xfId="3" applyNumberFormat="1" applyFont="1" applyBorder="1" applyAlignment="1">
      <alignment horizontal="center" vertical="center" wrapText="1" readingOrder="1"/>
    </xf>
    <xf numFmtId="0" fontId="42" fillId="8" borderId="1" xfId="0" applyFont="1" applyFill="1" applyBorder="1" applyAlignment="1">
      <alignment horizontal="center" vertical="center" wrapText="1" readingOrder="1"/>
    </xf>
    <xf numFmtId="0" fontId="42" fillId="9" borderId="1" xfId="0" applyFont="1" applyFill="1" applyBorder="1" applyAlignment="1">
      <alignment horizontal="center" vertical="center" wrapText="1" readingOrder="1"/>
    </xf>
    <xf numFmtId="0" fontId="42" fillId="10" borderId="1" xfId="0" applyFont="1" applyFill="1" applyBorder="1" applyAlignment="1">
      <alignment horizontal="center" vertical="center" wrapText="1" readingOrder="1"/>
    </xf>
    <xf numFmtId="0" fontId="43" fillId="11" borderId="1" xfId="0" applyFont="1" applyFill="1" applyBorder="1" applyAlignment="1">
      <alignment horizontal="center" vertical="center" wrapText="1" readingOrder="1"/>
    </xf>
    <xf numFmtId="0" fontId="0" fillId="0" borderId="1" xfId="0" applyBorder="1" applyAlignment="1">
      <alignment vertical="center" wrapText="1"/>
    </xf>
    <xf numFmtId="0" fontId="0" fillId="3" borderId="4" xfId="0" applyFill="1" applyBorder="1"/>
    <xf numFmtId="0" fontId="40" fillId="3" borderId="0" xfId="0" applyFont="1" applyFill="1" applyAlignment="1">
      <alignment horizontal="center" vertical="center" wrapText="1"/>
    </xf>
    <xf numFmtId="0" fontId="17" fillId="3" borderId="1" xfId="0" applyFont="1" applyFill="1" applyBorder="1"/>
    <xf numFmtId="0" fontId="9" fillId="5" borderId="0" xfId="0" applyFont="1" applyFill="1" applyAlignment="1">
      <alignment horizontal="center" vertical="center"/>
    </xf>
    <xf numFmtId="0" fontId="42" fillId="7" borderId="91" xfId="0" applyFont="1" applyFill="1" applyBorder="1" applyAlignment="1">
      <alignment horizontal="center" vertical="center" wrapText="1" readingOrder="1"/>
    </xf>
    <xf numFmtId="0" fontId="42" fillId="8" borderId="92" xfId="0" applyFont="1" applyFill="1" applyBorder="1" applyAlignment="1">
      <alignment horizontal="center" vertical="center" wrapText="1" readingOrder="1"/>
    </xf>
    <xf numFmtId="0" fontId="42" fillId="9" borderId="92" xfId="0" applyFont="1" applyFill="1" applyBorder="1" applyAlignment="1">
      <alignment horizontal="center" vertical="center" wrapText="1" readingOrder="1"/>
    </xf>
    <xf numFmtId="0" fontId="42" fillId="10" borderId="92" xfId="0" applyFont="1" applyFill="1" applyBorder="1" applyAlignment="1">
      <alignment horizontal="center" vertical="center" wrapText="1" readingOrder="1"/>
    </xf>
    <xf numFmtId="0" fontId="43" fillId="11" borderId="92" xfId="0" applyFont="1" applyFill="1" applyBorder="1" applyAlignment="1">
      <alignment horizontal="center" vertical="center" wrapText="1" readingOrder="1"/>
    </xf>
    <xf numFmtId="0" fontId="40" fillId="3" borderId="1" xfId="0" applyFont="1" applyFill="1" applyBorder="1" applyAlignment="1">
      <alignment horizontal="center" vertical="center" wrapText="1"/>
    </xf>
    <xf numFmtId="0" fontId="42" fillId="7" borderId="93" xfId="0" applyFont="1" applyFill="1" applyBorder="1" applyAlignment="1">
      <alignment horizontal="center" vertical="center" wrapText="1" readingOrder="1"/>
    </xf>
    <xf numFmtId="0" fontId="42" fillId="8" borderId="94" xfId="0" applyFont="1" applyFill="1" applyBorder="1" applyAlignment="1">
      <alignment horizontal="center" vertical="center" wrapText="1" readingOrder="1"/>
    </xf>
    <xf numFmtId="0" fontId="42" fillId="9" borderId="94" xfId="0" applyFont="1" applyFill="1" applyBorder="1" applyAlignment="1">
      <alignment horizontal="center" vertical="center" wrapText="1" readingOrder="1"/>
    </xf>
    <xf numFmtId="0" fontId="42" fillId="10" borderId="94" xfId="0" applyFont="1" applyFill="1" applyBorder="1" applyAlignment="1">
      <alignment horizontal="center" vertical="center" wrapText="1" readingOrder="1"/>
    </xf>
    <xf numFmtId="0" fontId="43" fillId="11" borderId="94" xfId="0" applyFont="1" applyFill="1" applyBorder="1" applyAlignment="1">
      <alignment horizontal="center" vertical="center" wrapText="1" readingOrder="1"/>
    </xf>
    <xf numFmtId="0" fontId="41" fillId="6" borderId="0" xfId="0" applyFont="1" applyFill="1" applyAlignment="1">
      <alignment vertical="center" wrapText="1" readingOrder="1"/>
    </xf>
    <xf numFmtId="0" fontId="0" fillId="3" borderId="29" xfId="0" applyFill="1" applyBorder="1"/>
    <xf numFmtId="0" fontId="0" fillId="3" borderId="30" xfId="0" applyFill="1" applyBorder="1"/>
    <xf numFmtId="0" fontId="0" fillId="3" borderId="31" xfId="0" applyFill="1" applyBorder="1"/>
    <xf numFmtId="0" fontId="0" fillId="3" borderId="5" xfId="0" applyFill="1" applyBorder="1"/>
    <xf numFmtId="0" fontId="0" fillId="3" borderId="32" xfId="0" applyFill="1" applyBorder="1"/>
    <xf numFmtId="0" fontId="28" fillId="0" borderId="1" xfId="0" applyFont="1" applyBorder="1" applyAlignment="1">
      <alignment horizontal="center" vertical="center" wrapText="1"/>
    </xf>
    <xf numFmtId="0" fontId="15" fillId="13" borderId="1" xfId="0" applyFont="1" applyFill="1" applyBorder="1" applyAlignment="1" applyProtection="1">
      <alignment horizontal="center" vertical="center" wrapText="1" readingOrder="1"/>
      <protection hidden="1"/>
    </xf>
    <xf numFmtId="0" fontId="15" fillId="14" borderId="52" xfId="0" applyFont="1" applyFill="1" applyBorder="1" applyAlignment="1" applyProtection="1">
      <alignment horizontal="center" vertical="center" wrapText="1" readingOrder="1"/>
      <protection hidden="1"/>
    </xf>
    <xf numFmtId="0" fontId="15" fillId="18" borderId="1" xfId="0" applyFont="1" applyFill="1" applyBorder="1" applyAlignment="1" applyProtection="1">
      <alignment horizontal="center" vertical="center" wrapText="1" readingOrder="1"/>
      <protection hidden="1"/>
    </xf>
    <xf numFmtId="0" fontId="15" fillId="7" borderId="1" xfId="0" applyFont="1" applyFill="1" applyBorder="1" applyAlignment="1" applyProtection="1">
      <alignment horizontal="center" vertical="center" wrapText="1" readingOrder="1"/>
      <protection hidden="1"/>
    </xf>
    <xf numFmtId="0" fontId="0" fillId="3" borderId="33" xfId="0" applyFill="1" applyBorder="1"/>
    <xf numFmtId="0" fontId="28" fillId="0" borderId="33" xfId="0" applyFont="1" applyBorder="1" applyAlignment="1">
      <alignment horizontal="center" vertical="center" wrapText="1"/>
    </xf>
    <xf numFmtId="0" fontId="28" fillId="0" borderId="98" xfId="0" applyFont="1" applyBorder="1" applyAlignment="1">
      <alignment horizontal="center" vertical="center" wrapText="1"/>
    </xf>
    <xf numFmtId="0" fontId="35" fillId="4" borderId="1" xfId="0" applyFont="1" applyFill="1" applyBorder="1" applyAlignment="1">
      <alignment vertical="center" wrapText="1"/>
    </xf>
    <xf numFmtId="0" fontId="33" fillId="4" borderId="1" xfId="0" applyFont="1" applyFill="1" applyBorder="1" applyAlignment="1" applyProtection="1">
      <alignment horizontal="center" vertical="center" wrapText="1"/>
      <protection locked="0"/>
    </xf>
    <xf numFmtId="0" fontId="74" fillId="16" borderId="1" xfId="0" applyFont="1" applyFill="1" applyBorder="1" applyAlignment="1" applyProtection="1">
      <alignment horizontal="center" vertical="center"/>
      <protection locked="0"/>
    </xf>
    <xf numFmtId="0" fontId="75" fillId="4" borderId="1" xfId="0" applyFont="1" applyFill="1" applyBorder="1" applyAlignment="1">
      <alignment horizontal="center" vertical="center" wrapText="1"/>
    </xf>
    <xf numFmtId="0" fontId="27" fillId="17" borderId="54" xfId="0" applyFont="1" applyFill="1" applyBorder="1"/>
    <xf numFmtId="0" fontId="12" fillId="0" borderId="0" xfId="0" applyFont="1" applyAlignment="1" applyProtection="1">
      <alignment vertical="center"/>
      <protection locked="0"/>
    </xf>
    <xf numFmtId="0" fontId="31" fillId="0" borderId="0" xfId="0" applyFont="1" applyAlignment="1" applyProtection="1">
      <alignment horizontal="center" vertical="center"/>
      <protection locked="0"/>
    </xf>
    <xf numFmtId="0" fontId="12" fillId="0" borderId="0" xfId="0" applyFont="1"/>
    <xf numFmtId="0" fontId="0" fillId="0" borderId="0" xfId="0" applyAlignment="1">
      <alignment wrapText="1"/>
    </xf>
    <xf numFmtId="0" fontId="11" fillId="0" borderId="0" xfId="0" applyFont="1" applyProtection="1">
      <protection locked="0"/>
    </xf>
    <xf numFmtId="0" fontId="0" fillId="0" borderId="0" xfId="0" applyProtection="1">
      <protection locked="0"/>
    </xf>
    <xf numFmtId="0" fontId="33" fillId="4" borderId="61" xfId="0" applyFont="1" applyFill="1" applyBorder="1" applyAlignment="1" applyProtection="1">
      <alignment horizontal="center" vertical="center" wrapText="1"/>
      <protection locked="0"/>
    </xf>
    <xf numFmtId="0" fontId="33" fillId="16" borderId="61" xfId="0" applyFont="1" applyFill="1" applyBorder="1" applyAlignment="1" applyProtection="1">
      <alignment horizontal="center" vertical="center" textRotation="90"/>
      <protection locked="0"/>
    </xf>
    <xf numFmtId="0" fontId="34" fillId="4" borderId="61" xfId="0" applyFont="1" applyFill="1" applyBorder="1" applyAlignment="1">
      <alignment horizontal="center" vertical="center" wrapText="1"/>
    </xf>
    <xf numFmtId="0" fontId="27" fillId="0" borderId="54" xfId="0" applyFont="1" applyBorder="1"/>
    <xf numFmtId="0" fontId="65" fillId="0" borderId="0" xfId="0" applyFont="1"/>
    <xf numFmtId="0" fontId="66" fillId="0" borderId="0" xfId="0" applyFont="1"/>
    <xf numFmtId="0" fontId="85" fillId="0" borderId="99" xfId="0" applyFont="1" applyBorder="1" applyAlignment="1">
      <alignment horizontal="center" vertical="center" wrapText="1"/>
    </xf>
    <xf numFmtId="0" fontId="85" fillId="0" borderId="3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35" xfId="0" applyFont="1" applyBorder="1" applyAlignment="1">
      <alignment horizontal="center" vertical="center" wrapText="1"/>
    </xf>
    <xf numFmtId="0" fontId="85" fillId="0" borderId="100" xfId="0" applyFont="1" applyBorder="1" applyAlignment="1">
      <alignment horizontal="center" vertical="center" wrapText="1"/>
    </xf>
    <xf numFmtId="0" fontId="85" fillId="0" borderId="32" xfId="0" applyFont="1" applyBorder="1" applyAlignment="1">
      <alignment horizontal="center" vertical="center" wrapText="1"/>
    </xf>
    <xf numFmtId="14" fontId="86" fillId="0" borderId="35"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left" vertical="center" wrapText="1"/>
    </xf>
    <xf numFmtId="0" fontId="67" fillId="4" borderId="1" xfId="0" applyFont="1" applyFill="1" applyBorder="1" applyAlignment="1">
      <alignment horizontal="center" vertical="center"/>
    </xf>
    <xf numFmtId="0" fontId="69" fillId="4" borderId="1" xfId="0" applyFont="1" applyFill="1" applyBorder="1" applyAlignment="1">
      <alignment horizontal="center" vertical="center" wrapText="1"/>
    </xf>
    <xf numFmtId="2" fontId="12" fillId="0" borderId="1" xfId="3" applyNumberFormat="1" applyFont="1" applyFill="1" applyBorder="1" applyAlignment="1">
      <alignment horizontal="center" vertical="center" wrapText="1"/>
    </xf>
    <xf numFmtId="0" fontId="3" fillId="4" borderId="58" xfId="0" applyFont="1" applyFill="1" applyBorder="1" applyAlignment="1">
      <alignment horizontal="center" vertical="center" textRotation="90" wrapText="1"/>
    </xf>
    <xf numFmtId="0" fontId="3" fillId="4" borderId="58" xfId="0" applyFont="1" applyFill="1" applyBorder="1" applyAlignment="1">
      <alignment horizontal="center" vertical="center" wrapText="1"/>
    </xf>
    <xf numFmtId="0" fontId="1" fillId="3" borderId="50" xfId="0" applyFont="1" applyFill="1" applyBorder="1" applyAlignment="1" applyProtection="1">
      <alignment horizontal="justify" vertical="center" wrapText="1"/>
      <protection locked="0"/>
    </xf>
    <xf numFmtId="0" fontId="3" fillId="4" borderId="64" xfId="0" applyFont="1" applyFill="1" applyBorder="1" applyAlignment="1">
      <alignment horizontal="center" vertical="center"/>
    </xf>
    <xf numFmtId="0" fontId="12" fillId="0" borderId="1" xfId="0" applyFont="1" applyBorder="1" applyAlignment="1">
      <alignment horizontal="justify" vertical="center"/>
    </xf>
    <xf numFmtId="0" fontId="77" fillId="19" borderId="21" xfId="0" applyFont="1" applyFill="1" applyBorder="1" applyAlignment="1" applyProtection="1">
      <alignment horizontal="left" vertical="center" wrapText="1"/>
      <protection locked="0"/>
    </xf>
    <xf numFmtId="0" fontId="77" fillId="19" borderId="21" xfId="0" applyFont="1" applyFill="1" applyBorder="1" applyAlignment="1" applyProtection="1">
      <alignment horizontal="center" vertical="center"/>
      <protection locked="0"/>
    </xf>
    <xf numFmtId="0" fontId="62" fillId="5" borderId="21" xfId="0" applyFont="1" applyFill="1" applyBorder="1" applyAlignment="1" applyProtection="1">
      <alignment horizontal="center" vertical="center" wrapText="1"/>
      <protection locked="0"/>
    </xf>
    <xf numFmtId="0" fontId="76" fillId="0" borderId="0" xfId="0" applyFont="1" applyAlignment="1" applyProtection="1">
      <alignment horizontal="left" vertical="center"/>
      <protection locked="0"/>
    </xf>
    <xf numFmtId="0" fontId="77" fillId="0" borderId="0" xfId="0" applyFont="1" applyAlignment="1" applyProtection="1">
      <alignment horizontal="center" vertical="center"/>
      <protection locked="0"/>
    </xf>
    <xf numFmtId="0" fontId="79" fillId="3" borderId="25" xfId="0" applyFont="1" applyFill="1" applyBorder="1" applyAlignment="1">
      <alignment horizontal="left" vertical="center" wrapText="1"/>
    </xf>
    <xf numFmtId="0" fontId="79" fillId="22" borderId="25" xfId="0" applyFont="1" applyFill="1" applyBorder="1" applyAlignment="1">
      <alignment horizontal="center" vertical="center" wrapText="1" readingOrder="1"/>
    </xf>
    <xf numFmtId="0" fontId="79" fillId="22" borderId="25" xfId="0" applyFont="1" applyFill="1" applyBorder="1" applyAlignment="1">
      <alignment horizontal="left" vertical="center" wrapText="1"/>
    </xf>
    <xf numFmtId="0" fontId="79" fillId="0" borderId="25" xfId="0" applyFont="1" applyBorder="1" applyAlignment="1">
      <alignment horizontal="left" vertical="center" wrapText="1"/>
    </xf>
    <xf numFmtId="0" fontId="79" fillId="3" borderId="25" xfId="0" applyFont="1" applyFill="1" applyBorder="1" applyAlignment="1">
      <alignment horizontal="left" vertical="center" wrapText="1" readingOrder="1"/>
    </xf>
    <xf numFmtId="0" fontId="79" fillId="3" borderId="25" xfId="0" applyFont="1" applyFill="1" applyBorder="1" applyAlignment="1">
      <alignment horizontal="left" vertical="center"/>
    </xf>
    <xf numFmtId="0" fontId="79" fillId="3" borderId="25" xfId="0" applyFont="1" applyFill="1" applyBorder="1" applyAlignment="1">
      <alignment vertical="center" wrapText="1"/>
    </xf>
    <xf numFmtId="0" fontId="79" fillId="3" borderId="25" xfId="0" applyFont="1" applyFill="1" applyBorder="1" applyAlignment="1">
      <alignment vertical="center" wrapText="1" readingOrder="1"/>
    </xf>
    <xf numFmtId="0" fontId="79" fillId="3" borderId="25" xfId="0" applyFont="1" applyFill="1" applyBorder="1" applyAlignment="1">
      <alignment vertical="center"/>
    </xf>
    <xf numFmtId="0" fontId="79" fillId="3" borderId="26" xfId="0" applyFont="1" applyFill="1" applyBorder="1" applyAlignment="1">
      <alignment horizontal="left" vertical="center" wrapText="1"/>
    </xf>
    <xf numFmtId="0" fontId="79" fillId="22" borderId="26" xfId="0" applyFont="1" applyFill="1" applyBorder="1" applyAlignment="1">
      <alignment horizontal="left" vertical="center" wrapText="1"/>
    </xf>
    <xf numFmtId="0" fontId="61" fillId="0" borderId="0" xfId="0" applyFont="1" applyAlignment="1">
      <alignment vertical="center" wrapText="1"/>
    </xf>
    <xf numFmtId="0" fontId="61" fillId="0" borderId="0" xfId="0" applyFont="1" applyAlignment="1">
      <alignment wrapText="1"/>
    </xf>
    <xf numFmtId="0" fontId="88" fillId="0" borderId="0" xfId="0" applyFont="1"/>
    <xf numFmtId="0" fontId="90" fillId="20" borderId="21" xfId="0" applyFont="1" applyFill="1" applyBorder="1" applyAlignment="1">
      <alignment horizontal="center" vertical="center"/>
    </xf>
    <xf numFmtId="0" fontId="90" fillId="5" borderId="21" xfId="0" applyFont="1" applyFill="1" applyBorder="1" applyAlignment="1">
      <alignment horizontal="center" vertical="center"/>
    </xf>
    <xf numFmtId="0" fontId="90" fillId="5" borderId="21" xfId="0" applyFont="1" applyFill="1" applyBorder="1" applyAlignment="1">
      <alignment vertical="center" wrapText="1"/>
    </xf>
    <xf numFmtId="0" fontId="90" fillId="3" borderId="21" xfId="0" applyFont="1" applyFill="1" applyBorder="1" applyAlignment="1">
      <alignment horizontal="left" vertical="center" wrapText="1"/>
    </xf>
    <xf numFmtId="0" fontId="91" fillId="3" borderId="21" xfId="0" applyFont="1" applyFill="1" applyBorder="1" applyAlignment="1">
      <alignment horizontal="center" vertical="center" wrapText="1"/>
    </xf>
    <xf numFmtId="0" fontId="92" fillId="3" borderId="21" xfId="0" applyFont="1" applyFill="1" applyBorder="1" applyAlignment="1">
      <alignment horizontal="center" vertical="center" wrapText="1"/>
    </xf>
    <xf numFmtId="0" fontId="92" fillId="3" borderId="21" xfId="0" applyFont="1" applyFill="1" applyBorder="1" applyAlignment="1">
      <alignment horizontal="left" vertical="center"/>
    </xf>
    <xf numFmtId="0" fontId="90" fillId="0" borderId="21" xfId="0" applyFont="1" applyBorder="1" applyAlignment="1">
      <alignment vertical="center" wrapText="1"/>
    </xf>
    <xf numFmtId="0" fontId="90" fillId="0" borderId="21" xfId="0" applyFont="1" applyBorder="1" applyAlignment="1">
      <alignment horizontal="left" vertical="center" wrapText="1"/>
    </xf>
    <xf numFmtId="0" fontId="91" fillId="0" borderId="21" xfId="0" applyFont="1" applyBorder="1" applyAlignment="1">
      <alignment horizontal="center" vertical="center" wrapText="1"/>
    </xf>
    <xf numFmtId="0" fontId="92" fillId="0" borderId="21" xfId="0" applyFont="1" applyBorder="1" applyAlignment="1">
      <alignment horizontal="center" vertical="center" wrapText="1"/>
    </xf>
    <xf numFmtId="0" fontId="92" fillId="0" borderId="21" xfId="0" applyFont="1" applyBorder="1" applyAlignment="1">
      <alignment horizontal="left" vertical="center"/>
    </xf>
    <xf numFmtId="0" fontId="88" fillId="0" borderId="0" xfId="0" applyFont="1" applyAlignment="1">
      <alignment horizontal="left" vertical="center"/>
    </xf>
    <xf numFmtId="0" fontId="61" fillId="0" borderId="0" xfId="0" applyFont="1" applyAlignment="1">
      <alignment horizontal="center"/>
    </xf>
    <xf numFmtId="0" fontId="88" fillId="0" borderId="0" xfId="0" applyFont="1" applyAlignment="1">
      <alignment horizontal="center"/>
    </xf>
    <xf numFmtId="0" fontId="88" fillId="0" borderId="0" xfId="0" applyFont="1" applyAlignment="1">
      <alignment horizontal="left"/>
    </xf>
    <xf numFmtId="0" fontId="70" fillId="4" borderId="1" xfId="0" applyFont="1" applyFill="1" applyBorder="1" applyAlignment="1">
      <alignment horizontal="center" vertical="center" wrapText="1"/>
    </xf>
    <xf numFmtId="3" fontId="12" fillId="0" borderId="1" xfId="0" applyNumberFormat="1" applyFont="1" applyBorder="1" applyAlignment="1">
      <alignment horizontal="justify" vertical="center"/>
    </xf>
    <xf numFmtId="0" fontId="10" fillId="3" borderId="0" xfId="0" applyFont="1" applyFill="1" applyAlignment="1">
      <alignment vertical="center"/>
    </xf>
    <xf numFmtId="0" fontId="10" fillId="0" borderId="0" xfId="0" applyFont="1" applyAlignment="1">
      <alignment vertical="center"/>
    </xf>
    <xf numFmtId="3" fontId="12" fillId="0" borderId="1" xfId="0" applyNumberFormat="1" applyFont="1" applyBorder="1" applyAlignment="1">
      <alignment horizontal="left" vertical="center" wrapText="1"/>
    </xf>
    <xf numFmtId="0" fontId="12" fillId="0" borderId="0" xfId="0" applyFont="1" applyAlignment="1">
      <alignment horizontal="left" vertical="center" wrapText="1"/>
    </xf>
    <xf numFmtId="0" fontId="21" fillId="0" borderId="1" xfId="0" applyFont="1" applyBorder="1" applyAlignment="1" applyProtection="1">
      <alignment horizontal="justify" vertical="center"/>
      <protection locked="0"/>
    </xf>
    <xf numFmtId="0" fontId="26" fillId="3" borderId="0" xfId="0" applyFont="1" applyFill="1" applyAlignment="1">
      <alignment vertical="center"/>
    </xf>
    <xf numFmtId="0" fontId="26" fillId="0" borderId="0" xfId="0" applyFont="1" applyAlignment="1">
      <alignment vertical="center"/>
    </xf>
    <xf numFmtId="0" fontId="0" fillId="0" borderId="0" xfId="0" applyAlignment="1">
      <alignment vertical="center"/>
    </xf>
    <xf numFmtId="3" fontId="0" fillId="0" borderId="0" xfId="0" applyNumberFormat="1" applyAlignment="1">
      <alignment horizontal="left" vertical="center"/>
    </xf>
    <xf numFmtId="2" fontId="0" fillId="0" borderId="0" xfId="3" applyNumberFormat="1" applyFont="1" applyBorder="1" applyAlignment="1">
      <alignment vertical="center"/>
    </xf>
    <xf numFmtId="165" fontId="0" fillId="0" borderId="0" xfId="3" applyNumberFormat="1" applyFont="1" applyBorder="1" applyAlignment="1">
      <alignment horizontal="center" vertical="center"/>
    </xf>
    <xf numFmtId="165" fontId="0" fillId="0" borderId="0" xfId="3" applyNumberFormat="1" applyFont="1" applyBorder="1" applyAlignment="1">
      <alignment vertical="center"/>
    </xf>
    <xf numFmtId="2" fontId="0" fillId="0" borderId="0" xfId="3" applyNumberFormat="1" applyFont="1" applyAlignment="1">
      <alignment vertical="center"/>
    </xf>
    <xf numFmtId="165" fontId="0" fillId="0" borderId="0" xfId="3" applyNumberFormat="1" applyFont="1" applyAlignment="1">
      <alignment horizontal="center" vertical="center"/>
    </xf>
    <xf numFmtId="165" fontId="0" fillId="0" borderId="0" xfId="3" applyNumberFormat="1" applyFont="1" applyAlignment="1">
      <alignment vertical="center"/>
    </xf>
    <xf numFmtId="0" fontId="67" fillId="4" borderId="0" xfId="0" applyFont="1" applyFill="1" applyAlignment="1">
      <alignment horizontal="left" vertical="center"/>
    </xf>
    <xf numFmtId="0" fontId="12" fillId="0" borderId="0" xfId="0" applyFont="1" applyAlignment="1">
      <alignment horizontal="left" vertical="center"/>
    </xf>
    <xf numFmtId="0" fontId="44" fillId="0" borderId="1" xfId="0" applyFont="1" applyBorder="1" applyAlignment="1">
      <alignment vertical="center" wrapText="1"/>
    </xf>
    <xf numFmtId="0" fontId="23" fillId="0" borderId="0" xfId="0" applyFont="1" applyAlignment="1">
      <alignment horizontal="center" vertical="center" wrapText="1"/>
    </xf>
    <xf numFmtId="0" fontId="64" fillId="0" borderId="0" xfId="0" applyFont="1" applyAlignment="1">
      <alignment horizontal="center" vertical="center"/>
    </xf>
    <xf numFmtId="0" fontId="19" fillId="4" borderId="0" xfId="0" applyFont="1" applyFill="1" applyAlignment="1" applyProtection="1">
      <alignment horizontal="justify" vertical="center" wrapText="1"/>
      <protection locked="0"/>
    </xf>
    <xf numFmtId="0" fontId="18" fillId="15" borderId="0" xfId="0" applyFont="1" applyFill="1" applyAlignment="1" applyProtection="1">
      <alignment horizontal="center" vertical="center" wrapText="1"/>
      <protection locked="0"/>
    </xf>
    <xf numFmtId="0" fontId="18" fillId="15" borderId="0" xfId="0" applyFont="1" applyFill="1" applyAlignment="1" applyProtection="1">
      <alignment horizontal="center" vertical="center"/>
      <protection locked="0"/>
    </xf>
    <xf numFmtId="0" fontId="63" fillId="15" borderId="0" xfId="0" applyFont="1" applyFill="1" applyAlignment="1" applyProtection="1">
      <alignment horizontal="center" vertical="center" wrapText="1"/>
      <protection locked="0"/>
    </xf>
    <xf numFmtId="164" fontId="18" fillId="15" borderId="0" xfId="0" applyNumberFormat="1" applyFont="1" applyFill="1" applyAlignment="1" applyProtection="1">
      <alignment horizontal="center" vertical="center" wrapText="1"/>
      <protection locked="0"/>
    </xf>
    <xf numFmtId="0" fontId="82" fillId="0" borderId="0" xfId="0" applyFont="1" applyAlignment="1">
      <alignment horizontal="center"/>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78" fillId="0" borderId="26" xfId="0" applyFont="1" applyBorder="1" applyAlignment="1">
      <alignment horizontal="center" vertical="center" wrapText="1" readingOrder="1"/>
    </xf>
    <xf numFmtId="0" fontId="78" fillId="0" borderId="28" xfId="0" applyFont="1" applyBorder="1" applyAlignment="1">
      <alignment horizontal="center" vertical="center" wrapText="1" readingOrder="1"/>
    </xf>
    <xf numFmtId="0" fontId="78" fillId="0" borderId="27" xfId="0" applyFont="1" applyBorder="1" applyAlignment="1">
      <alignment horizontal="center" vertical="center" wrapText="1" readingOrder="1"/>
    </xf>
    <xf numFmtId="0" fontId="81" fillId="19" borderId="25" xfId="0" applyFont="1" applyFill="1" applyBorder="1" applyAlignment="1">
      <alignment horizontal="center" vertical="center" wrapText="1" readingOrder="1"/>
    </xf>
    <xf numFmtId="0" fontId="78" fillId="0" borderId="25" xfId="0" applyFont="1" applyBorder="1" applyAlignment="1">
      <alignment horizontal="center" vertical="center" wrapText="1" readingOrder="1"/>
    </xf>
    <xf numFmtId="0" fontId="80" fillId="0" borderId="0" xfId="0" applyFont="1" applyAlignment="1" applyProtection="1">
      <alignment horizontal="center" vertical="center" wrapText="1"/>
      <protection locked="0"/>
    </xf>
    <xf numFmtId="0" fontId="62" fillId="5" borderId="22" xfId="0" applyFont="1" applyFill="1" applyBorder="1" applyAlignment="1" applyProtection="1">
      <alignment horizontal="center" vertical="center" wrapText="1"/>
      <protection locked="0"/>
    </xf>
    <xf numFmtId="0" fontId="62" fillId="5" borderId="23" xfId="0" applyFont="1" applyFill="1" applyBorder="1" applyAlignment="1" applyProtection="1">
      <alignment horizontal="center" vertical="center" wrapText="1"/>
      <protection locked="0"/>
    </xf>
    <xf numFmtId="0" fontId="62" fillId="5" borderId="21" xfId="0" applyFont="1" applyFill="1" applyBorder="1" applyAlignment="1" applyProtection="1">
      <alignment horizontal="center" vertical="center"/>
      <protection locked="0"/>
    </xf>
    <xf numFmtId="0" fontId="77" fillId="5" borderId="21" xfId="0" applyFont="1" applyFill="1" applyBorder="1" applyAlignment="1" applyProtection="1">
      <alignment horizontal="center" vertical="center"/>
      <protection locked="0"/>
    </xf>
    <xf numFmtId="0" fontId="78" fillId="0" borderId="21" xfId="0" applyFont="1" applyBorder="1" applyAlignment="1" applyProtection="1">
      <alignment horizontal="center" vertical="center"/>
      <protection locked="0"/>
    </xf>
    <xf numFmtId="0" fontId="78" fillId="20" borderId="21" xfId="0" applyFont="1" applyFill="1" applyBorder="1" applyAlignment="1" applyProtection="1">
      <alignment horizontal="center" vertical="center"/>
      <protection locked="0"/>
    </xf>
    <xf numFmtId="0" fontId="77" fillId="5" borderId="21" xfId="0" applyFont="1" applyFill="1" applyBorder="1" applyAlignment="1" applyProtection="1">
      <alignment horizontal="left" vertical="center" wrapText="1"/>
      <protection locked="0"/>
    </xf>
    <xf numFmtId="0" fontId="77" fillId="5" borderId="21" xfId="0" applyFont="1" applyFill="1" applyBorder="1" applyAlignment="1" applyProtection="1">
      <alignment horizontal="left" vertical="center"/>
      <protection locked="0"/>
    </xf>
    <xf numFmtId="0" fontId="62" fillId="5" borderId="21" xfId="0" applyFont="1" applyFill="1" applyBorder="1" applyAlignment="1" applyProtection="1">
      <alignment horizontal="left" vertical="center" wrapText="1"/>
      <protection locked="0"/>
    </xf>
    <xf numFmtId="0" fontId="78" fillId="3" borderId="25" xfId="0" applyFont="1" applyFill="1" applyBorder="1" applyAlignment="1">
      <alignment horizontal="center" vertical="center" wrapText="1" readingOrder="1"/>
    </xf>
    <xf numFmtId="0" fontId="78" fillId="0" borderId="25" xfId="0" applyFont="1" applyBorder="1" applyAlignment="1">
      <alignment horizontal="left" vertical="center" wrapText="1" readingOrder="1"/>
    </xf>
    <xf numFmtId="0" fontId="87" fillId="0" borderId="0" xfId="0" applyFont="1" applyAlignment="1">
      <alignment horizontal="center" vertical="center" wrapText="1"/>
    </xf>
    <xf numFmtId="0" fontId="89" fillId="19" borderId="21" xfId="0" applyFont="1" applyFill="1" applyBorder="1" applyAlignment="1">
      <alignment horizontal="center"/>
    </xf>
    <xf numFmtId="0" fontId="90" fillId="20" borderId="21" xfId="0" applyFont="1" applyFill="1" applyBorder="1" applyAlignment="1">
      <alignment horizontal="center" vertical="center" wrapText="1"/>
    </xf>
    <xf numFmtId="0" fontId="90" fillId="20" borderId="21" xfId="0" applyFont="1" applyFill="1" applyBorder="1" applyAlignment="1">
      <alignment horizontal="center" vertical="center"/>
    </xf>
    <xf numFmtId="0" fontId="7" fillId="3" borderId="5" xfId="1" applyFill="1" applyBorder="1" applyAlignment="1">
      <alignment horizontal="left" vertical="top" wrapText="1"/>
    </xf>
    <xf numFmtId="0" fontId="7" fillId="3" borderId="0" xfId="1" applyFill="1" applyAlignment="1">
      <alignment horizontal="left" vertical="top" wrapText="1"/>
    </xf>
    <xf numFmtId="0" fontId="7" fillId="3" borderId="32" xfId="1" applyFill="1" applyBorder="1" applyAlignment="1">
      <alignment horizontal="left" vertical="top" wrapText="1"/>
    </xf>
    <xf numFmtId="0" fontId="7" fillId="3" borderId="33" xfId="1" applyFill="1" applyBorder="1" applyAlignment="1">
      <alignment horizontal="left" vertical="top" wrapText="1"/>
    </xf>
    <xf numFmtId="0" fontId="7" fillId="3" borderId="34" xfId="1" applyFill="1" applyBorder="1" applyAlignment="1">
      <alignment horizontal="left" vertical="top" wrapText="1"/>
    </xf>
    <xf numFmtId="0" fontId="7" fillId="3" borderId="35" xfId="1" applyFill="1" applyBorder="1" applyAlignment="1">
      <alignment horizontal="left" vertical="top" wrapText="1"/>
    </xf>
    <xf numFmtId="0" fontId="60" fillId="3" borderId="0" xfId="1" applyFont="1" applyFill="1" applyAlignment="1">
      <alignment horizontal="justify" vertical="center" wrapText="1"/>
    </xf>
    <xf numFmtId="0" fontId="54" fillId="3" borderId="1" xfId="0" applyFont="1" applyFill="1" applyBorder="1" applyAlignment="1">
      <alignment horizontal="left" vertical="center" wrapText="1"/>
    </xf>
    <xf numFmtId="0" fontId="48" fillId="3" borderId="1" xfId="1" applyFont="1" applyFill="1" applyBorder="1" applyAlignment="1">
      <alignment horizontal="justify" vertical="center" wrapText="1"/>
    </xf>
    <xf numFmtId="0" fontId="48" fillId="3" borderId="52" xfId="1" applyFont="1" applyFill="1" applyBorder="1" applyAlignment="1">
      <alignment horizontal="justify" vertical="center" wrapText="1"/>
    </xf>
    <xf numFmtId="0" fontId="54" fillId="3" borderId="50" xfId="0" applyFont="1" applyFill="1" applyBorder="1" applyAlignment="1">
      <alignment horizontal="left" vertical="center" wrapText="1"/>
    </xf>
    <xf numFmtId="0" fontId="54" fillId="3" borderId="51" xfId="0" applyFont="1" applyFill="1" applyBorder="1" applyAlignment="1">
      <alignment horizontal="left" vertical="center" wrapText="1"/>
    </xf>
    <xf numFmtId="0" fontId="60" fillId="3" borderId="1" xfId="1" applyFont="1" applyFill="1" applyBorder="1" applyAlignment="1">
      <alignment horizontal="justify" vertical="center" wrapText="1"/>
    </xf>
    <xf numFmtId="0" fontId="60" fillId="3" borderId="52" xfId="1" applyFont="1" applyFill="1" applyBorder="1" applyAlignment="1">
      <alignment horizontal="justify" vertical="center" wrapText="1"/>
    </xf>
    <xf numFmtId="0" fontId="48" fillId="3" borderId="50" xfId="1" applyFont="1" applyFill="1" applyBorder="1" applyAlignment="1">
      <alignment horizontal="justify" vertical="center" wrapText="1"/>
    </xf>
    <xf numFmtId="0" fontId="48" fillId="3" borderId="53" xfId="1" applyFont="1" applyFill="1" applyBorder="1" applyAlignment="1">
      <alignment horizontal="justify" vertical="center" wrapText="1"/>
    </xf>
    <xf numFmtId="0" fontId="60" fillId="3" borderId="0" xfId="1" applyFont="1" applyFill="1" applyAlignment="1">
      <alignment horizontal="left" vertical="center" wrapText="1"/>
    </xf>
    <xf numFmtId="0" fontId="48" fillId="3" borderId="0" xfId="1" applyFont="1" applyFill="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48" fillId="3" borderId="5" xfId="1" applyFont="1" applyFill="1" applyBorder="1" applyAlignment="1">
      <alignment horizontal="left" vertical="top" wrapText="1"/>
    </xf>
    <xf numFmtId="0" fontId="48" fillId="3" borderId="0" xfId="1" applyFont="1" applyFill="1" applyAlignment="1">
      <alignment horizontal="left" vertical="top" wrapText="1"/>
    </xf>
    <xf numFmtId="0" fontId="48" fillId="3" borderId="32" xfId="1" applyFont="1" applyFill="1" applyBorder="1" applyAlignment="1">
      <alignment horizontal="left" vertical="top" wrapText="1"/>
    </xf>
    <xf numFmtId="0" fontId="55" fillId="4" borderId="17" xfId="2" applyFont="1" applyFill="1" applyBorder="1" applyAlignment="1">
      <alignment horizontal="center" vertical="center" wrapText="1"/>
    </xf>
    <xf numFmtId="0" fontId="54" fillId="7" borderId="50" xfId="0" applyFont="1" applyFill="1" applyBorder="1" applyAlignment="1">
      <alignment horizontal="left" vertical="center" wrapText="1"/>
    </xf>
    <xf numFmtId="0" fontId="54" fillId="7" borderId="51" xfId="0" applyFont="1" applyFill="1" applyBorder="1" applyAlignment="1">
      <alignment horizontal="left" vertical="center" wrapText="1"/>
    </xf>
    <xf numFmtId="0" fontId="48" fillId="3" borderId="16" xfId="1" applyFont="1" applyFill="1" applyBorder="1" applyAlignment="1">
      <alignment horizontal="justify" vertical="center" wrapText="1"/>
    </xf>
    <xf numFmtId="0" fontId="48" fillId="3" borderId="46" xfId="1" applyFont="1" applyFill="1" applyBorder="1" applyAlignment="1">
      <alignment horizontal="justify" vertical="center" wrapText="1"/>
    </xf>
    <xf numFmtId="0" fontId="55" fillId="4" borderId="17" xfId="1" applyFont="1" applyFill="1" applyBorder="1" applyAlignment="1">
      <alignment horizontal="center" vertical="center"/>
    </xf>
    <xf numFmtId="0" fontId="55" fillId="4" borderId="20" xfId="1" applyFont="1" applyFill="1" applyBorder="1" applyAlignment="1">
      <alignment horizontal="center" vertical="center"/>
    </xf>
    <xf numFmtId="0" fontId="60" fillId="3" borderId="0" xfId="1" applyFont="1" applyFill="1" applyAlignment="1">
      <alignment horizontal="center" vertical="center" wrapText="1"/>
    </xf>
    <xf numFmtId="0" fontId="51" fillId="4" borderId="2" xfId="1" applyFont="1" applyFill="1" applyBorder="1" applyAlignment="1">
      <alignment horizontal="center" vertical="center" wrapText="1"/>
    </xf>
    <xf numFmtId="0" fontId="51" fillId="4" borderId="36" xfId="1" applyFont="1" applyFill="1" applyBorder="1" applyAlignment="1">
      <alignment horizontal="center" vertical="center" wrapText="1"/>
    </xf>
    <xf numFmtId="0" fontId="51" fillId="4" borderId="37" xfId="1" applyFont="1" applyFill="1" applyBorder="1" applyAlignment="1">
      <alignment horizontal="center" vertical="center" wrapText="1"/>
    </xf>
    <xf numFmtId="0" fontId="52" fillId="3" borderId="3" xfId="1" quotePrefix="1" applyFont="1" applyFill="1" applyBorder="1" applyAlignment="1">
      <alignment horizontal="left" vertical="top" wrapText="1"/>
    </xf>
    <xf numFmtId="0" fontId="52" fillId="3" borderId="4" xfId="1" quotePrefix="1" applyFont="1" applyFill="1" applyBorder="1" applyAlignment="1">
      <alignment horizontal="left" vertical="top" wrapText="1"/>
    </xf>
    <xf numFmtId="0" fontId="53" fillId="3" borderId="4" xfId="1" quotePrefix="1" applyFont="1" applyFill="1" applyBorder="1" applyAlignment="1">
      <alignment horizontal="left" vertical="top" wrapText="1"/>
    </xf>
    <xf numFmtId="0" fontId="53" fillId="3" borderId="38" xfId="1" quotePrefix="1" applyFont="1" applyFill="1" applyBorder="1" applyAlignment="1">
      <alignment horizontal="left" vertical="top" wrapText="1"/>
    </xf>
    <xf numFmtId="0" fontId="47" fillId="3" borderId="39" xfId="1" quotePrefix="1" applyFont="1" applyFill="1" applyBorder="1" applyAlignment="1">
      <alignment horizontal="justify" vertical="center" wrapText="1"/>
    </xf>
    <xf numFmtId="0" fontId="47" fillId="3" borderId="40" xfId="1" quotePrefix="1" applyFont="1" applyFill="1" applyBorder="1" applyAlignment="1">
      <alignment horizontal="justify" vertical="center" wrapText="1"/>
    </xf>
    <xf numFmtId="0" fontId="47" fillId="3" borderId="18" xfId="1" quotePrefix="1" applyFont="1" applyFill="1" applyBorder="1" applyAlignment="1">
      <alignment horizontal="justify" vertical="center" wrapText="1"/>
    </xf>
    <xf numFmtId="0" fontId="48" fillId="0" borderId="5" xfId="1" quotePrefix="1" applyFont="1" applyBorder="1" applyAlignment="1">
      <alignment horizontal="left" vertical="top" wrapText="1"/>
    </xf>
    <xf numFmtId="0" fontId="48" fillId="0" borderId="0" xfId="1" quotePrefix="1" applyFont="1" applyAlignment="1">
      <alignment horizontal="left" vertical="top" wrapText="1"/>
    </xf>
    <xf numFmtId="0" fontId="48" fillId="0" borderId="32" xfId="1" quotePrefix="1" applyFont="1" applyBorder="1" applyAlignment="1">
      <alignment horizontal="left" vertical="top" wrapText="1"/>
    </xf>
    <xf numFmtId="0" fontId="55" fillId="4" borderId="30" xfId="2" applyFont="1" applyFill="1" applyBorder="1" applyAlignment="1">
      <alignment horizontal="center" vertical="center" wrapText="1"/>
    </xf>
    <xf numFmtId="0" fontId="55" fillId="4" borderId="43" xfId="2" applyFont="1" applyFill="1" applyBorder="1" applyAlignment="1">
      <alignment horizontal="center" vertical="center" wrapText="1"/>
    </xf>
    <xf numFmtId="0" fontId="55" fillId="4" borderId="44" xfId="1" applyFont="1" applyFill="1" applyBorder="1" applyAlignment="1">
      <alignment horizontal="center" vertical="center"/>
    </xf>
    <xf numFmtId="0" fontId="55" fillId="4" borderId="37" xfId="1" applyFont="1" applyFill="1" applyBorder="1" applyAlignment="1">
      <alignment horizontal="center" vertical="center"/>
    </xf>
    <xf numFmtId="0" fontId="54" fillId="3" borderId="8" xfId="0" applyFont="1" applyFill="1" applyBorder="1" applyAlignment="1">
      <alignment horizontal="left" vertical="center" wrapText="1"/>
    </xf>
    <xf numFmtId="0" fontId="54" fillId="3" borderId="6" xfId="0" applyFont="1" applyFill="1" applyBorder="1" applyAlignment="1">
      <alignment horizontal="left" vertical="center" wrapText="1"/>
    </xf>
    <xf numFmtId="0" fontId="48" fillId="3" borderId="7" xfId="1" applyFont="1" applyFill="1" applyBorder="1" applyAlignment="1">
      <alignment horizontal="justify" vertical="center" wrapText="1"/>
    </xf>
    <xf numFmtId="0" fontId="54" fillId="3" borderId="47" xfId="0" applyFont="1" applyFill="1" applyBorder="1" applyAlignment="1">
      <alignment vertical="center" wrapText="1"/>
    </xf>
    <xf numFmtId="0" fontId="54" fillId="3" borderId="8" xfId="0" applyFont="1" applyFill="1" applyBorder="1" applyAlignment="1">
      <alignment vertical="center" wrapText="1"/>
    </xf>
    <xf numFmtId="0" fontId="54" fillId="3" borderId="6" xfId="0" applyFont="1" applyFill="1" applyBorder="1" applyAlignment="1">
      <alignment vertical="center" wrapText="1"/>
    </xf>
    <xf numFmtId="0" fontId="54" fillId="3" borderId="48" xfId="0" applyFont="1" applyFill="1" applyBorder="1" applyAlignment="1">
      <alignment vertical="center" wrapText="1"/>
    </xf>
    <xf numFmtId="0" fontId="54" fillId="3" borderId="49" xfId="0" applyFont="1" applyFill="1" applyBorder="1" applyAlignment="1">
      <alignment vertical="center" wrapText="1"/>
    </xf>
    <xf numFmtId="0" fontId="54" fillId="7" borderId="1" xfId="0" applyFont="1" applyFill="1" applyBorder="1" applyAlignment="1">
      <alignment horizontal="left" vertical="center" wrapText="1"/>
    </xf>
    <xf numFmtId="0" fontId="67" fillId="3" borderId="1" xfId="0" applyFont="1" applyFill="1" applyBorder="1" applyAlignment="1">
      <alignment horizontal="center" vertical="center"/>
    </xf>
    <xf numFmtId="0" fontId="67" fillId="3" borderId="50" xfId="0" applyFont="1" applyFill="1" applyBorder="1" applyAlignment="1">
      <alignment horizontal="center" vertical="center"/>
    </xf>
    <xf numFmtId="0" fontId="67" fillId="4" borderId="1" xfId="0" applyFont="1" applyFill="1" applyBorder="1" applyAlignment="1">
      <alignment horizontal="left" vertical="center"/>
    </xf>
    <xf numFmtId="0" fontId="12" fillId="3" borderId="9" xfId="0" applyFont="1" applyFill="1" applyBorder="1" applyAlignment="1" applyProtection="1">
      <alignment horizontal="justify" vertical="center" wrapText="1"/>
      <protection locked="0"/>
    </xf>
    <xf numFmtId="0" fontId="12" fillId="3" borderId="1" xfId="0" applyFont="1" applyFill="1" applyBorder="1" applyAlignment="1" applyProtection="1">
      <alignment horizontal="justify" vertical="center" wrapText="1"/>
      <protection locked="0"/>
    </xf>
    <xf numFmtId="0" fontId="69" fillId="4" borderId="1" xfId="0" applyFont="1" applyFill="1" applyBorder="1" applyAlignment="1">
      <alignment horizontal="center" vertical="center" wrapText="1"/>
    </xf>
    <xf numFmtId="0" fontId="69" fillId="16"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center" wrapText="1"/>
    </xf>
    <xf numFmtId="0" fontId="21" fillId="0" borderId="1" xfId="0" applyFont="1" applyBorder="1" applyAlignment="1">
      <alignment horizontal="center" vertical="center" wrapText="1"/>
    </xf>
    <xf numFmtId="9" fontId="21" fillId="0" borderId="1" xfId="4" applyFont="1" applyFill="1" applyBorder="1" applyAlignment="1">
      <alignment horizontal="center" vertical="center" wrapText="1"/>
    </xf>
    <xf numFmtId="0" fontId="67" fillId="16" borderId="1" xfId="0" applyFont="1" applyFill="1" applyBorder="1" applyAlignment="1" applyProtection="1">
      <alignment horizontal="center" vertical="center" wrapText="1"/>
      <protection locked="0"/>
    </xf>
    <xf numFmtId="0" fontId="67" fillId="4" borderId="1" xfId="0" applyFont="1" applyFill="1" applyBorder="1" applyAlignment="1">
      <alignment horizontal="center" vertical="center"/>
    </xf>
    <xf numFmtId="0" fontId="67" fillId="16" borderId="1" xfId="0" applyFont="1" applyFill="1" applyBorder="1" applyAlignment="1" applyProtection="1">
      <alignment horizontal="center" vertical="center"/>
      <protection locked="0"/>
    </xf>
    <xf numFmtId="0" fontId="67" fillId="4" borderId="1" xfId="0" applyFont="1" applyFill="1" applyBorder="1" applyAlignment="1">
      <alignment horizontal="center" vertical="center" textRotation="1"/>
    </xf>
    <xf numFmtId="0" fontId="67" fillId="4" borderId="1" xfId="0" applyFont="1" applyFill="1" applyBorder="1" applyAlignment="1">
      <alignment horizontal="center" vertical="center" wrapText="1"/>
    </xf>
    <xf numFmtId="0" fontId="21" fillId="0" borderId="1" xfId="0" applyFont="1" applyBorder="1" applyAlignment="1">
      <alignment horizontal="left" vertical="center" wrapText="1"/>
    </xf>
    <xf numFmtId="9" fontId="12" fillId="0" borderId="1" xfId="4" applyFont="1" applyFill="1" applyBorder="1" applyAlignment="1">
      <alignment horizontal="center" vertical="center" wrapText="1"/>
    </xf>
    <xf numFmtId="0" fontId="21" fillId="0" borderId="1" xfId="0" applyFont="1" applyBorder="1" applyAlignment="1">
      <alignment horizontal="justify" vertical="center" wrapText="1"/>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4" fillId="4" borderId="56" xfId="0" applyFont="1" applyFill="1" applyBorder="1" applyAlignment="1">
      <alignment horizontal="left" vertical="center"/>
    </xf>
    <xf numFmtId="0" fontId="4" fillId="4" borderId="57" xfId="0" applyFont="1" applyFill="1" applyBorder="1" applyAlignment="1">
      <alignment horizontal="left" vertical="center"/>
    </xf>
    <xf numFmtId="0" fontId="3" fillId="4" borderId="61" xfId="0" applyFont="1" applyFill="1" applyBorder="1" applyAlignment="1">
      <alignment horizontal="center" vertical="center"/>
    </xf>
    <xf numFmtId="0" fontId="1" fillId="3" borderId="50" xfId="0" applyFont="1" applyFill="1" applyBorder="1" applyAlignment="1" applyProtection="1">
      <alignment horizontal="justify" vertical="center" wrapText="1"/>
      <protection locked="0"/>
    </xf>
    <xf numFmtId="0" fontId="0" fillId="0" borderId="55" xfId="0" applyBorder="1" applyAlignment="1">
      <alignment horizontal="justify" vertical="center" wrapText="1"/>
    </xf>
    <xf numFmtId="0" fontId="0" fillId="0" borderId="51" xfId="0" applyBorder="1" applyAlignment="1">
      <alignment horizontal="justify" vertical="center" wrapText="1"/>
    </xf>
    <xf numFmtId="0" fontId="25" fillId="4" borderId="0" xfId="0" applyFont="1" applyFill="1" applyAlignment="1">
      <alignment horizontal="center" vertical="center"/>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3" fillId="4" borderId="62"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64" xfId="0" applyFont="1" applyFill="1" applyBorder="1" applyAlignment="1">
      <alignment horizontal="center" vertical="center" wrapText="1"/>
    </xf>
    <xf numFmtId="2" fontId="12" fillId="0" borderId="1" xfId="3"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3" fillId="4" borderId="61" xfId="0" applyFont="1" applyFill="1" applyBorder="1" applyAlignment="1">
      <alignment horizontal="center" vertical="center" textRotation="1"/>
    </xf>
    <xf numFmtId="0" fontId="3" fillId="4" borderId="58" xfId="0" applyFont="1" applyFill="1" applyBorder="1" applyAlignment="1">
      <alignment horizontal="center" vertical="center" textRotation="1"/>
    </xf>
    <xf numFmtId="0" fontId="3" fillId="4" borderId="58" xfId="0" applyFont="1" applyFill="1" applyBorder="1" applyAlignment="1">
      <alignment horizontal="center" vertical="center"/>
    </xf>
    <xf numFmtId="3" fontId="3" fillId="4" borderId="61" xfId="0" applyNumberFormat="1" applyFont="1" applyFill="1" applyBorder="1" applyAlignment="1">
      <alignment horizontal="center" vertical="center"/>
    </xf>
    <xf numFmtId="3" fontId="3" fillId="4" borderId="58" xfId="0" applyNumberFormat="1" applyFont="1" applyFill="1" applyBorder="1" applyAlignment="1">
      <alignment horizontal="center" vertical="center"/>
    </xf>
    <xf numFmtId="0" fontId="3" fillId="4" borderId="61" xfId="0" applyFont="1" applyFill="1" applyBorder="1" applyAlignment="1">
      <alignment horizontal="center" vertical="center" textRotation="90" wrapText="1"/>
    </xf>
    <xf numFmtId="0" fontId="3" fillId="4" borderId="58" xfId="0" applyFont="1" applyFill="1" applyBorder="1" applyAlignment="1">
      <alignment horizontal="center" vertical="center" textRotation="90" wrapText="1"/>
    </xf>
    <xf numFmtId="0" fontId="3" fillId="4" borderId="61"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0" fillId="0" borderId="78" xfId="0" applyBorder="1" applyAlignment="1">
      <alignment horizontal="center" vertical="center" wrapText="1"/>
    </xf>
    <xf numFmtId="0" fontId="0" fillId="0" borderId="81" xfId="0" applyBorder="1" applyAlignment="1">
      <alignment horizontal="center" vertical="center" wrapText="1"/>
    </xf>
    <xf numFmtId="0" fontId="0" fillId="0" borderId="84"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0" fillId="0" borderId="85" xfId="0" applyBorder="1" applyAlignment="1">
      <alignment horizontal="center" vertical="center" wrapText="1"/>
    </xf>
    <xf numFmtId="0" fontId="0" fillId="0" borderId="9" xfId="0" applyBorder="1" applyAlignment="1">
      <alignment horizontal="center" vertical="center" wrapText="1"/>
    </xf>
    <xf numFmtId="0" fontId="0" fillId="0" borderId="54" xfId="0" applyBorder="1" applyAlignment="1">
      <alignment horizontal="center" vertical="center" wrapText="1"/>
    </xf>
    <xf numFmtId="0" fontId="24" fillId="0" borderId="42"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54" xfId="0" applyFont="1" applyBorder="1" applyAlignment="1">
      <alignment horizontal="center" vertical="center" wrapText="1"/>
    </xf>
    <xf numFmtId="0" fontId="0" fillId="0" borderId="82" xfId="0" applyBorder="1" applyAlignment="1">
      <alignment horizontal="center" vertical="center" wrapText="1"/>
    </xf>
    <xf numFmtId="0" fontId="0" fillId="0" borderId="88" xfId="0" applyBorder="1" applyAlignment="1">
      <alignment horizontal="center" vertical="center" wrapText="1"/>
    </xf>
    <xf numFmtId="0" fontId="3" fillId="4" borderId="71" xfId="0" applyFont="1" applyFill="1" applyBorder="1" applyAlignment="1">
      <alignment horizontal="center" vertical="center"/>
    </xf>
    <xf numFmtId="0" fontId="3" fillId="4" borderId="72" xfId="0" applyFont="1" applyFill="1" applyBorder="1" applyAlignment="1">
      <alignment horizontal="center" vertical="center"/>
    </xf>
    <xf numFmtId="0" fontId="4" fillId="4" borderId="1" xfId="0" applyFont="1" applyFill="1" applyBorder="1" applyAlignment="1">
      <alignment horizontal="left" vertical="center"/>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3" fillId="4" borderId="74" xfId="0" applyFont="1" applyFill="1" applyBorder="1" applyAlignment="1">
      <alignment horizontal="center" vertical="center" wrapText="1"/>
    </xf>
    <xf numFmtId="0" fontId="3" fillId="4" borderId="69" xfId="0" applyFont="1" applyFill="1" applyBorder="1" applyAlignment="1">
      <alignment horizontal="center" vertical="center" wrapText="1"/>
    </xf>
    <xf numFmtId="0" fontId="3" fillId="4" borderId="59" xfId="0" applyFont="1" applyFill="1" applyBorder="1" applyAlignment="1">
      <alignment horizontal="center" vertical="center"/>
    </xf>
    <xf numFmtId="0" fontId="3" fillId="4" borderId="60"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70" xfId="0" applyFont="1" applyFill="1" applyBorder="1" applyAlignment="1">
      <alignment horizontal="center" vertical="center"/>
    </xf>
    <xf numFmtId="2" fontId="0" fillId="0" borderId="42"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85" xfId="0" applyNumberFormat="1" applyBorder="1" applyAlignment="1">
      <alignment horizontal="center" vertical="center" wrapText="1"/>
    </xf>
    <xf numFmtId="0" fontId="0" fillId="3" borderId="7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86" xfId="0" applyFill="1" applyBorder="1" applyAlignment="1">
      <alignment horizontal="center" vertical="center" wrapText="1"/>
    </xf>
    <xf numFmtId="9" fontId="0" fillId="0" borderId="42"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85" xfId="0" applyNumberFormat="1" applyBorder="1" applyAlignment="1">
      <alignment horizontal="center" vertical="center" wrapText="1"/>
    </xf>
    <xf numFmtId="2" fontId="0" fillId="0" borderId="54" xfId="0" applyNumberFormat="1" applyBorder="1" applyAlignment="1">
      <alignment horizontal="center" vertical="center" wrapText="1"/>
    </xf>
    <xf numFmtId="0" fontId="0" fillId="0" borderId="1" xfId="0" applyBorder="1" applyAlignment="1">
      <alignment horizontal="center" vertical="center"/>
    </xf>
    <xf numFmtId="0" fontId="0" fillId="0" borderId="85" xfId="0" applyBorder="1" applyAlignment="1">
      <alignment horizontal="center" vertical="center"/>
    </xf>
    <xf numFmtId="0" fontId="0" fillId="0" borderId="54" xfId="0" applyBorder="1" applyAlignment="1">
      <alignment horizontal="center" vertical="center"/>
    </xf>
    <xf numFmtId="2" fontId="0" fillId="0" borderId="9" xfId="0" applyNumberFormat="1" applyBorder="1" applyAlignment="1">
      <alignment horizontal="center" vertical="center" wrapText="1"/>
    </xf>
    <xf numFmtId="9" fontId="0" fillId="0" borderId="9" xfId="0" applyNumberFormat="1" applyBorder="1" applyAlignment="1">
      <alignment horizontal="center" vertical="center" wrapText="1"/>
    </xf>
    <xf numFmtId="9" fontId="0" fillId="0" borderId="54" xfId="0" applyNumberFormat="1" applyBorder="1" applyAlignment="1">
      <alignment horizontal="center" vertical="center" wrapText="1"/>
    </xf>
    <xf numFmtId="0" fontId="0" fillId="3" borderId="42" xfId="0" applyFill="1" applyBorder="1" applyAlignment="1">
      <alignment horizontal="center" vertical="center" wrapText="1"/>
    </xf>
    <xf numFmtId="0" fontId="0" fillId="3" borderId="1" xfId="0" applyFill="1" applyBorder="1" applyAlignment="1">
      <alignment horizontal="center" vertical="center" wrapText="1"/>
    </xf>
    <xf numFmtId="0" fontId="0" fillId="3" borderId="85" xfId="0" applyFill="1" applyBorder="1" applyAlignment="1">
      <alignment horizontal="center" vertical="center" wrapText="1"/>
    </xf>
    <xf numFmtId="0" fontId="5" fillId="3" borderId="1" xfId="0" applyFont="1" applyFill="1" applyBorder="1" applyAlignment="1">
      <alignment horizontal="center" vertical="center"/>
    </xf>
    <xf numFmtId="0" fontId="25" fillId="4" borderId="1" xfId="0" applyFont="1" applyFill="1" applyBorder="1" applyAlignment="1">
      <alignment horizontal="center" vertical="center"/>
    </xf>
    <xf numFmtId="0" fontId="3" fillId="3" borderId="75" xfId="0" applyFont="1" applyFill="1" applyBorder="1" applyAlignment="1">
      <alignment horizontal="center" vertical="center" wrapText="1"/>
    </xf>
    <xf numFmtId="0" fontId="3" fillId="3" borderId="77" xfId="0" applyFont="1" applyFill="1" applyBorder="1" applyAlignment="1">
      <alignment horizontal="center" vertical="center" wrapText="1"/>
    </xf>
    <xf numFmtId="0" fontId="44" fillId="0" borderId="1" xfId="0" applyFont="1" applyBorder="1" applyAlignment="1">
      <alignment horizontal="left" vertical="center" wrapText="1"/>
    </xf>
    <xf numFmtId="0" fontId="39" fillId="0" borderId="90" xfId="0" applyFont="1" applyBorder="1" applyAlignment="1">
      <alignment horizontal="center" vertical="center"/>
    </xf>
    <xf numFmtId="0" fontId="39" fillId="0" borderId="4" xfId="0" applyFont="1" applyBorder="1" applyAlignment="1">
      <alignment horizontal="center" vertical="center"/>
    </xf>
    <xf numFmtId="0" fontId="41" fillId="6" borderId="1" xfId="0" applyFont="1" applyFill="1" applyBorder="1" applyAlignment="1">
      <alignment horizontal="center" vertical="center" wrapText="1" readingOrder="1"/>
    </xf>
    <xf numFmtId="0" fontId="41" fillId="6" borderId="0" xfId="0" applyFont="1" applyFill="1" applyAlignment="1">
      <alignment horizontal="center" vertical="center" wrapText="1" readingOrder="1"/>
    </xf>
    <xf numFmtId="0" fontId="44" fillId="0" borderId="1" xfId="0" applyFont="1" applyBorder="1" applyAlignment="1">
      <alignment horizontal="left" vertical="top" wrapText="1"/>
    </xf>
    <xf numFmtId="0" fontId="14" fillId="3" borderId="34" xfId="0" applyFont="1" applyFill="1" applyBorder="1" applyAlignment="1">
      <alignment horizontal="center"/>
    </xf>
    <xf numFmtId="0" fontId="14" fillId="3" borderId="35" xfId="0" applyFont="1" applyFill="1" applyBorder="1" applyAlignment="1">
      <alignment horizontal="center"/>
    </xf>
    <xf numFmtId="0" fontId="13" fillId="3" borderId="1" xfId="0" applyFont="1" applyFill="1" applyBorder="1" applyAlignment="1">
      <alignment horizontal="center" vertical="center" wrapText="1"/>
    </xf>
    <xf numFmtId="0" fontId="30" fillId="14" borderId="95" xfId="0" applyFont="1" applyFill="1" applyBorder="1" applyAlignment="1">
      <alignment horizontal="center" vertical="center" wrapText="1" readingOrder="1"/>
    </xf>
    <xf numFmtId="0" fontId="30" fillId="14" borderId="96" xfId="0" applyFont="1" applyFill="1" applyBorder="1" applyAlignment="1">
      <alignment horizontal="center" vertical="center" wrapText="1" readingOrder="1"/>
    </xf>
    <xf numFmtId="0" fontId="30" fillId="14" borderId="97" xfId="0" applyFont="1" applyFill="1" applyBorder="1" applyAlignment="1">
      <alignment horizontal="center" vertical="center" wrapText="1" readingOrder="1"/>
    </xf>
    <xf numFmtId="0" fontId="30" fillId="13" borderId="95" xfId="0" applyFont="1" applyFill="1" applyBorder="1" applyAlignment="1">
      <alignment horizontal="center" vertical="center" wrapText="1" readingOrder="1"/>
    </xf>
    <xf numFmtId="0" fontId="30" fillId="13" borderId="96" xfId="0" applyFont="1" applyFill="1" applyBorder="1" applyAlignment="1">
      <alignment horizontal="center" vertical="center" wrapText="1" readingOrder="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4" fillId="5" borderId="0" xfId="0" applyFont="1" applyFill="1" applyAlignment="1">
      <alignment horizontal="center" vertical="center" wrapText="1"/>
    </xf>
    <xf numFmtId="0" fontId="30" fillId="18" borderId="95" xfId="0" applyFont="1" applyFill="1" applyBorder="1" applyAlignment="1">
      <alignment horizontal="center" vertical="center" wrapText="1" readingOrder="1"/>
    </xf>
    <xf numFmtId="0" fontId="30" fillId="18" borderId="96" xfId="0" applyFont="1" applyFill="1" applyBorder="1" applyAlignment="1">
      <alignment horizontal="center" vertical="center" wrapText="1" readingOrder="1"/>
    </xf>
    <xf numFmtId="0" fontId="50" fillId="0" borderId="5" xfId="0" applyFont="1" applyBorder="1" applyAlignment="1">
      <alignment horizontal="center" vertical="center" wrapText="1"/>
    </xf>
    <xf numFmtId="0" fontId="50" fillId="0" borderId="0" xfId="0" applyFont="1" applyAlignment="1">
      <alignment horizontal="center" vertical="center" wrapText="1"/>
    </xf>
    <xf numFmtId="0" fontId="29" fillId="12" borderId="0" xfId="0" applyFont="1" applyFill="1" applyAlignment="1">
      <alignment horizontal="center" vertical="center" wrapText="1" readingOrder="1"/>
    </xf>
    <xf numFmtId="0" fontId="29" fillId="12" borderId="32" xfId="0" applyFont="1" applyFill="1" applyBorder="1" applyAlignment="1">
      <alignment horizontal="center" vertical="center" wrapText="1" readingOrder="1"/>
    </xf>
    <xf numFmtId="0" fontId="29" fillId="12" borderId="5" xfId="0" applyFont="1" applyFill="1" applyBorder="1" applyAlignment="1">
      <alignment horizontal="center" vertical="center" textRotation="90" wrapText="1" readingOrder="1"/>
    </xf>
    <xf numFmtId="0" fontId="29" fillId="12" borderId="0" xfId="0" applyFont="1" applyFill="1" applyAlignment="1">
      <alignment horizontal="center" vertical="center" textRotation="90" wrapText="1" readingOrder="1"/>
    </xf>
    <xf numFmtId="0" fontId="30" fillId="7" borderId="95" xfId="0" applyFont="1" applyFill="1" applyBorder="1" applyAlignment="1">
      <alignment horizontal="center" vertical="center" wrapText="1" readingOrder="1"/>
    </xf>
    <xf numFmtId="0" fontId="30" fillId="7" borderId="96" xfId="0" applyFont="1" applyFill="1" applyBorder="1" applyAlignment="1">
      <alignment horizontal="center" vertical="center" wrapText="1" readingOrder="1"/>
    </xf>
    <xf numFmtId="0" fontId="13" fillId="0" borderId="1" xfId="0" applyFont="1" applyBorder="1" applyAlignment="1">
      <alignment horizontal="center" vertical="center" wrapText="1"/>
    </xf>
    <xf numFmtId="1" fontId="21" fillId="0" borderId="42" xfId="0" applyNumberFormat="1" applyFont="1" applyBorder="1" applyAlignment="1" applyProtection="1">
      <alignment horizontal="center" vertical="center" wrapText="1"/>
      <protection locked="0"/>
    </xf>
    <xf numFmtId="1" fontId="21" fillId="0" borderId="1" xfId="0" applyNumberFormat="1" applyFont="1" applyBorder="1" applyAlignment="1" applyProtection="1">
      <alignment horizontal="center" vertical="center" wrapText="1"/>
      <protection locked="0"/>
    </xf>
    <xf numFmtId="1" fontId="21" fillId="0" borderId="78" xfId="0" applyNumberFormat="1" applyFont="1" applyBorder="1" applyAlignment="1" applyProtection="1">
      <alignment horizontal="center" vertical="center" wrapText="1"/>
      <protection locked="0"/>
    </xf>
    <xf numFmtId="1" fontId="21" fillId="0" borderId="81" xfId="0" applyNumberFormat="1" applyFont="1" applyBorder="1" applyAlignment="1" applyProtection="1">
      <alignment horizontal="center" vertical="center" wrapText="1"/>
      <protection locked="0"/>
    </xf>
    <xf numFmtId="1" fontId="21" fillId="11" borderId="81" xfId="0" applyNumberFormat="1" applyFont="1" applyFill="1" applyBorder="1" applyAlignment="1" applyProtection="1">
      <alignment horizontal="center" vertical="center" wrapText="1"/>
      <protection locked="0"/>
    </xf>
    <xf numFmtId="1" fontId="32" fillId="0" borderId="1" xfId="0" applyNumberFormat="1" applyFont="1" applyBorder="1" applyAlignment="1">
      <alignment horizontal="center" vertical="center"/>
    </xf>
    <xf numFmtId="0" fontId="32" fillId="0" borderId="1" xfId="0" applyFont="1" applyBorder="1" applyAlignment="1">
      <alignment horizontal="center" vertical="center"/>
    </xf>
    <xf numFmtId="0" fontId="12" fillId="0" borderId="1" xfId="0" applyFont="1" applyBorder="1" applyAlignment="1">
      <alignment horizontal="justify" vertical="center"/>
    </xf>
    <xf numFmtId="1"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6" fillId="3" borderId="1" xfId="0" applyFont="1" applyFill="1" applyBorder="1" applyAlignment="1">
      <alignment horizontal="center" vertical="center"/>
    </xf>
    <xf numFmtId="0" fontId="71" fillId="4" borderId="1" xfId="0" applyFont="1" applyFill="1" applyBorder="1" applyAlignment="1">
      <alignment horizontal="left" vertical="center"/>
    </xf>
    <xf numFmtId="0" fontId="1" fillId="3" borderId="1" xfId="0" applyFont="1" applyFill="1" applyBorder="1" applyAlignment="1" applyProtection="1">
      <alignment horizontal="justify" vertical="center" wrapText="1"/>
      <protection locked="0"/>
    </xf>
    <xf numFmtId="0" fontId="72" fillId="3" borderId="1" xfId="0" applyFont="1" applyFill="1" applyBorder="1" applyAlignment="1" applyProtection="1">
      <alignment horizontal="justify" vertical="center"/>
      <protection locked="0"/>
    </xf>
    <xf numFmtId="0" fontId="35" fillId="4" borderId="1" xfId="0" applyFont="1" applyFill="1" applyBorder="1" applyAlignment="1">
      <alignment horizontal="center" vertical="center" wrapText="1"/>
    </xf>
    <xf numFmtId="0" fontId="34" fillId="4" borderId="58" xfId="0" applyFont="1" applyFill="1" applyBorder="1" applyAlignment="1">
      <alignment horizontal="center" vertical="center" wrapText="1"/>
    </xf>
    <xf numFmtId="0" fontId="34" fillId="4" borderId="70" xfId="0" applyFont="1" applyFill="1" applyBorder="1" applyAlignment="1">
      <alignment horizontal="center" vertical="center" wrapText="1"/>
    </xf>
    <xf numFmtId="0" fontId="34" fillId="4" borderId="62" xfId="0" applyFont="1" applyFill="1" applyBorder="1" applyAlignment="1">
      <alignment horizontal="center" vertical="center" wrapText="1"/>
    </xf>
    <xf numFmtId="0" fontId="34" fillId="4" borderId="64" xfId="0" applyFont="1" applyFill="1" applyBorder="1" applyAlignment="1">
      <alignment horizontal="center" vertical="center" wrapText="1"/>
    </xf>
    <xf numFmtId="0" fontId="33" fillId="4" borderId="62" xfId="0" applyFont="1" applyFill="1" applyBorder="1" applyAlignment="1" applyProtection="1">
      <alignment horizontal="center" vertical="center" wrapText="1"/>
      <protection locked="0"/>
    </xf>
    <xf numFmtId="0" fontId="33" fillId="4" borderId="62" xfId="0" applyFont="1" applyFill="1" applyBorder="1" applyAlignment="1">
      <alignment horizontal="center" vertical="center"/>
    </xf>
    <xf numFmtId="0" fontId="33" fillId="4" borderId="63" xfId="0" applyFont="1" applyFill="1" applyBorder="1" applyAlignment="1">
      <alignment horizontal="center" vertical="center"/>
    </xf>
    <xf numFmtId="0" fontId="33" fillId="4" borderId="64" xfId="0" applyFont="1" applyFill="1" applyBorder="1" applyAlignment="1">
      <alignment horizontal="center" vertical="center"/>
    </xf>
    <xf numFmtId="0" fontId="33" fillId="16" borderId="61" xfId="0" applyFont="1" applyFill="1" applyBorder="1" applyAlignment="1" applyProtection="1">
      <alignment horizontal="center" vertical="center" wrapText="1"/>
      <protection locked="0"/>
    </xf>
    <xf numFmtId="0" fontId="33" fillId="4" borderId="61" xfId="0" applyFont="1" applyFill="1" applyBorder="1" applyAlignment="1" applyProtection="1">
      <alignment horizontal="center" vertical="center" wrapText="1"/>
      <protection locked="0"/>
    </xf>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52" xfId="0" applyFont="1" applyBorder="1" applyAlignment="1">
      <alignment horizontal="justify" vertical="center" wrapText="1"/>
    </xf>
    <xf numFmtId="0" fontId="12" fillId="0" borderId="52" xfId="0" applyFont="1" applyBorder="1" applyAlignment="1">
      <alignment horizontal="justify" vertical="center"/>
    </xf>
    <xf numFmtId="0" fontId="12" fillId="0" borderId="1" xfId="0" applyFont="1" applyBorder="1" applyAlignment="1" applyProtection="1">
      <alignment horizontal="center" vertical="center"/>
      <protection locked="0"/>
    </xf>
    <xf numFmtId="0" fontId="31" fillId="0" borderId="1" xfId="0" applyFont="1" applyBorder="1" applyAlignment="1">
      <alignment horizontal="justify" vertical="center" wrapText="1"/>
    </xf>
    <xf numFmtId="0" fontId="12" fillId="0" borderId="42" xfId="0" applyFont="1" applyBorder="1" applyAlignment="1" applyProtection="1">
      <alignment horizontal="center" vertical="center"/>
      <protection locked="0"/>
    </xf>
    <xf numFmtId="0" fontId="12" fillId="0" borderId="42" xfId="0" applyFont="1" applyBorder="1" applyAlignment="1">
      <alignment horizontal="justify" vertical="center"/>
    </xf>
    <xf numFmtId="0" fontId="12" fillId="0" borderId="42" xfId="0" applyFont="1" applyBorder="1" applyAlignment="1">
      <alignment horizontal="center" vertical="center"/>
    </xf>
    <xf numFmtId="0" fontId="95" fillId="0" borderId="1" xfId="0" applyFont="1" applyBorder="1" applyAlignment="1">
      <alignment horizontal="justify" vertical="center" wrapText="1"/>
    </xf>
    <xf numFmtId="14" fontId="12" fillId="0" borderId="42" xfId="0" applyNumberFormat="1" applyFont="1" applyBorder="1" applyAlignment="1">
      <alignment horizontal="center" vertical="center"/>
    </xf>
    <xf numFmtId="0" fontId="12" fillId="0" borderId="80" xfId="0" applyFont="1" applyBorder="1" applyAlignment="1">
      <alignment horizontal="justify" vertical="center"/>
    </xf>
    <xf numFmtId="0" fontId="12" fillId="0" borderId="52" xfId="0" applyFont="1" applyBorder="1" applyAlignment="1">
      <alignment horizontal="justify" vertical="top" wrapText="1"/>
    </xf>
    <xf numFmtId="0" fontId="12" fillId="0" borderId="52" xfId="0" applyFont="1" applyBorder="1" applyAlignment="1">
      <alignment horizontal="justify" vertical="top"/>
    </xf>
    <xf numFmtId="0" fontId="27" fillId="0" borderId="54" xfId="0" applyFont="1" applyBorder="1" applyAlignment="1">
      <alignment horizontal="center"/>
    </xf>
    <xf numFmtId="0" fontId="12" fillId="0" borderId="1" xfId="0" applyFont="1" applyBorder="1" applyAlignment="1">
      <alignment horizontal="justify" vertical="top" wrapText="1"/>
    </xf>
    <xf numFmtId="0" fontId="12" fillId="0" borderId="1" xfId="0" applyFont="1" applyBorder="1" applyAlignment="1">
      <alignment horizontal="justify" vertical="top"/>
    </xf>
    <xf numFmtId="0" fontId="94" fillId="0" borderId="1" xfId="0" applyFont="1" applyBorder="1" applyAlignment="1">
      <alignment horizontal="justify" vertical="top" wrapText="1"/>
    </xf>
    <xf numFmtId="1" fontId="21" fillId="0" borderId="42" xfId="0" applyNumberFormat="1" applyFont="1" applyBorder="1" applyAlignment="1">
      <alignment horizontal="center" vertical="center"/>
    </xf>
    <xf numFmtId="1" fontId="32" fillId="0" borderId="42" xfId="0" applyNumberFormat="1" applyFont="1" applyBorder="1" applyAlignment="1">
      <alignment horizontal="center" vertical="center"/>
    </xf>
    <xf numFmtId="0" fontId="94" fillId="0" borderId="42" xfId="0" applyFont="1" applyBorder="1" applyAlignment="1">
      <alignment horizontal="justify" vertical="center"/>
    </xf>
    <xf numFmtId="0" fontId="27" fillId="17" borderId="54" xfId="0" applyFont="1" applyFill="1" applyBorder="1" applyAlignment="1">
      <alignment horizontal="center"/>
    </xf>
    <xf numFmtId="0" fontId="94" fillId="0" borderId="52" xfId="0" applyFont="1" applyBorder="1" applyAlignment="1">
      <alignment horizontal="justify" vertical="center" wrapText="1"/>
    </xf>
    <xf numFmtId="0" fontId="94" fillId="0" borderId="1" xfId="0" applyFont="1" applyBorder="1" applyAlignment="1">
      <alignment horizontal="justify" vertical="center" wrapText="1"/>
    </xf>
    <xf numFmtId="0" fontId="94" fillId="0" borderId="52" xfId="0" applyFont="1" applyBorder="1" applyAlignment="1">
      <alignment horizontal="justify" vertical="top" wrapText="1"/>
    </xf>
    <xf numFmtId="0" fontId="33" fillId="4" borderId="1" xfId="0" applyFont="1" applyFill="1" applyBorder="1" applyAlignment="1">
      <alignment horizontal="center" vertical="center"/>
    </xf>
    <xf numFmtId="0" fontId="33" fillId="16" borderId="1" xfId="0" applyFont="1" applyFill="1" applyBorder="1" applyAlignment="1" applyProtection="1">
      <alignment horizontal="center" vertical="center" wrapText="1"/>
      <protection locked="0"/>
    </xf>
    <xf numFmtId="0" fontId="33" fillId="4" borderId="1" xfId="0" applyFont="1" applyFill="1" applyBorder="1" applyAlignment="1" applyProtection="1">
      <alignment horizontal="center" vertical="center" wrapText="1"/>
      <protection locked="0"/>
    </xf>
    <xf numFmtId="0" fontId="34" fillId="4" borderId="1" xfId="0" applyFont="1" applyFill="1" applyBorder="1" applyAlignment="1">
      <alignment horizontal="center" vertical="center" wrapText="1"/>
    </xf>
    <xf numFmtId="0" fontId="98" fillId="0" borderId="42" xfId="0" applyFont="1" applyBorder="1" applyAlignment="1">
      <alignment horizontal="left" vertical="top" wrapText="1"/>
    </xf>
    <xf numFmtId="0" fontId="12" fillId="0" borderId="1" xfId="0" applyFont="1" applyBorder="1" applyAlignment="1">
      <alignment horizontal="left" vertical="top"/>
    </xf>
    <xf numFmtId="0" fontId="94" fillId="0" borderId="52" xfId="0" applyFont="1" applyBorder="1" applyAlignment="1">
      <alignment horizontal="left" vertical="center" wrapText="1"/>
    </xf>
    <xf numFmtId="0" fontId="12" fillId="0" borderId="52" xfId="0" applyFont="1" applyBorder="1" applyAlignment="1">
      <alignment horizontal="left" vertical="center"/>
    </xf>
    <xf numFmtId="0" fontId="94" fillId="0" borderId="1" xfId="0" applyFont="1" applyBorder="1" applyAlignment="1">
      <alignment horizontal="left" vertical="center" wrapText="1"/>
    </xf>
    <xf numFmtId="0" fontId="12" fillId="0" borderId="1" xfId="0" applyFont="1" applyBorder="1" applyAlignment="1">
      <alignment horizontal="left" vertical="center"/>
    </xf>
    <xf numFmtId="0" fontId="94" fillId="0" borderId="1" xfId="0" applyFont="1" applyBorder="1" applyAlignment="1">
      <alignment horizontal="left" vertical="top"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109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07167" cy="749691"/>
    <xdr:pic>
      <xdr:nvPicPr>
        <xdr:cNvPr id="2" name="Imagen 1">
          <a:extLst>
            <a:ext uri="{FF2B5EF4-FFF2-40B4-BE49-F238E27FC236}">
              <a16:creationId xmlns:a16="http://schemas.microsoft.com/office/drawing/2014/main" id="{6F10B984-88BE-46F3-B543-4B9B0BE0ABE9}"/>
            </a:ext>
          </a:extLst>
        </xdr:cNvPr>
        <xdr:cNvPicPr>
          <a:picLocks noChangeAspect="1"/>
        </xdr:cNvPicPr>
      </xdr:nvPicPr>
      <xdr:blipFill>
        <a:blip xmlns:r="http://schemas.openxmlformats.org/officeDocument/2006/relationships" r:embed="rId1"/>
        <a:stretch>
          <a:fillRect/>
        </a:stretch>
      </xdr:blipFill>
      <xdr:spPr>
        <a:xfrm>
          <a:off x="0" y="0"/>
          <a:ext cx="2307167" cy="749691"/>
        </a:xfrm>
        <a:prstGeom prst="rect">
          <a:avLst/>
        </a:prstGeom>
      </xdr:spPr>
    </xdr:pic>
    <xdr:clientData/>
  </xdr:oneCellAnchor>
  <xdr:twoCellAnchor editAs="oneCell">
    <xdr:from>
      <xdr:col>6</xdr:col>
      <xdr:colOff>1805517</xdr:colOff>
      <xdr:row>0</xdr:row>
      <xdr:rowOff>296334</xdr:rowOff>
    </xdr:from>
    <xdr:to>
      <xdr:col>8</xdr:col>
      <xdr:colOff>91017</xdr:colOff>
      <xdr:row>2</xdr:row>
      <xdr:rowOff>95250</xdr:rowOff>
    </xdr:to>
    <xdr:pic>
      <xdr:nvPicPr>
        <xdr:cNvPr id="3" name="Picture 9">
          <a:extLst>
            <a:ext uri="{FF2B5EF4-FFF2-40B4-BE49-F238E27FC236}">
              <a16:creationId xmlns:a16="http://schemas.microsoft.com/office/drawing/2014/main" id="{8F2FEE43-8F2A-45EF-9E72-1B8CB1833ABE}"/>
            </a:ext>
          </a:extLst>
        </xdr:cNvPr>
        <xdr:cNvPicPr>
          <a:picLocks noChangeAspect="1"/>
        </xdr:cNvPicPr>
      </xdr:nvPicPr>
      <xdr:blipFill>
        <a:blip xmlns:r="http://schemas.openxmlformats.org/officeDocument/2006/relationships" r:embed="rId2"/>
        <a:stretch>
          <a:fillRect/>
        </a:stretch>
      </xdr:blipFill>
      <xdr:spPr>
        <a:xfrm>
          <a:off x="11531600" y="296334"/>
          <a:ext cx="1778000" cy="518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6E91BF4F-C7B1-47EC-9DB9-6F041EF64757}"/>
            </a:ext>
          </a:extLst>
        </xdr:cNvPr>
        <xdr:cNvSpPr txBox="1"/>
      </xdr:nvSpPr>
      <xdr:spPr>
        <a:xfrm>
          <a:off x="13957935" y="50158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2519910E-6CC5-4E9A-8219-EA5B734B038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1281</xdr:colOff>
      <xdr:row>0</xdr:row>
      <xdr:rowOff>773535</xdr:rowOff>
    </xdr:to>
    <xdr:pic>
      <xdr:nvPicPr>
        <xdr:cNvPr id="4" name="Picture 9">
          <a:extLst>
            <a:ext uri="{FF2B5EF4-FFF2-40B4-BE49-F238E27FC236}">
              <a16:creationId xmlns:a16="http://schemas.microsoft.com/office/drawing/2014/main" id="{29FE41A4-E77D-47E2-AAE0-AA91A2DA3B1D}"/>
            </a:ext>
          </a:extLst>
        </xdr:cNvPr>
        <xdr:cNvPicPr>
          <a:picLocks noChangeAspect="1"/>
        </xdr:cNvPicPr>
      </xdr:nvPicPr>
      <xdr:blipFill>
        <a:blip xmlns:r="http://schemas.openxmlformats.org/officeDocument/2006/relationships" r:embed="rId2"/>
        <a:stretch>
          <a:fillRect/>
        </a:stretch>
      </xdr:blipFill>
      <xdr:spPr>
        <a:xfrm>
          <a:off x="12111568" y="224895"/>
          <a:ext cx="1529513"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AA2E0C00-698F-4E14-9A68-A2582F4FFCD4}"/>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BE2B00EB-B616-44C8-B900-17B52A8DA1E3}"/>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067D76C0-6367-4407-AEF4-ACDA784A8874}"/>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7991</xdr:colOff>
      <xdr:row>0</xdr:row>
      <xdr:rowOff>0</xdr:rowOff>
    </xdr:from>
    <xdr:to>
      <xdr:col>1</xdr:col>
      <xdr:colOff>1569486</xdr:colOff>
      <xdr:row>3</xdr:row>
      <xdr:rowOff>19050</xdr:rowOff>
    </xdr:to>
    <xdr:pic>
      <xdr:nvPicPr>
        <xdr:cNvPr id="2" name="Imagen 1">
          <a:extLst>
            <a:ext uri="{FF2B5EF4-FFF2-40B4-BE49-F238E27FC236}">
              <a16:creationId xmlns:a16="http://schemas.microsoft.com/office/drawing/2014/main" id="{39B6A7FE-EE3D-4DF6-9025-6B7C9972E6E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91" y="0"/>
          <a:ext cx="189487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848507</xdr:colOff>
      <xdr:row>2</xdr:row>
      <xdr:rowOff>238124</xdr:rowOff>
    </xdr:to>
    <xdr:pic>
      <xdr:nvPicPr>
        <xdr:cNvPr id="2" name="Imagen 1">
          <a:extLst>
            <a:ext uri="{FF2B5EF4-FFF2-40B4-BE49-F238E27FC236}">
              <a16:creationId xmlns:a16="http://schemas.microsoft.com/office/drawing/2014/main" id="{B92F3EB5-83A4-4A0C-9398-0C426D7D9602}"/>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74674" cy="78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35012</xdr:colOff>
      <xdr:row>0</xdr:row>
      <xdr:rowOff>81642</xdr:rowOff>
    </xdr:from>
    <xdr:to>
      <xdr:col>2</xdr:col>
      <xdr:colOff>190500</xdr:colOff>
      <xdr:row>2</xdr:row>
      <xdr:rowOff>229783</xdr:rowOff>
    </xdr:to>
    <xdr:pic>
      <xdr:nvPicPr>
        <xdr:cNvPr id="4" name="Imagen 3">
          <a:extLst>
            <a:ext uri="{FF2B5EF4-FFF2-40B4-BE49-F238E27FC236}">
              <a16:creationId xmlns:a16="http://schemas.microsoft.com/office/drawing/2014/main" id="{1A43B214-DB36-4342-9437-F749A58979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12" y="81642"/>
          <a:ext cx="3094631" cy="84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881062</xdr:colOff>
      <xdr:row>2</xdr:row>
      <xdr:rowOff>15874</xdr:rowOff>
    </xdr:to>
    <xdr:pic>
      <xdr:nvPicPr>
        <xdr:cNvPr id="3" name="Imagen 2">
          <a:extLst>
            <a:ext uri="{FF2B5EF4-FFF2-40B4-BE49-F238E27FC236}">
              <a16:creationId xmlns:a16="http://schemas.microsoft.com/office/drawing/2014/main" id="{1425B986-0AE6-4A22-A7DC-3FB25E018B45}"/>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86062"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833438</xdr:colOff>
      <xdr:row>0</xdr:row>
      <xdr:rowOff>190500</xdr:rowOff>
    </xdr:from>
    <xdr:to>
      <xdr:col>12</xdr:col>
      <xdr:colOff>983456</xdr:colOff>
      <xdr:row>1</xdr:row>
      <xdr:rowOff>384572</xdr:rowOff>
    </xdr:to>
    <xdr:pic>
      <xdr:nvPicPr>
        <xdr:cNvPr id="4" name="Picture 9">
          <a:extLst>
            <a:ext uri="{FF2B5EF4-FFF2-40B4-BE49-F238E27FC236}">
              <a16:creationId xmlns:a16="http://schemas.microsoft.com/office/drawing/2014/main" id="{73653645-20E7-49A6-8155-5794ED2BDBE6}"/>
            </a:ext>
          </a:extLst>
        </xdr:cNvPr>
        <xdr:cNvPicPr>
          <a:picLocks noChangeAspect="1"/>
        </xdr:cNvPicPr>
      </xdr:nvPicPr>
      <xdr:blipFill>
        <a:blip xmlns:r="http://schemas.openxmlformats.org/officeDocument/2006/relationships" r:embed="rId2"/>
        <a:stretch>
          <a:fillRect/>
        </a:stretch>
      </xdr:blipFill>
      <xdr:spPr>
        <a:xfrm>
          <a:off x="15025688" y="190500"/>
          <a:ext cx="1114424" cy="4083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821530</xdr:colOff>
      <xdr:row>2</xdr:row>
      <xdr:rowOff>15874</xdr:rowOff>
    </xdr:to>
    <xdr:pic>
      <xdr:nvPicPr>
        <xdr:cNvPr id="2" name="Imagen 1">
          <a:extLst>
            <a:ext uri="{FF2B5EF4-FFF2-40B4-BE49-F238E27FC236}">
              <a16:creationId xmlns:a16="http://schemas.microsoft.com/office/drawing/2014/main" id="{0D395AEE-555F-4604-9528-8413E20BEB9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2653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881062</xdr:colOff>
      <xdr:row>0</xdr:row>
      <xdr:rowOff>130968</xdr:rowOff>
    </xdr:from>
    <xdr:to>
      <xdr:col>12</xdr:col>
      <xdr:colOff>1031080</xdr:colOff>
      <xdr:row>1</xdr:row>
      <xdr:rowOff>325040</xdr:rowOff>
    </xdr:to>
    <xdr:pic>
      <xdr:nvPicPr>
        <xdr:cNvPr id="3" name="Picture 9">
          <a:extLst>
            <a:ext uri="{FF2B5EF4-FFF2-40B4-BE49-F238E27FC236}">
              <a16:creationId xmlns:a16="http://schemas.microsoft.com/office/drawing/2014/main" id="{227F5CE3-64BD-4828-8106-3F66DBD55D27}"/>
            </a:ext>
          </a:extLst>
        </xdr:cNvPr>
        <xdr:cNvPicPr>
          <a:picLocks noChangeAspect="1"/>
        </xdr:cNvPicPr>
      </xdr:nvPicPr>
      <xdr:blipFill>
        <a:blip xmlns:r="http://schemas.openxmlformats.org/officeDocument/2006/relationships" r:embed="rId2"/>
        <a:stretch>
          <a:fillRect/>
        </a:stretch>
      </xdr:blipFill>
      <xdr:spPr>
        <a:xfrm>
          <a:off x="15061406" y="130968"/>
          <a:ext cx="1114424" cy="4083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1035844</xdr:colOff>
      <xdr:row>2</xdr:row>
      <xdr:rowOff>15874</xdr:rowOff>
    </xdr:to>
    <xdr:pic>
      <xdr:nvPicPr>
        <xdr:cNvPr id="2" name="Imagen 1">
          <a:extLst>
            <a:ext uri="{FF2B5EF4-FFF2-40B4-BE49-F238E27FC236}">
              <a16:creationId xmlns:a16="http://schemas.microsoft.com/office/drawing/2014/main" id="{60F59AF5-A3DB-4164-99F2-7BBAE03E8CA4}"/>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940844"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142876</xdr:colOff>
      <xdr:row>0</xdr:row>
      <xdr:rowOff>202406</xdr:rowOff>
    </xdr:from>
    <xdr:to>
      <xdr:col>12</xdr:col>
      <xdr:colOff>1257300</xdr:colOff>
      <xdr:row>1</xdr:row>
      <xdr:rowOff>396478</xdr:rowOff>
    </xdr:to>
    <xdr:pic>
      <xdr:nvPicPr>
        <xdr:cNvPr id="3" name="Picture 9">
          <a:extLst>
            <a:ext uri="{FF2B5EF4-FFF2-40B4-BE49-F238E27FC236}">
              <a16:creationId xmlns:a16="http://schemas.microsoft.com/office/drawing/2014/main" id="{F0AAFA35-2688-4587-9DE4-92B0C6DFB653}"/>
            </a:ext>
          </a:extLst>
        </xdr:cNvPr>
        <xdr:cNvPicPr>
          <a:picLocks noChangeAspect="1"/>
        </xdr:cNvPicPr>
      </xdr:nvPicPr>
      <xdr:blipFill>
        <a:blip xmlns:r="http://schemas.openxmlformats.org/officeDocument/2006/relationships" r:embed="rId2"/>
        <a:stretch>
          <a:fillRect/>
        </a:stretch>
      </xdr:blipFill>
      <xdr:spPr>
        <a:xfrm>
          <a:off x="15335251" y="202406"/>
          <a:ext cx="1114424" cy="4083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1035844</xdr:colOff>
      <xdr:row>2</xdr:row>
      <xdr:rowOff>15874</xdr:rowOff>
    </xdr:to>
    <xdr:pic>
      <xdr:nvPicPr>
        <xdr:cNvPr id="2" name="Imagen 1">
          <a:extLst>
            <a:ext uri="{FF2B5EF4-FFF2-40B4-BE49-F238E27FC236}">
              <a16:creationId xmlns:a16="http://schemas.microsoft.com/office/drawing/2014/main" id="{19939D9E-512A-4511-9BC8-169DC4DCADF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940844"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xdr:colOff>
      <xdr:row>0</xdr:row>
      <xdr:rowOff>190500</xdr:rowOff>
    </xdr:from>
    <xdr:to>
      <xdr:col>12</xdr:col>
      <xdr:colOff>1114423</xdr:colOff>
      <xdr:row>1</xdr:row>
      <xdr:rowOff>384572</xdr:rowOff>
    </xdr:to>
    <xdr:pic>
      <xdr:nvPicPr>
        <xdr:cNvPr id="3" name="Picture 9">
          <a:extLst>
            <a:ext uri="{FF2B5EF4-FFF2-40B4-BE49-F238E27FC236}">
              <a16:creationId xmlns:a16="http://schemas.microsoft.com/office/drawing/2014/main" id="{B8C4456A-02B9-427B-9CA0-43B7975A7CA7}"/>
            </a:ext>
          </a:extLst>
        </xdr:cNvPr>
        <xdr:cNvPicPr>
          <a:picLocks noChangeAspect="1"/>
        </xdr:cNvPicPr>
      </xdr:nvPicPr>
      <xdr:blipFill>
        <a:blip xmlns:r="http://schemas.openxmlformats.org/officeDocument/2006/relationships" r:embed="rId2"/>
        <a:stretch>
          <a:fillRect/>
        </a:stretch>
      </xdr:blipFill>
      <xdr:spPr>
        <a:xfrm>
          <a:off x="15406687" y="190500"/>
          <a:ext cx="1114424" cy="4083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sharepoint.com/teams/Grupodeproyectosespecialesdeinfraestructura/Documentos%20compartidos/General/2024%20CALIDAD%20GPEI/SIGCMA_PLANES%20DE%20ACCI&#211;N_2024_V22_80F_V2%201%20FINAL%20GPEI%20TRIM%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OPORTE\Downloads\Plan%20de%20Acci&#243;n%20Unidad%20Inform&#225;tica%202023_3er%20trimestr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OPORTE\Downloads\PLAN%20DE%20ACCION%20INFRAESTRUCTURA%202023%20SEGUIMIENTO%20TERCER%20TRIMESTRE%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refreshError="1"/>
      <sheetData sheetId="1"/>
      <sheetData sheetId="2"/>
      <sheetData sheetId="3" refreshError="1"/>
      <sheetData sheetId="4"/>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INVERSION_SEG_3_TRIM"/>
      <sheetName val="INVERSION_SEG_2_TRIM"/>
      <sheetName val="INVERSION_SEG_1_TRIM"/>
      <sheetName val="JURISDIC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2)"/>
      <sheetName val="GESTION_SEG_2_TRIM (2)"/>
      <sheetName val="GESTION_SEG_3_TRIM"/>
      <sheetName val="INVERSION_SEG_3_TRIM"/>
      <sheetName val="INVERSION_SEG_1_TRIM"/>
      <sheetName val="JURISDICCIO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3630-B03D-4DAE-87AE-604240DE90B7}">
  <sheetPr>
    <tabColor theme="5" tint="0.59999389629810485"/>
    <pageSetUpPr fitToPage="1"/>
  </sheetPr>
  <dimension ref="A1:U33"/>
  <sheetViews>
    <sheetView showGridLines="0" zoomScale="90" zoomScaleNormal="90" workbookViewId="0">
      <selection activeCell="E10" sqref="E10"/>
    </sheetView>
  </sheetViews>
  <sheetFormatPr baseColWidth="10" defaultColWidth="11.42578125" defaultRowHeight="15"/>
  <cols>
    <col min="1" max="1" width="23.42578125" style="30" customWidth="1"/>
    <col min="2" max="2" width="14.140625" style="30" customWidth="1"/>
    <col min="3" max="3" width="15.85546875" style="35" customWidth="1"/>
    <col min="4" max="4" width="12.42578125" style="30" customWidth="1"/>
    <col min="5" max="7" width="40" style="30" customWidth="1"/>
    <col min="8" max="8" width="12.42578125" style="30" customWidth="1"/>
    <col min="9" max="9" width="4.42578125" style="30" customWidth="1"/>
    <col min="10" max="10" width="2.5703125" style="30" customWidth="1"/>
    <col min="11" max="21" width="11.42578125" style="199"/>
    <col min="22" max="16384" width="11.42578125" style="36"/>
  </cols>
  <sheetData>
    <row r="1" spans="1:21" ht="42" customHeight="1">
      <c r="A1"/>
      <c r="B1" s="29"/>
      <c r="C1" s="274"/>
      <c r="D1" s="274"/>
      <c r="E1" s="274"/>
      <c r="F1" s="274"/>
      <c r="G1"/>
      <c r="H1"/>
      <c r="I1"/>
      <c r="J1"/>
    </row>
    <row r="2" spans="1:21">
      <c r="A2"/>
      <c r="B2"/>
      <c r="C2" s="274"/>
      <c r="D2" s="274"/>
      <c r="E2" s="274"/>
      <c r="F2" s="274"/>
      <c r="G2"/>
      <c r="H2"/>
      <c r="I2"/>
      <c r="J2"/>
    </row>
    <row r="3" spans="1:21" ht="9.75" customHeight="1">
      <c r="A3"/>
      <c r="B3"/>
      <c r="C3" s="4"/>
      <c r="D3"/>
      <c r="E3"/>
      <c r="F3"/>
      <c r="G3"/>
      <c r="H3"/>
      <c r="I3"/>
      <c r="J3"/>
    </row>
    <row r="4" spans="1:21" ht="9.75" customHeight="1">
      <c r="A4"/>
      <c r="B4"/>
      <c r="C4" s="4"/>
      <c r="D4" s="8"/>
      <c r="E4" s="8"/>
      <c r="F4" s="8"/>
      <c r="G4" s="8"/>
      <c r="H4" s="8"/>
      <c r="I4"/>
      <c r="J4"/>
    </row>
    <row r="5" spans="1:21" ht="28.5">
      <c r="A5" s="275" t="s">
        <v>0</v>
      </c>
      <c r="B5" s="275"/>
      <c r="C5" s="275"/>
      <c r="D5" s="275"/>
      <c r="E5" s="275"/>
      <c r="F5" s="275"/>
      <c r="G5" s="275"/>
      <c r="H5" s="275"/>
      <c r="I5" s="275"/>
      <c r="J5"/>
    </row>
    <row r="6" spans="1:21">
      <c r="A6"/>
      <c r="B6"/>
      <c r="C6" s="4"/>
      <c r="D6"/>
      <c r="E6"/>
      <c r="F6"/>
      <c r="G6"/>
      <c r="H6"/>
      <c r="I6"/>
      <c r="J6"/>
    </row>
    <row r="7" spans="1:21" s="37" customFormat="1" ht="40.5" customHeight="1">
      <c r="A7" s="276" t="s">
        <v>1</v>
      </c>
      <c r="B7" s="276"/>
      <c r="C7" s="276"/>
      <c r="D7" s="277" t="s">
        <v>2</v>
      </c>
      <c r="E7" s="278"/>
      <c r="F7" s="278"/>
      <c r="G7" s="278"/>
      <c r="H7" s="278"/>
      <c r="I7" s="278"/>
      <c r="J7" s="5"/>
      <c r="K7" s="200"/>
      <c r="L7" s="200"/>
      <c r="M7" s="200"/>
      <c r="N7" s="200"/>
      <c r="O7" s="200"/>
      <c r="P7" s="200"/>
      <c r="Q7" s="200"/>
      <c r="R7" s="200"/>
      <c r="S7" s="200"/>
      <c r="T7" s="200"/>
      <c r="U7" s="200"/>
    </row>
    <row r="8" spans="1:21" s="37" customFormat="1" ht="16.899999999999999" customHeight="1">
      <c r="A8" s="31"/>
      <c r="B8" s="32"/>
      <c r="C8" s="32"/>
      <c r="D8" s="7"/>
      <c r="E8" s="6"/>
      <c r="F8" s="5"/>
      <c r="G8" s="5"/>
      <c r="H8" s="5"/>
      <c r="I8" s="5"/>
      <c r="J8" s="5"/>
      <c r="K8" s="200"/>
      <c r="L8" s="200"/>
      <c r="M8" s="200"/>
      <c r="N8" s="200"/>
      <c r="O8" s="200"/>
      <c r="P8" s="200"/>
      <c r="Q8" s="200"/>
      <c r="R8" s="200"/>
      <c r="S8" s="200"/>
      <c r="T8" s="200"/>
      <c r="U8" s="200"/>
    </row>
    <row r="9" spans="1:21" s="37" customFormat="1" ht="56.25" customHeight="1">
      <c r="A9" s="276" t="s">
        <v>3</v>
      </c>
      <c r="B9" s="276"/>
      <c r="C9" s="276"/>
      <c r="D9" s="28" t="s">
        <v>4</v>
      </c>
      <c r="E9" s="277" t="s">
        <v>5</v>
      </c>
      <c r="F9" s="277"/>
      <c r="G9" s="277"/>
      <c r="H9" s="277"/>
      <c r="I9" s="277"/>
      <c r="J9" s="5"/>
      <c r="K9" s="200"/>
      <c r="L9" s="200"/>
      <c r="M9" s="200"/>
      <c r="N9" s="200"/>
      <c r="O9" s="200"/>
      <c r="P9" s="200"/>
      <c r="Q9" s="200"/>
      <c r="R9" s="200"/>
      <c r="S9" s="200"/>
      <c r="T9" s="200"/>
      <c r="U9" s="200"/>
    </row>
    <row r="10" spans="1:21" ht="19.5" customHeight="1">
      <c r="A10" s="33"/>
      <c r="B10" s="33"/>
      <c r="C10" s="34"/>
      <c r="D10"/>
      <c r="E10"/>
      <c r="F10"/>
      <c r="G10"/>
      <c r="H10"/>
      <c r="I10"/>
      <c r="J10"/>
    </row>
    <row r="11" spans="1:21" ht="40.5" customHeight="1">
      <c r="A11" s="276" t="s">
        <v>6</v>
      </c>
      <c r="B11" s="276"/>
      <c r="C11" s="276"/>
      <c r="D11" s="279" t="s">
        <v>7</v>
      </c>
      <c r="E11" s="279"/>
      <c r="F11" s="279"/>
      <c r="G11" s="279"/>
      <c r="H11" s="279"/>
      <c r="I11" s="279"/>
      <c r="J11"/>
    </row>
    <row r="12" spans="1:21" s="37" customFormat="1" ht="40.5" customHeight="1">
      <c r="A12" s="276" t="s">
        <v>8</v>
      </c>
      <c r="B12" s="276"/>
      <c r="C12" s="276"/>
      <c r="D12" s="279"/>
      <c r="E12" s="279"/>
      <c r="F12" s="279"/>
      <c r="G12" s="279"/>
      <c r="H12" s="279"/>
      <c r="I12" s="279"/>
      <c r="J12" s="5"/>
      <c r="K12" s="200"/>
      <c r="L12" s="200"/>
      <c r="M12" s="200"/>
      <c r="N12" s="200"/>
      <c r="O12" s="200"/>
      <c r="P12" s="200"/>
      <c r="Q12" s="200"/>
      <c r="R12" s="200"/>
      <c r="S12" s="200"/>
      <c r="T12" s="200"/>
      <c r="U12" s="200"/>
    </row>
    <row r="13" spans="1:21" s="37" customFormat="1" ht="40.5" customHeight="1">
      <c r="A13" s="276" t="s">
        <v>9</v>
      </c>
      <c r="B13" s="276"/>
      <c r="C13" s="276"/>
      <c r="D13" s="279"/>
      <c r="E13" s="279"/>
      <c r="F13" s="279"/>
      <c r="G13" s="279"/>
      <c r="H13" s="279"/>
      <c r="I13" s="279"/>
      <c r="J13" s="5"/>
      <c r="K13" s="200"/>
      <c r="L13" s="200"/>
      <c r="M13" s="200"/>
      <c r="N13" s="200"/>
      <c r="O13" s="200"/>
      <c r="P13" s="200"/>
      <c r="Q13" s="200"/>
      <c r="R13" s="200"/>
      <c r="S13" s="200"/>
      <c r="T13" s="200"/>
      <c r="U13" s="200"/>
    </row>
    <row r="14" spans="1:21" s="37" customFormat="1" ht="40.5" customHeight="1">
      <c r="A14" s="276" t="s">
        <v>10</v>
      </c>
      <c r="B14" s="276"/>
      <c r="C14" s="276"/>
      <c r="D14" s="279"/>
      <c r="E14" s="279"/>
      <c r="F14" s="279"/>
      <c r="G14" s="279"/>
      <c r="H14" s="279"/>
      <c r="I14" s="279"/>
      <c r="J14" s="5"/>
      <c r="K14" s="200"/>
      <c r="L14" s="200"/>
      <c r="M14" s="200"/>
      <c r="N14" s="200"/>
      <c r="O14" s="200"/>
      <c r="P14" s="200"/>
      <c r="Q14" s="200"/>
      <c r="R14" s="200"/>
      <c r="S14" s="200"/>
      <c r="T14" s="200"/>
      <c r="U14" s="200"/>
    </row>
    <row r="15" spans="1:21">
      <c r="A15" s="33"/>
      <c r="B15" s="33"/>
      <c r="C15" s="34"/>
      <c r="D15"/>
      <c r="E15"/>
      <c r="F15"/>
      <c r="G15"/>
      <c r="H15"/>
      <c r="I15"/>
      <c r="J15"/>
    </row>
    <row r="16" spans="1:21" s="37" customFormat="1" ht="22.5" customHeight="1">
      <c r="A16" s="276" t="s">
        <v>11</v>
      </c>
      <c r="B16" s="276"/>
      <c r="C16" s="276"/>
      <c r="D16" s="280">
        <v>45392</v>
      </c>
      <c r="E16" s="280"/>
      <c r="F16" s="280"/>
      <c r="G16" s="280"/>
      <c r="H16" s="280"/>
      <c r="I16" s="280"/>
      <c r="J16" s="5"/>
      <c r="K16" s="200"/>
      <c r="L16" s="200"/>
      <c r="M16" s="200"/>
      <c r="N16" s="200"/>
      <c r="O16" s="200"/>
      <c r="P16" s="200"/>
      <c r="Q16" s="200"/>
      <c r="R16" s="200"/>
      <c r="S16" s="200"/>
      <c r="T16" s="200"/>
      <c r="U16" s="200"/>
    </row>
    <row r="17" spans="1:10" ht="15" customHeight="1">
      <c r="A17"/>
      <c r="B17"/>
      <c r="C17" s="4"/>
      <c r="D17"/>
      <c r="E17"/>
      <c r="F17"/>
      <c r="G17"/>
      <c r="H17"/>
      <c r="I17"/>
      <c r="J17"/>
    </row>
    <row r="18" spans="1:10">
      <c r="A18"/>
      <c r="B18"/>
      <c r="C18" s="4"/>
      <c r="D18"/>
      <c r="E18"/>
      <c r="F18"/>
      <c r="G18"/>
      <c r="H18"/>
      <c r="I18"/>
      <c r="J18"/>
    </row>
    <row r="19" spans="1:10" ht="15.75" thickBot="1">
      <c r="A19"/>
      <c r="B19"/>
      <c r="C19" s="4"/>
      <c r="D19"/>
      <c r="E19"/>
      <c r="F19"/>
      <c r="G19"/>
      <c r="H19"/>
      <c r="I19"/>
      <c r="J19"/>
    </row>
    <row r="20" spans="1:10">
      <c r="A20"/>
      <c r="B20"/>
      <c r="C20" s="4"/>
      <c r="D20" s="201" t="s">
        <v>12</v>
      </c>
      <c r="E20" s="202" t="s">
        <v>13</v>
      </c>
      <c r="F20" s="202" t="s">
        <v>14</v>
      </c>
      <c r="G20" s="202" t="s">
        <v>15</v>
      </c>
      <c r="H20"/>
      <c r="I20"/>
      <c r="J20"/>
    </row>
    <row r="21" spans="1:10" ht="15.75" thickBot="1">
      <c r="A21"/>
      <c r="B21"/>
      <c r="C21" s="4"/>
      <c r="D21" s="203" t="s">
        <v>16</v>
      </c>
      <c r="E21" s="204" t="s">
        <v>17</v>
      </c>
      <c r="F21" s="204" t="s">
        <v>18</v>
      </c>
      <c r="G21" s="204" t="s">
        <v>19</v>
      </c>
      <c r="H21"/>
      <c r="I21"/>
      <c r="J21"/>
    </row>
    <row r="22" spans="1:10">
      <c r="A22"/>
      <c r="B22"/>
      <c r="C22" s="4"/>
      <c r="D22" s="205" t="s">
        <v>20</v>
      </c>
      <c r="E22" s="206" t="s">
        <v>11</v>
      </c>
      <c r="F22" s="206" t="s">
        <v>11</v>
      </c>
      <c r="G22" s="206" t="s">
        <v>11</v>
      </c>
      <c r="H22"/>
      <c r="I22"/>
      <c r="J22"/>
    </row>
    <row r="23" spans="1:10" ht="15.75" thickBot="1">
      <c r="A23"/>
      <c r="B23"/>
      <c r="C23" s="4"/>
      <c r="D23" s="203">
        <v>1</v>
      </c>
      <c r="E23" s="207">
        <v>45243</v>
      </c>
      <c r="F23" s="207">
        <v>45272</v>
      </c>
      <c r="G23" s="207">
        <v>45273</v>
      </c>
      <c r="H23"/>
      <c r="I23"/>
      <c r="J23"/>
    </row>
    <row r="24" spans="1:10">
      <c r="A24"/>
      <c r="B24"/>
      <c r="C24" s="4"/>
      <c r="D24"/>
      <c r="E24"/>
      <c r="F24"/>
      <c r="G24"/>
      <c r="H24"/>
      <c r="I24"/>
      <c r="J24"/>
    </row>
    <row r="25" spans="1:10">
      <c r="A25"/>
      <c r="B25"/>
      <c r="C25" s="4"/>
      <c r="D25"/>
      <c r="E25"/>
      <c r="F25"/>
      <c r="G25"/>
      <c r="H25"/>
      <c r="I25"/>
      <c r="J25"/>
    </row>
    <row r="26" spans="1:10">
      <c r="A26"/>
      <c r="B26"/>
      <c r="C26" s="4"/>
      <c r="D26"/>
      <c r="E26"/>
      <c r="F26"/>
      <c r="G26"/>
      <c r="H26"/>
      <c r="I26"/>
      <c r="J26"/>
    </row>
    <row r="27" spans="1:10">
      <c r="A27"/>
      <c r="B27"/>
      <c r="C27" s="4"/>
      <c r="D27"/>
      <c r="E27"/>
      <c r="F27"/>
      <c r="G27"/>
      <c r="H27"/>
      <c r="I27"/>
      <c r="J27"/>
    </row>
    <row r="28" spans="1:10">
      <c r="A28"/>
      <c r="B28"/>
      <c r="C28" s="4"/>
      <c r="D28"/>
      <c r="E28"/>
      <c r="F28"/>
      <c r="G28"/>
      <c r="H28"/>
      <c r="I28"/>
      <c r="J28"/>
    </row>
    <row r="29" spans="1:10">
      <c r="A29"/>
      <c r="B29"/>
      <c r="C29" s="4"/>
      <c r="D29"/>
      <c r="E29"/>
      <c r="F29"/>
      <c r="G29"/>
      <c r="H29"/>
      <c r="I29"/>
      <c r="J29"/>
    </row>
    <row r="30" spans="1:10">
      <c r="A30"/>
      <c r="B30"/>
      <c r="C30" s="4"/>
      <c r="D30"/>
      <c r="E30"/>
      <c r="F30"/>
      <c r="G30"/>
      <c r="H30"/>
      <c r="I30"/>
      <c r="J30"/>
    </row>
    <row r="31" spans="1:10">
      <c r="A31"/>
      <c r="B31"/>
      <c r="C31" s="4"/>
      <c r="D31"/>
      <c r="E31"/>
      <c r="F31"/>
      <c r="G31"/>
      <c r="H31"/>
      <c r="I31"/>
      <c r="J31"/>
    </row>
    <row r="32" spans="1:10">
      <c r="A32"/>
      <c r="B32"/>
      <c r="C32" s="4"/>
      <c r="D32"/>
      <c r="E32"/>
      <c r="F32"/>
      <c r="G32"/>
      <c r="H32"/>
      <c r="I32"/>
      <c r="J32"/>
    </row>
    <row r="33" spans="1:10">
      <c r="A33"/>
      <c r="B33"/>
      <c r="C33" s="4"/>
      <c r="D33"/>
      <c r="E33"/>
      <c r="F33"/>
      <c r="G33"/>
      <c r="H33"/>
      <c r="I33"/>
      <c r="J33"/>
    </row>
  </sheetData>
  <mergeCells count="16">
    <mergeCell ref="A14:C14"/>
    <mergeCell ref="D14:I14"/>
    <mergeCell ref="A16:C16"/>
    <mergeCell ref="D16:I16"/>
    <mergeCell ref="A11:C11"/>
    <mergeCell ref="D11:I11"/>
    <mergeCell ref="A12:C12"/>
    <mergeCell ref="D12:I12"/>
    <mergeCell ref="A13:C13"/>
    <mergeCell ref="D13:I13"/>
    <mergeCell ref="C1:F2"/>
    <mergeCell ref="A5:I5"/>
    <mergeCell ref="A7:C7"/>
    <mergeCell ref="D7:I7"/>
    <mergeCell ref="A9:C9"/>
    <mergeCell ref="E9:I9"/>
  </mergeCells>
  <dataValidations count="2">
    <dataValidation type="list" allowBlank="1" showInputMessage="1" showErrorMessage="1" sqref="D9" xr:uid="{43E823EB-9970-4355-8FDC-58465CDEEB07}">
      <formula1>"Estrategicos, Misionales, Apoyo, Evaluacion y Mejora"</formula1>
    </dataValidation>
    <dataValidation allowBlank="1" showInputMessage="1" showErrorMessage="1" prompt="Proponer y escribir en una frase la estrategia para gestionar la debilidad, la oportunidad, la amenaza o la fortaleza.Usar verbo de acción en infinitivo._x000a_" sqref="G1" xr:uid="{071CF185-989C-4B5E-98EA-21557A516F4E}"/>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5E8B2-4130-4FA1-92AE-9CAD87C9ADC8}">
  <dimension ref="B1:J30"/>
  <sheetViews>
    <sheetView zoomScale="90" zoomScaleNormal="90" workbookViewId="0">
      <selection activeCell="L6" sqref="L6"/>
    </sheetView>
  </sheetViews>
  <sheetFormatPr baseColWidth="10" defaultColWidth="11.42578125" defaultRowHeight="15"/>
  <sheetData>
    <row r="1" spans="2:10" ht="9" customHeight="1"/>
    <row r="2" spans="2:10" ht="27" customHeight="1">
      <c r="B2" s="281" t="s">
        <v>21</v>
      </c>
      <c r="C2" s="281"/>
      <c r="D2" s="281"/>
      <c r="E2" s="281"/>
      <c r="F2" s="281"/>
      <c r="G2" s="281"/>
      <c r="H2" s="281"/>
      <c r="I2" s="281"/>
      <c r="J2" s="281"/>
    </row>
    <row r="3" spans="2:10" ht="5.25" customHeight="1" thickBot="1"/>
    <row r="4" spans="2:10" ht="15" customHeight="1">
      <c r="B4" s="282" t="s">
        <v>22</v>
      </c>
      <c r="C4" s="283"/>
      <c r="D4" s="283"/>
      <c r="E4" s="283"/>
      <c r="F4" s="283"/>
      <c r="G4" s="283"/>
      <c r="H4" s="283"/>
      <c r="I4" s="283"/>
      <c r="J4" s="284"/>
    </row>
    <row r="5" spans="2:10">
      <c r="B5" s="285"/>
      <c r="C5" s="286"/>
      <c r="D5" s="286"/>
      <c r="E5" s="286"/>
      <c r="F5" s="286"/>
      <c r="G5" s="286"/>
      <c r="H5" s="286"/>
      <c r="I5" s="286"/>
      <c r="J5" s="287"/>
    </row>
    <row r="6" spans="2:10">
      <c r="B6" s="285"/>
      <c r="C6" s="286"/>
      <c r="D6" s="286"/>
      <c r="E6" s="286"/>
      <c r="F6" s="286"/>
      <c r="G6" s="286"/>
      <c r="H6" s="286"/>
      <c r="I6" s="286"/>
      <c r="J6" s="287"/>
    </row>
    <row r="7" spans="2:10" ht="15.75" thickBot="1">
      <c r="B7" s="288"/>
      <c r="C7" s="289"/>
      <c r="D7" s="289"/>
      <c r="E7" s="289"/>
      <c r="F7" s="289"/>
      <c r="G7" s="289"/>
      <c r="H7" s="289"/>
      <c r="I7" s="289"/>
      <c r="J7" s="290"/>
    </row>
    <row r="8" spans="2:10" ht="6.75" customHeight="1" thickBot="1"/>
    <row r="9" spans="2:10" ht="15" customHeight="1">
      <c r="B9" s="282" t="s">
        <v>23</v>
      </c>
      <c r="C9" s="283"/>
      <c r="D9" s="283"/>
      <c r="E9" s="283"/>
      <c r="F9" s="283"/>
      <c r="G9" s="283"/>
      <c r="H9" s="283"/>
      <c r="I9" s="283"/>
      <c r="J9" s="284"/>
    </row>
    <row r="10" spans="2:10">
      <c r="B10" s="285"/>
      <c r="C10" s="286"/>
      <c r="D10" s="286"/>
      <c r="E10" s="286"/>
      <c r="F10" s="286"/>
      <c r="G10" s="286"/>
      <c r="H10" s="286"/>
      <c r="I10" s="286"/>
      <c r="J10" s="287"/>
    </row>
    <row r="11" spans="2:10">
      <c r="B11" s="285"/>
      <c r="C11" s="286"/>
      <c r="D11" s="286"/>
      <c r="E11" s="286"/>
      <c r="F11" s="286"/>
      <c r="G11" s="286"/>
      <c r="H11" s="286"/>
      <c r="I11" s="286"/>
      <c r="J11" s="287"/>
    </row>
    <row r="12" spans="2:10">
      <c r="B12" s="285"/>
      <c r="C12" s="286"/>
      <c r="D12" s="286"/>
      <c r="E12" s="286"/>
      <c r="F12" s="286"/>
      <c r="G12" s="286"/>
      <c r="H12" s="286"/>
      <c r="I12" s="286"/>
      <c r="J12" s="287"/>
    </row>
    <row r="13" spans="2:10">
      <c r="B13" s="285"/>
      <c r="C13" s="286"/>
      <c r="D13" s="286"/>
      <c r="E13" s="286"/>
      <c r="F13" s="286"/>
      <c r="G13" s="286"/>
      <c r="H13" s="286"/>
      <c r="I13" s="286"/>
      <c r="J13" s="287"/>
    </row>
    <row r="14" spans="2:10">
      <c r="B14" s="285"/>
      <c r="C14" s="286"/>
      <c r="D14" s="286"/>
      <c r="E14" s="286"/>
      <c r="F14" s="286"/>
      <c r="G14" s="286"/>
      <c r="H14" s="286"/>
      <c r="I14" s="286"/>
      <c r="J14" s="287"/>
    </row>
    <row r="15" spans="2:10" ht="7.5" customHeight="1" thickBot="1">
      <c r="B15" s="288"/>
      <c r="C15" s="289"/>
      <c r="D15" s="289"/>
      <c r="E15" s="289"/>
      <c r="F15" s="289"/>
      <c r="G15" s="289"/>
      <c r="H15" s="289"/>
      <c r="I15" s="289"/>
      <c r="J15" s="290"/>
    </row>
    <row r="16" spans="2:10" ht="15" customHeight="1" thickBot="1"/>
    <row r="17" spans="2:10">
      <c r="B17" s="282" t="s">
        <v>24</v>
      </c>
      <c r="C17" s="283"/>
      <c r="D17" s="283"/>
      <c r="E17" s="283"/>
      <c r="F17" s="283"/>
      <c r="G17" s="283"/>
      <c r="H17" s="283"/>
      <c r="I17" s="283"/>
      <c r="J17" s="284"/>
    </row>
    <row r="18" spans="2:10">
      <c r="B18" s="285"/>
      <c r="C18" s="286"/>
      <c r="D18" s="286"/>
      <c r="E18" s="286"/>
      <c r="F18" s="286"/>
      <c r="G18" s="286"/>
      <c r="H18" s="286"/>
      <c r="I18" s="286"/>
      <c r="J18" s="287"/>
    </row>
    <row r="19" spans="2:10">
      <c r="B19" s="285"/>
      <c r="C19" s="286"/>
      <c r="D19" s="286"/>
      <c r="E19" s="286"/>
      <c r="F19" s="286"/>
      <c r="G19" s="286"/>
      <c r="H19" s="286"/>
      <c r="I19" s="286"/>
      <c r="J19" s="287"/>
    </row>
    <row r="20" spans="2:10" ht="6" customHeight="1" thickBot="1">
      <c r="B20" s="288"/>
      <c r="C20" s="289"/>
      <c r="D20" s="289"/>
      <c r="E20" s="289"/>
      <c r="F20" s="289"/>
      <c r="G20" s="289"/>
      <c r="H20" s="289"/>
      <c r="I20" s="289"/>
      <c r="J20" s="290"/>
    </row>
    <row r="21" spans="2:10" ht="15" customHeight="1" thickBot="1"/>
    <row r="22" spans="2:10">
      <c r="B22" s="282" t="s">
        <v>25</v>
      </c>
      <c r="C22" s="283"/>
      <c r="D22" s="283"/>
      <c r="E22" s="283"/>
      <c r="F22" s="283"/>
      <c r="G22" s="283"/>
      <c r="H22" s="283"/>
      <c r="I22" s="283"/>
      <c r="J22" s="284"/>
    </row>
    <row r="23" spans="2:10">
      <c r="B23" s="285"/>
      <c r="C23" s="286"/>
      <c r="D23" s="286"/>
      <c r="E23" s="286"/>
      <c r="F23" s="286"/>
      <c r="G23" s="286"/>
      <c r="H23" s="286"/>
      <c r="I23" s="286"/>
      <c r="J23" s="287"/>
    </row>
    <row r="24" spans="2:10">
      <c r="B24" s="285"/>
      <c r="C24" s="286"/>
      <c r="D24" s="286"/>
      <c r="E24" s="286"/>
      <c r="F24" s="286"/>
      <c r="G24" s="286"/>
      <c r="H24" s="286"/>
      <c r="I24" s="286"/>
      <c r="J24" s="287"/>
    </row>
    <row r="25" spans="2:10">
      <c r="B25" s="285"/>
      <c r="C25" s="286"/>
      <c r="D25" s="286"/>
      <c r="E25" s="286"/>
      <c r="F25" s="286"/>
      <c r="G25" s="286"/>
      <c r="H25" s="286"/>
      <c r="I25" s="286"/>
      <c r="J25" s="287"/>
    </row>
    <row r="26" spans="2:10">
      <c r="B26" s="285"/>
      <c r="C26" s="286"/>
      <c r="D26" s="286"/>
      <c r="E26" s="286"/>
      <c r="F26" s="286"/>
      <c r="G26" s="286"/>
      <c r="H26" s="286"/>
      <c r="I26" s="286"/>
      <c r="J26" s="287"/>
    </row>
    <row r="27" spans="2:10">
      <c r="B27" s="285"/>
      <c r="C27" s="286"/>
      <c r="D27" s="286"/>
      <c r="E27" s="286"/>
      <c r="F27" s="286"/>
      <c r="G27" s="286"/>
      <c r="H27" s="286"/>
      <c r="I27" s="286"/>
      <c r="J27" s="287"/>
    </row>
    <row r="28" spans="2:10">
      <c r="B28" s="285"/>
      <c r="C28" s="286"/>
      <c r="D28" s="286"/>
      <c r="E28" s="286"/>
      <c r="F28" s="286"/>
      <c r="G28" s="286"/>
      <c r="H28" s="286"/>
      <c r="I28" s="286"/>
      <c r="J28" s="287"/>
    </row>
    <row r="29" spans="2:10">
      <c r="B29" s="285"/>
      <c r="C29" s="286"/>
      <c r="D29" s="286"/>
      <c r="E29" s="286"/>
      <c r="F29" s="286"/>
      <c r="G29" s="286"/>
      <c r="H29" s="286"/>
      <c r="I29" s="286"/>
      <c r="J29" s="287"/>
    </row>
    <row r="30" spans="2:10" ht="15.75" thickBot="1">
      <c r="B30" s="288"/>
      <c r="C30" s="289"/>
      <c r="D30" s="289"/>
      <c r="E30" s="289"/>
      <c r="F30" s="289"/>
      <c r="G30" s="289"/>
      <c r="H30" s="289"/>
      <c r="I30" s="289"/>
      <c r="J30" s="290"/>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F3FB-6266-483A-8852-91AA57A1FD6B}">
  <sheetPr codeName="Sheet7">
    <tabColor rgb="FFFFFF00"/>
  </sheetPr>
  <dimension ref="A1:J91"/>
  <sheetViews>
    <sheetView showGridLines="0" view="pageBreakPreview" topLeftCell="A56" zoomScaleNormal="96" zoomScaleSheetLayoutView="100" workbookViewId="0">
      <selection activeCell="E74" sqref="E74"/>
    </sheetView>
  </sheetViews>
  <sheetFormatPr baseColWidth="10" defaultColWidth="10.42578125" defaultRowHeight="14.25"/>
  <cols>
    <col min="1" max="1" width="53.28515625" style="67" customWidth="1"/>
    <col min="2" max="2" width="15.42578125" style="68" customWidth="1"/>
    <col min="3" max="3" width="55.85546875" style="56" customWidth="1"/>
    <col min="4" max="4" width="24.140625" style="68" customWidth="1"/>
    <col min="5" max="5" width="55.85546875" style="56" customWidth="1"/>
    <col min="6" max="6" width="4.7109375" style="56" customWidth="1"/>
    <col min="7" max="16384" width="10.42578125" style="56"/>
  </cols>
  <sheetData>
    <row r="1" spans="1:8" ht="80.099999999999994" customHeight="1">
      <c r="A1" s="69"/>
      <c r="B1" s="296" t="s">
        <v>26</v>
      </c>
      <c r="C1" s="296"/>
      <c r="D1" s="296"/>
      <c r="E1" s="69"/>
      <c r="F1" s="70"/>
      <c r="G1" s="70"/>
      <c r="H1" s="70"/>
    </row>
    <row r="2" spans="1:8" ht="54.75" customHeight="1">
      <c r="A2" s="219" t="s">
        <v>27</v>
      </c>
      <c r="B2" s="297" t="s">
        <v>28</v>
      </c>
      <c r="C2" s="298"/>
      <c r="D2" s="220" t="s">
        <v>29</v>
      </c>
      <c r="E2" s="221" t="s">
        <v>30</v>
      </c>
    </row>
    <row r="3" spans="1:8" ht="16.7" customHeight="1">
      <c r="A3" s="222"/>
      <c r="B3" s="223"/>
      <c r="C3" s="223"/>
      <c r="D3" s="57"/>
      <c r="E3" s="223"/>
    </row>
    <row r="4" spans="1:8" ht="54.75" customHeight="1">
      <c r="A4" s="219" t="s">
        <v>31</v>
      </c>
      <c r="B4" s="299" t="s">
        <v>32</v>
      </c>
      <c r="C4" s="300"/>
      <c r="D4" s="300"/>
      <c r="E4" s="300"/>
    </row>
    <row r="5" spans="1:8" ht="13.35" customHeight="1">
      <c r="A5" s="58"/>
      <c r="B5" s="59"/>
      <c r="D5" s="57"/>
      <c r="E5" s="57"/>
    </row>
    <row r="6" spans="1:8" ht="21" customHeight="1">
      <c r="A6" s="301" t="s">
        <v>33</v>
      </c>
      <c r="B6" s="302" t="s">
        <v>34</v>
      </c>
      <c r="C6" s="302"/>
      <c r="D6" s="302" t="s">
        <v>35</v>
      </c>
      <c r="E6" s="302"/>
    </row>
    <row r="7" spans="1:8" ht="136.5" customHeight="1">
      <c r="A7" s="301"/>
      <c r="B7" s="303" t="s">
        <v>36</v>
      </c>
      <c r="C7" s="304"/>
      <c r="D7" s="305"/>
      <c r="E7" s="305"/>
    </row>
    <row r="8" spans="1:8" ht="21" customHeight="1">
      <c r="A8" s="58"/>
      <c r="B8" s="59"/>
      <c r="D8" s="57"/>
      <c r="E8" s="57"/>
    </row>
    <row r="9" spans="1:8" ht="20.100000000000001" customHeight="1">
      <c r="A9" s="294" t="s">
        <v>37</v>
      </c>
      <c r="B9" s="294"/>
      <c r="C9" s="294"/>
      <c r="D9" s="294"/>
      <c r="E9" s="294"/>
    </row>
    <row r="10" spans="1:8" ht="20.100000000000001" customHeight="1">
      <c r="A10" s="71" t="s">
        <v>38</v>
      </c>
      <c r="B10" s="71" t="s">
        <v>39</v>
      </c>
      <c r="C10" s="71" t="s">
        <v>40</v>
      </c>
      <c r="D10" s="71" t="s">
        <v>41</v>
      </c>
      <c r="E10" s="71" t="s">
        <v>42</v>
      </c>
    </row>
    <row r="11" spans="1:8" s="62" customFormat="1" ht="85.5">
      <c r="A11" s="306" t="s">
        <v>43</v>
      </c>
      <c r="B11" s="60">
        <v>1</v>
      </c>
      <c r="C11" s="224" t="s">
        <v>44</v>
      </c>
      <c r="D11" s="61">
        <v>1</v>
      </c>
      <c r="E11" s="224" t="s">
        <v>45</v>
      </c>
    </row>
    <row r="12" spans="1:8" s="62" customFormat="1" ht="83.25" customHeight="1">
      <c r="A12" s="306"/>
      <c r="B12" s="225">
        <v>2</v>
      </c>
      <c r="C12" s="226" t="s">
        <v>46</v>
      </c>
      <c r="D12" s="225">
        <v>2</v>
      </c>
      <c r="E12" s="226" t="s">
        <v>47</v>
      </c>
    </row>
    <row r="13" spans="1:8" s="62" customFormat="1" ht="97.5" customHeight="1">
      <c r="A13" s="306"/>
      <c r="B13" s="60">
        <v>3</v>
      </c>
      <c r="C13" s="224" t="s">
        <v>48</v>
      </c>
      <c r="D13" s="61">
        <v>3</v>
      </c>
      <c r="E13" s="224" t="s">
        <v>49</v>
      </c>
    </row>
    <row r="14" spans="1:8" ht="80.099999999999994" customHeight="1">
      <c r="A14" s="307" t="s">
        <v>50</v>
      </c>
      <c r="B14" s="60">
        <v>4</v>
      </c>
      <c r="C14" s="227" t="s">
        <v>51</v>
      </c>
      <c r="D14" s="225">
        <v>4</v>
      </c>
      <c r="E14" s="227" t="s">
        <v>52</v>
      </c>
    </row>
    <row r="15" spans="1:8" ht="80.099999999999994" customHeight="1">
      <c r="A15" s="307"/>
      <c r="B15" s="225">
        <v>5</v>
      </c>
      <c r="C15" s="227" t="s">
        <v>53</v>
      </c>
      <c r="D15" s="61">
        <v>5</v>
      </c>
      <c r="E15" s="227" t="s">
        <v>54</v>
      </c>
    </row>
    <row r="16" spans="1:8" ht="80.099999999999994" customHeight="1">
      <c r="A16" s="307"/>
      <c r="B16" s="60">
        <v>6</v>
      </c>
      <c r="C16" s="227" t="s">
        <v>55</v>
      </c>
      <c r="D16" s="63"/>
      <c r="E16" s="227"/>
    </row>
    <row r="17" spans="1:10" ht="80.099999999999994" customHeight="1">
      <c r="A17" s="307"/>
      <c r="B17" s="60">
        <v>7</v>
      </c>
      <c r="C17" s="227" t="s">
        <v>56</v>
      </c>
      <c r="D17" s="63"/>
      <c r="E17" s="227"/>
    </row>
    <row r="18" spans="1:10" ht="71.25">
      <c r="A18" s="295" t="s">
        <v>57</v>
      </c>
      <c r="B18" s="225">
        <v>8</v>
      </c>
      <c r="C18" s="227" t="s">
        <v>58</v>
      </c>
      <c r="D18" s="63">
        <v>6</v>
      </c>
      <c r="E18" s="224" t="s">
        <v>59</v>
      </c>
    </row>
    <row r="19" spans="1:10" ht="80.099999999999994" customHeight="1">
      <c r="A19" s="295"/>
      <c r="B19" s="60">
        <v>9</v>
      </c>
      <c r="C19" s="227" t="s">
        <v>60</v>
      </c>
      <c r="D19" s="63">
        <v>7</v>
      </c>
      <c r="E19" s="224" t="s">
        <v>61</v>
      </c>
    </row>
    <row r="20" spans="1:10" ht="80.099999999999994" customHeight="1">
      <c r="A20" s="295"/>
      <c r="B20" s="60">
        <v>10</v>
      </c>
      <c r="C20" s="227" t="s">
        <v>62</v>
      </c>
      <c r="D20" s="63">
        <v>8</v>
      </c>
      <c r="E20" s="227" t="s">
        <v>63</v>
      </c>
    </row>
    <row r="21" spans="1:10" ht="80.099999999999994" customHeight="1">
      <c r="A21" s="295"/>
      <c r="B21" s="225">
        <v>11</v>
      </c>
      <c r="C21" s="227" t="s">
        <v>64</v>
      </c>
      <c r="D21" s="63">
        <v>9</v>
      </c>
      <c r="E21" s="226" t="s">
        <v>65</v>
      </c>
    </row>
    <row r="22" spans="1:10" ht="80.099999999999994" customHeight="1">
      <c r="A22" s="295"/>
      <c r="B22" s="60">
        <v>12</v>
      </c>
      <c r="C22" s="227" t="s">
        <v>66</v>
      </c>
      <c r="D22" s="63">
        <v>10</v>
      </c>
      <c r="E22" s="227" t="s">
        <v>67</v>
      </c>
      <c r="J22" s="64"/>
    </row>
    <row r="23" spans="1:10" ht="80.099999999999994" customHeight="1">
      <c r="A23" s="295"/>
      <c r="B23" s="60">
        <v>13</v>
      </c>
      <c r="C23" s="227" t="s">
        <v>68</v>
      </c>
      <c r="D23" s="63"/>
      <c r="E23" s="227"/>
      <c r="J23" s="64"/>
    </row>
    <row r="24" spans="1:10" ht="80.099999999999994" customHeight="1">
      <c r="A24" s="295"/>
      <c r="B24" s="60">
        <v>14</v>
      </c>
      <c r="C24" s="227" t="s">
        <v>69</v>
      </c>
      <c r="D24" s="63"/>
      <c r="E24" s="227"/>
      <c r="J24" s="64"/>
    </row>
    <row r="25" spans="1:10" ht="80.099999999999994" customHeight="1">
      <c r="A25" s="295" t="s">
        <v>70</v>
      </c>
      <c r="B25" s="225">
        <v>15</v>
      </c>
      <c r="C25" s="224" t="s">
        <v>71</v>
      </c>
      <c r="D25" s="60">
        <v>11</v>
      </c>
      <c r="E25" s="224" t="s">
        <v>72</v>
      </c>
    </row>
    <row r="26" spans="1:10" ht="80.099999999999994" customHeight="1">
      <c r="A26" s="295"/>
      <c r="B26" s="60">
        <v>16</v>
      </c>
      <c r="C26" s="224" t="s">
        <v>73</v>
      </c>
      <c r="D26" s="60">
        <v>12</v>
      </c>
      <c r="E26" s="224" t="s">
        <v>74</v>
      </c>
    </row>
    <row r="27" spans="1:10" ht="80.099999999999994" customHeight="1">
      <c r="A27" s="295"/>
      <c r="B27" s="60">
        <v>17</v>
      </c>
      <c r="C27" s="224" t="s">
        <v>75</v>
      </c>
      <c r="D27" s="60">
        <v>13</v>
      </c>
      <c r="E27" s="224" t="s">
        <v>76</v>
      </c>
    </row>
    <row r="28" spans="1:10" ht="80.099999999999994" customHeight="1">
      <c r="A28" s="295"/>
      <c r="B28" s="225">
        <v>18</v>
      </c>
      <c r="C28" s="227" t="s">
        <v>77</v>
      </c>
      <c r="D28" s="60">
        <v>14</v>
      </c>
      <c r="E28" s="226" t="s">
        <v>78</v>
      </c>
    </row>
    <row r="29" spans="1:10" ht="80.099999999999994" customHeight="1">
      <c r="A29" s="295"/>
      <c r="B29" s="60">
        <v>19</v>
      </c>
      <c r="C29" s="224" t="s">
        <v>79</v>
      </c>
      <c r="D29" s="60">
        <v>15</v>
      </c>
      <c r="E29" s="226" t="s">
        <v>80</v>
      </c>
    </row>
    <row r="30" spans="1:10" ht="80.099999999999994" customHeight="1">
      <c r="A30" s="291" t="s">
        <v>81</v>
      </c>
      <c r="B30" s="60">
        <v>20</v>
      </c>
      <c r="C30" s="224" t="s">
        <v>82</v>
      </c>
      <c r="D30" s="60"/>
      <c r="E30" s="224"/>
    </row>
    <row r="31" spans="1:10" ht="54" customHeight="1">
      <c r="A31" s="293"/>
      <c r="B31" s="225">
        <v>21</v>
      </c>
      <c r="C31" s="224" t="s">
        <v>83</v>
      </c>
      <c r="D31" s="60">
        <v>16</v>
      </c>
      <c r="E31" s="224" t="s">
        <v>84</v>
      </c>
    </row>
    <row r="32" spans="1:10" ht="54" customHeight="1">
      <c r="A32" s="291" t="s">
        <v>85</v>
      </c>
      <c r="B32" s="60">
        <v>22</v>
      </c>
      <c r="C32" s="228" t="s">
        <v>86</v>
      </c>
      <c r="D32" s="60">
        <v>17</v>
      </c>
      <c r="E32" s="227" t="s">
        <v>87</v>
      </c>
    </row>
    <row r="33" spans="1:5" ht="48.75" customHeight="1">
      <c r="A33" s="292"/>
      <c r="B33" s="60">
        <v>23</v>
      </c>
      <c r="C33" s="228" t="s">
        <v>88</v>
      </c>
      <c r="D33" s="60">
        <v>18</v>
      </c>
      <c r="E33" s="227" t="s">
        <v>89</v>
      </c>
    </row>
    <row r="34" spans="1:5" ht="60.75" customHeight="1">
      <c r="A34" s="293"/>
      <c r="B34" s="63"/>
      <c r="D34" s="60">
        <v>19</v>
      </c>
      <c r="E34" s="227" t="s">
        <v>90</v>
      </c>
    </row>
    <row r="35" spans="1:5" ht="20.100000000000001" customHeight="1">
      <c r="A35" s="294" t="s">
        <v>91</v>
      </c>
      <c r="B35" s="294"/>
      <c r="C35" s="294"/>
      <c r="D35" s="294"/>
      <c r="E35" s="294"/>
    </row>
    <row r="36" spans="1:5" ht="20.100000000000001" customHeight="1">
      <c r="A36" s="71" t="s">
        <v>38</v>
      </c>
      <c r="B36" s="71" t="s">
        <v>39</v>
      </c>
      <c r="C36" s="71" t="s">
        <v>92</v>
      </c>
      <c r="D36" s="71" t="s">
        <v>41</v>
      </c>
      <c r="E36" s="71" t="s">
        <v>93</v>
      </c>
    </row>
    <row r="37" spans="1:5" ht="98.45" customHeight="1">
      <c r="A37" s="295" t="s">
        <v>94</v>
      </c>
      <c r="B37" s="60">
        <v>1</v>
      </c>
      <c r="C37" s="224" t="s">
        <v>95</v>
      </c>
      <c r="D37" s="60">
        <v>1</v>
      </c>
      <c r="E37" s="224" t="s">
        <v>96</v>
      </c>
    </row>
    <row r="38" spans="1:5" ht="67.5" customHeight="1">
      <c r="A38" s="295"/>
      <c r="B38" s="60">
        <v>2</v>
      </c>
      <c r="C38" s="224" t="s">
        <v>97</v>
      </c>
      <c r="D38" s="60">
        <v>2</v>
      </c>
      <c r="E38" s="224" t="s">
        <v>98</v>
      </c>
    </row>
    <row r="39" spans="1:5" ht="81" customHeight="1">
      <c r="A39" s="295"/>
      <c r="B39" s="60">
        <v>3</v>
      </c>
      <c r="C39" s="224" t="s">
        <v>99</v>
      </c>
      <c r="D39" s="60">
        <v>3</v>
      </c>
      <c r="E39" s="224" t="s">
        <v>100</v>
      </c>
    </row>
    <row r="40" spans="1:5" ht="92.1" customHeight="1">
      <c r="A40" s="295"/>
      <c r="B40" s="60"/>
      <c r="C40" s="224"/>
      <c r="D40" s="60">
        <v>4</v>
      </c>
      <c r="E40" s="224" t="s">
        <v>101</v>
      </c>
    </row>
    <row r="41" spans="1:5" ht="68.25" customHeight="1">
      <c r="A41" s="295"/>
      <c r="B41" s="60"/>
      <c r="C41" s="224"/>
      <c r="D41" s="60">
        <v>5</v>
      </c>
      <c r="E41" s="224" t="s">
        <v>102</v>
      </c>
    </row>
    <row r="42" spans="1:5" ht="68.25" customHeight="1">
      <c r="A42" s="295"/>
      <c r="B42" s="60"/>
      <c r="C42" s="62"/>
      <c r="D42" s="60">
        <v>6</v>
      </c>
      <c r="E42" s="224" t="s">
        <v>103</v>
      </c>
    </row>
    <row r="43" spans="1:5" ht="41.45" customHeight="1">
      <c r="A43" s="295"/>
      <c r="B43" s="60"/>
      <c r="C43" s="228"/>
      <c r="D43" s="60">
        <v>7</v>
      </c>
      <c r="E43" s="224" t="s">
        <v>104</v>
      </c>
    </row>
    <row r="44" spans="1:5" ht="49.5" customHeight="1">
      <c r="A44" s="295"/>
      <c r="B44" s="60"/>
      <c r="C44" s="228"/>
      <c r="D44" s="60">
        <v>8</v>
      </c>
      <c r="E44" s="228" t="s">
        <v>105</v>
      </c>
    </row>
    <row r="45" spans="1:5" ht="42.75">
      <c r="A45" s="295" t="s">
        <v>106</v>
      </c>
      <c r="B45" s="60">
        <v>4</v>
      </c>
      <c r="C45" s="228" t="s">
        <v>107</v>
      </c>
      <c r="D45" s="60">
        <v>9</v>
      </c>
      <c r="E45" s="228" t="s">
        <v>108</v>
      </c>
    </row>
    <row r="46" spans="1:5" ht="57">
      <c r="A46" s="295"/>
      <c r="B46" s="60">
        <v>5</v>
      </c>
      <c r="C46" s="228" t="s">
        <v>109</v>
      </c>
      <c r="D46" s="60">
        <v>10</v>
      </c>
      <c r="E46" s="228" t="s">
        <v>110</v>
      </c>
    </row>
    <row r="47" spans="1:5" s="65" customFormat="1" ht="68.25" customHeight="1">
      <c r="A47" s="295"/>
      <c r="B47" s="60">
        <v>6</v>
      </c>
      <c r="C47" s="228" t="s">
        <v>111</v>
      </c>
      <c r="D47" s="60">
        <v>11</v>
      </c>
      <c r="E47" s="228" t="s">
        <v>112</v>
      </c>
    </row>
    <row r="48" spans="1:5" s="65" customFormat="1" ht="78.75" customHeight="1">
      <c r="A48" s="295"/>
      <c r="B48" s="60"/>
      <c r="C48" s="229"/>
      <c r="D48" s="60">
        <v>12</v>
      </c>
      <c r="E48" s="228" t="s">
        <v>113</v>
      </c>
    </row>
    <row r="49" spans="1:5" s="65" customFormat="1" ht="59.25" customHeight="1">
      <c r="A49" s="295" t="s">
        <v>114</v>
      </c>
      <c r="B49" s="60">
        <v>7</v>
      </c>
      <c r="C49" s="224" t="s">
        <v>115</v>
      </c>
      <c r="D49" s="60">
        <v>13</v>
      </c>
      <c r="E49" s="230" t="s">
        <v>116</v>
      </c>
    </row>
    <row r="50" spans="1:5" s="65" customFormat="1" ht="55.5" customHeight="1">
      <c r="A50" s="295"/>
      <c r="B50" s="60">
        <v>8</v>
      </c>
      <c r="C50" s="224" t="s">
        <v>117</v>
      </c>
      <c r="D50" s="60"/>
      <c r="E50" s="224"/>
    </row>
    <row r="51" spans="1:5" s="65" customFormat="1" ht="57">
      <c r="A51" s="295"/>
      <c r="B51" s="60">
        <v>9</v>
      </c>
      <c r="C51" s="224" t="s">
        <v>118</v>
      </c>
      <c r="D51" s="60">
        <v>14</v>
      </c>
      <c r="E51" s="224" t="s">
        <v>119</v>
      </c>
    </row>
    <row r="52" spans="1:5" s="65" customFormat="1" ht="61.5" customHeight="1">
      <c r="A52" s="295"/>
      <c r="B52" s="60">
        <v>10</v>
      </c>
      <c r="C52" s="224" t="s">
        <v>120</v>
      </c>
      <c r="D52" s="60">
        <v>15</v>
      </c>
      <c r="E52" s="224" t="s">
        <v>121</v>
      </c>
    </row>
    <row r="53" spans="1:5" ht="71.25" customHeight="1">
      <c r="A53" s="295"/>
      <c r="B53" s="60">
        <v>11</v>
      </c>
      <c r="C53" s="230" t="s">
        <v>122</v>
      </c>
      <c r="D53" s="60">
        <v>16</v>
      </c>
      <c r="E53" s="224" t="s">
        <v>123</v>
      </c>
    </row>
    <row r="54" spans="1:5" ht="71.25" customHeight="1">
      <c r="A54" s="295"/>
      <c r="B54" s="60">
        <v>12</v>
      </c>
      <c r="C54" s="224" t="s">
        <v>124</v>
      </c>
      <c r="D54" s="60"/>
      <c r="E54" s="224"/>
    </row>
    <row r="55" spans="1:5" ht="105" customHeight="1">
      <c r="A55" s="295"/>
      <c r="B55" s="60">
        <v>13</v>
      </c>
      <c r="C55" s="226" t="s">
        <v>125</v>
      </c>
      <c r="D55" s="60">
        <v>17</v>
      </c>
      <c r="E55" s="224" t="s">
        <v>126</v>
      </c>
    </row>
    <row r="56" spans="1:5" ht="99.75">
      <c r="A56" s="295" t="s">
        <v>127</v>
      </c>
      <c r="B56" s="60">
        <v>14</v>
      </c>
      <c r="C56" s="226" t="s">
        <v>128</v>
      </c>
      <c r="D56" s="60">
        <v>18</v>
      </c>
      <c r="E56" s="224" t="s">
        <v>129</v>
      </c>
    </row>
    <row r="57" spans="1:5" ht="75.75" customHeight="1">
      <c r="A57" s="295"/>
      <c r="B57" s="60">
        <v>15</v>
      </c>
      <c r="C57" s="226" t="s">
        <v>130</v>
      </c>
      <c r="D57" s="60">
        <v>19</v>
      </c>
      <c r="E57" s="224" t="s">
        <v>131</v>
      </c>
    </row>
    <row r="58" spans="1:5" ht="85.5">
      <c r="A58" s="295"/>
      <c r="B58" s="60">
        <v>16</v>
      </c>
      <c r="C58" s="224" t="s">
        <v>132</v>
      </c>
      <c r="D58" s="61">
        <v>20</v>
      </c>
      <c r="E58" s="224" t="s">
        <v>133</v>
      </c>
    </row>
    <row r="59" spans="1:5" ht="62.45" customHeight="1">
      <c r="A59" s="295"/>
      <c r="B59" s="60">
        <v>17</v>
      </c>
      <c r="C59" s="224" t="s">
        <v>134</v>
      </c>
      <c r="D59" s="60">
        <v>21</v>
      </c>
      <c r="E59" s="224" t="s">
        <v>135</v>
      </c>
    </row>
    <row r="60" spans="1:5" ht="42.75">
      <c r="A60" s="295"/>
      <c r="B60" s="60">
        <v>18</v>
      </c>
      <c r="C60" s="224" t="s">
        <v>136</v>
      </c>
      <c r="D60" s="60"/>
      <c r="E60" s="224"/>
    </row>
    <row r="61" spans="1:5" ht="57">
      <c r="A61" s="295" t="s">
        <v>137</v>
      </c>
      <c r="B61" s="60">
        <v>19</v>
      </c>
      <c r="C61" s="224" t="s">
        <v>138</v>
      </c>
      <c r="D61" s="61">
        <v>22</v>
      </c>
      <c r="E61" s="230" t="s">
        <v>139</v>
      </c>
    </row>
    <row r="62" spans="1:5" ht="28.5">
      <c r="A62" s="295"/>
      <c r="B62" s="60">
        <v>20</v>
      </c>
      <c r="C62" s="224" t="s">
        <v>140</v>
      </c>
      <c r="D62" s="60">
        <v>23</v>
      </c>
      <c r="E62" s="230" t="s">
        <v>141</v>
      </c>
    </row>
    <row r="63" spans="1:5" ht="71.25">
      <c r="A63" s="295"/>
      <c r="B63" s="60">
        <v>21</v>
      </c>
      <c r="C63" s="224" t="s">
        <v>142</v>
      </c>
      <c r="D63" s="61">
        <v>24</v>
      </c>
      <c r="E63" s="230" t="s">
        <v>143</v>
      </c>
    </row>
    <row r="64" spans="1:5" ht="42.75">
      <c r="A64" s="295"/>
      <c r="B64" s="60">
        <v>22</v>
      </c>
      <c r="C64" s="224" t="s">
        <v>144</v>
      </c>
      <c r="D64" s="60">
        <v>25</v>
      </c>
      <c r="E64" s="230" t="s">
        <v>145</v>
      </c>
    </row>
    <row r="65" spans="1:5">
      <c r="A65" s="295"/>
      <c r="B65" s="60">
        <v>23</v>
      </c>
      <c r="C65" s="224" t="s">
        <v>146</v>
      </c>
      <c r="D65" s="61"/>
      <c r="E65" s="230"/>
    </row>
    <row r="66" spans="1:5" ht="28.5">
      <c r="A66" s="295"/>
      <c r="B66" s="60">
        <v>24</v>
      </c>
      <c r="C66" s="224" t="s">
        <v>147</v>
      </c>
      <c r="D66" s="61"/>
      <c r="E66" s="230"/>
    </row>
    <row r="67" spans="1:5" ht="28.5">
      <c r="A67" s="295"/>
      <c r="B67" s="60">
        <v>25</v>
      </c>
      <c r="C67" s="224" t="s">
        <v>148</v>
      </c>
      <c r="D67" s="61"/>
      <c r="E67" s="230"/>
    </row>
    <row r="68" spans="1:5" ht="28.5">
      <c r="A68" s="295"/>
      <c r="B68" s="60">
        <v>26</v>
      </c>
      <c r="C68" s="224" t="s">
        <v>149</v>
      </c>
      <c r="D68" s="61"/>
      <c r="E68" s="230"/>
    </row>
    <row r="69" spans="1:5" ht="42.75">
      <c r="A69" s="295"/>
      <c r="B69" s="60">
        <v>27</v>
      </c>
      <c r="C69" s="224" t="s">
        <v>150</v>
      </c>
      <c r="D69" s="61"/>
      <c r="E69" s="230"/>
    </row>
    <row r="70" spans="1:5" ht="28.5">
      <c r="A70" s="295"/>
      <c r="B70" s="60">
        <v>28</v>
      </c>
      <c r="C70" s="224" t="s">
        <v>151</v>
      </c>
      <c r="D70" s="61"/>
      <c r="E70" s="231"/>
    </row>
    <row r="71" spans="1:5" ht="42.75">
      <c r="A71" s="295" t="s">
        <v>152</v>
      </c>
      <c r="B71" s="60">
        <v>29</v>
      </c>
      <c r="C71" s="224" t="s">
        <v>153</v>
      </c>
      <c r="D71" s="61">
        <v>26</v>
      </c>
      <c r="E71" s="230" t="s">
        <v>154</v>
      </c>
    </row>
    <row r="72" spans="1:5" ht="42.75">
      <c r="A72" s="295"/>
      <c r="B72" s="60">
        <v>30</v>
      </c>
      <c r="C72" s="224" t="s">
        <v>155</v>
      </c>
      <c r="D72" s="61">
        <v>27</v>
      </c>
      <c r="E72" s="224" t="s">
        <v>156</v>
      </c>
    </row>
    <row r="73" spans="1:5" ht="28.5">
      <c r="A73" s="295"/>
      <c r="B73" s="60">
        <v>31</v>
      </c>
      <c r="C73" s="224" t="s">
        <v>157</v>
      </c>
      <c r="D73" s="61"/>
      <c r="E73" s="230"/>
    </row>
    <row r="74" spans="1:5" ht="75" customHeight="1">
      <c r="A74" s="291" t="s">
        <v>158</v>
      </c>
      <c r="B74" s="60">
        <v>32</v>
      </c>
      <c r="C74" s="224" t="s">
        <v>159</v>
      </c>
      <c r="D74" s="61">
        <v>28</v>
      </c>
      <c r="E74" s="230" t="s">
        <v>160</v>
      </c>
    </row>
    <row r="75" spans="1:5" ht="78.75" customHeight="1">
      <c r="A75" s="293"/>
      <c r="B75" s="60"/>
      <c r="C75" s="224"/>
      <c r="D75" s="61">
        <v>29</v>
      </c>
      <c r="E75" s="230" t="s">
        <v>161</v>
      </c>
    </row>
    <row r="76" spans="1:5" ht="61.5" customHeight="1">
      <c r="A76" s="295" t="s">
        <v>162</v>
      </c>
      <c r="B76" s="60">
        <v>33</v>
      </c>
      <c r="C76" s="224" t="s">
        <v>163</v>
      </c>
      <c r="D76" s="61">
        <v>30</v>
      </c>
      <c r="E76" s="224" t="s">
        <v>164</v>
      </c>
    </row>
    <row r="77" spans="1:5" ht="52.5" customHeight="1">
      <c r="A77" s="295"/>
      <c r="B77" s="60"/>
      <c r="C77" s="224"/>
      <c r="D77" s="61">
        <v>31</v>
      </c>
      <c r="E77" s="224" t="s">
        <v>165</v>
      </c>
    </row>
    <row r="78" spans="1:5" ht="50.1" customHeight="1">
      <c r="A78" s="295" t="s">
        <v>166</v>
      </c>
      <c r="B78" s="60">
        <v>34</v>
      </c>
      <c r="C78" s="230" t="s">
        <v>167</v>
      </c>
      <c r="D78" s="61">
        <v>32</v>
      </c>
      <c r="E78" s="230" t="s">
        <v>168</v>
      </c>
    </row>
    <row r="79" spans="1:5" ht="50.1" customHeight="1">
      <c r="A79" s="295"/>
      <c r="B79" s="60">
        <v>35</v>
      </c>
      <c r="C79" s="230" t="s">
        <v>169</v>
      </c>
      <c r="D79" s="61">
        <v>33</v>
      </c>
      <c r="E79" s="230" t="s">
        <v>170</v>
      </c>
    </row>
    <row r="80" spans="1:5" ht="86.25" customHeight="1">
      <c r="A80" s="295"/>
      <c r="B80" s="60">
        <v>36</v>
      </c>
      <c r="C80" s="230" t="s">
        <v>171</v>
      </c>
      <c r="D80" s="61">
        <v>34</v>
      </c>
      <c r="E80" s="230" t="s">
        <v>172</v>
      </c>
    </row>
    <row r="81" spans="1:10" ht="60" customHeight="1">
      <c r="A81" s="295"/>
      <c r="B81" s="60"/>
      <c r="C81" s="232"/>
      <c r="D81" s="61">
        <v>35</v>
      </c>
      <c r="E81" s="230" t="s">
        <v>173</v>
      </c>
    </row>
    <row r="82" spans="1:10" ht="50.1" customHeight="1">
      <c r="A82" s="295"/>
      <c r="B82" s="60"/>
      <c r="C82" s="230"/>
      <c r="D82" s="61">
        <v>36</v>
      </c>
      <c r="E82" s="230" t="s">
        <v>174</v>
      </c>
    </row>
    <row r="83" spans="1:10" ht="50.1" customHeight="1">
      <c r="A83" s="295"/>
      <c r="B83" s="60"/>
      <c r="C83" s="230"/>
      <c r="D83" s="61">
        <v>37</v>
      </c>
      <c r="E83" s="232" t="s">
        <v>175</v>
      </c>
    </row>
    <row r="84" spans="1:10" ht="50.1" customHeight="1">
      <c r="A84" s="295"/>
      <c r="B84" s="60"/>
      <c r="C84" s="230"/>
      <c r="D84" s="61">
        <v>38</v>
      </c>
      <c r="E84" s="230" t="s">
        <v>176</v>
      </c>
    </row>
    <row r="85" spans="1:10" ht="39.950000000000003" customHeight="1">
      <c r="A85" s="295"/>
      <c r="B85" s="60"/>
      <c r="C85" s="61"/>
      <c r="D85" s="61"/>
      <c r="E85" s="230"/>
    </row>
    <row r="86" spans="1:10" ht="39.950000000000003" customHeight="1">
      <c r="A86" s="291" t="s">
        <v>177</v>
      </c>
      <c r="B86" s="60">
        <v>37</v>
      </c>
      <c r="C86" s="224" t="s">
        <v>178</v>
      </c>
      <c r="D86" s="61">
        <v>39</v>
      </c>
      <c r="E86" s="224" t="s">
        <v>179</v>
      </c>
    </row>
    <row r="87" spans="1:10" ht="72" customHeight="1">
      <c r="A87" s="292"/>
      <c r="B87" s="60">
        <v>38</v>
      </c>
      <c r="C87" s="224" t="s">
        <v>180</v>
      </c>
      <c r="D87" s="61">
        <v>40</v>
      </c>
      <c r="E87" s="224" t="s">
        <v>181</v>
      </c>
    </row>
    <row r="88" spans="1:10" ht="72" customHeight="1">
      <c r="A88" s="292"/>
      <c r="B88" s="60">
        <v>39</v>
      </c>
      <c r="C88" s="224" t="s">
        <v>182</v>
      </c>
      <c r="D88" s="61">
        <v>41</v>
      </c>
      <c r="E88" s="224" t="s">
        <v>183</v>
      </c>
    </row>
    <row r="89" spans="1:10" ht="72" customHeight="1">
      <c r="A89" s="292"/>
      <c r="B89" s="60">
        <v>40</v>
      </c>
      <c r="C89" s="226" t="s">
        <v>184</v>
      </c>
      <c r="D89" s="61">
        <v>42</v>
      </c>
      <c r="E89" s="224" t="s">
        <v>185</v>
      </c>
      <c r="J89" s="56" t="s">
        <v>186</v>
      </c>
    </row>
    <row r="90" spans="1:10" ht="72" customHeight="1">
      <c r="A90" s="292"/>
      <c r="B90" s="60">
        <v>41</v>
      </c>
      <c r="C90" s="233" t="s">
        <v>187</v>
      </c>
      <c r="D90" s="61">
        <v>43</v>
      </c>
      <c r="E90" s="226" t="s">
        <v>188</v>
      </c>
    </row>
    <row r="91" spans="1:10" ht="90" customHeight="1">
      <c r="A91" s="66"/>
      <c r="B91" s="60"/>
      <c r="C91" s="226"/>
      <c r="D91" s="61">
        <v>44</v>
      </c>
      <c r="E91" s="234" t="s">
        <v>189</v>
      </c>
    </row>
  </sheetData>
  <mergeCells count="26">
    <mergeCell ref="A30:A31"/>
    <mergeCell ref="B1:D1"/>
    <mergeCell ref="B2:C2"/>
    <mergeCell ref="B4:E4"/>
    <mergeCell ref="A6:A7"/>
    <mergeCell ref="B6:C6"/>
    <mergeCell ref="D6:E6"/>
    <mergeCell ref="B7:C7"/>
    <mergeCell ref="D7:E7"/>
    <mergeCell ref="A9:E9"/>
    <mergeCell ref="A11:A13"/>
    <mergeCell ref="A14:A17"/>
    <mergeCell ref="A18:A24"/>
    <mergeCell ref="A25:A29"/>
    <mergeCell ref="A86:A90"/>
    <mergeCell ref="A32:A34"/>
    <mergeCell ref="A35:E35"/>
    <mergeCell ref="A37:A44"/>
    <mergeCell ref="A45:A48"/>
    <mergeCell ref="A49:A55"/>
    <mergeCell ref="A56:A60"/>
    <mergeCell ref="A61:A70"/>
    <mergeCell ref="A71:A73"/>
    <mergeCell ref="A74:A75"/>
    <mergeCell ref="A76:A77"/>
    <mergeCell ref="A78:A85"/>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D6D8-7AC9-479C-96E9-386CF1A1F757}">
  <sheetPr codeName="Sheet5">
    <tabColor rgb="FF002060"/>
  </sheetPr>
  <dimension ref="A1:F15"/>
  <sheetViews>
    <sheetView showGridLines="0" view="pageBreakPreview" topLeftCell="A11" zoomScaleNormal="90" workbookViewId="0">
      <selection activeCell="B5" sqref="B5"/>
    </sheetView>
  </sheetViews>
  <sheetFormatPr baseColWidth="10" defaultColWidth="10.42578125" defaultRowHeight="15"/>
  <cols>
    <col min="1" max="1" width="60.85546875" style="250" customWidth="1"/>
    <col min="2" max="2" width="15.85546875" style="251" customWidth="1"/>
    <col min="3" max="5" width="15.85546875" style="252" customWidth="1"/>
    <col min="6" max="6" width="40.85546875" style="253" customWidth="1"/>
    <col min="7" max="7" width="2.7109375" style="237" customWidth="1"/>
    <col min="8" max="16384" width="10.42578125" style="237"/>
  </cols>
  <sheetData>
    <row r="1" spans="1:6" ht="80.099999999999994" customHeight="1">
      <c r="A1" s="235"/>
      <c r="B1" s="308" t="s">
        <v>190</v>
      </c>
      <c r="C1" s="308"/>
      <c r="D1" s="308"/>
      <c r="E1" s="308"/>
      <c r="F1" s="236"/>
    </row>
    <row r="2" spans="1:6">
      <c r="A2" s="309" t="s">
        <v>191</v>
      </c>
      <c r="B2" s="309"/>
      <c r="C2" s="309"/>
      <c r="D2" s="309"/>
      <c r="E2" s="309"/>
      <c r="F2" s="309"/>
    </row>
    <row r="3" spans="1:6" ht="28.5" customHeight="1">
      <c r="A3" s="310" t="s">
        <v>192</v>
      </c>
      <c r="B3" s="311" t="s">
        <v>193</v>
      </c>
      <c r="C3" s="311"/>
      <c r="D3" s="311"/>
      <c r="E3" s="311"/>
      <c r="F3" s="238" t="s">
        <v>194</v>
      </c>
    </row>
    <row r="4" spans="1:6" ht="46.5" customHeight="1">
      <c r="A4" s="310"/>
      <c r="B4" s="239" t="s">
        <v>195</v>
      </c>
      <c r="C4" s="239" t="s">
        <v>196</v>
      </c>
      <c r="D4" s="239" t="s">
        <v>197</v>
      </c>
      <c r="E4" s="239" t="s">
        <v>198</v>
      </c>
      <c r="F4" s="240"/>
    </row>
    <row r="5" spans="1:6" ht="65.099999999999994" customHeight="1">
      <c r="A5" s="241" t="s">
        <v>199</v>
      </c>
      <c r="B5" s="242">
        <v>2.21</v>
      </c>
      <c r="C5" s="243">
        <v>12.15</v>
      </c>
      <c r="D5" s="243" t="s">
        <v>200</v>
      </c>
      <c r="E5" s="243" t="s">
        <v>201</v>
      </c>
      <c r="F5" s="244" t="s">
        <v>202</v>
      </c>
    </row>
    <row r="6" spans="1:6" ht="65.099999999999994" customHeight="1">
      <c r="A6" s="245" t="s">
        <v>203</v>
      </c>
      <c r="B6" s="242">
        <v>2.21</v>
      </c>
      <c r="C6" s="243">
        <v>12.15</v>
      </c>
      <c r="D6" s="243" t="s">
        <v>204</v>
      </c>
      <c r="E6" s="243" t="s">
        <v>201</v>
      </c>
      <c r="F6" s="244" t="s">
        <v>202</v>
      </c>
    </row>
    <row r="7" spans="1:6" ht="65.099999999999994" customHeight="1">
      <c r="A7" s="245" t="s">
        <v>205</v>
      </c>
      <c r="B7" s="242" t="s">
        <v>206</v>
      </c>
      <c r="C7" s="243">
        <v>12.13</v>
      </c>
      <c r="D7" s="243" t="s">
        <v>207</v>
      </c>
      <c r="E7" s="243" t="s">
        <v>208</v>
      </c>
      <c r="F7" s="244" t="s">
        <v>202</v>
      </c>
    </row>
    <row r="8" spans="1:6" ht="65.099999999999994" customHeight="1">
      <c r="A8" s="241" t="s">
        <v>209</v>
      </c>
      <c r="B8" s="242" t="s">
        <v>210</v>
      </c>
      <c r="C8" s="243" t="s">
        <v>211</v>
      </c>
      <c r="D8" s="243" t="s">
        <v>212</v>
      </c>
      <c r="E8" s="243" t="s">
        <v>213</v>
      </c>
      <c r="F8" s="244" t="s">
        <v>202</v>
      </c>
    </row>
    <row r="9" spans="1:6" ht="78.95" customHeight="1">
      <c r="A9" s="246" t="s">
        <v>214</v>
      </c>
      <c r="B9" s="247" t="s">
        <v>215</v>
      </c>
      <c r="C9" s="247" t="s">
        <v>216</v>
      </c>
      <c r="D9" s="248" t="s">
        <v>217</v>
      </c>
      <c r="E9" s="248" t="s">
        <v>218</v>
      </c>
      <c r="F9" s="249" t="s">
        <v>202</v>
      </c>
    </row>
    <row r="10" spans="1:6" ht="65.099999999999994" customHeight="1">
      <c r="A10" s="245" t="s">
        <v>219</v>
      </c>
      <c r="B10" s="242">
        <v>17.21</v>
      </c>
      <c r="C10" s="243">
        <v>16.170000000000002</v>
      </c>
      <c r="D10" s="243" t="s">
        <v>220</v>
      </c>
      <c r="E10" s="243">
        <v>26.27</v>
      </c>
      <c r="F10" s="244" t="s">
        <v>202</v>
      </c>
    </row>
    <row r="11" spans="1:6" ht="65.099999999999994" customHeight="1">
      <c r="A11" s="246" t="s">
        <v>221</v>
      </c>
      <c r="B11" s="242" t="s">
        <v>222</v>
      </c>
      <c r="C11" s="243" t="s">
        <v>223</v>
      </c>
      <c r="D11" s="243" t="s">
        <v>224</v>
      </c>
      <c r="E11" s="243" t="s">
        <v>225</v>
      </c>
      <c r="F11" s="249" t="s">
        <v>202</v>
      </c>
    </row>
    <row r="12" spans="1:6" ht="65.099999999999994" customHeight="1">
      <c r="A12" s="246" t="s">
        <v>226</v>
      </c>
      <c r="B12" s="247" t="s">
        <v>215</v>
      </c>
      <c r="C12" s="247" t="s">
        <v>216</v>
      </c>
      <c r="D12" s="243" t="s">
        <v>227</v>
      </c>
      <c r="E12" s="243" t="s">
        <v>228</v>
      </c>
      <c r="F12" s="249" t="s">
        <v>202</v>
      </c>
    </row>
    <row r="13" spans="1:6" ht="65.099999999999994" customHeight="1">
      <c r="A13" s="246" t="s">
        <v>229</v>
      </c>
      <c r="B13" s="242" t="s">
        <v>230</v>
      </c>
      <c r="C13" s="243" t="s">
        <v>231</v>
      </c>
      <c r="D13" s="243">
        <v>37</v>
      </c>
      <c r="E13" s="243" t="s">
        <v>232</v>
      </c>
      <c r="F13" s="249" t="s">
        <v>233</v>
      </c>
    </row>
    <row r="14" spans="1:6" ht="63.75" customHeight="1">
      <c r="A14" s="245" t="s">
        <v>234</v>
      </c>
      <c r="B14" s="242" t="s">
        <v>235</v>
      </c>
      <c r="C14" s="243" t="s">
        <v>236</v>
      </c>
      <c r="D14" s="243" t="s">
        <v>237</v>
      </c>
      <c r="E14" s="243" t="s">
        <v>238</v>
      </c>
      <c r="F14" s="249" t="s">
        <v>202</v>
      </c>
    </row>
    <row r="15" spans="1:6" ht="63.75" customHeight="1">
      <c r="A15" s="246" t="s">
        <v>239</v>
      </c>
      <c r="B15" s="242" t="s">
        <v>240</v>
      </c>
      <c r="C15" s="243" t="s">
        <v>236</v>
      </c>
      <c r="D15" s="243" t="s">
        <v>241</v>
      </c>
      <c r="E15" s="243" t="s">
        <v>238</v>
      </c>
      <c r="F15" s="249" t="s">
        <v>202</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FF42C6F7-16BF-45BC-8F9D-C25B1DC8436D}"/>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ECB5C624-7DE4-4240-A978-603BCAA66D7C}"/>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772A-DD76-4393-A7AB-FC9DAED303AB}">
  <sheetPr>
    <tabColor theme="7" tint="0.39997558519241921"/>
    <pageSetUpPr fitToPage="1"/>
  </sheetPr>
  <dimension ref="B1:I59"/>
  <sheetViews>
    <sheetView showGridLines="0" topLeftCell="A21" zoomScale="130" zoomScaleNormal="130" workbookViewId="0">
      <selection activeCell="F24" sqref="F24:G24"/>
    </sheetView>
  </sheetViews>
  <sheetFormatPr baseColWidth="10" defaultColWidth="11.42578125" defaultRowHeight="14.25"/>
  <cols>
    <col min="1" max="1" width="2.7109375" style="72" customWidth="1"/>
    <col min="2" max="2" width="24.7109375" style="72" customWidth="1"/>
    <col min="3" max="3" width="11.28515625" style="73" customWidth="1"/>
    <col min="4" max="4" width="19.28515625" style="73" customWidth="1"/>
    <col min="5" max="5" width="7.5703125" style="72" customWidth="1"/>
    <col min="6" max="6" width="24.7109375" style="72" customWidth="1"/>
    <col min="7" max="7" width="79.140625" style="72" customWidth="1"/>
    <col min="8" max="8" width="11.42578125" style="72"/>
    <col min="9" max="9" width="32" style="72" customWidth="1"/>
    <col min="10" max="16384" width="11.42578125" style="72"/>
  </cols>
  <sheetData>
    <row r="1" spans="2:9" ht="15" thickBot="1"/>
    <row r="2" spans="2:9" ht="18">
      <c r="B2" s="343" t="s">
        <v>242</v>
      </c>
      <c r="C2" s="344"/>
      <c r="D2" s="344"/>
      <c r="E2" s="344"/>
      <c r="F2" s="344"/>
      <c r="G2" s="345"/>
    </row>
    <row r="3" spans="2:9" ht="15">
      <c r="B3" s="346" t="s">
        <v>243</v>
      </c>
      <c r="C3" s="347"/>
      <c r="D3" s="348"/>
      <c r="E3" s="348"/>
      <c r="F3" s="348"/>
      <c r="G3" s="349"/>
    </row>
    <row r="4" spans="2:9" ht="88.5" customHeight="1">
      <c r="B4" s="350" t="s">
        <v>244</v>
      </c>
      <c r="C4" s="351"/>
      <c r="D4" s="351"/>
      <c r="E4" s="351"/>
      <c r="F4" s="351"/>
      <c r="G4" s="352"/>
    </row>
    <row r="5" spans="2:9" ht="15">
      <c r="B5" s="74"/>
      <c r="C5" s="75"/>
      <c r="D5" s="76"/>
      <c r="E5" s="77"/>
      <c r="F5" s="77"/>
      <c r="G5" s="77"/>
    </row>
    <row r="6" spans="2:9" ht="16.5" customHeight="1">
      <c r="B6" s="353" t="s">
        <v>245</v>
      </c>
      <c r="C6" s="354"/>
      <c r="D6" s="354"/>
      <c r="E6" s="354"/>
      <c r="F6" s="354"/>
      <c r="G6" s="355"/>
    </row>
    <row r="7" spans="2:9" ht="76.5" customHeight="1">
      <c r="B7" s="353"/>
      <c r="C7" s="354"/>
      <c r="D7" s="354"/>
      <c r="E7" s="354"/>
      <c r="F7" s="354"/>
      <c r="G7" s="355"/>
    </row>
    <row r="8" spans="2:9" ht="15" thickBot="1">
      <c r="B8" s="78"/>
      <c r="C8" s="79"/>
      <c r="D8" s="79"/>
      <c r="E8" s="80"/>
      <c r="F8" s="81"/>
      <c r="G8" s="81"/>
    </row>
    <row r="9" spans="2:9">
      <c r="B9" s="82"/>
      <c r="C9" s="83" t="s">
        <v>246</v>
      </c>
      <c r="D9" s="356" t="s">
        <v>247</v>
      </c>
      <c r="E9" s="357"/>
      <c r="F9" s="358" t="s">
        <v>248</v>
      </c>
      <c r="G9" s="359"/>
    </row>
    <row r="10" spans="2:9" ht="15" customHeight="1">
      <c r="B10" s="84"/>
      <c r="C10" s="85">
        <v>5</v>
      </c>
      <c r="D10" s="360" t="s">
        <v>249</v>
      </c>
      <c r="E10" s="361"/>
      <c r="F10" s="362" t="s">
        <v>250</v>
      </c>
      <c r="G10" s="339"/>
      <c r="H10" s="328"/>
      <c r="I10" s="328"/>
    </row>
    <row r="11" spans="2:9">
      <c r="B11" s="84"/>
      <c r="C11" s="85">
        <v>5</v>
      </c>
      <c r="D11" s="360" t="s">
        <v>251</v>
      </c>
      <c r="E11" s="361"/>
      <c r="F11" s="362" t="s">
        <v>252</v>
      </c>
      <c r="G11" s="339"/>
      <c r="H11" s="328"/>
      <c r="I11" s="328"/>
    </row>
    <row r="12" spans="2:9">
      <c r="B12" s="84"/>
      <c r="C12" s="85">
        <v>5</v>
      </c>
      <c r="D12" s="360" t="s">
        <v>253</v>
      </c>
      <c r="E12" s="361"/>
      <c r="F12" s="362" t="s">
        <v>254</v>
      </c>
      <c r="G12" s="339"/>
      <c r="H12" s="328"/>
      <c r="I12" s="328"/>
    </row>
    <row r="13" spans="2:9" ht="27.75" customHeight="1">
      <c r="B13" s="84"/>
      <c r="C13" s="85">
        <v>5</v>
      </c>
      <c r="D13" s="360" t="s">
        <v>255</v>
      </c>
      <c r="E13" s="361"/>
      <c r="F13" s="362" t="s">
        <v>256</v>
      </c>
      <c r="G13" s="339"/>
      <c r="H13" s="328"/>
      <c r="I13" s="328"/>
    </row>
    <row r="14" spans="2:9">
      <c r="B14" s="84"/>
      <c r="C14" s="85">
        <v>5</v>
      </c>
      <c r="D14" s="360" t="s">
        <v>257</v>
      </c>
      <c r="E14" s="361"/>
      <c r="F14" s="362" t="s">
        <v>258</v>
      </c>
      <c r="G14" s="339"/>
      <c r="H14" s="328"/>
      <c r="I14" s="328"/>
    </row>
    <row r="15" spans="2:9" ht="41.25" customHeight="1">
      <c r="B15" s="84"/>
      <c r="C15" s="85">
        <v>5</v>
      </c>
      <c r="D15" s="360" t="s">
        <v>259</v>
      </c>
      <c r="E15" s="361"/>
      <c r="F15" s="362" t="s">
        <v>260</v>
      </c>
      <c r="G15" s="339"/>
      <c r="H15" s="328"/>
      <c r="I15" s="328"/>
    </row>
    <row r="16" spans="2:9" ht="41.25" customHeight="1">
      <c r="B16" s="84"/>
      <c r="C16" s="85">
        <v>5</v>
      </c>
      <c r="D16" s="363" t="s">
        <v>261</v>
      </c>
      <c r="E16" s="364"/>
      <c r="F16" s="362" t="s">
        <v>262</v>
      </c>
      <c r="G16" s="339"/>
      <c r="H16" s="328"/>
      <c r="I16" s="328"/>
    </row>
    <row r="17" spans="2:9" ht="51.75" customHeight="1">
      <c r="B17" s="84"/>
      <c r="C17" s="85">
        <v>5</v>
      </c>
      <c r="D17" s="364" t="s">
        <v>263</v>
      </c>
      <c r="E17" s="365"/>
      <c r="F17" s="362" t="s">
        <v>264</v>
      </c>
      <c r="G17" s="339"/>
      <c r="H17" s="328"/>
      <c r="I17" s="328"/>
    </row>
    <row r="18" spans="2:9" ht="51.75" customHeight="1">
      <c r="B18" s="84"/>
      <c r="C18" s="85">
        <v>5</v>
      </c>
      <c r="D18" s="363" t="s">
        <v>265</v>
      </c>
      <c r="E18" s="364"/>
      <c r="F18" s="362" t="s">
        <v>266</v>
      </c>
      <c r="G18" s="339"/>
      <c r="H18" s="328"/>
      <c r="I18" s="328"/>
    </row>
    <row r="19" spans="2:9" ht="51.75" customHeight="1">
      <c r="B19" s="84"/>
      <c r="C19" s="85">
        <v>5</v>
      </c>
      <c r="D19" s="86" t="s">
        <v>267</v>
      </c>
      <c r="E19" s="87"/>
      <c r="F19" s="362" t="s">
        <v>268</v>
      </c>
      <c r="G19" s="339"/>
      <c r="H19" s="328"/>
      <c r="I19" s="328"/>
    </row>
    <row r="20" spans="2:9" ht="51.75" customHeight="1">
      <c r="B20" s="84"/>
      <c r="C20" s="85">
        <v>5</v>
      </c>
      <c r="D20" s="86" t="s">
        <v>269</v>
      </c>
      <c r="E20" s="87"/>
      <c r="F20" s="362" t="s">
        <v>270</v>
      </c>
      <c r="G20" s="339"/>
      <c r="H20" s="328"/>
      <c r="I20" s="328"/>
    </row>
    <row r="21" spans="2:9" ht="66.75" customHeight="1">
      <c r="B21" s="84"/>
      <c r="C21" s="85">
        <v>5</v>
      </c>
      <c r="D21" s="363" t="s">
        <v>271</v>
      </c>
      <c r="E21" s="364"/>
      <c r="F21" s="362" t="s">
        <v>272</v>
      </c>
      <c r="G21" s="339"/>
      <c r="H21" s="328"/>
      <c r="I21" s="328"/>
    </row>
    <row r="22" spans="2:9" ht="36" customHeight="1">
      <c r="B22" s="84"/>
      <c r="C22" s="85">
        <v>5</v>
      </c>
      <c r="D22" s="366" t="s">
        <v>273</v>
      </c>
      <c r="E22" s="367"/>
      <c r="F22" s="362" t="s">
        <v>274</v>
      </c>
      <c r="G22" s="339"/>
      <c r="H22" s="342"/>
      <c r="I22" s="342"/>
    </row>
    <row r="23" spans="2:9" ht="26.25" customHeight="1">
      <c r="B23" s="84"/>
      <c r="C23" s="85">
        <v>5</v>
      </c>
      <c r="D23" s="368" t="s">
        <v>275</v>
      </c>
      <c r="E23" s="368"/>
      <c r="F23" s="338" t="s">
        <v>276</v>
      </c>
      <c r="G23" s="339"/>
      <c r="H23" s="328"/>
      <c r="I23" s="328"/>
    </row>
    <row r="24" spans="2:9" ht="26.25" customHeight="1">
      <c r="B24" s="84"/>
      <c r="C24" s="85">
        <v>5</v>
      </c>
      <c r="D24" s="368" t="s">
        <v>277</v>
      </c>
      <c r="E24" s="368"/>
      <c r="F24" s="338" t="s">
        <v>278</v>
      </c>
      <c r="G24" s="339"/>
      <c r="H24" s="328"/>
      <c r="I24" s="328"/>
    </row>
    <row r="25" spans="2:9" ht="26.25" customHeight="1">
      <c r="B25" s="84"/>
      <c r="C25" s="85">
        <v>5</v>
      </c>
      <c r="D25" s="336" t="s">
        <v>279</v>
      </c>
      <c r="E25" s="337"/>
      <c r="F25" s="338" t="s">
        <v>280</v>
      </c>
      <c r="G25" s="339"/>
      <c r="H25" s="328"/>
      <c r="I25" s="328"/>
    </row>
    <row r="26" spans="2:9" ht="27" customHeight="1">
      <c r="B26" s="88"/>
      <c r="C26" s="329" t="s">
        <v>281</v>
      </c>
      <c r="D26" s="330"/>
      <c r="E26" s="330"/>
      <c r="F26" s="330"/>
      <c r="G26" s="331"/>
    </row>
    <row r="27" spans="2:9" ht="27" customHeight="1">
      <c r="B27" s="332" t="s">
        <v>282</v>
      </c>
      <c r="C27" s="333"/>
      <c r="D27" s="333"/>
      <c r="E27" s="333"/>
      <c r="F27" s="333"/>
      <c r="G27" s="334"/>
    </row>
    <row r="28" spans="2:9" ht="10.5" customHeight="1">
      <c r="B28" s="89"/>
      <c r="D28" s="90"/>
      <c r="E28" s="91"/>
      <c r="F28" s="92"/>
      <c r="G28" s="92"/>
    </row>
    <row r="29" spans="2:9">
      <c r="B29" s="89"/>
      <c r="C29" s="93"/>
      <c r="D29" s="335" t="s">
        <v>247</v>
      </c>
      <c r="E29" s="335"/>
      <c r="F29" s="340" t="s">
        <v>248</v>
      </c>
      <c r="G29" s="341"/>
    </row>
    <row r="30" spans="2:9">
      <c r="B30" s="89"/>
      <c r="D30" s="319" t="s">
        <v>249</v>
      </c>
      <c r="E30" s="319"/>
      <c r="F30" s="320" t="s">
        <v>283</v>
      </c>
      <c r="G30" s="321"/>
      <c r="H30" s="328"/>
      <c r="I30" s="328"/>
    </row>
    <row r="31" spans="2:9">
      <c r="B31" s="89"/>
      <c r="D31" s="319" t="s">
        <v>251</v>
      </c>
      <c r="E31" s="319"/>
      <c r="F31" s="320" t="s">
        <v>284</v>
      </c>
      <c r="G31" s="321"/>
      <c r="H31" s="328"/>
      <c r="I31" s="328"/>
    </row>
    <row r="32" spans="2:9">
      <c r="B32" s="89"/>
      <c r="D32" s="319" t="s">
        <v>253</v>
      </c>
      <c r="E32" s="319"/>
      <c r="F32" s="320" t="s">
        <v>285</v>
      </c>
      <c r="G32" s="321"/>
      <c r="H32" s="328"/>
      <c r="I32" s="328"/>
    </row>
    <row r="33" spans="2:9">
      <c r="B33" s="89"/>
      <c r="D33" s="319" t="s">
        <v>255</v>
      </c>
      <c r="E33" s="319"/>
      <c r="F33" s="320" t="s">
        <v>286</v>
      </c>
      <c r="G33" s="321"/>
      <c r="H33" s="328"/>
      <c r="I33" s="328"/>
    </row>
    <row r="34" spans="2:9">
      <c r="B34" s="89"/>
      <c r="D34" s="319" t="s">
        <v>257</v>
      </c>
      <c r="E34" s="319"/>
      <c r="F34" s="320" t="s">
        <v>287</v>
      </c>
      <c r="G34" s="321"/>
      <c r="H34" s="328"/>
      <c r="I34" s="328"/>
    </row>
    <row r="35" spans="2:9" ht="40.9" customHeight="1">
      <c r="B35" s="89"/>
      <c r="D35" s="319" t="s">
        <v>288</v>
      </c>
      <c r="E35" s="319"/>
      <c r="F35" s="320" t="s">
        <v>289</v>
      </c>
      <c r="G35" s="321"/>
      <c r="H35" s="328"/>
      <c r="I35" s="328"/>
    </row>
    <row r="36" spans="2:9" ht="42" customHeight="1">
      <c r="B36" s="94"/>
      <c r="C36" s="95"/>
      <c r="D36" s="319" t="s">
        <v>290</v>
      </c>
      <c r="E36" s="319"/>
      <c r="F36" s="320" t="s">
        <v>291</v>
      </c>
      <c r="G36" s="321"/>
      <c r="H36" s="318"/>
      <c r="I36" s="318"/>
    </row>
    <row r="37" spans="2:9" ht="30.75" customHeight="1">
      <c r="B37" s="94"/>
      <c r="C37" s="95"/>
      <c r="D37" s="319" t="s">
        <v>292</v>
      </c>
      <c r="E37" s="319"/>
      <c r="F37" s="324" t="s">
        <v>293</v>
      </c>
      <c r="G37" s="325"/>
      <c r="H37" s="318"/>
      <c r="I37" s="318"/>
    </row>
    <row r="38" spans="2:9" ht="33" customHeight="1">
      <c r="B38" s="94"/>
      <c r="C38" s="95"/>
      <c r="D38" s="319" t="s">
        <v>294</v>
      </c>
      <c r="E38" s="319"/>
      <c r="F38" s="324" t="s">
        <v>293</v>
      </c>
      <c r="G38" s="325"/>
      <c r="H38" s="318"/>
      <c r="I38" s="318"/>
    </row>
    <row r="39" spans="2:9" ht="30" customHeight="1">
      <c r="B39" s="94"/>
      <c r="C39" s="95"/>
      <c r="D39" s="319" t="s">
        <v>295</v>
      </c>
      <c r="E39" s="319"/>
      <c r="F39" s="324" t="s">
        <v>293</v>
      </c>
      <c r="G39" s="325"/>
      <c r="H39" s="318"/>
      <c r="I39" s="318"/>
    </row>
    <row r="40" spans="2:9" ht="30" customHeight="1">
      <c r="B40" s="94"/>
      <c r="C40" s="95"/>
      <c r="D40" s="319" t="s">
        <v>296</v>
      </c>
      <c r="E40" s="319"/>
      <c r="F40" s="324" t="s">
        <v>293</v>
      </c>
      <c r="G40" s="325"/>
      <c r="H40" s="318"/>
      <c r="I40" s="318"/>
    </row>
    <row r="41" spans="2:9" ht="30" customHeight="1">
      <c r="B41" s="94"/>
      <c r="C41" s="95"/>
      <c r="D41" s="322" t="s">
        <v>297</v>
      </c>
      <c r="E41" s="323"/>
      <c r="F41" s="320" t="s">
        <v>298</v>
      </c>
      <c r="G41" s="321"/>
      <c r="H41" s="318"/>
      <c r="I41" s="318"/>
    </row>
    <row r="42" spans="2:9" ht="35.25" customHeight="1">
      <c r="B42" s="94"/>
      <c r="C42" s="95"/>
      <c r="D42" s="319" t="s">
        <v>299</v>
      </c>
      <c r="E42" s="319"/>
      <c r="F42" s="320" t="s">
        <v>300</v>
      </c>
      <c r="G42" s="321"/>
      <c r="H42" s="318"/>
      <c r="I42" s="318"/>
    </row>
    <row r="43" spans="2:9" ht="31.5" customHeight="1">
      <c r="B43" s="94"/>
      <c r="C43" s="95"/>
      <c r="D43" s="319" t="s">
        <v>292</v>
      </c>
      <c r="E43" s="319"/>
      <c r="F43" s="324" t="s">
        <v>293</v>
      </c>
      <c r="G43" s="325"/>
      <c r="H43" s="318"/>
      <c r="I43" s="318"/>
    </row>
    <row r="44" spans="2:9" ht="35.25" customHeight="1">
      <c r="B44" s="94"/>
      <c r="C44" s="95"/>
      <c r="D44" s="319" t="s">
        <v>301</v>
      </c>
      <c r="E44" s="319"/>
      <c r="F44" s="324" t="s">
        <v>293</v>
      </c>
      <c r="G44" s="325"/>
      <c r="H44" s="318"/>
      <c r="I44" s="318"/>
    </row>
    <row r="45" spans="2:9" ht="57" customHeight="1">
      <c r="B45" s="94"/>
      <c r="C45" s="95"/>
      <c r="D45" s="319" t="s">
        <v>296</v>
      </c>
      <c r="E45" s="319"/>
      <c r="F45" s="324" t="s">
        <v>293</v>
      </c>
      <c r="G45" s="325"/>
      <c r="H45" s="318"/>
      <c r="I45" s="318"/>
    </row>
    <row r="46" spans="2:9" ht="32.25" customHeight="1">
      <c r="B46" s="94"/>
      <c r="C46" s="95"/>
      <c r="D46" s="319" t="s">
        <v>294</v>
      </c>
      <c r="E46" s="319"/>
      <c r="F46" s="324" t="s">
        <v>293</v>
      </c>
      <c r="G46" s="325"/>
      <c r="H46" s="318"/>
      <c r="I46" s="318"/>
    </row>
    <row r="47" spans="2:9" ht="32.25" customHeight="1">
      <c r="B47" s="94"/>
      <c r="C47" s="95"/>
      <c r="D47" s="322" t="s">
        <v>302</v>
      </c>
      <c r="E47" s="323"/>
      <c r="F47" s="326" t="s">
        <v>303</v>
      </c>
      <c r="G47" s="327"/>
      <c r="H47" s="318"/>
      <c r="I47" s="318"/>
    </row>
    <row r="48" spans="2:9" ht="32.25" customHeight="1">
      <c r="B48" s="94"/>
      <c r="C48" s="95"/>
      <c r="D48" s="319" t="s">
        <v>304</v>
      </c>
      <c r="E48" s="319"/>
      <c r="F48" s="320" t="s">
        <v>305</v>
      </c>
      <c r="G48" s="321"/>
      <c r="H48" s="318"/>
      <c r="I48" s="318"/>
    </row>
    <row r="49" spans="2:9" ht="32.25" customHeight="1">
      <c r="B49" s="94"/>
      <c r="C49" s="95"/>
      <c r="D49" s="319" t="s">
        <v>306</v>
      </c>
      <c r="E49" s="319"/>
      <c r="F49" s="320" t="s">
        <v>307</v>
      </c>
      <c r="G49" s="321"/>
      <c r="H49" s="318"/>
      <c r="I49" s="318"/>
    </row>
    <row r="50" spans="2:9" ht="32.25" customHeight="1">
      <c r="B50" s="94"/>
      <c r="C50" s="95"/>
      <c r="D50" s="319" t="s">
        <v>308</v>
      </c>
      <c r="E50" s="319"/>
      <c r="F50" s="320" t="s">
        <v>309</v>
      </c>
      <c r="G50" s="321"/>
      <c r="H50" s="318"/>
      <c r="I50" s="318"/>
    </row>
    <row r="51" spans="2:9" ht="32.25" customHeight="1">
      <c r="B51" s="94"/>
      <c r="C51" s="95"/>
      <c r="D51" s="90"/>
      <c r="E51" s="90"/>
      <c r="F51" s="92"/>
      <c r="G51" s="92"/>
      <c r="H51" s="318"/>
      <c r="I51" s="318"/>
    </row>
    <row r="52" spans="2:9" ht="32.25" customHeight="1">
      <c r="B52" s="94"/>
      <c r="C52" s="95"/>
      <c r="D52" s="90"/>
      <c r="E52" s="90"/>
      <c r="F52" s="92"/>
      <c r="G52" s="92"/>
    </row>
    <row r="53" spans="2:9" ht="32.25" customHeight="1">
      <c r="B53" s="94"/>
      <c r="C53" s="95"/>
      <c r="D53" s="90"/>
      <c r="E53" s="90"/>
      <c r="F53" s="92"/>
      <c r="G53" s="92"/>
    </row>
    <row r="54" spans="2:9" ht="21.75" customHeight="1">
      <c r="B54" s="312" t="s">
        <v>310</v>
      </c>
      <c r="C54" s="313"/>
      <c r="D54" s="313"/>
      <c r="E54" s="313"/>
      <c r="F54" s="313"/>
      <c r="G54" s="314"/>
    </row>
    <row r="55" spans="2:9" ht="21.75" customHeight="1">
      <c r="B55" s="312" t="s">
        <v>311</v>
      </c>
      <c r="C55" s="313"/>
      <c r="D55" s="313"/>
      <c r="E55" s="313"/>
      <c r="F55" s="313"/>
      <c r="G55" s="314"/>
    </row>
    <row r="56" spans="2:9" ht="20.25" customHeight="1">
      <c r="B56" s="312" t="s">
        <v>312</v>
      </c>
      <c r="C56" s="313"/>
      <c r="D56" s="313"/>
      <c r="E56" s="313"/>
      <c r="F56" s="313"/>
      <c r="G56" s="314"/>
    </row>
    <row r="57" spans="2:9" ht="20.25" customHeight="1">
      <c r="B57" s="312" t="s">
        <v>313</v>
      </c>
      <c r="C57" s="313"/>
      <c r="D57" s="313"/>
      <c r="E57" s="313"/>
      <c r="F57" s="313"/>
      <c r="G57" s="314"/>
    </row>
    <row r="58" spans="2:9" ht="18" customHeight="1" thickBot="1">
      <c r="B58" s="315" t="s">
        <v>314</v>
      </c>
      <c r="C58" s="316"/>
      <c r="D58" s="316"/>
      <c r="E58" s="316"/>
      <c r="F58" s="316"/>
      <c r="G58" s="317"/>
    </row>
    <row r="59" spans="2:9">
      <c r="B59" s="96"/>
      <c r="C59" s="97"/>
      <c r="D59" s="96"/>
      <c r="E59" s="96"/>
      <c r="F59" s="96"/>
      <c r="G59" s="96"/>
    </row>
  </sheetData>
  <mergeCells count="125">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1:I31"/>
    <mergeCell ref="D32:E32"/>
    <mergeCell ref="H32:I32"/>
    <mergeCell ref="D33:E33"/>
    <mergeCell ref="H33:I33"/>
    <mergeCell ref="H25:I25"/>
    <mergeCell ref="C26:G26"/>
    <mergeCell ref="B27:G27"/>
    <mergeCell ref="D29:E29"/>
    <mergeCell ref="D30:E30"/>
    <mergeCell ref="H30:I30"/>
    <mergeCell ref="D25:E25"/>
    <mergeCell ref="F25:G25"/>
    <mergeCell ref="F29:G29"/>
    <mergeCell ref="F30:G30"/>
    <mergeCell ref="F31:G31"/>
    <mergeCell ref="D31:E31"/>
    <mergeCell ref="F32:G32"/>
    <mergeCell ref="F33:G33"/>
    <mergeCell ref="H37:I37"/>
    <mergeCell ref="D38:E38"/>
    <mergeCell ref="H38:I38"/>
    <mergeCell ref="D39:E39"/>
    <mergeCell ref="H39:I39"/>
    <mergeCell ref="H34:I34"/>
    <mergeCell ref="D35:E35"/>
    <mergeCell ref="H35:I35"/>
    <mergeCell ref="D36:E36"/>
    <mergeCell ref="H36:I36"/>
    <mergeCell ref="F34:G34"/>
    <mergeCell ref="D34:E34"/>
    <mergeCell ref="F35:G35"/>
    <mergeCell ref="F36:G36"/>
    <mergeCell ref="F37:G37"/>
    <mergeCell ref="D37:E37"/>
    <mergeCell ref="F38:G38"/>
    <mergeCell ref="F39:G39"/>
    <mergeCell ref="H43:I43"/>
    <mergeCell ref="D44:E44"/>
    <mergeCell ref="H44:I44"/>
    <mergeCell ref="D45:E45"/>
    <mergeCell ref="H45:I45"/>
    <mergeCell ref="H40:I40"/>
    <mergeCell ref="D41:E41"/>
    <mergeCell ref="H41:I41"/>
    <mergeCell ref="D42:E42"/>
    <mergeCell ref="H42:I42"/>
    <mergeCell ref="F40:G40"/>
    <mergeCell ref="D40:E40"/>
    <mergeCell ref="F41:G41"/>
    <mergeCell ref="F42:G42"/>
    <mergeCell ref="F43:G43"/>
    <mergeCell ref="D43:E43"/>
    <mergeCell ref="F44:G44"/>
    <mergeCell ref="F45:G45"/>
    <mergeCell ref="B56:G56"/>
    <mergeCell ref="B57:G57"/>
    <mergeCell ref="B58:G58"/>
    <mergeCell ref="H49:I49"/>
    <mergeCell ref="D50:E50"/>
    <mergeCell ref="F50:G50"/>
    <mergeCell ref="H50:I50"/>
    <mergeCell ref="H51:I51"/>
    <mergeCell ref="H46:I46"/>
    <mergeCell ref="D47:E47"/>
    <mergeCell ref="H47:I47"/>
    <mergeCell ref="D48:E48"/>
    <mergeCell ref="H48:I48"/>
    <mergeCell ref="F46:G46"/>
    <mergeCell ref="D46:E46"/>
    <mergeCell ref="F47:G47"/>
    <mergeCell ref="F48:G48"/>
    <mergeCell ref="F49:G49"/>
    <mergeCell ref="D49:E49"/>
    <mergeCell ref="B54:G54"/>
    <mergeCell ref="B55:G55"/>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E0FDD-B6A5-40A0-A88D-2AC0984B0030}">
  <sheetPr>
    <tabColor theme="4" tint="-0.249977111117893"/>
    <pageSetUpPr fitToPage="1"/>
  </sheetPr>
  <dimension ref="A1:IX100"/>
  <sheetViews>
    <sheetView showGridLines="0" zoomScale="90" zoomScaleNormal="90" zoomScalePageLayoutView="50" workbookViewId="0">
      <pane xSplit="3" ySplit="9" topLeftCell="I53" activePane="bottomRight" state="frozen"/>
      <selection pane="topRight" activeCell="D1" sqref="D1"/>
      <selection pane="bottomLeft" activeCell="A10" sqref="A10"/>
      <selection pane="bottomRight" activeCell="D40" sqref="D40"/>
    </sheetView>
  </sheetViews>
  <sheetFormatPr baseColWidth="10" defaultColWidth="11.42578125" defaultRowHeight="12.75"/>
  <cols>
    <col min="1" max="1" width="5" style="44" bestFit="1" customWidth="1"/>
    <col min="2" max="2" width="26.28515625" style="44" customWidth="1"/>
    <col min="3" max="3" width="27.140625" style="44" customWidth="1"/>
    <col min="4" max="4" width="77.5703125" style="272" customWidth="1"/>
    <col min="5" max="5" width="19.140625" style="44" customWidth="1"/>
    <col min="6" max="6" width="19.5703125" style="44" customWidth="1"/>
    <col min="7" max="7" width="12.5703125" style="44" customWidth="1"/>
    <col min="8" max="8" width="11.85546875" style="44" customWidth="1"/>
    <col min="9" max="9" width="49.7109375" style="44" customWidth="1"/>
    <col min="10" max="10" width="53.7109375" style="44" customWidth="1"/>
    <col min="11" max="11" width="12.28515625" style="44" customWidth="1"/>
    <col min="12" max="12" width="15.28515625" style="44" bestFit="1" customWidth="1"/>
    <col min="13" max="13" width="16.42578125" style="44" customWidth="1"/>
    <col min="14" max="14" width="16.140625" style="44" customWidth="1"/>
    <col min="15" max="15" width="6.28515625" style="44" hidden="1" customWidth="1"/>
    <col min="16" max="16" width="11.42578125" style="39"/>
    <col min="17" max="17" width="47.85546875" style="39" customWidth="1"/>
    <col min="18" max="258" width="11.42578125" style="39"/>
    <col min="259" max="16384" width="11.42578125" style="40"/>
  </cols>
  <sheetData>
    <row r="1" spans="1:258">
      <c r="A1" s="369"/>
      <c r="B1" s="370"/>
      <c r="C1" s="106"/>
      <c r="D1" s="271"/>
      <c r="E1" s="106"/>
      <c r="F1" s="106"/>
      <c r="G1" s="106"/>
      <c r="H1" s="106"/>
      <c r="I1" s="106"/>
      <c r="J1" s="106"/>
      <c r="K1" s="106"/>
      <c r="L1" s="106"/>
      <c r="M1" s="106"/>
      <c r="N1" s="106"/>
      <c r="O1" s="105"/>
    </row>
    <row r="2" spans="1:258">
      <c r="A2" s="369"/>
      <c r="B2" s="370"/>
      <c r="C2" s="106"/>
      <c r="D2" s="271"/>
      <c r="E2" s="106"/>
      <c r="F2" s="106"/>
      <c r="G2" s="106"/>
      <c r="H2" s="106"/>
      <c r="I2" s="106"/>
      <c r="J2" s="106"/>
      <c r="K2" s="106"/>
      <c r="L2" s="106"/>
      <c r="M2" s="106"/>
      <c r="N2" s="106"/>
      <c r="O2" s="105"/>
    </row>
    <row r="3" spans="1:258">
      <c r="A3" s="369"/>
      <c r="B3" s="370"/>
      <c r="C3" s="107"/>
      <c r="D3" s="271"/>
      <c r="E3" s="106"/>
      <c r="F3" s="106"/>
      <c r="G3" s="106"/>
      <c r="H3" s="106"/>
      <c r="I3" s="106"/>
      <c r="J3" s="106"/>
      <c r="K3" s="106"/>
      <c r="L3" s="106"/>
      <c r="M3" s="106"/>
      <c r="N3" s="106"/>
      <c r="O3" s="105"/>
    </row>
    <row r="4" spans="1:258" ht="19.5" customHeight="1">
      <c r="A4" s="371" t="s">
        <v>315</v>
      </c>
      <c r="B4" s="371"/>
      <c r="C4" s="372" t="s">
        <v>5</v>
      </c>
      <c r="D4" s="372"/>
      <c r="E4" s="372"/>
      <c r="F4" s="372"/>
      <c r="G4" s="372"/>
      <c r="H4" s="372"/>
      <c r="I4" s="372"/>
      <c r="J4" s="372"/>
      <c r="K4" s="372"/>
      <c r="L4" s="372"/>
      <c r="M4" s="372"/>
      <c r="N4" s="372"/>
      <c r="O4" s="99"/>
    </row>
    <row r="5" spans="1:258" ht="38.450000000000003" customHeight="1">
      <c r="A5" s="371" t="s">
        <v>316</v>
      </c>
      <c r="B5" s="371"/>
      <c r="C5" s="373" t="s">
        <v>317</v>
      </c>
      <c r="D5" s="373"/>
      <c r="E5" s="373"/>
      <c r="F5" s="373"/>
      <c r="G5" s="373"/>
      <c r="H5" s="373"/>
      <c r="I5" s="373"/>
      <c r="J5" s="373"/>
      <c r="K5" s="373"/>
      <c r="L5" s="373"/>
      <c r="M5" s="373"/>
      <c r="N5" s="373"/>
      <c r="O5" s="100"/>
    </row>
    <row r="6" spans="1:258" ht="16.5" customHeight="1">
      <c r="A6" s="371" t="s">
        <v>318</v>
      </c>
      <c r="B6" s="371"/>
      <c r="C6" s="373" t="s">
        <v>319</v>
      </c>
      <c r="D6" s="373"/>
      <c r="E6" s="373"/>
      <c r="F6" s="373"/>
      <c r="G6" s="373"/>
      <c r="H6" s="373"/>
      <c r="I6" s="373"/>
      <c r="J6" s="373"/>
      <c r="K6" s="373"/>
      <c r="L6" s="373"/>
      <c r="M6" s="373"/>
      <c r="N6" s="373"/>
      <c r="O6" s="101"/>
    </row>
    <row r="7" spans="1:258" ht="15.6" customHeight="1">
      <c r="A7" s="98" t="s">
        <v>320</v>
      </c>
      <c r="B7" s="98"/>
      <c r="C7" s="98"/>
      <c r="D7" s="382" t="s">
        <v>321</v>
      </c>
      <c r="E7" s="382" t="s">
        <v>322</v>
      </c>
      <c r="F7" s="382"/>
      <c r="G7" s="382"/>
      <c r="H7" s="382"/>
      <c r="I7" s="382" t="s">
        <v>323</v>
      </c>
      <c r="J7" s="382"/>
      <c r="K7" s="382"/>
      <c r="L7" s="382"/>
      <c r="M7" s="382"/>
      <c r="N7" s="383" t="s">
        <v>324</v>
      </c>
      <c r="O7" s="383"/>
    </row>
    <row r="8" spans="1:258" ht="17.25" customHeight="1">
      <c r="A8" s="384" t="s">
        <v>325</v>
      </c>
      <c r="B8" s="385" t="s">
        <v>326</v>
      </c>
      <c r="C8" s="211" t="s">
        <v>327</v>
      </c>
      <c r="D8" s="382"/>
      <c r="E8" s="374" t="s">
        <v>263</v>
      </c>
      <c r="F8" s="374" t="s">
        <v>328</v>
      </c>
      <c r="G8" s="374" t="s">
        <v>329</v>
      </c>
      <c r="H8" s="374" t="s">
        <v>269</v>
      </c>
      <c r="I8" s="374" t="s">
        <v>330</v>
      </c>
      <c r="J8" s="212" t="s">
        <v>331</v>
      </c>
      <c r="K8" s="374" t="s">
        <v>323</v>
      </c>
      <c r="L8" s="374" t="s">
        <v>332</v>
      </c>
      <c r="M8" s="374" t="s">
        <v>333</v>
      </c>
      <c r="N8" s="375" t="s">
        <v>334</v>
      </c>
      <c r="O8" s="381" t="s">
        <v>335</v>
      </c>
    </row>
    <row r="9" spans="1:258" s="42" customFormat="1" ht="38.25" customHeight="1">
      <c r="A9" s="384"/>
      <c r="B9" s="382"/>
      <c r="C9" s="254" t="s">
        <v>336</v>
      </c>
      <c r="D9" s="382"/>
      <c r="E9" s="374"/>
      <c r="F9" s="374"/>
      <c r="G9" s="374"/>
      <c r="H9" s="374"/>
      <c r="I9" s="374"/>
      <c r="J9" s="212" t="s">
        <v>337</v>
      </c>
      <c r="K9" s="374" t="s">
        <v>338</v>
      </c>
      <c r="L9" s="374"/>
      <c r="M9" s="374" t="s">
        <v>338</v>
      </c>
      <c r="N9" s="375"/>
      <c r="O9" s="381"/>
      <c r="P9" s="39"/>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row>
    <row r="10" spans="1:258" ht="25.5">
      <c r="A10" s="376">
        <v>1</v>
      </c>
      <c r="B10" s="377" t="s">
        <v>339</v>
      </c>
      <c r="C10" s="378" t="s">
        <v>340</v>
      </c>
      <c r="D10" s="209" t="s">
        <v>341</v>
      </c>
      <c r="E10" s="379">
        <v>4</v>
      </c>
      <c r="F10" s="379">
        <v>1</v>
      </c>
      <c r="G10" s="380">
        <f>+F10/E10</f>
        <v>0.25</v>
      </c>
      <c r="H10" s="376" t="str">
        <f>CONCATENATE(IF(G10&lt;='8-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 - ",VLOOKUP(IF(G10&lt;='8-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valida"))))),'8- Politicas de admiistracion '!$B$6:$F$10,5,FALSE))</f>
        <v>Media - 3</v>
      </c>
      <c r="I10" s="209" t="s">
        <v>342</v>
      </c>
      <c r="J10" s="209" t="s">
        <v>343</v>
      </c>
      <c r="K10" s="208" t="str">
        <f>IFERROR(CONCATENATE(INDEX('8- Politicas de admiistracion '!$B$16:$F$53,MATCH('5. Identificación de Riesgos'!J10,'8- Politicas de admiistracion '!$C$16:$C$54,0),1)," - ",L10),"")</f>
        <v>Moderado - 3</v>
      </c>
      <c r="L10" s="102">
        <f>IFERROR(VLOOKUP(INDEX('8- Politicas de admiistracion '!$B$16:$F$64,MATCH('5. Identificación de Riesgos'!J10,'8- Politicas de admiistracion '!$C$16:$C$64,0),1),'8- Politicas de admiistracion '!$B$16:$F$64,5,FALSE),"")</f>
        <v>3</v>
      </c>
      <c r="M10" s="376" t="str">
        <f>IFERROR(CONCATENATE(INDEX('8- Politicas de admiistracion '!$B$16:$F$53,MATCH(ROUND(AVERAGE(L10:L19),0),'8- Politicas de admiistracion '!$F$16:$F$53,0),1)," - ",ROUND(AVERAGE(L10:L19),0)),"")</f>
        <v>Moderado - 3</v>
      </c>
      <c r="N10" s="376" t="str">
        <f>IFERROR(CONCATENATE(VLOOKUP((LEFT(H10,LEN(H10)-4)&amp;LEFT(M10,LEN(M10)-4)),'9- Matriz de Calor '!$D$17:$E$41,2,0)," - ",RIGHT(H10,1)*RIGHT(M10,1)),"")</f>
        <v>Moderado - 9</v>
      </c>
      <c r="O10" s="376">
        <f>RIGHT(H10,1)*RIGHT(M10,1)</f>
        <v>9</v>
      </c>
    </row>
    <row r="11" spans="1:258" ht="25.5">
      <c r="A11" s="376"/>
      <c r="B11" s="377"/>
      <c r="C11" s="378"/>
      <c r="D11" s="209" t="s">
        <v>344</v>
      </c>
      <c r="E11" s="379"/>
      <c r="F11" s="379"/>
      <c r="G11" s="380"/>
      <c r="H11" s="376"/>
      <c r="I11" s="209" t="s">
        <v>342</v>
      </c>
      <c r="J11" s="209" t="s">
        <v>343</v>
      </c>
      <c r="K11" s="208" t="str">
        <f>IFERROR(CONCATENATE(INDEX('8- Politicas de admiistracion '!$B$16:$F$53,MATCH('5. Identificación de Riesgos'!J11,'8- Politicas de admiistracion '!$C$16:$C$54,0),1)," - ",L11),"")</f>
        <v>Moderado - 3</v>
      </c>
      <c r="L11" s="102">
        <f>IFERROR(VLOOKUP(INDEX('8- Politicas de admiistracion '!$B$16:$F$64,MATCH('5. Identificación de Riesgos'!J11,'8- Politicas de admiistracion '!$C$16:$C$64,0),1),'8- Politicas de admiistracion '!$B$16:$F$64,5,FALSE),"")</f>
        <v>3</v>
      </c>
      <c r="M11" s="376"/>
      <c r="N11" s="376"/>
      <c r="O11" s="376"/>
    </row>
    <row r="12" spans="1:258" ht="25.5">
      <c r="A12" s="376"/>
      <c r="B12" s="377"/>
      <c r="C12" s="378"/>
      <c r="D12" s="104" t="s">
        <v>345</v>
      </c>
      <c r="E12" s="379"/>
      <c r="F12" s="379"/>
      <c r="G12" s="380"/>
      <c r="H12" s="376"/>
      <c r="I12" s="209" t="s">
        <v>342</v>
      </c>
      <c r="J12" s="209" t="s">
        <v>343</v>
      </c>
      <c r="K12" s="208" t="str">
        <f>IFERROR(CONCATENATE(INDEX('8- Politicas de admiistracion '!$B$16:$F$53,MATCH('5. Identificación de Riesgos'!J12,'8- Politicas de admiistracion '!$C$16:$C$54,0),1)," - ",L12),"")</f>
        <v>Moderado - 3</v>
      </c>
      <c r="L12" s="102">
        <f>IFERROR(VLOOKUP(INDEX('8- Politicas de admiistracion '!$B$16:$F$64,MATCH('5. Identificación de Riesgos'!J12,'8- Politicas de admiistracion '!$C$16:$C$64,0),1),'8- Politicas de admiistracion '!$B$16:$F$64,5,FALSE),"")</f>
        <v>3</v>
      </c>
      <c r="M12" s="376"/>
      <c r="N12" s="376"/>
      <c r="O12" s="376"/>
    </row>
    <row r="13" spans="1:258" ht="38.25">
      <c r="A13" s="376"/>
      <c r="B13" s="377"/>
      <c r="C13" s="378"/>
      <c r="D13" s="104" t="s">
        <v>346</v>
      </c>
      <c r="E13" s="379"/>
      <c r="F13" s="379"/>
      <c r="G13" s="380"/>
      <c r="H13" s="376"/>
      <c r="I13" s="209" t="s">
        <v>342</v>
      </c>
      <c r="J13" s="209" t="s">
        <v>343</v>
      </c>
      <c r="K13" s="208" t="str">
        <f>IFERROR(CONCATENATE(INDEX('8- Politicas de admiistracion '!$B$16:$F$53,MATCH('5. Identificación de Riesgos'!J13,'8- Politicas de admiistracion '!$C$16:$C$54,0),1)," - ",L13),"")</f>
        <v>Moderado - 3</v>
      </c>
      <c r="L13" s="102">
        <f>IFERROR(VLOOKUP(INDEX('8- Politicas de admiistracion '!$B$16:$F$64,MATCH('5. Identificación de Riesgos'!J13,'8- Politicas de admiistracion '!$C$16:$C$64,0),1),'8- Politicas de admiistracion '!$B$16:$F$64,5,FALSE),"")</f>
        <v>3</v>
      </c>
      <c r="M13" s="376"/>
      <c r="N13" s="376"/>
      <c r="O13" s="376"/>
    </row>
    <row r="14" spans="1:258" ht="25.5">
      <c r="A14" s="376"/>
      <c r="B14" s="377"/>
      <c r="C14" s="378"/>
      <c r="D14" s="104" t="s">
        <v>347</v>
      </c>
      <c r="E14" s="379"/>
      <c r="F14" s="379"/>
      <c r="G14" s="380"/>
      <c r="H14" s="376"/>
      <c r="I14" s="209" t="s">
        <v>342</v>
      </c>
      <c r="J14" s="209" t="s">
        <v>343</v>
      </c>
      <c r="K14" s="208" t="str">
        <f>IFERROR(CONCATENATE(INDEX('8- Politicas de admiistracion '!$B$16:$F$53,MATCH('5. Identificación de Riesgos'!J14,'8- Politicas de admiistracion '!$C$16:$C$54,0),1)," - ",L14),"")</f>
        <v>Moderado - 3</v>
      </c>
      <c r="L14" s="102">
        <f>IFERROR(VLOOKUP(INDEX('8- Politicas de admiistracion '!$B$16:$F$64,MATCH('5. Identificación de Riesgos'!J14,'8- Politicas de admiistracion '!$C$16:$C$64,0),1),'8- Politicas de admiistracion '!$B$16:$F$64,5,FALSE),"")</f>
        <v>3</v>
      </c>
      <c r="M14" s="376"/>
      <c r="N14" s="376"/>
      <c r="O14" s="376"/>
    </row>
    <row r="15" spans="1:258" ht="25.5">
      <c r="A15" s="376"/>
      <c r="B15" s="377"/>
      <c r="C15" s="378"/>
      <c r="D15" s="104" t="s">
        <v>348</v>
      </c>
      <c r="E15" s="379"/>
      <c r="F15" s="379"/>
      <c r="G15" s="380"/>
      <c r="H15" s="376"/>
      <c r="I15" s="209" t="s">
        <v>342</v>
      </c>
      <c r="J15" s="209" t="s">
        <v>343</v>
      </c>
      <c r="K15" s="208" t="str">
        <f>IFERROR(CONCATENATE(INDEX('8- Politicas de admiistracion '!$B$16:$F$53,MATCH('5. Identificación de Riesgos'!J15,'8- Politicas de admiistracion '!$C$16:$C$54,0),1)," - ",L15),"")</f>
        <v>Moderado - 3</v>
      </c>
      <c r="L15" s="102">
        <f>IFERROR(VLOOKUP(INDEX('8- Politicas de admiistracion '!$B$16:$F$64,MATCH('5. Identificación de Riesgos'!J15,'8- Politicas de admiistracion '!$C$16:$C$64,0),1),'8- Politicas de admiistracion '!$B$16:$F$64,5,FALSE),"")</f>
        <v>3</v>
      </c>
      <c r="M15" s="376"/>
      <c r="N15" s="376"/>
      <c r="O15" s="376"/>
    </row>
    <row r="16" spans="1:258" ht="18" hidden="1" customHeight="1">
      <c r="A16" s="376"/>
      <c r="B16" s="377"/>
      <c r="C16" s="378"/>
      <c r="D16" s="104"/>
      <c r="E16" s="379"/>
      <c r="F16" s="379"/>
      <c r="G16" s="380"/>
      <c r="H16" s="376"/>
      <c r="I16" s="209"/>
      <c r="J16" s="104"/>
      <c r="K16" s="208" t="s">
        <v>349</v>
      </c>
      <c r="L16" s="102" t="s">
        <v>349</v>
      </c>
      <c r="M16" s="376"/>
      <c r="N16" s="376"/>
      <c r="O16" s="376"/>
    </row>
    <row r="17" spans="1:15" ht="18" hidden="1" customHeight="1">
      <c r="A17" s="376"/>
      <c r="B17" s="377"/>
      <c r="C17" s="378"/>
      <c r="D17" s="104"/>
      <c r="E17" s="379"/>
      <c r="F17" s="379"/>
      <c r="G17" s="380"/>
      <c r="H17" s="376"/>
      <c r="I17" s="209"/>
      <c r="J17" s="104"/>
      <c r="K17" s="208" t="s">
        <v>349</v>
      </c>
      <c r="L17" s="102" t="s">
        <v>349</v>
      </c>
      <c r="M17" s="376"/>
      <c r="N17" s="376"/>
      <c r="O17" s="376"/>
    </row>
    <row r="18" spans="1:15" ht="18" hidden="1" customHeight="1">
      <c r="A18" s="376"/>
      <c r="B18" s="377"/>
      <c r="C18" s="378"/>
      <c r="D18" s="104"/>
      <c r="E18" s="379"/>
      <c r="F18" s="379"/>
      <c r="G18" s="380"/>
      <c r="H18" s="376"/>
      <c r="I18" s="209"/>
      <c r="J18" s="104"/>
      <c r="K18" s="208" t="s">
        <v>349</v>
      </c>
      <c r="L18" s="102" t="s">
        <v>349</v>
      </c>
      <c r="M18" s="376"/>
      <c r="N18" s="376"/>
      <c r="O18" s="376"/>
    </row>
    <row r="19" spans="1:15" ht="18" hidden="1" customHeight="1">
      <c r="A19" s="376"/>
      <c r="B19" s="377"/>
      <c r="C19" s="378"/>
      <c r="D19" s="104"/>
      <c r="E19" s="379"/>
      <c r="F19" s="379"/>
      <c r="G19" s="380"/>
      <c r="H19" s="376"/>
      <c r="I19" s="209"/>
      <c r="J19" s="104"/>
      <c r="K19" s="208" t="s">
        <v>349</v>
      </c>
      <c r="L19" s="102" t="s">
        <v>349</v>
      </c>
      <c r="M19" s="376"/>
      <c r="N19" s="376"/>
      <c r="O19" s="376"/>
    </row>
    <row r="20" spans="1:15" ht="25.5">
      <c r="A20" s="376">
        <v>2</v>
      </c>
      <c r="B20" s="377" t="s">
        <v>350</v>
      </c>
      <c r="C20" s="378" t="s">
        <v>351</v>
      </c>
      <c r="D20" s="259" t="s">
        <v>352</v>
      </c>
      <c r="E20" s="376">
        <v>1</v>
      </c>
      <c r="F20" s="376">
        <v>0</v>
      </c>
      <c r="G20" s="380">
        <f t="shared" ref="G20" si="0">+F20/E20</f>
        <v>0</v>
      </c>
      <c r="H20" s="376" t="str">
        <f>CONCATENATE(IF(G20&lt;='8-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 - ",VLOOKUP(IF(G20&lt;='8-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valida"))))),'8- Politicas de admiistracion '!$B$6:$F$10,5,FALSE))</f>
        <v>Muy Baja - 1</v>
      </c>
      <c r="I20" s="209" t="s">
        <v>353</v>
      </c>
      <c r="J20" s="209" t="s">
        <v>343</v>
      </c>
      <c r="K20" s="208" t="str">
        <f>IFERROR(CONCATENATE(INDEX('8- Politicas de admiistracion '!$B$16:$F$53,MATCH('5. Identificación de Riesgos'!J20,'8- Politicas de admiistracion '!$C$16:$C$54,0),1)," - ",L20),"")</f>
        <v>Moderado - 3</v>
      </c>
      <c r="L20" s="102">
        <f>IFERROR(VLOOKUP(INDEX('8- Politicas de admiistracion '!$B$16:$F$64,MATCH('5. Identificación de Riesgos'!J20,'8- Politicas de admiistracion '!$C$16:$C$64,0),1),'8- Politicas de admiistracion '!$B$16:$F$64,5,FALSE),"")</f>
        <v>3</v>
      </c>
      <c r="M20" s="376" t="str">
        <f>IFERROR(CONCATENATE(INDEX('8- Politicas de admiistracion '!$B$16:$F$53,MATCH(ROUND(AVERAGE(L20:L29),0),'8- Politicas de admiistracion '!$F$16:$F$53,0),1)," - ",ROUND(AVERAGE(L20:L29),0)),"")</f>
        <v>Moderado - 3</v>
      </c>
      <c r="N20" s="376" t="str">
        <f>IFERROR(CONCATENATE(VLOOKUP((LEFT(H20,LEN(H20)-4)&amp;LEFT(M20,LEN(M20)-4)),'9- Matriz de Calor '!$D$17:$E$41,2,0)," - ",RIGHT(H20,1)*RIGHT(M20,1)),"")</f>
        <v>Moderado - 3</v>
      </c>
      <c r="O20" s="376">
        <f>RIGHT(H20,1)*RIGHT(M20,1)</f>
        <v>3</v>
      </c>
    </row>
    <row r="21" spans="1:15" ht="25.5">
      <c r="A21" s="376"/>
      <c r="B21" s="377"/>
      <c r="C21" s="378"/>
      <c r="D21" s="103" t="s">
        <v>354</v>
      </c>
      <c r="E21" s="376"/>
      <c r="F21" s="376"/>
      <c r="G21" s="380"/>
      <c r="H21" s="376"/>
      <c r="I21" s="209" t="s">
        <v>353</v>
      </c>
      <c r="J21" s="209" t="s">
        <v>343</v>
      </c>
      <c r="K21" s="208" t="str">
        <f>IFERROR(CONCATENATE(INDEX('8- Politicas de admiistracion '!$B$16:$F$53,MATCH('5. Identificación de Riesgos'!J21,'8- Politicas de admiistracion '!$C$16:$C$54,0),1)," - ",L21),"")</f>
        <v>Moderado - 3</v>
      </c>
      <c r="L21" s="102">
        <f>IFERROR(VLOOKUP(INDEX('8- Politicas de admiistracion '!$B$16:$F$64,MATCH('5. Identificación de Riesgos'!J21,'8- Politicas de admiistracion '!$C$16:$C$64,0),1),'8- Politicas de admiistracion '!$B$16:$F$64,5,FALSE),"")</f>
        <v>3</v>
      </c>
      <c r="M21" s="376"/>
      <c r="N21" s="376"/>
      <c r="O21" s="376"/>
    </row>
    <row r="22" spans="1:15" ht="25.5">
      <c r="A22" s="376"/>
      <c r="B22" s="377"/>
      <c r="C22" s="378"/>
      <c r="D22" s="103" t="s">
        <v>355</v>
      </c>
      <c r="E22" s="376"/>
      <c r="F22" s="376"/>
      <c r="G22" s="380"/>
      <c r="H22" s="376"/>
      <c r="I22" s="209" t="s">
        <v>353</v>
      </c>
      <c r="J22" s="209" t="s">
        <v>343</v>
      </c>
      <c r="K22" s="208" t="str">
        <f>IFERROR(CONCATENATE(INDEX('8- Politicas de admiistracion '!$B$16:$F$53,MATCH('5. Identificación de Riesgos'!J22,'8- Politicas de admiistracion '!$C$16:$C$54,0),1)," - ",L22),"")</f>
        <v>Moderado - 3</v>
      </c>
      <c r="L22" s="102">
        <f>IFERROR(VLOOKUP(INDEX('8- Politicas de admiistracion '!$B$16:$F$64,MATCH('5. Identificación de Riesgos'!J22,'8- Politicas de admiistracion '!$C$16:$C$64,0),1),'8- Politicas de admiistracion '!$B$16:$F$64,5,FALSE),"")</f>
        <v>3</v>
      </c>
      <c r="M22" s="376"/>
      <c r="N22" s="376"/>
      <c r="O22" s="376"/>
    </row>
    <row r="23" spans="1:15" ht="25.5">
      <c r="A23" s="376"/>
      <c r="B23" s="377"/>
      <c r="C23" s="378"/>
      <c r="D23" s="103" t="s">
        <v>356</v>
      </c>
      <c r="E23" s="376"/>
      <c r="F23" s="376"/>
      <c r="G23" s="380"/>
      <c r="H23" s="376"/>
      <c r="I23" s="209" t="s">
        <v>353</v>
      </c>
      <c r="J23" s="209" t="s">
        <v>343</v>
      </c>
      <c r="K23" s="208" t="str">
        <f>IFERROR(CONCATENATE(INDEX('8- Politicas de admiistracion '!$B$16:$F$53,MATCH('5. Identificación de Riesgos'!J23,'8- Politicas de admiistracion '!$C$16:$C$54,0),1)," - ",L23),"")</f>
        <v>Moderado - 3</v>
      </c>
      <c r="L23" s="102">
        <f>IFERROR(VLOOKUP(INDEX('8- Politicas de admiistracion '!$B$16:$F$64,MATCH('5. Identificación de Riesgos'!J23,'8- Politicas de admiistracion '!$C$16:$C$64,0),1),'8- Politicas de admiistracion '!$B$16:$F$64,5,FALSE),"")</f>
        <v>3</v>
      </c>
      <c r="M23" s="376"/>
      <c r="N23" s="376"/>
      <c r="O23" s="376"/>
    </row>
    <row r="24" spans="1:15" ht="25.5">
      <c r="A24" s="376"/>
      <c r="B24" s="377"/>
      <c r="C24" s="378"/>
      <c r="D24" s="103" t="s">
        <v>357</v>
      </c>
      <c r="E24" s="376"/>
      <c r="F24" s="376"/>
      <c r="G24" s="380"/>
      <c r="H24" s="376"/>
      <c r="I24" s="209" t="s">
        <v>353</v>
      </c>
      <c r="J24" s="209" t="s">
        <v>343</v>
      </c>
      <c r="K24" s="208" t="str">
        <f>IFERROR(CONCATENATE(INDEX('8- Politicas de admiistracion '!$B$16:$F$53,MATCH('5. Identificación de Riesgos'!J24,'8- Politicas de admiistracion '!$C$16:$C$54,0),1)," - ",L24),"")</f>
        <v>Moderado - 3</v>
      </c>
      <c r="L24" s="102">
        <f>IFERROR(VLOOKUP(INDEX('8- Politicas de admiistracion '!$B$16:$F$64,MATCH('5. Identificación de Riesgos'!J24,'8- Politicas de admiistracion '!$C$16:$C$64,0),1),'8- Politicas de admiistracion '!$B$16:$F$64,5,FALSE),"")</f>
        <v>3</v>
      </c>
      <c r="M24" s="376"/>
      <c r="N24" s="376"/>
      <c r="O24" s="376"/>
    </row>
    <row r="25" spans="1:15" ht="18" hidden="1" customHeight="1">
      <c r="A25" s="376"/>
      <c r="B25" s="377"/>
      <c r="C25" s="378"/>
      <c r="D25" s="103"/>
      <c r="E25" s="376"/>
      <c r="F25" s="376"/>
      <c r="G25" s="380"/>
      <c r="H25" s="376"/>
      <c r="I25" s="209"/>
      <c r="J25" s="209"/>
      <c r="K25" s="208" t="s">
        <v>349</v>
      </c>
      <c r="L25" s="102" t="s">
        <v>349</v>
      </c>
      <c r="M25" s="376"/>
      <c r="N25" s="376"/>
      <c r="O25" s="376"/>
    </row>
    <row r="26" spans="1:15" ht="18" hidden="1" customHeight="1">
      <c r="A26" s="376"/>
      <c r="B26" s="377"/>
      <c r="C26" s="378"/>
      <c r="D26" s="103"/>
      <c r="E26" s="376"/>
      <c r="F26" s="376"/>
      <c r="G26" s="380"/>
      <c r="H26" s="376"/>
      <c r="I26" s="209"/>
      <c r="J26" s="209"/>
      <c r="K26" s="208" t="s">
        <v>349</v>
      </c>
      <c r="L26" s="102" t="s">
        <v>349</v>
      </c>
      <c r="M26" s="376"/>
      <c r="N26" s="376"/>
      <c r="O26" s="376"/>
    </row>
    <row r="27" spans="1:15" ht="18" hidden="1" customHeight="1">
      <c r="A27" s="376"/>
      <c r="B27" s="377"/>
      <c r="C27" s="378"/>
      <c r="D27" s="103"/>
      <c r="E27" s="376"/>
      <c r="F27" s="376"/>
      <c r="G27" s="380"/>
      <c r="H27" s="376"/>
      <c r="I27" s="209"/>
      <c r="J27" s="209"/>
      <c r="K27" s="208" t="s">
        <v>349</v>
      </c>
      <c r="L27" s="102" t="s">
        <v>349</v>
      </c>
      <c r="M27" s="376"/>
      <c r="N27" s="376"/>
      <c r="O27" s="376"/>
    </row>
    <row r="28" spans="1:15" ht="18" hidden="1" customHeight="1">
      <c r="A28" s="376"/>
      <c r="B28" s="377"/>
      <c r="C28" s="378"/>
      <c r="D28" s="103"/>
      <c r="E28" s="376"/>
      <c r="F28" s="376"/>
      <c r="G28" s="380"/>
      <c r="H28" s="376"/>
      <c r="I28" s="209"/>
      <c r="J28" s="209"/>
      <c r="K28" s="208" t="s">
        <v>349</v>
      </c>
      <c r="L28" s="102" t="s">
        <v>349</v>
      </c>
      <c r="M28" s="376"/>
      <c r="N28" s="376"/>
      <c r="O28" s="376"/>
    </row>
    <row r="29" spans="1:15" ht="18" hidden="1" customHeight="1">
      <c r="A29" s="376"/>
      <c r="B29" s="377"/>
      <c r="C29" s="378"/>
      <c r="D29" s="103"/>
      <c r="E29" s="376"/>
      <c r="F29" s="376"/>
      <c r="G29" s="380"/>
      <c r="H29" s="376"/>
      <c r="I29" s="209"/>
      <c r="J29" s="209"/>
      <c r="K29" s="208" t="s">
        <v>349</v>
      </c>
      <c r="L29" s="102" t="s">
        <v>349</v>
      </c>
      <c r="M29" s="376"/>
      <c r="N29" s="376"/>
      <c r="O29" s="376"/>
    </row>
    <row r="30" spans="1:15" ht="18" customHeight="1">
      <c r="A30" s="376">
        <v>3</v>
      </c>
      <c r="B30" s="386" t="s">
        <v>358</v>
      </c>
      <c r="C30" s="378" t="s">
        <v>359</v>
      </c>
      <c r="D30" s="103" t="s">
        <v>360</v>
      </c>
      <c r="E30" s="376">
        <v>1</v>
      </c>
      <c r="F30" s="376">
        <v>0</v>
      </c>
      <c r="G30" s="380">
        <f t="shared" ref="G30" si="1">+F30/E30</f>
        <v>0</v>
      </c>
      <c r="H30" s="376" t="str">
        <f>CONCATENATE(IF(G30&lt;='8-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 - ",VLOOKUP(IF(G30&lt;='8-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valida"))))),'8- Politicas de admiistracion '!$B$6:$F$10,5,FALSE))</f>
        <v>Muy Baja - 1</v>
      </c>
      <c r="I30" s="209" t="s">
        <v>342</v>
      </c>
      <c r="J30" s="209" t="s">
        <v>343</v>
      </c>
      <c r="K30" s="208" t="str">
        <f>IFERROR(CONCATENATE(INDEX('8- Politicas de admiistracion '!$B$16:$F$53,MATCH('5. Identificación de Riesgos'!J30,'8- Politicas de admiistracion '!$C$16:$C$54,0),1)," - ",L30),"")</f>
        <v>Moderado - 3</v>
      </c>
      <c r="L30" s="102">
        <f>IFERROR(VLOOKUP(INDEX('8- Politicas de admiistracion '!$B$16:$F$64,MATCH('5. Identificación de Riesgos'!J30,'8- Politicas de admiistracion '!$C$16:$C$64,0),1),'8- Politicas de admiistracion '!$B$16:$F$64,5,FALSE),"")</f>
        <v>3</v>
      </c>
      <c r="M30" s="376" t="str">
        <f>IFERROR(CONCATENATE(INDEX('8- Politicas de admiistracion '!$B$16:$F$53,MATCH(ROUND(AVERAGE(L30:L39),0),'8- Politicas de admiistracion '!$F$16:$F$53,0),1)," - ",ROUND(AVERAGE(L30:L39),0)),"")</f>
        <v>Moderado - 3</v>
      </c>
      <c r="N30" s="376" t="str">
        <f>IFERROR(CONCATENATE(VLOOKUP((LEFT(H30,LEN(H30)-4)&amp;LEFT(M30,LEN(M30)-4)),'9- Matriz de Calor '!$D$17:$E$41,2,0)," - ",RIGHT(H30,1)*RIGHT(M30,1)),"")</f>
        <v>Moderado - 3</v>
      </c>
      <c r="O30" s="376">
        <f>RIGHT(H30,1)*RIGHT(M30,1)</f>
        <v>3</v>
      </c>
    </row>
    <row r="31" spans="1:15" ht="18" customHeight="1">
      <c r="A31" s="376"/>
      <c r="B31" s="386"/>
      <c r="C31" s="378"/>
      <c r="D31" s="103" t="s">
        <v>361</v>
      </c>
      <c r="E31" s="376"/>
      <c r="F31" s="376"/>
      <c r="G31" s="380"/>
      <c r="H31" s="376"/>
      <c r="I31" s="209" t="s">
        <v>342</v>
      </c>
      <c r="J31" s="209" t="s">
        <v>343</v>
      </c>
      <c r="K31" s="208" t="str">
        <f>IFERROR(CONCATENATE(INDEX('8- Politicas de admiistracion '!$B$16:$F$53,MATCH('5. Identificación de Riesgos'!J31,'8- Politicas de admiistracion '!$C$16:$C$54,0),1)," - ",L31),"")</f>
        <v>Moderado - 3</v>
      </c>
      <c r="L31" s="102">
        <f>IFERROR(VLOOKUP(INDEX('8- Politicas de admiistracion '!$B$16:$F$64,MATCH('5. Identificación de Riesgos'!J31,'8- Politicas de admiistracion '!$C$16:$C$64,0),1),'8- Politicas de admiistracion '!$B$16:$F$64,5,FALSE),"")</f>
        <v>3</v>
      </c>
      <c r="M31" s="376"/>
      <c r="N31" s="376"/>
      <c r="O31" s="376"/>
    </row>
    <row r="32" spans="1:15" ht="18" customHeight="1">
      <c r="A32" s="376"/>
      <c r="B32" s="386"/>
      <c r="C32" s="378"/>
      <c r="D32" s="103" t="s">
        <v>362</v>
      </c>
      <c r="E32" s="376"/>
      <c r="F32" s="376"/>
      <c r="G32" s="380"/>
      <c r="H32" s="376"/>
      <c r="I32" s="209" t="s">
        <v>342</v>
      </c>
      <c r="J32" s="209" t="s">
        <v>343</v>
      </c>
      <c r="K32" s="208" t="str">
        <f>IFERROR(CONCATENATE(INDEX('8- Politicas de admiistracion '!$B$16:$F$53,MATCH('5. Identificación de Riesgos'!J32,'8- Politicas de admiistracion '!$C$16:$C$54,0),1)," - ",L32),"")</f>
        <v>Moderado - 3</v>
      </c>
      <c r="L32" s="102">
        <f>IFERROR(VLOOKUP(INDEX('8- Politicas de admiistracion '!$B$16:$F$64,MATCH('5. Identificación de Riesgos'!J32,'8- Politicas de admiistracion '!$C$16:$C$64,0),1),'8- Politicas de admiistracion '!$B$16:$F$64,5,FALSE),"")</f>
        <v>3</v>
      </c>
      <c r="M32" s="376"/>
      <c r="N32" s="376"/>
      <c r="O32" s="376"/>
    </row>
    <row r="33" spans="1:15" ht="18" customHeight="1">
      <c r="A33" s="376"/>
      <c r="B33" s="386"/>
      <c r="C33" s="378"/>
      <c r="D33" s="103" t="s">
        <v>363</v>
      </c>
      <c r="E33" s="376"/>
      <c r="F33" s="376"/>
      <c r="G33" s="380"/>
      <c r="H33" s="376"/>
      <c r="I33" s="209" t="s">
        <v>342</v>
      </c>
      <c r="J33" s="209" t="s">
        <v>343</v>
      </c>
      <c r="K33" s="208" t="str">
        <f>IFERROR(CONCATENATE(INDEX('8- Politicas de admiistracion '!$B$16:$F$53,MATCH('5. Identificación de Riesgos'!J33,'8- Politicas de admiistracion '!$C$16:$C$54,0),1)," - ",L33),"")</f>
        <v>Moderado - 3</v>
      </c>
      <c r="L33" s="102">
        <f>IFERROR(VLOOKUP(INDEX('8- Politicas de admiistracion '!$B$16:$F$64,MATCH('5. Identificación de Riesgos'!J33,'8- Politicas de admiistracion '!$C$16:$C$64,0),1),'8- Politicas de admiistracion '!$B$16:$F$64,5,FALSE),"")</f>
        <v>3</v>
      </c>
      <c r="M33" s="376"/>
      <c r="N33" s="376"/>
      <c r="O33" s="376"/>
    </row>
    <row r="34" spans="1:15" ht="18" customHeight="1">
      <c r="A34" s="376"/>
      <c r="B34" s="386"/>
      <c r="C34" s="378"/>
      <c r="D34" s="209" t="s">
        <v>364</v>
      </c>
      <c r="E34" s="376"/>
      <c r="F34" s="376"/>
      <c r="G34" s="380"/>
      <c r="H34" s="376"/>
      <c r="I34" s="209" t="s">
        <v>342</v>
      </c>
      <c r="J34" s="209" t="s">
        <v>343</v>
      </c>
      <c r="K34" s="208" t="str">
        <f>IFERROR(CONCATENATE(INDEX('8- Politicas de admiistracion '!$B$16:$F$53,MATCH('5. Identificación de Riesgos'!J34,'8- Politicas de admiistracion '!$C$16:$C$54,0),1)," - ",L34),"")</f>
        <v>Moderado - 3</v>
      </c>
      <c r="L34" s="102">
        <f>IFERROR(VLOOKUP(INDEX('8- Politicas de admiistracion '!$B$16:$F$64,MATCH('5. Identificación de Riesgos'!J34,'8- Politicas de admiistracion '!$C$16:$C$64,0),1),'8- Politicas de admiistracion '!$B$16:$F$64,5,FALSE),"")</f>
        <v>3</v>
      </c>
      <c r="M34" s="376"/>
      <c r="N34" s="376"/>
      <c r="O34" s="376"/>
    </row>
    <row r="35" spans="1:15" ht="18" customHeight="1">
      <c r="A35" s="376"/>
      <c r="B35" s="386"/>
      <c r="C35" s="378"/>
      <c r="D35" s="104" t="s">
        <v>365</v>
      </c>
      <c r="E35" s="376"/>
      <c r="F35" s="376"/>
      <c r="G35" s="380"/>
      <c r="H35" s="376"/>
      <c r="I35" s="209" t="s">
        <v>342</v>
      </c>
      <c r="J35" s="209" t="s">
        <v>343</v>
      </c>
      <c r="K35" s="208" t="str">
        <f>IFERROR(CONCATENATE(INDEX('8- Politicas de admiistracion '!$B$16:$F$53,MATCH('5. Identificación de Riesgos'!J35,'8- Politicas de admiistracion '!$C$16:$C$54,0),1)," - ",L35),"")</f>
        <v>Moderado - 3</v>
      </c>
      <c r="L35" s="102">
        <f>IFERROR(VLOOKUP(INDEX('8- Politicas de admiistracion '!$B$16:$F$64,MATCH('5. Identificación de Riesgos'!J35,'8- Politicas de admiistracion '!$C$16:$C$64,0),1),'8- Politicas de admiistracion '!$B$16:$F$64,5,FALSE),"")</f>
        <v>3</v>
      </c>
      <c r="M35" s="376"/>
      <c r="N35" s="376"/>
      <c r="O35" s="376"/>
    </row>
    <row r="36" spans="1:15" ht="18" hidden="1" customHeight="1">
      <c r="A36" s="376"/>
      <c r="B36" s="386"/>
      <c r="C36" s="378"/>
      <c r="D36" s="218"/>
      <c r="E36" s="376"/>
      <c r="F36" s="376"/>
      <c r="G36" s="380"/>
      <c r="H36" s="376"/>
      <c r="I36" s="209"/>
      <c r="J36" s="104"/>
      <c r="K36" s="208" t="s">
        <v>349</v>
      </c>
      <c r="L36" s="102" t="s">
        <v>349</v>
      </c>
      <c r="M36" s="376"/>
      <c r="N36" s="376"/>
      <c r="O36" s="376"/>
    </row>
    <row r="37" spans="1:15" ht="18" hidden="1" customHeight="1">
      <c r="A37" s="376"/>
      <c r="B37" s="386"/>
      <c r="C37" s="378"/>
      <c r="D37" s="209"/>
      <c r="E37" s="376"/>
      <c r="F37" s="376"/>
      <c r="G37" s="380"/>
      <c r="H37" s="376"/>
      <c r="I37" s="209"/>
      <c r="J37" s="104"/>
      <c r="K37" s="208" t="s">
        <v>349</v>
      </c>
      <c r="L37" s="102" t="s">
        <v>349</v>
      </c>
      <c r="M37" s="376"/>
      <c r="N37" s="376"/>
      <c r="O37" s="376"/>
    </row>
    <row r="38" spans="1:15" ht="18" hidden="1" customHeight="1">
      <c r="A38" s="376"/>
      <c r="B38" s="386"/>
      <c r="C38" s="378"/>
      <c r="D38" s="209"/>
      <c r="E38" s="376"/>
      <c r="F38" s="376"/>
      <c r="G38" s="380"/>
      <c r="H38" s="376"/>
      <c r="I38" s="209"/>
      <c r="J38" s="104"/>
      <c r="K38" s="208" t="s">
        <v>349</v>
      </c>
      <c r="L38" s="102" t="s">
        <v>349</v>
      </c>
      <c r="M38" s="376"/>
      <c r="N38" s="376"/>
      <c r="O38" s="376"/>
    </row>
    <row r="39" spans="1:15" ht="18" hidden="1" customHeight="1">
      <c r="A39" s="376"/>
      <c r="B39" s="386"/>
      <c r="C39" s="378"/>
      <c r="D39" s="209"/>
      <c r="E39" s="376"/>
      <c r="F39" s="376"/>
      <c r="G39" s="380"/>
      <c r="H39" s="376"/>
      <c r="I39" s="209"/>
      <c r="J39" s="104"/>
      <c r="K39" s="208" t="s">
        <v>349</v>
      </c>
      <c r="L39" s="102" t="s">
        <v>349</v>
      </c>
      <c r="M39" s="376"/>
      <c r="N39" s="376"/>
      <c r="O39" s="376"/>
    </row>
    <row r="40" spans="1:15" ht="25.5">
      <c r="A40" s="376">
        <v>4</v>
      </c>
      <c r="B40" s="386" t="s">
        <v>366</v>
      </c>
      <c r="C40" s="388" t="s">
        <v>367</v>
      </c>
      <c r="D40" s="103" t="s">
        <v>368</v>
      </c>
      <c r="E40" s="376">
        <v>3</v>
      </c>
      <c r="F40" s="376">
        <v>1</v>
      </c>
      <c r="G40" s="380">
        <f t="shared" ref="G40" si="2">+F40/E40</f>
        <v>0.33333333333333331</v>
      </c>
      <c r="H40" s="376" t="str">
        <f>CONCATENATE(IF(G40&lt;='8-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 - ",VLOOKUP(IF(G40&lt;='8-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valida"))))),'8- Politicas de admiistracion '!$B$6:$F$10,5,FALSE))</f>
        <v>Alta - 4</v>
      </c>
      <c r="I40" s="209" t="s">
        <v>353</v>
      </c>
      <c r="J40" s="209" t="s">
        <v>343</v>
      </c>
      <c r="K40" s="208" t="str">
        <f>IFERROR(CONCATENATE(INDEX('8- Politicas de admiistracion '!$B$16:$F$53,MATCH('5. Identificación de Riesgos'!J40,'8- Politicas de admiistracion '!$C$16:$C$54,0),1)," - ",L40),"")</f>
        <v>Moderado - 3</v>
      </c>
      <c r="L40" s="102">
        <f>IFERROR(VLOOKUP(INDEX('8- Politicas de admiistracion '!$B$16:$F$64,MATCH('5. Identificación de Riesgos'!J40,'8- Politicas de admiistracion '!$C$16:$C$64,0),1),'8- Politicas de admiistracion '!$B$16:$F$64,5,FALSE),"")</f>
        <v>3</v>
      </c>
      <c r="M40" s="376" t="str">
        <f>IFERROR(CONCATENATE(INDEX('8- Politicas de admiistracion '!$B$16:$F$53,MATCH(ROUND(AVERAGE(L40:L49),0),'8- Politicas de admiistracion '!$F$16:$F$53,0),1)," - ",ROUND(AVERAGE(L40:L49),0)),"")</f>
        <v>Moderado - 3</v>
      </c>
      <c r="N40" s="376" t="str">
        <f>IFERROR(CONCATENATE(VLOOKUP((LEFT(H40,LEN(H40)-4)&amp;LEFT(M40,LEN(M40)-4)),'9- Matriz de Calor '!$D$17:$E$41,2,0)," - ",RIGHT(H40,1)*RIGHT(M40,1)),"")</f>
        <v>Alto - 12</v>
      </c>
      <c r="O40" s="376">
        <f>RIGHT(H40,1)*RIGHT(M40,1)</f>
        <v>12</v>
      </c>
    </row>
    <row r="41" spans="1:15" ht="25.5">
      <c r="A41" s="376"/>
      <c r="B41" s="386"/>
      <c r="C41" s="388"/>
      <c r="D41" s="103" t="s">
        <v>369</v>
      </c>
      <c r="E41" s="376"/>
      <c r="F41" s="376"/>
      <c r="G41" s="380"/>
      <c r="H41" s="376"/>
      <c r="I41" s="209" t="s">
        <v>353</v>
      </c>
      <c r="J41" s="209" t="s">
        <v>343</v>
      </c>
      <c r="K41" s="208" t="str">
        <f>IFERROR(CONCATENATE(INDEX('8- Politicas de admiistracion '!$B$16:$F$53,MATCH('5. Identificación de Riesgos'!J41,'8- Politicas de admiistracion '!$C$16:$C$54,0),1)," - ",L41),"")</f>
        <v>Moderado - 3</v>
      </c>
      <c r="L41" s="102">
        <f>IFERROR(VLOOKUP(INDEX('8- Politicas de admiistracion '!$B$16:$F$64,MATCH('5. Identificación de Riesgos'!J41,'8- Politicas de admiistracion '!$C$16:$C$64,0),1),'8- Politicas de admiistracion '!$B$16:$F$64,5,FALSE),"")</f>
        <v>3</v>
      </c>
      <c r="M41" s="376"/>
      <c r="N41" s="376"/>
      <c r="O41" s="376"/>
    </row>
    <row r="42" spans="1:15" ht="25.5">
      <c r="A42" s="376"/>
      <c r="B42" s="386"/>
      <c r="C42" s="388"/>
      <c r="D42" s="103" t="s">
        <v>370</v>
      </c>
      <c r="E42" s="376"/>
      <c r="F42" s="376"/>
      <c r="G42" s="380"/>
      <c r="H42" s="376"/>
      <c r="I42" s="209" t="s">
        <v>353</v>
      </c>
      <c r="J42" s="209" t="s">
        <v>343</v>
      </c>
      <c r="K42" s="208" t="str">
        <f>IFERROR(CONCATENATE(INDEX('8- Politicas de admiistracion '!$B$16:$F$53,MATCH('5. Identificación de Riesgos'!J42,'8- Politicas de admiistracion '!$C$16:$C$54,0),1)," - ",L42),"")</f>
        <v>Moderado - 3</v>
      </c>
      <c r="L42" s="102">
        <f>IFERROR(VLOOKUP(INDEX('8- Politicas de admiistracion '!$B$16:$F$64,MATCH('5. Identificación de Riesgos'!J42,'8- Politicas de admiistracion '!$C$16:$C$64,0),1),'8- Politicas de admiistracion '!$B$16:$F$64,5,FALSE),"")</f>
        <v>3</v>
      </c>
      <c r="M42" s="376"/>
      <c r="N42" s="376"/>
      <c r="O42" s="376"/>
    </row>
    <row r="43" spans="1:15" ht="25.5">
      <c r="A43" s="376"/>
      <c r="B43" s="386"/>
      <c r="C43" s="388"/>
      <c r="D43" s="103" t="s">
        <v>371</v>
      </c>
      <c r="E43" s="376"/>
      <c r="F43" s="376"/>
      <c r="G43" s="380"/>
      <c r="H43" s="376"/>
      <c r="I43" s="209" t="s">
        <v>353</v>
      </c>
      <c r="J43" s="209" t="s">
        <v>343</v>
      </c>
      <c r="K43" s="208" t="str">
        <f>IFERROR(CONCATENATE(INDEX('8- Politicas de admiistracion '!$B$16:$F$53,MATCH('5. Identificación de Riesgos'!J43,'8- Politicas de admiistracion '!$C$16:$C$54,0),1)," - ",L43),"")</f>
        <v>Moderado - 3</v>
      </c>
      <c r="L43" s="102">
        <f>IFERROR(VLOOKUP(INDEX('8- Politicas de admiistracion '!$B$16:$F$64,MATCH('5. Identificación de Riesgos'!J43,'8- Politicas de admiistracion '!$C$16:$C$64,0),1),'8- Politicas de admiistracion '!$B$16:$F$64,5,FALSE),"")</f>
        <v>3</v>
      </c>
      <c r="M43" s="376"/>
      <c r="N43" s="376"/>
      <c r="O43" s="376"/>
    </row>
    <row r="44" spans="1:15" ht="36" customHeight="1">
      <c r="A44" s="376"/>
      <c r="B44" s="386"/>
      <c r="C44" s="388"/>
      <c r="D44" s="209" t="s">
        <v>372</v>
      </c>
      <c r="E44" s="376"/>
      <c r="F44" s="376"/>
      <c r="G44" s="380"/>
      <c r="H44" s="376"/>
      <c r="I44" s="209" t="s">
        <v>353</v>
      </c>
      <c r="J44" s="209" t="s">
        <v>343</v>
      </c>
      <c r="K44" s="208" t="str">
        <f>IFERROR(CONCATENATE(INDEX('8- Politicas de admiistracion '!$B$16:$F$53,MATCH('5. Identificación de Riesgos'!J44,'8- Politicas de admiistracion '!$C$16:$C$54,0),1)," - ",L44),"")</f>
        <v>Moderado - 3</v>
      </c>
      <c r="L44" s="102">
        <f>IFERROR(VLOOKUP(INDEX('8- Politicas de admiistracion '!$B$16:$F$64,MATCH('5. Identificación de Riesgos'!J44,'8- Politicas de admiistracion '!$C$16:$C$64,0),1),'8- Politicas de admiistracion '!$B$16:$F$64,5,FALSE),"")</f>
        <v>3</v>
      </c>
      <c r="M44" s="376"/>
      <c r="N44" s="376"/>
      <c r="O44" s="376"/>
    </row>
    <row r="45" spans="1:15" ht="25.5">
      <c r="A45" s="376"/>
      <c r="B45" s="386"/>
      <c r="C45" s="388"/>
      <c r="D45" s="104" t="s">
        <v>373</v>
      </c>
      <c r="E45" s="376"/>
      <c r="F45" s="376"/>
      <c r="G45" s="380"/>
      <c r="H45" s="376"/>
      <c r="I45" s="209" t="s">
        <v>353</v>
      </c>
      <c r="J45" s="209" t="s">
        <v>343</v>
      </c>
      <c r="K45" s="208" t="str">
        <f>IFERROR(CONCATENATE(INDEX('8- Politicas de admiistracion '!$B$16:$F$53,MATCH('5. Identificación de Riesgos'!J45,'8- Politicas de admiistracion '!$C$16:$C$54,0),1)," - ",L45),"")</f>
        <v>Moderado - 3</v>
      </c>
      <c r="L45" s="102">
        <f>IFERROR(VLOOKUP(INDEX('8- Politicas de admiistracion '!$B$16:$F$64,MATCH('5. Identificación de Riesgos'!J45,'8- Politicas de admiistracion '!$C$16:$C$64,0),1),'8- Politicas de admiistracion '!$B$16:$F$64,5,FALSE),"")</f>
        <v>3</v>
      </c>
      <c r="M45" s="376"/>
      <c r="N45" s="376"/>
      <c r="O45" s="376"/>
    </row>
    <row r="46" spans="1:15" ht="38.25">
      <c r="A46" s="376"/>
      <c r="B46" s="386"/>
      <c r="C46" s="388"/>
      <c r="D46" s="218" t="s">
        <v>374</v>
      </c>
      <c r="E46" s="376"/>
      <c r="F46" s="376"/>
      <c r="G46" s="380"/>
      <c r="H46" s="376"/>
      <c r="I46" s="209" t="s">
        <v>353</v>
      </c>
      <c r="J46" s="209" t="s">
        <v>343</v>
      </c>
      <c r="K46" s="208" t="str">
        <f>IFERROR(CONCATENATE(INDEX('8- Politicas de admiistracion '!$B$16:$F$53,MATCH('5. Identificación de Riesgos'!J46,'8- Politicas de admiistracion '!$C$16:$C$54,0),1)," - ",L46),"")</f>
        <v>Moderado - 3</v>
      </c>
      <c r="L46" s="102">
        <f>IFERROR(VLOOKUP(INDEX('8- Politicas de admiistracion '!$B$16:$F$64,MATCH('5. Identificación de Riesgos'!J46,'8- Politicas de admiistracion '!$C$16:$C$64,0),1),'8- Politicas de admiistracion '!$B$16:$F$64,5,FALSE),"")</f>
        <v>3</v>
      </c>
      <c r="M46" s="376"/>
      <c r="N46" s="376"/>
      <c r="O46" s="376"/>
    </row>
    <row r="47" spans="1:15" ht="18" hidden="1" customHeight="1">
      <c r="A47" s="376"/>
      <c r="B47" s="386"/>
      <c r="C47" s="388"/>
      <c r="D47" s="209"/>
      <c r="E47" s="376"/>
      <c r="F47" s="376"/>
      <c r="G47" s="380"/>
      <c r="H47" s="376"/>
      <c r="I47" s="209"/>
      <c r="J47" s="209" t="s">
        <v>343</v>
      </c>
      <c r="K47" s="208" t="str">
        <f>IFERROR(CONCATENATE(INDEX('8- Politicas de admiistracion '!$B$16:$F$53,MATCH('5. Identificación de Riesgos'!J47,'8- Politicas de admiistracion '!$C$16:$C$54,0),1)," - ",L47),"")</f>
        <v>Moderado - 3</v>
      </c>
      <c r="L47" s="102">
        <f>IFERROR(VLOOKUP(INDEX('8- Politicas de admiistracion '!$B$16:$F$64,MATCH('5. Identificación de Riesgos'!J47,'8- Politicas de admiistracion '!$C$16:$C$64,0),1),'8- Politicas de admiistracion '!$B$16:$F$64,5,FALSE),"")</f>
        <v>3</v>
      </c>
      <c r="M47" s="376"/>
      <c r="N47" s="376"/>
      <c r="O47" s="376"/>
    </row>
    <row r="48" spans="1:15" ht="18" hidden="1" customHeight="1">
      <c r="A48" s="376"/>
      <c r="B48" s="386"/>
      <c r="C48" s="388"/>
      <c r="D48" s="209"/>
      <c r="E48" s="376"/>
      <c r="F48" s="376"/>
      <c r="G48" s="380"/>
      <c r="H48" s="376"/>
      <c r="I48" s="209"/>
      <c r="J48" s="209" t="s">
        <v>343</v>
      </c>
      <c r="K48" s="208" t="str">
        <f>IFERROR(CONCATENATE(INDEX('8- Politicas de admiistracion '!$B$16:$F$53,MATCH('5. Identificación de Riesgos'!J48,'8- Politicas de admiistracion '!$C$16:$C$54,0),1)," - ",L48),"")</f>
        <v>Moderado - 3</v>
      </c>
      <c r="L48" s="102">
        <f>IFERROR(VLOOKUP(INDEX('8- Politicas de admiistracion '!$B$16:$F$64,MATCH('5. Identificación de Riesgos'!J48,'8- Politicas de admiistracion '!$C$16:$C$64,0),1),'8- Politicas de admiistracion '!$B$16:$F$64,5,FALSE),"")</f>
        <v>3</v>
      </c>
      <c r="M48" s="376"/>
      <c r="N48" s="376"/>
      <c r="O48" s="376"/>
    </row>
    <row r="49" spans="1:258" ht="18" hidden="1" customHeight="1">
      <c r="A49" s="376"/>
      <c r="B49" s="386"/>
      <c r="C49" s="388"/>
      <c r="D49" s="209"/>
      <c r="E49" s="376"/>
      <c r="F49" s="376"/>
      <c r="G49" s="380"/>
      <c r="H49" s="376"/>
      <c r="I49" s="209"/>
      <c r="J49" s="209" t="s">
        <v>343</v>
      </c>
      <c r="K49" s="208" t="str">
        <f>IFERROR(CONCATENATE(INDEX('8- Politicas de admiistracion '!$B$16:$F$53,MATCH('5. Identificación de Riesgos'!J49,'8- Politicas de admiistracion '!$C$16:$C$54,0),1)," - ",L49),"")</f>
        <v>Moderado - 3</v>
      </c>
      <c r="L49" s="102">
        <f>IFERROR(VLOOKUP(INDEX('8- Politicas de admiistracion '!$B$16:$F$64,MATCH('5. Identificación de Riesgos'!J49,'8- Politicas de admiistracion '!$C$16:$C$64,0),1),'8- Politicas de admiistracion '!$B$16:$F$64,5,FALSE),"")</f>
        <v>3</v>
      </c>
      <c r="M49" s="376"/>
      <c r="N49" s="376"/>
      <c r="O49" s="376"/>
    </row>
    <row r="50" spans="1:258" ht="18" customHeight="1">
      <c r="A50" s="376">
        <v>5</v>
      </c>
      <c r="B50" s="386" t="s">
        <v>375</v>
      </c>
      <c r="C50" s="378" t="s">
        <v>376</v>
      </c>
      <c r="D50" s="103" t="s">
        <v>377</v>
      </c>
      <c r="E50" s="376">
        <v>7</v>
      </c>
      <c r="F50" s="376">
        <v>1</v>
      </c>
      <c r="G50" s="380">
        <f t="shared" ref="G50" si="3">+F50/E50</f>
        <v>0.14285714285714285</v>
      </c>
      <c r="H50" s="376" t="str">
        <f>CONCATENATE(IF(G50&lt;='8-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 - ",VLOOKUP(IF(G50&lt;='8-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valida"))))),'8- Politicas de admiistracion '!$B$6:$F$10,5,FALSE))</f>
        <v>Media - 3</v>
      </c>
      <c r="I50" s="209" t="s">
        <v>378</v>
      </c>
      <c r="J50" s="209" t="s">
        <v>343</v>
      </c>
      <c r="K50" s="208" t="str">
        <f>IFERROR(CONCATENATE(INDEX('8- Politicas de admiistracion '!$B$16:$F$53,MATCH('5. Identificación de Riesgos'!J50,'8- Politicas de admiistracion '!$C$16:$C$54,0),1)," - ",L50),"")</f>
        <v>Moderado - 3</v>
      </c>
      <c r="L50" s="102">
        <f>IFERROR(VLOOKUP(INDEX('8- Politicas de admiistracion '!$B$16:$F$64,MATCH('5. Identificación de Riesgos'!J50,'8- Politicas de admiistracion '!$C$16:$C$64,0),1),'8- Politicas de admiistracion '!$B$16:$F$64,5,FALSE),"")</f>
        <v>3</v>
      </c>
      <c r="M50" s="376" t="str">
        <f>IFERROR(CONCATENATE(INDEX('8- Politicas de admiistracion '!$B$16:$F$53,MATCH(ROUND(AVERAGE(L50:L54),0),'8- Politicas de admiistracion '!$F$16:$F$53,0),1)," - ",ROUND(AVERAGE(L50:L54),0)),"")</f>
        <v>Moderado - 3</v>
      </c>
      <c r="N50" s="376" t="str">
        <f>IFERROR(CONCATENATE(VLOOKUP((LEFT(H50,LEN(H50)-4)&amp;LEFT(M50,LEN(M50)-4)),'9- Matriz de Calor '!$D$17:$E$41,2,0)," - ",RIGHT(H50,1)*RIGHT(M50,1)),"")</f>
        <v>Moderado - 9</v>
      </c>
      <c r="O50" s="376">
        <f>RIGHT(H50,1)*RIGHT(M50,1)</f>
        <v>9</v>
      </c>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c r="IW50" s="40"/>
      <c r="IX50" s="40"/>
    </row>
    <row r="51" spans="1:258" ht="25.5">
      <c r="A51" s="376"/>
      <c r="B51" s="386"/>
      <c r="C51" s="378"/>
      <c r="D51" s="103" t="s">
        <v>379</v>
      </c>
      <c r="E51" s="376"/>
      <c r="F51" s="376"/>
      <c r="G51" s="380"/>
      <c r="H51" s="376"/>
      <c r="I51" s="209" t="s">
        <v>378</v>
      </c>
      <c r="J51" s="209" t="s">
        <v>343</v>
      </c>
      <c r="K51" s="208" t="str">
        <f>IFERROR(CONCATENATE(INDEX('8- Politicas de admiistracion '!$B$16:$F$53,MATCH('5. Identificación de Riesgos'!J51,'8- Politicas de admiistracion '!$C$16:$C$54,0),1)," - ",L51),"")</f>
        <v>Moderado - 3</v>
      </c>
      <c r="L51" s="102">
        <f>IFERROR(VLOOKUP(INDEX('8- Politicas de admiistracion '!$B$16:$F$64,MATCH('5. Identificación de Riesgos'!J51,'8- Politicas de admiistracion '!$C$16:$C$64,0),1),'8- Politicas de admiistracion '!$B$16:$F$64,5,FALSE),"")</f>
        <v>3</v>
      </c>
      <c r="M51" s="376"/>
      <c r="N51" s="376"/>
      <c r="O51" s="376"/>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c r="IW51" s="40"/>
      <c r="IX51" s="40"/>
    </row>
    <row r="52" spans="1:258" ht="25.5">
      <c r="A52" s="376"/>
      <c r="B52" s="386"/>
      <c r="C52" s="378"/>
      <c r="D52" s="103" t="s">
        <v>380</v>
      </c>
      <c r="E52" s="376"/>
      <c r="F52" s="376"/>
      <c r="G52" s="380"/>
      <c r="H52" s="376"/>
      <c r="I52" s="209" t="s">
        <v>378</v>
      </c>
      <c r="J52" s="209" t="s">
        <v>343</v>
      </c>
      <c r="K52" s="208" t="str">
        <f>IFERROR(CONCATENATE(INDEX('8- Politicas de admiistracion '!$B$16:$F$53,MATCH('5. Identificación de Riesgos'!J52,'8- Politicas de admiistracion '!$C$16:$C$54,0),1)," - ",L52),"")</f>
        <v>Moderado - 3</v>
      </c>
      <c r="L52" s="102">
        <f>IFERROR(VLOOKUP(INDEX('8- Politicas de admiistracion '!$B$16:$F$64,MATCH('5. Identificación de Riesgos'!J52,'8- Politicas de admiistracion '!$C$16:$C$64,0),1),'8- Politicas de admiistracion '!$B$16:$F$64,5,FALSE),"")</f>
        <v>3</v>
      </c>
      <c r="M52" s="376"/>
      <c r="N52" s="376"/>
      <c r="O52" s="376"/>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40"/>
      <c r="IX52" s="40"/>
    </row>
    <row r="53" spans="1:258" ht="18" customHeight="1">
      <c r="A53" s="376"/>
      <c r="B53" s="386"/>
      <c r="C53" s="378"/>
      <c r="D53" s="103" t="s">
        <v>381</v>
      </c>
      <c r="E53" s="376"/>
      <c r="F53" s="376"/>
      <c r="G53" s="380"/>
      <c r="H53" s="376"/>
      <c r="I53" s="209" t="s">
        <v>378</v>
      </c>
      <c r="J53" s="209" t="s">
        <v>343</v>
      </c>
      <c r="K53" s="208" t="str">
        <f>IFERROR(CONCATENATE(INDEX('8- Politicas de admiistracion '!$B$16:$F$53,MATCH('5. Identificación de Riesgos'!J53,'8- Politicas de admiistracion '!$C$16:$C$54,0),1)," - ",L53),"")</f>
        <v>Moderado - 3</v>
      </c>
      <c r="L53" s="102">
        <f>IFERROR(VLOOKUP(INDEX('8- Politicas de admiistracion '!$B$16:$F$64,MATCH('5. Identificación de Riesgos'!J53,'8- Politicas de admiistracion '!$C$16:$C$64,0),1),'8- Politicas de admiistracion '!$B$16:$F$64,5,FALSE),"")</f>
        <v>3</v>
      </c>
      <c r="M53" s="376"/>
      <c r="N53" s="376"/>
      <c r="O53" s="376"/>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c r="IW53" s="40"/>
      <c r="IX53" s="40"/>
    </row>
    <row r="54" spans="1:258" ht="25.5">
      <c r="A54" s="376"/>
      <c r="B54" s="386"/>
      <c r="C54" s="378"/>
      <c r="D54" s="209" t="s">
        <v>382</v>
      </c>
      <c r="E54" s="376"/>
      <c r="F54" s="376"/>
      <c r="G54" s="380"/>
      <c r="H54" s="376"/>
      <c r="I54" s="209" t="s">
        <v>378</v>
      </c>
      <c r="J54" s="209" t="s">
        <v>343</v>
      </c>
      <c r="K54" s="208" t="str">
        <f>IFERROR(CONCATENATE(INDEX('8- Politicas de admiistracion '!$B$16:$F$53,MATCH('5. Identificación de Riesgos'!J54,'8- Politicas de admiistracion '!$C$16:$C$54,0),1)," - ",L54),"")</f>
        <v>Moderado - 3</v>
      </c>
      <c r="L54" s="102">
        <f>IFERROR(VLOOKUP(INDEX('8- Politicas de admiistracion '!$B$16:$F$64,MATCH('5. Identificación de Riesgos'!J54,'8- Politicas de admiistracion '!$C$16:$C$64,0),1),'8- Politicas de admiistracion '!$B$16:$F$64,5,FALSE),"")</f>
        <v>3</v>
      </c>
      <c r="M54" s="376"/>
      <c r="N54" s="376"/>
      <c r="O54" s="376"/>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c r="IW54" s="40"/>
      <c r="IX54" s="40"/>
    </row>
    <row r="55" spans="1:258" ht="18" hidden="1" customHeight="1">
      <c r="A55" s="376"/>
      <c r="B55" s="386"/>
      <c r="C55" s="378"/>
      <c r="D55" s="104"/>
      <c r="E55" s="376"/>
      <c r="F55" s="376"/>
      <c r="G55" s="380"/>
      <c r="H55" s="376"/>
      <c r="I55" s="209"/>
      <c r="J55" s="209" t="s">
        <v>343</v>
      </c>
      <c r="K55" s="208" t="str">
        <f>IFERROR(CONCATENATE(INDEX('8- Politicas de admiistracion '!$B$16:$F$53,MATCH('5. Identificación de Riesgos'!J55,'8- Politicas de admiistracion '!$C$16:$C$54,0),1)," - ",L55),"")</f>
        <v>Moderado - 3</v>
      </c>
      <c r="L55" s="102">
        <f>IFERROR(VLOOKUP(INDEX('8- Politicas de admiistracion '!$B$16:$F$64,MATCH('5. Identificación de Riesgos'!J55,'8- Politicas de admiistracion '!$C$16:$C$64,0),1),'8- Politicas de admiistracion '!$B$16:$F$64,5,FALSE),"")</f>
        <v>3</v>
      </c>
      <c r="M55" s="376"/>
      <c r="N55" s="376"/>
      <c r="O55" s="376"/>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c r="IV55" s="40"/>
      <c r="IW55" s="40"/>
      <c r="IX55" s="40"/>
    </row>
    <row r="56" spans="1:258" ht="18" hidden="1" customHeight="1">
      <c r="A56" s="376"/>
      <c r="B56" s="386"/>
      <c r="C56" s="378"/>
      <c r="D56" s="218"/>
      <c r="E56" s="376"/>
      <c r="F56" s="376"/>
      <c r="G56" s="380"/>
      <c r="H56" s="376"/>
      <c r="I56" s="209"/>
      <c r="J56" s="209" t="s">
        <v>343</v>
      </c>
      <c r="K56" s="208" t="str">
        <f>IFERROR(CONCATENATE(INDEX('8- Politicas de admiistracion '!$B$16:$F$53,MATCH('5. Identificación de Riesgos'!J56,'8- Politicas de admiistracion '!$C$16:$C$54,0),1)," - ",L56),"")</f>
        <v>Moderado - 3</v>
      </c>
      <c r="L56" s="102">
        <f>IFERROR(VLOOKUP(INDEX('8- Politicas de admiistracion '!$B$16:$F$64,MATCH('5. Identificación de Riesgos'!J56,'8- Politicas de admiistracion '!$C$16:$C$64,0),1),'8- Politicas de admiistracion '!$B$16:$F$64,5,FALSE),"")</f>
        <v>3</v>
      </c>
      <c r="M56" s="376"/>
      <c r="N56" s="376"/>
      <c r="O56" s="376"/>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c r="IT56" s="40"/>
      <c r="IU56" s="40"/>
      <c r="IV56" s="40"/>
      <c r="IW56" s="40"/>
      <c r="IX56" s="40"/>
    </row>
    <row r="57" spans="1:258" ht="18" hidden="1" customHeight="1">
      <c r="A57" s="376"/>
      <c r="B57" s="386"/>
      <c r="C57" s="378"/>
      <c r="D57" s="209"/>
      <c r="E57" s="376"/>
      <c r="F57" s="376"/>
      <c r="G57" s="380"/>
      <c r="H57" s="376"/>
      <c r="I57" s="209"/>
      <c r="J57" s="209" t="s">
        <v>343</v>
      </c>
      <c r="K57" s="208" t="str">
        <f>IFERROR(CONCATENATE(INDEX('8- Politicas de admiistracion '!$B$16:$F$53,MATCH('5. Identificación de Riesgos'!J57,'8- Politicas de admiistracion '!$C$16:$C$54,0),1)," - ",L57),"")</f>
        <v>Moderado - 3</v>
      </c>
      <c r="L57" s="102">
        <f>IFERROR(VLOOKUP(INDEX('8- Politicas de admiistracion '!$B$16:$F$64,MATCH('5. Identificación de Riesgos'!J57,'8- Politicas de admiistracion '!$C$16:$C$64,0),1),'8- Politicas de admiistracion '!$B$16:$F$64,5,FALSE),"")</f>
        <v>3</v>
      </c>
      <c r="M57" s="376"/>
      <c r="N57" s="376"/>
      <c r="O57" s="376"/>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c r="IT57" s="40"/>
      <c r="IU57" s="40"/>
      <c r="IV57" s="40"/>
      <c r="IW57" s="40"/>
      <c r="IX57" s="40"/>
    </row>
    <row r="58" spans="1:258" ht="18" hidden="1" customHeight="1">
      <c r="A58" s="376"/>
      <c r="B58" s="386"/>
      <c r="C58" s="378"/>
      <c r="D58" s="209"/>
      <c r="E58" s="376"/>
      <c r="F58" s="376"/>
      <c r="G58" s="380"/>
      <c r="H58" s="376"/>
      <c r="I58" s="209"/>
      <c r="J58" s="209" t="s">
        <v>343</v>
      </c>
      <c r="K58" s="208" t="str">
        <f>IFERROR(CONCATENATE(INDEX('8- Politicas de admiistracion '!$B$16:$F$53,MATCH('5. Identificación de Riesgos'!J58,'8- Politicas de admiistracion '!$C$16:$C$54,0),1)," - ",L58),"")</f>
        <v>Moderado - 3</v>
      </c>
      <c r="L58" s="102">
        <f>IFERROR(VLOOKUP(INDEX('8- Politicas de admiistracion '!$B$16:$F$64,MATCH('5. Identificación de Riesgos'!J58,'8- Politicas de admiistracion '!$C$16:$C$64,0),1),'8- Politicas de admiistracion '!$B$16:$F$64,5,FALSE),"")</f>
        <v>3</v>
      </c>
      <c r="M58" s="376"/>
      <c r="N58" s="376"/>
      <c r="O58" s="376"/>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40"/>
      <c r="IX58" s="40"/>
    </row>
    <row r="59" spans="1:258" ht="18" hidden="1" customHeight="1">
      <c r="A59" s="376"/>
      <c r="B59" s="386"/>
      <c r="C59" s="378"/>
      <c r="D59" s="209"/>
      <c r="E59" s="376"/>
      <c r="F59" s="376"/>
      <c r="G59" s="380"/>
      <c r="H59" s="376"/>
      <c r="I59" s="209"/>
      <c r="J59" s="209" t="s">
        <v>343</v>
      </c>
      <c r="K59" s="208" t="str">
        <f>IFERROR(CONCATENATE(INDEX('8- Politicas de admiistracion '!$B$16:$F$53,MATCH('5. Identificación de Riesgos'!J59,'8- Politicas de admiistracion '!$C$16:$C$54,0),1)," - ",L59),"")</f>
        <v>Moderado - 3</v>
      </c>
      <c r="L59" s="102">
        <f>IFERROR(VLOOKUP(INDEX('8- Politicas de admiistracion '!$B$16:$F$64,MATCH('5. Identificación de Riesgos'!J59,'8- Politicas de admiistracion '!$C$16:$C$64,0),1),'8- Politicas de admiistracion '!$B$16:$F$64,5,FALSE),"")</f>
        <v>3</v>
      </c>
      <c r="M59" s="376"/>
      <c r="N59" s="376"/>
      <c r="O59" s="376"/>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row>
    <row r="60" spans="1:258" ht="25.5">
      <c r="A60" s="376">
        <v>6</v>
      </c>
      <c r="B60" s="379" t="s">
        <v>383</v>
      </c>
      <c r="C60" s="378" t="s">
        <v>384</v>
      </c>
      <c r="D60" s="103" t="s">
        <v>385</v>
      </c>
      <c r="E60" s="376">
        <v>3</v>
      </c>
      <c r="F60" s="376">
        <v>0</v>
      </c>
      <c r="G60" s="380">
        <f>+F60/E60</f>
        <v>0</v>
      </c>
      <c r="H60" s="376" t="str">
        <f>CONCATENATE(IF(G60&lt;='8- Politicas de admiistracion '!$D$6,'8- Politicas de admiistracion '!$B$6,IF(G60&lt;='8- Politicas de admiistracion '!$D$7,'8- Politicas de admiistracion '!$B$7,IF(G60&lt;='8- Politicas de admiistracion '!$D$8,'8- Politicas de admiistracion '!$B$8,IF(G60&lt;='8- Politicas de admiistracion '!$D$9,'8- Politicas de admiistracion '!$B$9,IF(G60&lt;='8- Politicas de admiistracion '!$D$10,'8- Politicas de admiistracion '!$B$10,"Probabilidad no valida")))))," - ",VLOOKUP(IF(G60&lt;='8- Politicas de admiistracion '!$D$6,'8- Politicas de admiistracion '!$B$6,IF(G60&lt;='8- Politicas de admiistracion '!$D$7,'8- Politicas de admiistracion '!$B$7,IF(G60&lt;='8- Politicas de admiistracion '!$D$8,'8- Politicas de admiistracion '!$B$8,IF(G60&lt;='8- Politicas de admiistracion '!$D$9,'8- Politicas de admiistracion '!$B$9,IF(G60&lt;='8- Politicas de admiistracion '!$D$10,'8- Politicas de admiistracion '!$B$10,"Probabilidad no valida"))))),'8- Politicas de admiistracion '!$B$6:$F$10,5,FALSE))</f>
        <v>Muy Baja - 1</v>
      </c>
      <c r="I60" s="209" t="s">
        <v>386</v>
      </c>
      <c r="J60" s="209" t="s">
        <v>343</v>
      </c>
      <c r="K60" s="208" t="str">
        <f>IFERROR(CONCATENATE(INDEX('8- Politicas de admiistracion '!$B$16:$F$53,MATCH('5. Identificación de Riesgos'!J60,'8- Politicas de admiistracion '!$C$16:$C$54,0),1)," - ",L60),"")</f>
        <v>Moderado - 3</v>
      </c>
      <c r="L60" s="102">
        <f>IFERROR(VLOOKUP(INDEX('8- Politicas de admiistracion '!$B$16:$F$64,MATCH('5. Identificación de Riesgos'!J60,'8- Politicas de admiistracion '!$C$16:$C$64,0),1),'8- Politicas de admiistracion '!$B$16:$F$64,5,FALSE),"")</f>
        <v>3</v>
      </c>
      <c r="M60" s="376" t="str">
        <f>IFERROR(CONCATENATE(INDEX('8- Politicas de admiistracion '!$B$16:$F$53,MATCH(ROUND(AVERAGE(L60:L64),0),'8- Politicas de admiistracion '!$F$16:$F$53,0),1)," - ",ROUND(AVERAGE(L60:L64),0)),"")</f>
        <v>Moderado - 3</v>
      </c>
      <c r="N60" s="376" t="str">
        <f>IFERROR(CONCATENATE(VLOOKUP((LEFT(H60,LEN(H60)-4)&amp;LEFT(M60,LEN(M60)-4)),'9- Matriz de Calor '!$D$17:$E$41,2,0)," - ",RIGHT(H60,1)*RIGHT(M60,1)),"")</f>
        <v>Moderado - 3</v>
      </c>
      <c r="O60" s="208"/>
    </row>
    <row r="61" spans="1:258" ht="25.5">
      <c r="A61" s="376"/>
      <c r="B61" s="379"/>
      <c r="C61" s="378"/>
      <c r="D61" s="103" t="s">
        <v>387</v>
      </c>
      <c r="E61" s="376"/>
      <c r="F61" s="376"/>
      <c r="G61" s="380"/>
      <c r="H61" s="376"/>
      <c r="I61" s="209" t="s">
        <v>386</v>
      </c>
      <c r="J61" s="209" t="s">
        <v>343</v>
      </c>
      <c r="K61" s="208" t="str">
        <f>IFERROR(CONCATENATE(INDEX('8- Politicas de admiistracion '!$B$16:$F$53,MATCH('5. Identificación de Riesgos'!J61,'8- Politicas de admiistracion '!$C$16:$C$54,0),1)," - ",L61),"")</f>
        <v>Moderado - 3</v>
      </c>
      <c r="L61" s="102">
        <f>IFERROR(VLOOKUP(INDEX('8- Politicas de admiistracion '!$B$16:$F$64,MATCH('5. Identificación de Riesgos'!J61,'8- Politicas de admiistracion '!$C$16:$C$64,0),1),'8- Politicas de admiistracion '!$B$16:$F$64,5,FALSE),"")</f>
        <v>3</v>
      </c>
      <c r="M61" s="376"/>
      <c r="N61" s="376"/>
      <c r="O61" s="208"/>
    </row>
    <row r="62" spans="1:258">
      <c r="A62" s="376"/>
      <c r="B62" s="379"/>
      <c r="C62" s="378"/>
      <c r="D62" s="103" t="s">
        <v>388</v>
      </c>
      <c r="E62" s="376"/>
      <c r="F62" s="376"/>
      <c r="G62" s="380"/>
      <c r="H62" s="376"/>
      <c r="I62" s="209" t="s">
        <v>386</v>
      </c>
      <c r="J62" s="209" t="s">
        <v>343</v>
      </c>
      <c r="K62" s="208" t="str">
        <f>IFERROR(CONCATENATE(INDEX('8- Politicas de admiistracion '!$B$16:$F$53,MATCH('5. Identificación de Riesgos'!J62,'8- Politicas de admiistracion '!$C$16:$C$54,0),1)," - ",L62),"")</f>
        <v>Moderado - 3</v>
      </c>
      <c r="L62" s="102">
        <f>IFERROR(VLOOKUP(INDEX('8- Politicas de admiistracion '!$B$16:$F$64,MATCH('5. Identificación de Riesgos'!J62,'8- Politicas de admiistracion '!$C$16:$C$64,0),1),'8- Politicas de admiistracion '!$B$16:$F$64,5,FALSE),"")</f>
        <v>3</v>
      </c>
      <c r="M62" s="376"/>
      <c r="N62" s="376"/>
      <c r="O62" s="208"/>
    </row>
    <row r="63" spans="1:258" ht="25.5">
      <c r="A63" s="376"/>
      <c r="B63" s="379"/>
      <c r="C63" s="378"/>
      <c r="D63" s="103" t="s">
        <v>389</v>
      </c>
      <c r="E63" s="376"/>
      <c r="F63" s="376"/>
      <c r="G63" s="380"/>
      <c r="H63" s="376"/>
      <c r="I63" s="209" t="s">
        <v>386</v>
      </c>
      <c r="J63" s="209" t="s">
        <v>343</v>
      </c>
      <c r="K63" s="208" t="str">
        <f>IFERROR(CONCATENATE(INDEX('8- Politicas de admiistracion '!$B$16:$F$53,MATCH('5. Identificación de Riesgos'!J63,'8- Politicas de admiistracion '!$C$16:$C$54,0),1)," - ",L63),"")</f>
        <v>Moderado - 3</v>
      </c>
      <c r="L63" s="102">
        <f>IFERROR(VLOOKUP(INDEX('8- Politicas de admiistracion '!$B$16:$F$64,MATCH('5. Identificación de Riesgos'!J63,'8- Politicas de admiistracion '!$C$16:$C$64,0),1),'8- Politicas de admiistracion '!$B$16:$F$64,5,FALSE),"")</f>
        <v>3</v>
      </c>
      <c r="M63" s="376"/>
      <c r="N63" s="376"/>
      <c r="O63" s="208"/>
    </row>
    <row r="64" spans="1:258" s="39" customFormat="1" ht="25.5">
      <c r="A64" s="376"/>
      <c r="B64" s="379"/>
      <c r="C64" s="378"/>
      <c r="D64" s="209" t="s">
        <v>390</v>
      </c>
      <c r="E64" s="376"/>
      <c r="F64" s="376"/>
      <c r="G64" s="380"/>
      <c r="H64" s="376"/>
      <c r="I64" s="209" t="s">
        <v>386</v>
      </c>
      <c r="J64" s="209" t="s">
        <v>343</v>
      </c>
      <c r="K64" s="208" t="str">
        <f>IFERROR(CONCATENATE(INDEX('8- Politicas de admiistracion '!$B$16:$F$53,MATCH('5. Identificación de Riesgos'!J64,'8- Politicas de admiistracion '!$C$16:$C$54,0),1)," - ",L64),"")</f>
        <v>Moderado - 3</v>
      </c>
      <c r="L64" s="102">
        <f>IFERROR(VLOOKUP(INDEX('8- Politicas de admiistracion '!$B$16:$F$64,MATCH('5. Identificación de Riesgos'!J64,'8- Politicas de admiistracion '!$C$16:$C$64,0),1),'8- Politicas de admiistracion '!$B$16:$F$64,5,FALSE),"")</f>
        <v>3</v>
      </c>
      <c r="M64" s="376"/>
      <c r="N64" s="376"/>
      <c r="O64" s="208"/>
    </row>
    <row r="65" spans="1:258" s="39" customFormat="1" ht="18" hidden="1" customHeight="1">
      <c r="A65" s="376"/>
      <c r="B65" s="379"/>
      <c r="C65" s="378"/>
      <c r="D65" s="209"/>
      <c r="E65" s="376"/>
      <c r="F65" s="376"/>
      <c r="G65" s="380"/>
      <c r="H65" s="376"/>
      <c r="I65" s="209" t="s">
        <v>391</v>
      </c>
      <c r="J65" s="104"/>
      <c r="K65" s="208" t="str">
        <f>IFERROR(CONCATENATE(INDEX('8- Politicas de admiistracion '!$B$16:$F$53,MATCH('5. Identificación de Riesgos'!J65,'8- Politicas de admiistracion '!$C$16:$C$54,0),1)," - ",L65),"")</f>
        <v/>
      </c>
      <c r="L65" s="102" t="str">
        <f>IFERROR(VLOOKUP(INDEX('8- Politicas de admiistracion '!$B$16:$F$64,MATCH('5. Identificación de Riesgos'!J65,'8- Politicas de admiistracion '!$C$16:$C$64,0),1),'8- Politicas de admiistracion '!$B$16:$F$64,5,FALSE),"")</f>
        <v/>
      </c>
      <c r="M65" s="376"/>
      <c r="N65" s="376"/>
      <c r="O65" s="208"/>
    </row>
    <row r="66" spans="1:258" s="39" customFormat="1" ht="18" hidden="1" customHeight="1">
      <c r="A66" s="376"/>
      <c r="B66" s="379"/>
      <c r="C66" s="378"/>
      <c r="D66" s="209"/>
      <c r="E66" s="376"/>
      <c r="F66" s="376"/>
      <c r="G66" s="380"/>
      <c r="H66" s="376"/>
      <c r="I66" s="209" t="s">
        <v>391</v>
      </c>
      <c r="J66" s="104"/>
      <c r="K66" s="208" t="str">
        <f>IFERROR(CONCATENATE(INDEX('8- Politicas de admiistracion '!$B$16:$F$53,MATCH('5. Identificación de Riesgos'!J66,'8- Politicas de admiistracion '!$C$16:$C$54,0),1)," - ",L66),"")</f>
        <v/>
      </c>
      <c r="L66" s="102" t="str">
        <f>IFERROR(VLOOKUP(INDEX('8- Politicas de admiistracion '!$B$16:$F$64,MATCH('5. Identificación de Riesgos'!J66,'8- Politicas de admiistracion '!$C$16:$C$64,0),1),'8- Politicas de admiistracion '!$B$16:$F$64,5,FALSE),"")</f>
        <v/>
      </c>
      <c r="M66" s="376"/>
      <c r="N66" s="376"/>
      <c r="O66" s="208"/>
    </row>
    <row r="67" spans="1:258" s="39" customFormat="1" ht="18" hidden="1" customHeight="1">
      <c r="A67" s="376"/>
      <c r="B67" s="379"/>
      <c r="C67" s="378"/>
      <c r="D67" s="209"/>
      <c r="E67" s="376"/>
      <c r="F67" s="376"/>
      <c r="G67" s="380"/>
      <c r="H67" s="376"/>
      <c r="I67" s="209" t="s">
        <v>391</v>
      </c>
      <c r="J67" s="104"/>
      <c r="K67" s="208" t="str">
        <f>IFERROR(CONCATENATE(INDEX('8- Politicas de admiistracion '!$B$16:$F$53,MATCH('5. Identificación de Riesgos'!J67,'8- Politicas de admiistracion '!$C$16:$C$54,0),1)," - ",L67),"")</f>
        <v/>
      </c>
      <c r="L67" s="102" t="str">
        <f>IFERROR(VLOOKUP(INDEX('8- Politicas de admiistracion '!$B$16:$F$64,MATCH('5. Identificación de Riesgos'!J67,'8- Politicas de admiistracion '!$C$16:$C$64,0),1),'8- Politicas de admiistracion '!$B$16:$F$64,5,FALSE),"")</f>
        <v/>
      </c>
      <c r="M67" s="376"/>
      <c r="N67" s="376"/>
      <c r="O67" s="208"/>
    </row>
    <row r="68" spans="1:258" s="39" customFormat="1" ht="18" hidden="1" customHeight="1">
      <c r="A68" s="376"/>
      <c r="B68" s="379"/>
      <c r="C68" s="378"/>
      <c r="D68" s="209"/>
      <c r="E68" s="376"/>
      <c r="F68" s="376"/>
      <c r="G68" s="380"/>
      <c r="H68" s="376"/>
      <c r="I68" s="209" t="s">
        <v>391</v>
      </c>
      <c r="J68" s="104"/>
      <c r="K68" s="208" t="str">
        <f>IFERROR(CONCATENATE(INDEX('8- Politicas de admiistracion '!$B$16:$F$53,MATCH('5. Identificación de Riesgos'!J68,'8- Politicas de admiistracion '!$C$16:$C$54,0),1)," - ",L68),"")</f>
        <v/>
      </c>
      <c r="L68" s="102" t="str">
        <f>IFERROR(VLOOKUP(INDEX('8- Politicas de admiistracion '!$B$16:$F$64,MATCH('5. Identificación de Riesgos'!J68,'8- Politicas de admiistracion '!$C$16:$C$64,0),1),'8- Politicas de admiistracion '!$B$16:$F$64,5,FALSE),"")</f>
        <v/>
      </c>
      <c r="M68" s="376"/>
      <c r="N68" s="376"/>
      <c r="O68" s="208"/>
    </row>
    <row r="69" spans="1:258" s="39" customFormat="1" ht="18" hidden="1" customHeight="1">
      <c r="A69" s="376"/>
      <c r="B69" s="379"/>
      <c r="C69" s="378"/>
      <c r="D69" s="104"/>
      <c r="E69" s="376"/>
      <c r="F69" s="376"/>
      <c r="G69" s="380"/>
      <c r="H69" s="376"/>
      <c r="I69" s="209" t="s">
        <v>391</v>
      </c>
      <c r="J69" s="104"/>
      <c r="K69" s="208" t="str">
        <f>IFERROR(CONCATENATE(INDEX('8- Politicas de admiistracion '!$B$16:$F$53,MATCH('5. Identificación de Riesgos'!J69,'8- Politicas de admiistracion '!$C$16:$C$54,0),1)," - ",L69),"")</f>
        <v/>
      </c>
      <c r="L69" s="102" t="str">
        <f>IFERROR(VLOOKUP(INDEX('8- Politicas de admiistracion '!$B$16:$F$64,MATCH('5. Identificación de Riesgos'!J69,'8- Politicas de admiistracion '!$C$16:$C$64,0),1),'8- Politicas de admiistracion '!$B$16:$F$64,5,FALSE),"")</f>
        <v/>
      </c>
      <c r="M69" s="376"/>
      <c r="N69" s="376"/>
      <c r="O69" s="208"/>
    </row>
    <row r="70" spans="1:258" ht="25.5">
      <c r="A70" s="376">
        <v>7</v>
      </c>
      <c r="B70" s="379" t="s">
        <v>392</v>
      </c>
      <c r="C70" s="376" t="s">
        <v>393</v>
      </c>
      <c r="D70" s="103" t="s">
        <v>394</v>
      </c>
      <c r="E70" s="376">
        <v>3</v>
      </c>
      <c r="F70" s="376">
        <v>0</v>
      </c>
      <c r="G70" s="380">
        <f>+F70/E70</f>
        <v>0</v>
      </c>
      <c r="H70" s="376" t="str">
        <f>CONCATENATE(IF(G70&lt;='8- Politicas de admiistracion '!$D$6,'8- Politicas de admiistracion '!$B$6,IF(G70&lt;='8- Politicas de admiistracion '!$D$7,'8- Politicas de admiistracion '!$B$7,IF(G70&lt;='8- Politicas de admiistracion '!$D$8,'8- Politicas de admiistracion '!$B$8,IF(G70&lt;='8- Politicas de admiistracion '!$D$9,'8- Politicas de admiistracion '!$B$9,IF(G70&lt;='8- Politicas de admiistracion '!$D$10,'8- Politicas de admiistracion '!$B$10,"Probabilidad no valida")))))," - ",VLOOKUP(IF(G70&lt;='8- Politicas de admiistracion '!$D$6,'8- Politicas de admiistracion '!$B$6,IF(G70&lt;='8- Politicas de admiistracion '!$D$7,'8- Politicas de admiistracion '!$B$7,IF(G70&lt;='8- Politicas de admiistracion '!$D$8,'8- Politicas de admiistracion '!$B$8,IF(G70&lt;='8- Politicas de admiistracion '!$D$9,'8- Politicas de admiistracion '!$B$9,IF(G70&lt;='8- Politicas de admiistracion '!$D$10,'8- Politicas de admiistracion '!$B$10,"Probabilidad no valida"))))),'8- Politicas de admiistracion '!$B$6:$F$10,5,FALSE))</f>
        <v>Muy Baja - 1</v>
      </c>
      <c r="I70" s="209" t="s">
        <v>391</v>
      </c>
      <c r="J70" s="104" t="s">
        <v>395</v>
      </c>
      <c r="K70" s="208" t="str">
        <f>IFERROR(CONCATENATE(INDEX('8- Politicas de admiistracion '!$B$16:$F$53,MATCH('5. Identificación de Riesgos'!J70,'8- Politicas de admiistracion '!$C$16:$C$54,0),1)," - ",L70),"")</f>
        <v>Mayor - 4</v>
      </c>
      <c r="L70" s="102">
        <f>IFERROR(VLOOKUP(INDEX('8- Politicas de admiistracion '!$B$16:$F$64,MATCH('5. Identificación de Riesgos'!J70,'8- Politicas de admiistracion '!$C$16:$C$64,0),1),'8- Politicas de admiistracion '!$B$16:$F$64,5,FALSE),"")</f>
        <v>4</v>
      </c>
      <c r="M70" s="376" t="str">
        <f>IFERROR(CONCATENATE(INDEX('8- Politicas de admiistracion '!$B$16:$F$53,MATCH(ROUND(AVERAGE(L70:L74),0),'8- Politicas de admiistracion '!$F$16:$F$53,0),1)," - ",ROUND(AVERAGE(L70:L74),0)),"")</f>
        <v>Mayor - 4</v>
      </c>
      <c r="N70" s="376" t="str">
        <f>IFERROR(CONCATENATE(VLOOKUP((LEFT(H70,LEN(H70)-4)&amp;LEFT(M70,LEN(M70)-4)),'9- Matriz de Calor '!$D$17:$E$41,2,0)," - ",RIGHT(H70,1)*RIGHT(M70,1)),"")</f>
        <v>Alto  - 4</v>
      </c>
      <c r="O70" s="208"/>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c r="IT70" s="40"/>
      <c r="IU70" s="40"/>
      <c r="IV70" s="40"/>
      <c r="IW70" s="40"/>
      <c r="IX70" s="40"/>
    </row>
    <row r="71" spans="1:258" ht="25.5">
      <c r="A71" s="376"/>
      <c r="B71" s="379"/>
      <c r="C71" s="376"/>
      <c r="D71" s="103" t="s">
        <v>396</v>
      </c>
      <c r="E71" s="376"/>
      <c r="F71" s="376"/>
      <c r="G71" s="380"/>
      <c r="H71" s="376"/>
      <c r="I71" s="209" t="s">
        <v>391</v>
      </c>
      <c r="J71" s="104" t="s">
        <v>395</v>
      </c>
      <c r="K71" s="208" t="str">
        <f>IFERROR(CONCATENATE(INDEX('8- Politicas de admiistracion '!$B$16:$F$53,MATCH('5. Identificación de Riesgos'!J71,'8- Politicas de admiistracion '!$C$16:$C$54,0),1)," - ",L71),"")</f>
        <v>Mayor - 4</v>
      </c>
      <c r="L71" s="102">
        <f>IFERROR(VLOOKUP(INDEX('8- Politicas de admiistracion '!$B$16:$F$64,MATCH('5. Identificación de Riesgos'!J71,'8- Politicas de admiistracion '!$C$16:$C$64,0),1),'8- Politicas de admiistracion '!$B$16:$F$64,5,FALSE),"")</f>
        <v>4</v>
      </c>
      <c r="M71" s="376"/>
      <c r="N71" s="376"/>
      <c r="O71" s="208"/>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c r="IT71" s="40"/>
      <c r="IU71" s="40"/>
      <c r="IV71" s="40"/>
      <c r="IW71" s="40"/>
      <c r="IX71" s="40"/>
    </row>
    <row r="72" spans="1:258" ht="25.5">
      <c r="A72" s="376"/>
      <c r="B72" s="379"/>
      <c r="C72" s="376"/>
      <c r="D72" s="103" t="s">
        <v>397</v>
      </c>
      <c r="E72" s="376"/>
      <c r="F72" s="376"/>
      <c r="G72" s="380"/>
      <c r="H72" s="376"/>
      <c r="I72" s="209" t="s">
        <v>391</v>
      </c>
      <c r="J72" s="104" t="s">
        <v>395</v>
      </c>
      <c r="K72" s="208" t="str">
        <f>IFERROR(CONCATENATE(INDEX('8- Politicas de admiistracion '!$B$16:$F$53,MATCH('5. Identificación de Riesgos'!J72,'8- Politicas de admiistracion '!$C$16:$C$54,0),1)," - ",L72),"")</f>
        <v>Mayor - 4</v>
      </c>
      <c r="L72" s="102">
        <f>IFERROR(VLOOKUP(INDEX('8- Politicas de admiistracion '!$B$16:$F$64,MATCH('5. Identificación de Riesgos'!J72,'8- Politicas de admiistracion '!$C$16:$C$64,0),1),'8- Politicas de admiistracion '!$B$16:$F$64,5,FALSE),"")</f>
        <v>4</v>
      </c>
      <c r="M72" s="376"/>
      <c r="N72" s="376"/>
      <c r="O72" s="208"/>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c r="IT72" s="40"/>
      <c r="IU72" s="40"/>
      <c r="IV72" s="40"/>
      <c r="IW72" s="40"/>
      <c r="IX72" s="40"/>
    </row>
    <row r="73" spans="1:258" ht="25.5">
      <c r="A73" s="376"/>
      <c r="B73" s="379"/>
      <c r="C73" s="376"/>
      <c r="D73" s="103" t="s">
        <v>398</v>
      </c>
      <c r="E73" s="376"/>
      <c r="F73" s="376"/>
      <c r="G73" s="380"/>
      <c r="H73" s="376"/>
      <c r="I73" s="209" t="s">
        <v>391</v>
      </c>
      <c r="J73" s="104" t="s">
        <v>395</v>
      </c>
      <c r="K73" s="208" t="str">
        <f>IFERROR(CONCATENATE(INDEX('8- Politicas de admiistracion '!$B$16:$F$53,MATCH('5. Identificación de Riesgos'!J73,'8- Politicas de admiistracion '!$C$16:$C$54,0),1)," - ",L73),"")</f>
        <v>Mayor - 4</v>
      </c>
      <c r="L73" s="102">
        <f>IFERROR(VLOOKUP(INDEX('8- Politicas de admiistracion '!$B$16:$F$64,MATCH('5. Identificación de Riesgos'!J73,'8- Politicas de admiistracion '!$C$16:$C$64,0),1),'8- Politicas de admiistracion '!$B$16:$F$64,5,FALSE),"")</f>
        <v>4</v>
      </c>
      <c r="M73" s="376"/>
      <c r="N73" s="376"/>
      <c r="O73" s="208"/>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c r="IT73" s="40"/>
      <c r="IU73" s="40"/>
      <c r="IV73" s="40"/>
      <c r="IW73" s="40"/>
      <c r="IX73" s="40"/>
    </row>
    <row r="74" spans="1:258" ht="25.5">
      <c r="A74" s="376"/>
      <c r="B74" s="379"/>
      <c r="C74" s="376"/>
      <c r="D74" s="103" t="s">
        <v>399</v>
      </c>
      <c r="E74" s="376"/>
      <c r="F74" s="376"/>
      <c r="G74" s="380"/>
      <c r="H74" s="376"/>
      <c r="I74" s="209" t="s">
        <v>391</v>
      </c>
      <c r="J74" s="104" t="s">
        <v>395</v>
      </c>
      <c r="K74" s="208" t="str">
        <f>IFERROR(CONCATENATE(INDEX('8- Politicas de admiistracion '!$B$16:$F$53,MATCH('5. Identificación de Riesgos'!J74,'8- Politicas de admiistracion '!$C$16:$C$54,0),1)," - ",L74),"")</f>
        <v>Mayor - 4</v>
      </c>
      <c r="L74" s="102">
        <f>IFERROR(VLOOKUP(INDEX('8- Politicas de admiistracion '!$B$16:$F$64,MATCH('5. Identificación de Riesgos'!J74,'8- Politicas de admiistracion '!$C$16:$C$64,0),1),'8- Politicas de admiistracion '!$B$16:$F$64,5,FALSE),"")</f>
        <v>4</v>
      </c>
      <c r="M74" s="376"/>
      <c r="N74" s="376"/>
      <c r="O74" s="208"/>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c r="IW74" s="40"/>
      <c r="IX74" s="40"/>
    </row>
    <row r="75" spans="1:258" ht="18" hidden="1" customHeight="1">
      <c r="A75" s="376"/>
      <c r="B75" s="379"/>
      <c r="C75" s="376"/>
      <c r="D75" s="103"/>
      <c r="E75" s="376"/>
      <c r="F75" s="376"/>
      <c r="G75" s="380"/>
      <c r="H75" s="376"/>
      <c r="I75" s="209"/>
      <c r="J75" s="104"/>
      <c r="K75" s="208" t="s">
        <v>349</v>
      </c>
      <c r="L75" s="102" t="s">
        <v>349</v>
      </c>
      <c r="M75" s="376"/>
      <c r="N75" s="376"/>
      <c r="O75" s="208"/>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c r="IV75" s="40"/>
      <c r="IW75" s="40"/>
      <c r="IX75" s="40"/>
    </row>
    <row r="76" spans="1:258" ht="18" hidden="1" customHeight="1">
      <c r="A76" s="376"/>
      <c r="B76" s="379"/>
      <c r="C76" s="376"/>
      <c r="D76" s="103"/>
      <c r="E76" s="376"/>
      <c r="F76" s="376"/>
      <c r="G76" s="380"/>
      <c r="H76" s="376"/>
      <c r="I76" s="209"/>
      <c r="J76" s="104"/>
      <c r="K76" s="208" t="s">
        <v>349</v>
      </c>
      <c r="L76" s="102" t="s">
        <v>349</v>
      </c>
      <c r="M76" s="376"/>
      <c r="N76" s="376"/>
      <c r="O76" s="208"/>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c r="IW76" s="40"/>
      <c r="IX76" s="40"/>
    </row>
    <row r="77" spans="1:258" ht="18" hidden="1" customHeight="1">
      <c r="A77" s="376"/>
      <c r="B77" s="379"/>
      <c r="C77" s="376"/>
      <c r="D77" s="103"/>
      <c r="E77" s="376"/>
      <c r="F77" s="376"/>
      <c r="G77" s="380"/>
      <c r="H77" s="376"/>
      <c r="I77" s="209"/>
      <c r="J77" s="104"/>
      <c r="K77" s="208" t="s">
        <v>349</v>
      </c>
      <c r="L77" s="102" t="s">
        <v>349</v>
      </c>
      <c r="M77" s="376"/>
      <c r="N77" s="376"/>
      <c r="O77" s="208"/>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c r="IT77" s="40"/>
      <c r="IU77" s="40"/>
      <c r="IV77" s="40"/>
      <c r="IW77" s="40"/>
      <c r="IX77" s="40"/>
    </row>
    <row r="78" spans="1:258" ht="18" hidden="1" customHeight="1">
      <c r="A78" s="376"/>
      <c r="B78" s="379"/>
      <c r="C78" s="376"/>
      <c r="D78" s="103"/>
      <c r="E78" s="376"/>
      <c r="F78" s="376"/>
      <c r="G78" s="380"/>
      <c r="H78" s="376"/>
      <c r="I78" s="209"/>
      <c r="J78" s="104"/>
      <c r="K78" s="208" t="s">
        <v>349</v>
      </c>
      <c r="L78" s="102" t="s">
        <v>349</v>
      </c>
      <c r="M78" s="376"/>
      <c r="N78" s="376"/>
      <c r="O78" s="208"/>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c r="IW78" s="40"/>
      <c r="IX78" s="40"/>
    </row>
    <row r="79" spans="1:258" ht="18" hidden="1" customHeight="1">
      <c r="A79" s="376"/>
      <c r="B79" s="379"/>
      <c r="C79" s="376"/>
      <c r="D79" s="209"/>
      <c r="E79" s="376"/>
      <c r="F79" s="376"/>
      <c r="G79" s="380"/>
      <c r="H79" s="376"/>
      <c r="I79" s="209"/>
      <c r="J79" s="104"/>
      <c r="K79" s="208" t="s">
        <v>349</v>
      </c>
      <c r="L79" s="102" t="s">
        <v>349</v>
      </c>
      <c r="M79" s="376"/>
      <c r="N79" s="376"/>
      <c r="O79" s="208"/>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c r="IW79" s="40"/>
      <c r="IX79" s="40"/>
    </row>
    <row r="80" spans="1:258" ht="18" customHeight="1">
      <c r="A80" s="376"/>
      <c r="B80" s="379"/>
      <c r="C80" s="378"/>
      <c r="D80" s="103"/>
      <c r="E80" s="376">
        <v>19</v>
      </c>
      <c r="F80" s="376">
        <v>0</v>
      </c>
      <c r="G80" s="387">
        <f t="shared" ref="G80" si="4">F80/E80</f>
        <v>0</v>
      </c>
      <c r="H80" s="376" t="s">
        <v>400</v>
      </c>
      <c r="I80" s="209"/>
      <c r="J80" s="104"/>
      <c r="K80" s="208" t="s">
        <v>401</v>
      </c>
      <c r="L80" s="102">
        <v>1</v>
      </c>
      <c r="M80" s="376" t="s">
        <v>402</v>
      </c>
      <c r="N80" s="376" t="s">
        <v>403</v>
      </c>
      <c r="O80" s="376">
        <f>RIGHT(H80,1)*RIGHT(M80,1)</f>
        <v>2</v>
      </c>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row>
    <row r="81" spans="1:258" ht="18" customHeight="1">
      <c r="A81" s="376"/>
      <c r="B81" s="379"/>
      <c r="C81" s="378"/>
      <c r="D81" s="103"/>
      <c r="E81" s="376"/>
      <c r="F81" s="376"/>
      <c r="G81" s="387"/>
      <c r="H81" s="376"/>
      <c r="I81" s="209"/>
      <c r="J81" s="104"/>
      <c r="K81" s="208" t="s">
        <v>402</v>
      </c>
      <c r="L81" s="102">
        <v>2</v>
      </c>
      <c r="M81" s="376"/>
      <c r="N81" s="376"/>
      <c r="O81" s="376"/>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row>
    <row r="82" spans="1:258" ht="18" customHeight="1">
      <c r="A82" s="376"/>
      <c r="B82" s="379"/>
      <c r="C82" s="378"/>
      <c r="D82" s="209"/>
      <c r="E82" s="376"/>
      <c r="F82" s="376"/>
      <c r="G82" s="387"/>
      <c r="H82" s="376"/>
      <c r="I82" s="209"/>
      <c r="J82" s="104"/>
      <c r="K82" s="208" t="s">
        <v>404</v>
      </c>
      <c r="L82" s="102">
        <v>4</v>
      </c>
      <c r="M82" s="376"/>
      <c r="N82" s="376"/>
      <c r="O82" s="376"/>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row>
    <row r="83" spans="1:258" ht="18" customHeight="1">
      <c r="A83" s="376"/>
      <c r="B83" s="379"/>
      <c r="C83" s="378"/>
      <c r="D83" s="104"/>
      <c r="E83" s="376"/>
      <c r="F83" s="376"/>
      <c r="G83" s="387"/>
      <c r="H83" s="376"/>
      <c r="I83" s="209"/>
      <c r="J83" s="104"/>
      <c r="K83" s="208" t="s">
        <v>349</v>
      </c>
      <c r="L83" s="102" t="s">
        <v>349</v>
      </c>
      <c r="M83" s="376"/>
      <c r="N83" s="376"/>
      <c r="O83" s="376"/>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row>
    <row r="84" spans="1:258" ht="18" customHeight="1">
      <c r="A84" s="376"/>
      <c r="B84" s="379"/>
      <c r="C84" s="378"/>
      <c r="D84" s="209"/>
      <c r="E84" s="376"/>
      <c r="F84" s="376"/>
      <c r="G84" s="387"/>
      <c r="H84" s="376"/>
      <c r="I84" s="209"/>
      <c r="J84" s="104"/>
      <c r="K84" s="208" t="s">
        <v>349</v>
      </c>
      <c r="L84" s="102" t="s">
        <v>349</v>
      </c>
      <c r="M84" s="376"/>
      <c r="N84" s="376"/>
      <c r="O84" s="376"/>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row>
    <row r="85" spans="1:258" ht="18" customHeight="1">
      <c r="A85" s="376"/>
      <c r="B85" s="379"/>
      <c r="C85" s="378"/>
      <c r="D85" s="209"/>
      <c r="E85" s="376"/>
      <c r="F85" s="376"/>
      <c r="G85" s="387"/>
      <c r="H85" s="376"/>
      <c r="I85" s="209"/>
      <c r="J85" s="104"/>
      <c r="K85" s="208" t="s">
        <v>349</v>
      </c>
      <c r="L85" s="102" t="s">
        <v>349</v>
      </c>
      <c r="M85" s="376"/>
      <c r="N85" s="376"/>
      <c r="O85" s="376"/>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row>
    <row r="86" spans="1:258" ht="18" customHeight="1">
      <c r="A86" s="376"/>
      <c r="B86" s="379"/>
      <c r="C86" s="378"/>
      <c r="D86" s="209"/>
      <c r="E86" s="376"/>
      <c r="F86" s="376"/>
      <c r="G86" s="387"/>
      <c r="H86" s="376"/>
      <c r="I86" s="209"/>
      <c r="J86" s="104"/>
      <c r="K86" s="208" t="s">
        <v>349</v>
      </c>
      <c r="L86" s="102" t="s">
        <v>349</v>
      </c>
      <c r="M86" s="376"/>
      <c r="N86" s="376"/>
      <c r="O86" s="376"/>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row>
    <row r="87" spans="1:258" ht="18" customHeight="1">
      <c r="A87" s="376"/>
      <c r="B87" s="379"/>
      <c r="C87" s="378"/>
      <c r="D87" s="209"/>
      <c r="E87" s="376"/>
      <c r="F87" s="376"/>
      <c r="G87" s="387"/>
      <c r="H87" s="376"/>
      <c r="I87" s="209"/>
      <c r="J87" s="104"/>
      <c r="K87" s="208" t="s">
        <v>349</v>
      </c>
      <c r="L87" s="102" t="s">
        <v>349</v>
      </c>
      <c r="M87" s="376"/>
      <c r="N87" s="376"/>
      <c r="O87" s="376"/>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c r="IW87" s="40"/>
      <c r="IX87" s="40"/>
    </row>
    <row r="88" spans="1:258" ht="18" customHeight="1">
      <c r="A88" s="376"/>
      <c r="B88" s="379"/>
      <c r="C88" s="378"/>
      <c r="D88" s="209"/>
      <c r="E88" s="376"/>
      <c r="F88" s="376"/>
      <c r="G88" s="387"/>
      <c r="H88" s="376"/>
      <c r="I88" s="209"/>
      <c r="J88" s="104"/>
      <c r="K88" s="208" t="s">
        <v>349</v>
      </c>
      <c r="L88" s="102" t="s">
        <v>349</v>
      </c>
      <c r="M88" s="376"/>
      <c r="N88" s="376"/>
      <c r="O88" s="376"/>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c r="IW88" s="40"/>
      <c r="IX88" s="40"/>
    </row>
    <row r="89" spans="1:258" ht="18" customHeight="1">
      <c r="A89" s="376"/>
      <c r="B89" s="379"/>
      <c r="C89" s="378"/>
      <c r="D89" s="209"/>
      <c r="E89" s="376"/>
      <c r="F89" s="376"/>
      <c r="G89" s="387"/>
      <c r="H89" s="376"/>
      <c r="I89" s="209"/>
      <c r="J89" s="104"/>
      <c r="K89" s="208" t="s">
        <v>349</v>
      </c>
      <c r="L89" s="102" t="s">
        <v>349</v>
      </c>
      <c r="M89" s="376"/>
      <c r="N89" s="376"/>
      <c r="O89" s="376"/>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c r="IT89" s="40"/>
      <c r="IU89" s="40"/>
      <c r="IV89" s="40"/>
      <c r="IW89" s="40"/>
      <c r="IX89" s="40"/>
    </row>
    <row r="90" spans="1:258">
      <c r="A90" s="40"/>
      <c r="B90" s="43"/>
      <c r="C90" s="43"/>
      <c r="D90" s="43"/>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c r="IT90" s="40"/>
      <c r="IU90" s="40"/>
      <c r="IV90" s="40"/>
      <c r="IW90" s="40"/>
      <c r="IX90" s="40"/>
    </row>
    <row r="91" spans="1:258">
      <c r="A91" s="40"/>
      <c r="B91" s="43"/>
      <c r="C91" s="43"/>
      <c r="D91" s="43"/>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c r="IT91" s="40"/>
      <c r="IU91" s="40"/>
      <c r="IV91" s="40"/>
      <c r="IW91" s="40"/>
      <c r="IX91" s="40"/>
    </row>
    <row r="92" spans="1:258">
      <c r="A92" s="40"/>
      <c r="B92" s="43"/>
      <c r="C92" s="43"/>
      <c r="D92" s="43"/>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c r="IT92" s="40"/>
      <c r="IU92" s="40"/>
      <c r="IV92" s="40"/>
      <c r="IW92" s="40"/>
      <c r="IX92" s="40"/>
    </row>
    <row r="93" spans="1:258">
      <c r="A93" s="40"/>
      <c r="B93" s="43"/>
      <c r="C93" s="43"/>
      <c r="D93" s="43"/>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c r="IW93" s="40"/>
      <c r="IX93" s="40"/>
    </row>
    <row r="94" spans="1:258">
      <c r="A94" s="40"/>
      <c r="B94" s="43"/>
      <c r="C94" s="43"/>
      <c r="D94" s="43"/>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c r="IT94" s="40"/>
      <c r="IU94" s="40"/>
      <c r="IV94" s="40"/>
      <c r="IW94" s="40"/>
      <c r="IX94" s="40"/>
    </row>
    <row r="95" spans="1:258">
      <c r="A95" s="40"/>
      <c r="B95" s="43"/>
      <c r="C95" s="43"/>
      <c r="D95" s="43"/>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c r="IT95" s="40"/>
      <c r="IU95" s="40"/>
      <c r="IV95" s="40"/>
      <c r="IW95" s="40"/>
      <c r="IX95" s="40"/>
    </row>
    <row r="96" spans="1:258">
      <c r="A96" s="40"/>
      <c r="B96" s="43"/>
      <c r="C96" s="43"/>
      <c r="D96" s="43"/>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c r="IT96" s="40"/>
      <c r="IU96" s="40"/>
      <c r="IV96" s="40"/>
      <c r="IW96" s="40"/>
      <c r="IX96" s="40"/>
    </row>
    <row r="97" spans="2:4" s="40" customFormat="1">
      <c r="B97" s="43"/>
      <c r="C97" s="43"/>
      <c r="D97" s="43"/>
    </row>
    <row r="98" spans="2:4" s="40" customFormat="1">
      <c r="B98" s="43"/>
      <c r="C98" s="43"/>
      <c r="D98" s="43"/>
    </row>
    <row r="99" spans="2:4" s="40" customFormat="1">
      <c r="B99" s="43"/>
      <c r="C99" s="43"/>
      <c r="D99" s="43"/>
    </row>
    <row r="100" spans="2:4" s="40" customFormat="1">
      <c r="B100" s="43"/>
      <c r="C100" s="43"/>
      <c r="D100" s="43"/>
    </row>
  </sheetData>
  <mergeCells count="101">
    <mergeCell ref="N60:N69"/>
    <mergeCell ref="N80:N89"/>
    <mergeCell ref="O80:O89"/>
    <mergeCell ref="N70:N79"/>
    <mergeCell ref="H60:H69"/>
    <mergeCell ref="M70:M79"/>
    <mergeCell ref="A80:A89"/>
    <mergeCell ref="B80:B89"/>
    <mergeCell ref="C80:C89"/>
    <mergeCell ref="E80:E89"/>
    <mergeCell ref="M80:M89"/>
    <mergeCell ref="A70:A79"/>
    <mergeCell ref="B70:B79"/>
    <mergeCell ref="C70:C79"/>
    <mergeCell ref="E70:E79"/>
    <mergeCell ref="F70:F79"/>
    <mergeCell ref="G70:G79"/>
    <mergeCell ref="H70:H79"/>
    <mergeCell ref="M60:M69"/>
    <mergeCell ref="A60:A69"/>
    <mergeCell ref="B60:B69"/>
    <mergeCell ref="C60:C69"/>
    <mergeCell ref="E60:E69"/>
    <mergeCell ref="F60:F69"/>
    <mergeCell ref="G60:G69"/>
    <mergeCell ref="F80:F89"/>
    <mergeCell ref="G80:G89"/>
    <mergeCell ref="H80:H89"/>
    <mergeCell ref="O40:O49"/>
    <mergeCell ref="A50:A59"/>
    <mergeCell ref="B50:B59"/>
    <mergeCell ref="C50:C59"/>
    <mergeCell ref="E50:E59"/>
    <mergeCell ref="F50:F59"/>
    <mergeCell ref="G50:G59"/>
    <mergeCell ref="H50:H59"/>
    <mergeCell ref="M50:M59"/>
    <mergeCell ref="N50:N59"/>
    <mergeCell ref="O50:O59"/>
    <mergeCell ref="A40:A49"/>
    <mergeCell ref="B40:B49"/>
    <mergeCell ref="C40:C49"/>
    <mergeCell ref="E40:E49"/>
    <mergeCell ref="F40:F49"/>
    <mergeCell ref="G40:G49"/>
    <mergeCell ref="H40:H49"/>
    <mergeCell ref="M40:M49"/>
    <mergeCell ref="N40:N49"/>
    <mergeCell ref="H20:H29"/>
    <mergeCell ref="M20:M29"/>
    <mergeCell ref="N20:N29"/>
    <mergeCell ref="O20:O29"/>
    <mergeCell ref="A30:A39"/>
    <mergeCell ref="B30:B39"/>
    <mergeCell ref="C30:C39"/>
    <mergeCell ref="E30:E39"/>
    <mergeCell ref="F30:F39"/>
    <mergeCell ref="G30:G39"/>
    <mergeCell ref="H30:H39"/>
    <mergeCell ref="M30:M39"/>
    <mergeCell ref="N30:N39"/>
    <mergeCell ref="O30:O39"/>
    <mergeCell ref="A20:A29"/>
    <mergeCell ref="B20:B29"/>
    <mergeCell ref="C20:C29"/>
    <mergeCell ref="E20:E29"/>
    <mergeCell ref="F20:F29"/>
    <mergeCell ref="G20:G29"/>
    <mergeCell ref="A10:A19"/>
    <mergeCell ref="B10:B19"/>
    <mergeCell ref="C10:C19"/>
    <mergeCell ref="E10:E19"/>
    <mergeCell ref="F10:F19"/>
    <mergeCell ref="G10:G19"/>
    <mergeCell ref="O8:O9"/>
    <mergeCell ref="D7:D9"/>
    <mergeCell ref="E7:H7"/>
    <mergeCell ref="I7:M7"/>
    <mergeCell ref="N7:O7"/>
    <mergeCell ref="H10:H19"/>
    <mergeCell ref="M10:M19"/>
    <mergeCell ref="N10:N19"/>
    <mergeCell ref="O10:O19"/>
    <mergeCell ref="A8:A9"/>
    <mergeCell ref="B8:B9"/>
    <mergeCell ref="E8:E9"/>
    <mergeCell ref="F8:F9"/>
    <mergeCell ref="G8:G9"/>
    <mergeCell ref="H8:H9"/>
    <mergeCell ref="A1:B3"/>
    <mergeCell ref="A4:B4"/>
    <mergeCell ref="C4:N4"/>
    <mergeCell ref="A5:B5"/>
    <mergeCell ref="C5:N5"/>
    <mergeCell ref="A6:B6"/>
    <mergeCell ref="C6:N6"/>
    <mergeCell ref="I8:I9"/>
    <mergeCell ref="K8:K9"/>
    <mergeCell ref="L8:L9"/>
    <mergeCell ref="M8:M9"/>
    <mergeCell ref="N8:N9"/>
  </mergeCells>
  <conditionalFormatting sqref="D21:D29">
    <cfRule type="containsText" dxfId="1096" priority="511" operator="containsText" text="3- Moderado">
      <formula>NOT(ISERROR(SEARCH("3- Moderado",D21)))</formula>
    </cfRule>
    <cfRule type="containsText" dxfId="1095" priority="512" operator="containsText" text="6- Moderado">
      <formula>NOT(ISERROR(SEARCH("6- Moderado",D21)))</formula>
    </cfRule>
    <cfRule type="containsText" dxfId="1094" priority="513" operator="containsText" text="4- Moderado">
      <formula>NOT(ISERROR(SEARCH("4- Moderado",D21)))</formula>
    </cfRule>
    <cfRule type="containsText" dxfId="1093" priority="514" operator="containsText" text="3- Bajo">
      <formula>NOT(ISERROR(SEARCH("3- Bajo",D21)))</formula>
    </cfRule>
    <cfRule type="containsText" dxfId="1092" priority="515" operator="containsText" text="4- Bajo">
      <formula>NOT(ISERROR(SEARCH("4- Bajo",D21)))</formula>
    </cfRule>
    <cfRule type="containsText" dxfId="1091" priority="516" operator="containsText" text="1- Bajo">
      <formula>NOT(ISERROR(SEARCH("1- Bajo",D21)))</formula>
    </cfRule>
  </conditionalFormatting>
  <conditionalFormatting sqref="D30:D33">
    <cfRule type="containsText" dxfId="1090" priority="505" operator="containsText" text="3- Moderado">
      <formula>NOT(ISERROR(SEARCH("3- Moderado",D30)))</formula>
    </cfRule>
    <cfRule type="containsText" dxfId="1089" priority="506" operator="containsText" text="6- Moderado">
      <formula>NOT(ISERROR(SEARCH("6- Moderado",D30)))</formula>
    </cfRule>
    <cfRule type="containsText" dxfId="1088" priority="507" operator="containsText" text="4- Moderado">
      <formula>NOT(ISERROR(SEARCH("4- Moderado",D30)))</formula>
    </cfRule>
    <cfRule type="containsText" dxfId="1087" priority="508" operator="containsText" text="3- Bajo">
      <formula>NOT(ISERROR(SEARCH("3- Bajo",D30)))</formula>
    </cfRule>
    <cfRule type="containsText" dxfId="1086" priority="509" operator="containsText" text="4- Bajo">
      <formula>NOT(ISERROR(SEARCH("4- Bajo",D30)))</formula>
    </cfRule>
    <cfRule type="containsText" dxfId="1085" priority="510" operator="containsText" text="1- Bajo">
      <formula>NOT(ISERROR(SEARCH("1- Bajo",D30)))</formula>
    </cfRule>
  </conditionalFormatting>
  <conditionalFormatting sqref="D80:D81">
    <cfRule type="containsText" dxfId="1084" priority="499" operator="containsText" text="3- Moderado">
      <formula>NOT(ISERROR(SEARCH("3- Moderado",D80)))</formula>
    </cfRule>
    <cfRule type="containsText" dxfId="1083" priority="500" operator="containsText" text="6- Moderado">
      <formula>NOT(ISERROR(SEARCH("6- Moderado",D80)))</formula>
    </cfRule>
    <cfRule type="containsText" dxfId="1082" priority="501" operator="containsText" text="4- Moderado">
      <formula>NOT(ISERROR(SEARCH("4- Moderado",D80)))</formula>
    </cfRule>
    <cfRule type="containsText" dxfId="1081" priority="502" operator="containsText" text="3- Bajo">
      <formula>NOT(ISERROR(SEARCH("3- Bajo",D80)))</formula>
    </cfRule>
    <cfRule type="containsText" dxfId="1080" priority="503" operator="containsText" text="4- Bajo">
      <formula>NOT(ISERROR(SEARCH("4- Bajo",D80)))</formula>
    </cfRule>
    <cfRule type="containsText" dxfId="1079" priority="504" operator="containsText" text="1- Bajo">
      <formula>NOT(ISERROR(SEARCH("1- Bajo",D80)))</formula>
    </cfRule>
  </conditionalFormatting>
  <conditionalFormatting sqref="H10 H20 H30 H40">
    <cfRule type="containsText" dxfId="1078" priority="555" operator="containsText" text="Muy Baja">
      <formula>NOT(ISERROR(SEARCH("Muy Baja",H10)))</formula>
    </cfRule>
    <cfRule type="containsText" dxfId="1077" priority="556" operator="containsText" text="Baja">
      <formula>NOT(ISERROR(SEARCH("Baja",H10)))</formula>
    </cfRule>
    <cfRule type="containsText" dxfId="1076" priority="557" operator="containsText" text="Muy Alta">
      <formula>NOT(ISERROR(SEARCH("Muy Alta",H10)))</formula>
    </cfRule>
    <cfRule type="containsText" dxfId="1075" priority="558" operator="containsText" text="Alta">
      <formula>NOT(ISERROR(SEARCH("Alta",H10)))</formula>
    </cfRule>
    <cfRule type="containsText" dxfId="1074" priority="559" operator="containsText" text="Media">
      <formula>NOT(ISERROR(SEARCH("Media",H10)))</formula>
    </cfRule>
    <cfRule type="containsText" dxfId="1073" priority="560" operator="containsText" text="Media">
      <formula>NOT(ISERROR(SEARCH("Media",H10)))</formula>
    </cfRule>
    <cfRule type="containsText" dxfId="1072" priority="561" operator="containsText" text="Media">
      <formula>NOT(ISERROR(SEARCH("Media",H10)))</formula>
    </cfRule>
    <cfRule type="containsText" dxfId="1071" priority="562" operator="containsText" text="Muy Baja">
      <formula>NOT(ISERROR(SEARCH("Muy Baja",H10)))</formula>
    </cfRule>
    <cfRule type="containsText" dxfId="1070" priority="563" operator="containsText" text="Baja">
      <formula>NOT(ISERROR(SEARCH("Baja",H10)))</formula>
    </cfRule>
    <cfRule type="containsText" dxfId="1069" priority="564" operator="containsText" text="Muy Baja">
      <formula>NOT(ISERROR(SEARCH("Muy Baja",H10)))</formula>
    </cfRule>
    <cfRule type="containsText" dxfId="1068" priority="565" operator="containsText" text="Muy Baja">
      <formula>NOT(ISERROR(SEARCH("Muy Baja",H10)))</formula>
    </cfRule>
    <cfRule type="containsText" dxfId="1067" priority="566" operator="containsText" text="Muy Baja">
      <formula>NOT(ISERROR(SEARCH("Muy Baja",H10)))</formula>
    </cfRule>
    <cfRule type="containsText" dxfId="1066" priority="567" operator="containsText" text="Muy Baja'Tabla probabilidad'!">
      <formula>NOT(ISERROR(SEARCH("Muy Baja'Tabla probabilidad'!",H10)))</formula>
    </cfRule>
    <cfRule type="containsText" dxfId="1065" priority="568" operator="containsText" text="Muy bajo">
      <formula>NOT(ISERROR(SEARCH("Muy bajo",H10)))</formula>
    </cfRule>
    <cfRule type="containsText" dxfId="1064" priority="569" operator="containsText" text="Alta">
      <formula>NOT(ISERROR(SEARCH("Alta",H10)))</formula>
    </cfRule>
    <cfRule type="containsText" dxfId="1063" priority="570" operator="containsText" text="Media">
      <formula>NOT(ISERROR(SEARCH("Media",H10)))</formula>
    </cfRule>
    <cfRule type="containsText" dxfId="1062" priority="571" operator="containsText" text="Baja">
      <formula>NOT(ISERROR(SEARCH("Baja",H10)))</formula>
    </cfRule>
    <cfRule type="containsText" dxfId="1061" priority="572" operator="containsText" text="Muy baja">
      <formula>NOT(ISERROR(SEARCH("Muy baja",H10)))</formula>
    </cfRule>
    <cfRule type="cellIs" dxfId="1060" priority="575" operator="between">
      <formula>1</formula>
      <formula>2</formula>
    </cfRule>
    <cfRule type="cellIs" dxfId="1059" priority="576" operator="between">
      <formula>0</formula>
      <formula>2</formula>
    </cfRule>
  </conditionalFormatting>
  <conditionalFormatting sqref="H80">
    <cfRule type="containsText" dxfId="1058" priority="523" operator="containsText" text="Muy Baja">
      <formula>NOT(ISERROR(SEARCH("Muy Baja",H80)))</formula>
    </cfRule>
    <cfRule type="containsText" dxfId="1057" priority="524" operator="containsText" text="Baja">
      <formula>NOT(ISERROR(SEARCH("Baja",H80)))</formula>
    </cfRule>
    <cfRule type="containsText" dxfId="1056" priority="525" operator="containsText" text="Muy Alta">
      <formula>NOT(ISERROR(SEARCH("Muy Alta",H80)))</formula>
    </cfRule>
    <cfRule type="containsText" dxfId="1055" priority="526" operator="containsText" text="Alta">
      <formula>NOT(ISERROR(SEARCH("Alta",H80)))</formula>
    </cfRule>
    <cfRule type="containsText" dxfId="1054" priority="527" operator="containsText" text="Media">
      <formula>NOT(ISERROR(SEARCH("Media",H80)))</formula>
    </cfRule>
    <cfRule type="containsText" dxfId="1053" priority="528" operator="containsText" text="Media">
      <formula>NOT(ISERROR(SEARCH("Media",H80)))</formula>
    </cfRule>
    <cfRule type="containsText" dxfId="1052" priority="529" operator="containsText" text="Media">
      <formula>NOT(ISERROR(SEARCH("Media",H80)))</formula>
    </cfRule>
    <cfRule type="containsText" dxfId="1051" priority="530" operator="containsText" text="Muy Baja">
      <formula>NOT(ISERROR(SEARCH("Muy Baja",H80)))</formula>
    </cfRule>
    <cfRule type="containsText" dxfId="1050" priority="531" operator="containsText" text="Baja">
      <formula>NOT(ISERROR(SEARCH("Baja",H80)))</formula>
    </cfRule>
    <cfRule type="containsText" dxfId="1049" priority="532" operator="containsText" text="Muy Baja">
      <formula>NOT(ISERROR(SEARCH("Muy Baja",H80)))</formula>
    </cfRule>
    <cfRule type="containsText" dxfId="1048" priority="533" operator="containsText" text="Muy Baja">
      <formula>NOT(ISERROR(SEARCH("Muy Baja",H80)))</formula>
    </cfRule>
    <cfRule type="containsText" dxfId="1047" priority="534" operator="containsText" text="Muy Baja">
      <formula>NOT(ISERROR(SEARCH("Muy Baja",H80)))</formula>
    </cfRule>
    <cfRule type="containsText" dxfId="1046" priority="535" operator="containsText" text="Muy Baja'Tabla probabilidad'!">
      <formula>NOT(ISERROR(SEARCH("Muy Baja'Tabla probabilidad'!",H80)))</formula>
    </cfRule>
    <cfRule type="containsText" dxfId="1045" priority="536" operator="containsText" text="Muy bajo">
      <formula>NOT(ISERROR(SEARCH("Muy bajo",H80)))</formula>
    </cfRule>
    <cfRule type="containsText" dxfId="1044" priority="537" operator="containsText" text="Alta">
      <formula>NOT(ISERROR(SEARCH("Alta",H80)))</formula>
    </cfRule>
    <cfRule type="containsText" dxfId="1043" priority="538" operator="containsText" text="Media">
      <formula>NOT(ISERROR(SEARCH("Media",H80)))</formula>
    </cfRule>
    <cfRule type="containsText" dxfId="1042" priority="539" operator="containsText" text="Baja">
      <formula>NOT(ISERROR(SEARCH("Baja",H80)))</formula>
    </cfRule>
    <cfRule type="containsText" dxfId="1041" priority="540" operator="containsText" text="Muy baja">
      <formula>NOT(ISERROR(SEARCH("Muy baja",H80)))</formula>
    </cfRule>
    <cfRule type="cellIs" dxfId="1040" priority="543" operator="between">
      <formula>1</formula>
      <formula>2</formula>
    </cfRule>
    <cfRule type="cellIs" dxfId="1039" priority="544" operator="between">
      <formula>0</formula>
      <formula>2</formula>
    </cfRule>
  </conditionalFormatting>
  <conditionalFormatting sqref="M10 M20 M30 M40 M50 M60 K10:K89 M70">
    <cfRule type="containsText" dxfId="1038" priority="549" operator="containsText" text="Catastrófico">
      <formula>NOT(ISERROR(SEARCH("Catastrófico",K10)))</formula>
    </cfRule>
    <cfRule type="containsText" dxfId="1037" priority="550" operator="containsText" text="Mayor">
      <formula>NOT(ISERROR(SEARCH("Mayor",K10)))</formula>
    </cfRule>
    <cfRule type="containsText" dxfId="1036" priority="551" operator="containsText" text="Alta">
      <formula>NOT(ISERROR(SEARCH("Alta",K10)))</formula>
    </cfRule>
    <cfRule type="containsText" dxfId="1035" priority="552" operator="containsText" text="Moderado">
      <formula>NOT(ISERROR(SEARCH("Moderado",K10)))</formula>
    </cfRule>
    <cfRule type="containsText" dxfId="1034" priority="553" operator="containsText" text="Menor">
      <formula>NOT(ISERROR(SEARCH("Menor",K10)))</formula>
    </cfRule>
    <cfRule type="containsText" dxfId="1033" priority="554" operator="containsText" text="Leve">
      <formula>NOT(ISERROR(SEARCH("Leve",K10)))</formula>
    </cfRule>
  </conditionalFormatting>
  <conditionalFormatting sqref="N8:O8">
    <cfRule type="containsText" dxfId="1032" priority="493" operator="containsText" text="3- Moderado">
      <formula>NOT(ISERROR(SEARCH("3- Moderado",N8)))</formula>
    </cfRule>
    <cfRule type="containsText" dxfId="1031" priority="494" operator="containsText" text="6- Moderado">
      <formula>NOT(ISERROR(SEARCH("6- Moderado",N8)))</formula>
    </cfRule>
    <cfRule type="containsText" dxfId="1030" priority="495" operator="containsText" text="4- Moderado">
      <formula>NOT(ISERROR(SEARCH("4- Moderado",N8)))</formula>
    </cfRule>
    <cfRule type="containsText" dxfId="1029" priority="496" operator="containsText" text="3- Bajo">
      <formula>NOT(ISERROR(SEARCH("3- Bajo",N8)))</formula>
    </cfRule>
    <cfRule type="containsText" dxfId="1028" priority="497" operator="containsText" text="4- Bajo">
      <formula>NOT(ISERROR(SEARCH("4- Bajo",N8)))</formula>
    </cfRule>
    <cfRule type="containsText" dxfId="1027" priority="498" operator="containsText" text="1- Bajo">
      <formula>NOT(ISERROR(SEARCH("1- Bajo",N8)))</formula>
    </cfRule>
  </conditionalFormatting>
  <conditionalFormatting sqref="N10:O10 N20:O20 N30 N50 N60 N40 N70">
    <cfRule type="containsText" dxfId="1026" priority="577" operator="containsText" text="Extremo">
      <formula>NOT(ISERROR(SEARCH("Extremo",N10)))</formula>
    </cfRule>
    <cfRule type="containsText" dxfId="1025" priority="578" operator="containsText" text="Alto">
      <formula>NOT(ISERROR(SEARCH("Alto",N10)))</formula>
    </cfRule>
    <cfRule type="containsText" dxfId="1024" priority="579" operator="containsText" text="Bajo">
      <formula>NOT(ISERROR(SEARCH("Bajo",N10)))</formula>
    </cfRule>
    <cfRule type="containsText" dxfId="1023" priority="580" operator="containsText" text="Moderado">
      <formula>NOT(ISERROR(SEARCH("Moderado",N10)))</formula>
    </cfRule>
  </conditionalFormatting>
  <conditionalFormatting sqref="O30">
    <cfRule type="containsText" dxfId="1022" priority="545" operator="containsText" text="Extremo">
      <formula>NOT(ISERROR(SEARCH("Extremo",O30)))</formula>
    </cfRule>
    <cfRule type="containsText" dxfId="1021" priority="546" operator="containsText" text="Alto">
      <formula>NOT(ISERROR(SEARCH("Alto",O30)))</formula>
    </cfRule>
    <cfRule type="containsText" dxfId="1020" priority="547" operator="containsText" text="Bajo">
      <formula>NOT(ISERROR(SEARCH("Bajo",O30)))</formula>
    </cfRule>
    <cfRule type="containsText" dxfId="1019" priority="548" operator="containsText" text="Moderado">
      <formula>NOT(ISERROR(SEARCH("Moderado",O30)))</formula>
    </cfRule>
  </conditionalFormatting>
  <conditionalFormatting sqref="D40:D43">
    <cfRule type="containsText" dxfId="1018" priority="407" operator="containsText" text="3- Moderado">
      <formula>NOT(ISERROR(SEARCH("3- Moderado",D40)))</formula>
    </cfRule>
    <cfRule type="containsText" dxfId="1017" priority="408" operator="containsText" text="6- Moderado">
      <formula>NOT(ISERROR(SEARCH("6- Moderado",D40)))</formula>
    </cfRule>
    <cfRule type="containsText" dxfId="1016" priority="409" operator="containsText" text="4- Moderado">
      <formula>NOT(ISERROR(SEARCH("4- Moderado",D40)))</formula>
    </cfRule>
    <cfRule type="containsText" dxfId="1015" priority="410" operator="containsText" text="3- Bajo">
      <formula>NOT(ISERROR(SEARCH("3- Bajo",D40)))</formula>
    </cfRule>
    <cfRule type="containsText" dxfId="1014" priority="411" operator="containsText" text="4- Bajo">
      <formula>NOT(ISERROR(SEARCH("4- Bajo",D40)))</formula>
    </cfRule>
    <cfRule type="containsText" dxfId="1013" priority="412" operator="containsText" text="1- Bajo">
      <formula>NOT(ISERROR(SEARCH("1- Bajo",D40)))</formula>
    </cfRule>
  </conditionalFormatting>
  <conditionalFormatting sqref="D70:D78">
    <cfRule type="containsText" dxfId="1012" priority="275" operator="containsText" text="3- Moderado">
      <formula>NOT(ISERROR(SEARCH("3- Moderado",D70)))</formula>
    </cfRule>
    <cfRule type="containsText" dxfId="1011" priority="276" operator="containsText" text="6- Moderado">
      <formula>NOT(ISERROR(SEARCH("6- Moderado",D70)))</formula>
    </cfRule>
    <cfRule type="containsText" dxfId="1010" priority="277" operator="containsText" text="4- Moderado">
      <formula>NOT(ISERROR(SEARCH("4- Moderado",D70)))</formula>
    </cfRule>
    <cfRule type="containsText" dxfId="1009" priority="278" operator="containsText" text="3- Bajo">
      <formula>NOT(ISERROR(SEARCH("3- Bajo",D70)))</formula>
    </cfRule>
    <cfRule type="containsText" dxfId="1008" priority="279" operator="containsText" text="4- Bajo">
      <formula>NOT(ISERROR(SEARCH("4- Bajo",D70)))</formula>
    </cfRule>
    <cfRule type="containsText" dxfId="1007" priority="280" operator="containsText" text="1- Bajo">
      <formula>NOT(ISERROR(SEARCH("1- Bajo",D70)))</formula>
    </cfRule>
  </conditionalFormatting>
  <conditionalFormatting sqref="O40">
    <cfRule type="containsText" dxfId="1006" priority="441" operator="containsText" text="Extremo">
      <formula>NOT(ISERROR(SEARCH("Extremo",O40)))</formula>
    </cfRule>
    <cfRule type="containsText" dxfId="1005" priority="442" operator="containsText" text="Alto">
      <formula>NOT(ISERROR(SEARCH("Alto",O40)))</formula>
    </cfRule>
    <cfRule type="containsText" dxfId="1004" priority="443" operator="containsText" text="Bajo">
      <formula>NOT(ISERROR(SEARCH("Bajo",O40)))</formula>
    </cfRule>
    <cfRule type="containsText" dxfId="1003" priority="444" operator="containsText" text="Moderado">
      <formula>NOT(ISERROR(SEARCH("Moderado",O40)))</formula>
    </cfRule>
  </conditionalFormatting>
  <conditionalFormatting sqref="D50:D53">
    <cfRule type="containsText" dxfId="1002" priority="363" operator="containsText" text="3- Moderado">
      <formula>NOT(ISERROR(SEARCH("3- Moderado",D50)))</formula>
    </cfRule>
    <cfRule type="containsText" dxfId="1001" priority="364" operator="containsText" text="6- Moderado">
      <formula>NOT(ISERROR(SEARCH("6- Moderado",D50)))</formula>
    </cfRule>
    <cfRule type="containsText" dxfId="1000" priority="365" operator="containsText" text="4- Moderado">
      <formula>NOT(ISERROR(SEARCH("4- Moderado",D50)))</formula>
    </cfRule>
    <cfRule type="containsText" dxfId="999" priority="366" operator="containsText" text="3- Bajo">
      <formula>NOT(ISERROR(SEARCH("3- Bajo",D50)))</formula>
    </cfRule>
    <cfRule type="containsText" dxfId="998" priority="367" operator="containsText" text="4- Bajo">
      <formula>NOT(ISERROR(SEARCH("4- Bajo",D50)))</formula>
    </cfRule>
    <cfRule type="containsText" dxfId="997" priority="368" operator="containsText" text="1- Bajo">
      <formula>NOT(ISERROR(SEARCH("1- Bajo",D50)))</formula>
    </cfRule>
  </conditionalFormatting>
  <conditionalFormatting sqref="O50">
    <cfRule type="containsText" dxfId="996" priority="397" operator="containsText" text="Extremo">
      <formula>NOT(ISERROR(SEARCH("Extremo",O50)))</formula>
    </cfRule>
    <cfRule type="containsText" dxfId="995" priority="398" operator="containsText" text="Alto">
      <formula>NOT(ISERROR(SEARCH("Alto",O50)))</formula>
    </cfRule>
    <cfRule type="containsText" dxfId="994" priority="399" operator="containsText" text="Bajo">
      <formula>NOT(ISERROR(SEARCH("Bajo",O50)))</formula>
    </cfRule>
    <cfRule type="containsText" dxfId="993" priority="400" operator="containsText" text="Moderado">
      <formula>NOT(ISERROR(SEARCH("Moderado",O50)))</formula>
    </cfRule>
  </conditionalFormatting>
  <conditionalFormatting sqref="D60:D63">
    <cfRule type="containsText" dxfId="992" priority="319" operator="containsText" text="3- Moderado">
      <formula>NOT(ISERROR(SEARCH("3- Moderado",D60)))</formula>
    </cfRule>
    <cfRule type="containsText" dxfId="991" priority="320" operator="containsText" text="6- Moderado">
      <formula>NOT(ISERROR(SEARCH("6- Moderado",D60)))</formula>
    </cfRule>
    <cfRule type="containsText" dxfId="990" priority="321" operator="containsText" text="4- Moderado">
      <formula>NOT(ISERROR(SEARCH("4- Moderado",D60)))</formula>
    </cfRule>
    <cfRule type="containsText" dxfId="989" priority="322" operator="containsText" text="3- Bajo">
      <formula>NOT(ISERROR(SEARCH("3- Bajo",D60)))</formula>
    </cfRule>
    <cfRule type="containsText" dxfId="988" priority="323" operator="containsText" text="4- Bajo">
      <formula>NOT(ISERROR(SEARCH("4- Bajo",D60)))</formula>
    </cfRule>
    <cfRule type="containsText" dxfId="987" priority="324" operator="containsText" text="1- Bajo">
      <formula>NOT(ISERROR(SEARCH("1- Bajo",D60)))</formula>
    </cfRule>
  </conditionalFormatting>
  <conditionalFormatting sqref="O60">
    <cfRule type="containsText" dxfId="986" priority="353" operator="containsText" text="Extremo">
      <formula>NOT(ISERROR(SEARCH("Extremo",O60)))</formula>
    </cfRule>
    <cfRule type="containsText" dxfId="985" priority="354" operator="containsText" text="Alto">
      <formula>NOT(ISERROR(SEARCH("Alto",O60)))</formula>
    </cfRule>
    <cfRule type="containsText" dxfId="984" priority="355" operator="containsText" text="Bajo">
      <formula>NOT(ISERROR(SEARCH("Bajo",O60)))</formula>
    </cfRule>
    <cfRule type="containsText" dxfId="983" priority="356" operator="containsText" text="Moderado">
      <formula>NOT(ISERROR(SEARCH("Moderado",O60)))</formula>
    </cfRule>
  </conditionalFormatting>
  <conditionalFormatting sqref="M80">
    <cfRule type="containsText" dxfId="982" priority="281" operator="containsText" text="Catastrófico">
      <formula>NOT(ISERROR(SEARCH("Catastrófico",M80)))</formula>
    </cfRule>
    <cfRule type="containsText" dxfId="981" priority="282" operator="containsText" text="Mayor">
      <formula>NOT(ISERROR(SEARCH("Mayor",M80)))</formula>
    </cfRule>
    <cfRule type="containsText" dxfId="980" priority="283" operator="containsText" text="Alta">
      <formula>NOT(ISERROR(SEARCH("Alta",M80)))</formula>
    </cfRule>
    <cfRule type="containsText" dxfId="979" priority="284" operator="containsText" text="Moderado">
      <formula>NOT(ISERROR(SEARCH("Moderado",M80)))</formula>
    </cfRule>
    <cfRule type="containsText" dxfId="978" priority="285" operator="containsText" text="Menor">
      <formula>NOT(ISERROR(SEARCH("Menor",M80)))</formula>
    </cfRule>
    <cfRule type="containsText" dxfId="977" priority="286" operator="containsText" text="Leve">
      <formula>NOT(ISERROR(SEARCH("Leve",M80)))</formula>
    </cfRule>
  </conditionalFormatting>
  <conditionalFormatting sqref="O70 N80">
    <cfRule type="containsText" dxfId="976" priority="309" operator="containsText" text="Extremo">
      <formula>NOT(ISERROR(SEARCH("Extremo",N70)))</formula>
    </cfRule>
    <cfRule type="containsText" dxfId="975" priority="310" operator="containsText" text="Alto">
      <formula>NOT(ISERROR(SEARCH("Alto",N70)))</formula>
    </cfRule>
    <cfRule type="containsText" dxfId="974" priority="311" operator="containsText" text="Bajo">
      <formula>NOT(ISERROR(SEARCH("Bajo",N70)))</formula>
    </cfRule>
    <cfRule type="containsText" dxfId="973" priority="312" operator="containsText" text="Moderado">
      <formula>NOT(ISERROR(SEARCH("Moderado",N70)))</formula>
    </cfRule>
  </conditionalFormatting>
  <conditionalFormatting sqref="H50">
    <cfRule type="containsText" dxfId="972" priority="45" operator="containsText" text="Muy Baja">
      <formula>NOT(ISERROR(SEARCH("Muy Baja",H50)))</formula>
    </cfRule>
    <cfRule type="containsText" dxfId="971" priority="46" operator="containsText" text="Baja">
      <formula>NOT(ISERROR(SEARCH("Baja",H50)))</formula>
    </cfRule>
    <cfRule type="containsText" dxfId="970" priority="47" operator="containsText" text="Muy Alta">
      <formula>NOT(ISERROR(SEARCH("Muy Alta",H50)))</formula>
    </cfRule>
    <cfRule type="containsText" dxfId="969" priority="48" operator="containsText" text="Alta">
      <formula>NOT(ISERROR(SEARCH("Alta",H50)))</formula>
    </cfRule>
    <cfRule type="containsText" dxfId="968" priority="49" operator="containsText" text="Media">
      <formula>NOT(ISERROR(SEARCH("Media",H50)))</formula>
    </cfRule>
    <cfRule type="containsText" dxfId="967" priority="50" operator="containsText" text="Media">
      <formula>NOT(ISERROR(SEARCH("Media",H50)))</formula>
    </cfRule>
    <cfRule type="containsText" dxfId="966" priority="51" operator="containsText" text="Media">
      <formula>NOT(ISERROR(SEARCH("Media",H50)))</formula>
    </cfRule>
    <cfRule type="containsText" dxfId="965" priority="52" operator="containsText" text="Muy Baja">
      <formula>NOT(ISERROR(SEARCH("Muy Baja",H50)))</formula>
    </cfRule>
    <cfRule type="containsText" dxfId="964" priority="53" operator="containsText" text="Baja">
      <formula>NOT(ISERROR(SEARCH("Baja",H50)))</formula>
    </cfRule>
    <cfRule type="containsText" dxfId="963" priority="54" operator="containsText" text="Muy Baja">
      <formula>NOT(ISERROR(SEARCH("Muy Baja",H50)))</formula>
    </cfRule>
    <cfRule type="containsText" dxfId="962" priority="55" operator="containsText" text="Muy Baja">
      <formula>NOT(ISERROR(SEARCH("Muy Baja",H50)))</formula>
    </cfRule>
    <cfRule type="containsText" dxfId="961" priority="56" operator="containsText" text="Muy Baja">
      <formula>NOT(ISERROR(SEARCH("Muy Baja",H50)))</formula>
    </cfRule>
    <cfRule type="containsText" dxfId="960" priority="57" operator="containsText" text="Muy Baja'Tabla probabilidad'!">
      <formula>NOT(ISERROR(SEARCH("Muy Baja'Tabla probabilidad'!",H50)))</formula>
    </cfRule>
    <cfRule type="containsText" dxfId="959" priority="58" operator="containsText" text="Muy bajo">
      <formula>NOT(ISERROR(SEARCH("Muy bajo",H50)))</formula>
    </cfRule>
    <cfRule type="containsText" dxfId="958" priority="59" operator="containsText" text="Alta">
      <formula>NOT(ISERROR(SEARCH("Alta",H50)))</formula>
    </cfRule>
    <cfRule type="containsText" dxfId="957" priority="60" operator="containsText" text="Media">
      <formula>NOT(ISERROR(SEARCH("Media",H50)))</formula>
    </cfRule>
    <cfRule type="containsText" dxfId="956" priority="61" operator="containsText" text="Baja">
      <formula>NOT(ISERROR(SEARCH("Baja",H50)))</formula>
    </cfRule>
    <cfRule type="containsText" dxfId="955" priority="62" operator="containsText" text="Muy baja">
      <formula>NOT(ISERROR(SEARCH("Muy baja",H50)))</formula>
    </cfRule>
    <cfRule type="cellIs" dxfId="954" priority="65" operator="between">
      <formula>1</formula>
      <formula>2</formula>
    </cfRule>
    <cfRule type="cellIs" dxfId="953" priority="66" operator="between">
      <formula>0</formula>
      <formula>2</formula>
    </cfRule>
  </conditionalFormatting>
  <conditionalFormatting sqref="H60">
    <cfRule type="containsText" dxfId="952" priority="23" operator="containsText" text="Muy Baja">
      <formula>NOT(ISERROR(SEARCH("Muy Baja",H60)))</formula>
    </cfRule>
    <cfRule type="containsText" dxfId="951" priority="24" operator="containsText" text="Baja">
      <formula>NOT(ISERROR(SEARCH("Baja",H60)))</formula>
    </cfRule>
    <cfRule type="containsText" dxfId="950" priority="25" operator="containsText" text="Muy Alta">
      <formula>NOT(ISERROR(SEARCH("Muy Alta",H60)))</formula>
    </cfRule>
    <cfRule type="containsText" dxfId="949" priority="26" operator="containsText" text="Alta">
      <formula>NOT(ISERROR(SEARCH("Alta",H60)))</formula>
    </cfRule>
    <cfRule type="containsText" dxfId="948" priority="27" operator="containsText" text="Media">
      <formula>NOT(ISERROR(SEARCH("Media",H60)))</formula>
    </cfRule>
    <cfRule type="containsText" dxfId="947" priority="28" operator="containsText" text="Media">
      <formula>NOT(ISERROR(SEARCH("Media",H60)))</formula>
    </cfRule>
    <cfRule type="containsText" dxfId="946" priority="29" operator="containsText" text="Media">
      <formula>NOT(ISERROR(SEARCH("Media",H60)))</formula>
    </cfRule>
    <cfRule type="containsText" dxfId="945" priority="30" operator="containsText" text="Muy Baja">
      <formula>NOT(ISERROR(SEARCH("Muy Baja",H60)))</formula>
    </cfRule>
    <cfRule type="containsText" dxfId="944" priority="31" operator="containsText" text="Baja">
      <formula>NOT(ISERROR(SEARCH("Baja",H60)))</formula>
    </cfRule>
    <cfRule type="containsText" dxfId="943" priority="32" operator="containsText" text="Muy Baja">
      <formula>NOT(ISERROR(SEARCH("Muy Baja",H60)))</formula>
    </cfRule>
    <cfRule type="containsText" dxfId="942" priority="33" operator="containsText" text="Muy Baja">
      <formula>NOT(ISERROR(SEARCH("Muy Baja",H60)))</formula>
    </cfRule>
    <cfRule type="containsText" dxfId="941" priority="34" operator="containsText" text="Muy Baja">
      <formula>NOT(ISERROR(SEARCH("Muy Baja",H60)))</formula>
    </cfRule>
    <cfRule type="containsText" dxfId="940" priority="35" operator="containsText" text="Muy Baja'Tabla probabilidad'!">
      <formula>NOT(ISERROR(SEARCH("Muy Baja'Tabla probabilidad'!",H60)))</formula>
    </cfRule>
    <cfRule type="containsText" dxfId="939" priority="36" operator="containsText" text="Muy bajo">
      <formula>NOT(ISERROR(SEARCH("Muy bajo",H60)))</formula>
    </cfRule>
    <cfRule type="containsText" dxfId="938" priority="37" operator="containsText" text="Alta">
      <formula>NOT(ISERROR(SEARCH("Alta",H60)))</formula>
    </cfRule>
    <cfRule type="containsText" dxfId="937" priority="38" operator="containsText" text="Media">
      <formula>NOT(ISERROR(SEARCH("Media",H60)))</formula>
    </cfRule>
    <cfRule type="containsText" dxfId="936" priority="39" operator="containsText" text="Baja">
      <formula>NOT(ISERROR(SEARCH("Baja",H60)))</formula>
    </cfRule>
    <cfRule type="containsText" dxfId="935" priority="40" operator="containsText" text="Muy baja">
      <formula>NOT(ISERROR(SEARCH("Muy baja",H60)))</formula>
    </cfRule>
    <cfRule type="cellIs" dxfId="934" priority="43" operator="between">
      <formula>1</formula>
      <formula>2</formula>
    </cfRule>
    <cfRule type="cellIs" dxfId="933" priority="44" operator="between">
      <formula>0</formula>
      <formula>2</formula>
    </cfRule>
  </conditionalFormatting>
  <conditionalFormatting sqref="H70">
    <cfRule type="containsText" dxfId="932" priority="1" operator="containsText" text="Muy Baja">
      <formula>NOT(ISERROR(SEARCH("Muy Baja",H70)))</formula>
    </cfRule>
    <cfRule type="containsText" dxfId="931" priority="2" operator="containsText" text="Baja">
      <formula>NOT(ISERROR(SEARCH("Baja",H70)))</formula>
    </cfRule>
    <cfRule type="containsText" dxfId="930" priority="3" operator="containsText" text="Muy Alta">
      <formula>NOT(ISERROR(SEARCH("Muy Alta",H70)))</formula>
    </cfRule>
    <cfRule type="containsText" dxfId="929" priority="4" operator="containsText" text="Alta">
      <formula>NOT(ISERROR(SEARCH("Alta",H70)))</formula>
    </cfRule>
    <cfRule type="containsText" dxfId="928" priority="5" operator="containsText" text="Media">
      <formula>NOT(ISERROR(SEARCH("Media",H70)))</formula>
    </cfRule>
    <cfRule type="containsText" dxfId="927" priority="6" operator="containsText" text="Media">
      <formula>NOT(ISERROR(SEARCH("Media",H70)))</formula>
    </cfRule>
    <cfRule type="containsText" dxfId="926" priority="7" operator="containsText" text="Media">
      <formula>NOT(ISERROR(SEARCH("Media",H70)))</formula>
    </cfRule>
    <cfRule type="containsText" dxfId="925" priority="8" operator="containsText" text="Muy Baja">
      <formula>NOT(ISERROR(SEARCH("Muy Baja",H70)))</formula>
    </cfRule>
    <cfRule type="containsText" dxfId="924" priority="9" operator="containsText" text="Baja">
      <formula>NOT(ISERROR(SEARCH("Baja",H70)))</formula>
    </cfRule>
    <cfRule type="containsText" dxfId="923" priority="10" operator="containsText" text="Muy Baja">
      <formula>NOT(ISERROR(SEARCH("Muy Baja",H70)))</formula>
    </cfRule>
    <cfRule type="containsText" dxfId="922" priority="11" operator="containsText" text="Muy Baja">
      <formula>NOT(ISERROR(SEARCH("Muy Baja",H70)))</formula>
    </cfRule>
    <cfRule type="containsText" dxfId="921" priority="12" operator="containsText" text="Muy Baja">
      <formula>NOT(ISERROR(SEARCH("Muy Baja",H70)))</formula>
    </cfRule>
    <cfRule type="containsText" dxfId="920" priority="13" operator="containsText" text="Muy Baja'Tabla probabilidad'!">
      <formula>NOT(ISERROR(SEARCH("Muy Baja'Tabla probabilidad'!",H70)))</formula>
    </cfRule>
    <cfRule type="containsText" dxfId="919" priority="14" operator="containsText" text="Muy bajo">
      <formula>NOT(ISERROR(SEARCH("Muy bajo",H70)))</formula>
    </cfRule>
    <cfRule type="containsText" dxfId="918" priority="15" operator="containsText" text="Alta">
      <formula>NOT(ISERROR(SEARCH("Alta",H70)))</formula>
    </cfRule>
    <cfRule type="containsText" dxfId="917" priority="16" operator="containsText" text="Media">
      <formula>NOT(ISERROR(SEARCH("Media",H70)))</formula>
    </cfRule>
    <cfRule type="containsText" dxfId="916" priority="17" operator="containsText" text="Baja">
      <formula>NOT(ISERROR(SEARCH("Baja",H70)))</formula>
    </cfRule>
    <cfRule type="containsText" dxfId="915" priority="18" operator="containsText" text="Muy baja">
      <formula>NOT(ISERROR(SEARCH("Muy baja",H70)))</formula>
    </cfRule>
    <cfRule type="cellIs" dxfId="914" priority="21" operator="between">
      <formula>1</formula>
      <formula>2</formula>
    </cfRule>
    <cfRule type="cellIs" dxfId="913" priority="22" operator="between">
      <formula>0</formula>
      <formula>2</formula>
    </cfRule>
  </conditionalFormatting>
  <dataValidations count="1">
    <dataValidation type="list" allowBlank="1" showInputMessage="1" showErrorMessage="1" sqref="I16:J19" xr:uid="{9C202313-DE46-4EE9-9302-967FCF5AFA06}"/>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73" operator="containsText" id="{AA33B07E-BE8F-4B6B-A87A-4079EED8E612}">
            <xm:f>NOT(ISERROR(SEARCH(#REF!,H10)))</xm:f>
            <xm:f>#REF!</xm:f>
            <x14:dxf>
              <font>
                <color rgb="FF006100"/>
              </font>
              <fill>
                <patternFill>
                  <bgColor rgb="FFC6EFCE"/>
                </patternFill>
              </fill>
            </x14:dxf>
          </x14:cfRule>
          <x14:cfRule type="containsText" priority="574" operator="containsText" id="{8D8F2D8B-417A-4DC6-AC0D-BA260E014A2D}">
            <xm:f>NOT(ISERROR(SEARCH(#REF!,H10)))</xm:f>
            <xm:f>#REF!</xm:f>
            <x14:dxf>
              <font>
                <color rgb="FF9C0006"/>
              </font>
              <fill>
                <patternFill>
                  <bgColor rgb="FFFFC7CE"/>
                </patternFill>
              </fill>
            </x14:dxf>
          </x14:cfRule>
          <xm:sqref>H10 H20 H30 H40</xm:sqref>
        </x14:conditionalFormatting>
        <x14:conditionalFormatting xmlns:xm="http://schemas.microsoft.com/office/excel/2006/main">
          <x14:cfRule type="containsText" priority="541" operator="containsText" id="{90382DAA-CC00-4820-BE5A-AB3B43CDBC30}">
            <xm:f>NOT(ISERROR(SEARCH(#REF!,H80)))</xm:f>
            <xm:f>#REF!</xm:f>
            <x14:dxf>
              <font>
                <color rgb="FF006100"/>
              </font>
              <fill>
                <patternFill>
                  <bgColor rgb="FFC6EFCE"/>
                </patternFill>
              </fill>
            </x14:dxf>
          </x14:cfRule>
          <x14:cfRule type="containsText" priority="542" operator="containsText" id="{1D5E4477-6552-477C-BEBD-2BA15951FE7E}">
            <xm:f>NOT(ISERROR(SEARCH(#REF!,H80)))</xm:f>
            <xm:f>#REF!</xm:f>
            <x14:dxf>
              <font>
                <color rgb="FF9C0006"/>
              </font>
              <fill>
                <patternFill>
                  <bgColor rgb="FFFFC7CE"/>
                </patternFill>
              </fill>
            </x14:dxf>
          </x14:cfRule>
          <xm:sqref>H80</xm:sqref>
        </x14:conditionalFormatting>
        <x14:conditionalFormatting xmlns:xm="http://schemas.microsoft.com/office/excel/2006/main">
          <x14:cfRule type="containsText" priority="349" operator="containsText" id="{776F5267-3D56-49BA-8772-39A9F607D7CF}">
            <xm:f>NOT(ISERROR(SEARCH(#REF!,H80)))</xm:f>
            <xm:f>#REF!</xm:f>
            <x14:dxf>
              <font>
                <color rgb="FF006100"/>
              </font>
              <fill>
                <patternFill>
                  <bgColor rgb="FFC6EFCE"/>
                </patternFill>
              </fill>
            </x14:dxf>
          </x14:cfRule>
          <x14:cfRule type="containsText" priority="350" operator="containsText" id="{FED06DDB-E5A1-4737-9239-5E7952A3195E}">
            <xm:f>NOT(ISERROR(SEARCH(#REF!,H80)))</xm:f>
            <xm:f>#REF!</xm:f>
            <x14:dxf>
              <font>
                <color rgb="FF9C0006"/>
              </font>
              <fill>
                <patternFill>
                  <bgColor rgb="FFFFC7CE"/>
                </patternFill>
              </fill>
            </x14:dxf>
          </x14:cfRule>
          <xm:sqref>H80</xm:sqref>
        </x14:conditionalFormatting>
        <x14:conditionalFormatting xmlns:xm="http://schemas.microsoft.com/office/excel/2006/main">
          <x14:cfRule type="containsText" priority="63" operator="containsText" id="{5E0926A0-A880-4F69-AB26-C2C4499D8565}">
            <xm:f>NOT(ISERROR(SEARCH(#REF!,H50)))</xm:f>
            <xm:f>#REF!</xm:f>
            <x14:dxf>
              <font>
                <color rgb="FF006100"/>
              </font>
              <fill>
                <patternFill>
                  <bgColor rgb="FFC6EFCE"/>
                </patternFill>
              </fill>
            </x14:dxf>
          </x14:cfRule>
          <x14:cfRule type="containsText" priority="64" operator="containsText" id="{D0CDF9D2-A579-4E00-8277-9FB384AD8AC9}">
            <xm:f>NOT(ISERROR(SEARCH(#REF!,H50)))</xm:f>
            <xm:f>#REF!</xm:f>
            <x14:dxf>
              <font>
                <color rgb="FF9C0006"/>
              </font>
              <fill>
                <patternFill>
                  <bgColor rgb="FFFFC7CE"/>
                </patternFill>
              </fill>
            </x14:dxf>
          </x14:cfRule>
          <xm:sqref>H50</xm:sqref>
        </x14:conditionalFormatting>
        <x14:conditionalFormatting xmlns:xm="http://schemas.microsoft.com/office/excel/2006/main">
          <x14:cfRule type="containsText" priority="41" operator="containsText" id="{ADFA0AD1-47B1-4E66-8C87-923E74484EFA}">
            <xm:f>NOT(ISERROR(SEARCH(#REF!,H60)))</xm:f>
            <xm:f>#REF!</xm:f>
            <x14:dxf>
              <font>
                <color rgb="FF006100"/>
              </font>
              <fill>
                <patternFill>
                  <bgColor rgb="FFC6EFCE"/>
                </patternFill>
              </fill>
            </x14:dxf>
          </x14:cfRule>
          <x14:cfRule type="containsText" priority="42" operator="containsText" id="{784384EC-6B0D-4717-9A5C-C655D148C9BB}">
            <xm:f>NOT(ISERROR(SEARCH(#REF!,H60)))</xm:f>
            <xm:f>#REF!</xm:f>
            <x14:dxf>
              <font>
                <color rgb="FF9C0006"/>
              </font>
              <fill>
                <patternFill>
                  <bgColor rgb="FFFFC7CE"/>
                </patternFill>
              </fill>
            </x14:dxf>
          </x14:cfRule>
          <xm:sqref>H60</xm:sqref>
        </x14:conditionalFormatting>
        <x14:conditionalFormatting xmlns:xm="http://schemas.microsoft.com/office/excel/2006/main">
          <x14:cfRule type="containsText" priority="19" operator="containsText" id="{700BE808-8BB3-4385-BD0B-368983C022AB}">
            <xm:f>NOT(ISERROR(SEARCH(#REF!,H70)))</xm:f>
            <xm:f>#REF!</xm:f>
            <x14:dxf>
              <font>
                <color rgb="FF006100"/>
              </font>
              <fill>
                <patternFill>
                  <bgColor rgb="FFC6EFCE"/>
                </patternFill>
              </fill>
            </x14:dxf>
          </x14:cfRule>
          <x14:cfRule type="containsText" priority="20" operator="containsText" id="{07508114-B24C-4206-94EE-D11F63AAB81C}">
            <xm:f>NOT(ISERROR(SEARCH(#REF!,H70)))</xm:f>
            <xm:f>#REF!</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9F03F0F-CAFB-482E-99FE-57F8E470E4EC}">
          <x14:formula1>
            <xm:f>'8- Politicas de admiistracion '!$I$17:$I$22</xm:f>
          </x14:formula1>
          <xm:sqref>I10:I15 I20:I89</xm:sqref>
        </x14:dataValidation>
        <x14:dataValidation type="list" allowBlank="1" showInputMessage="1" showErrorMessage="1" xr:uid="{1C6F449E-A5F5-4A5F-95F3-C6B512061812}">
          <x14:formula1>
            <xm:f>IF(I10='8- Politicas de admiistracion '!$B$16,'8- Politicas de admiistracion '!$C$17:$C$21,IF(I10='8- Politicas de admiistracion '!$B$24,'8- Politicas de admiistracion '!$C$25:$C$29,IF(I10='8- Politicas de admiistracion '!$B$32,'8- Politicas de admiistracion '!$C$33:$C$37,IF(I10='8- Politicas de admiistracion '!$B$40,'8- Politicas de admiistracion '!$C$41:$C$45,IF(I10='8- Politicas de admiistracion '!$B$48,'8- Politicas de admiistracion '!$C$49:$C$53,IF(I10='8- Politicas de admiistracion '!$B$56,'8- Politicas de admiistracion '!$C$57:$C$61))))))</xm:f>
          </x14:formula1>
          <xm:sqref>J10:J15 J20:J69 J75:J89</xm:sqref>
        </x14:dataValidation>
        <x14:dataValidation type="list" allowBlank="1" showInputMessage="1" showErrorMessage="1" xr:uid="{A82CE6D7-03F1-41EB-B72E-1A3D6100C45F}">
          <x14:formula1>
            <xm:f>'8- Politicas de admiistracion '!$C$17:$C$21</xm:f>
          </x14:formula1>
          <xm:sqref>J70:J74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68AFC-594F-46DF-9B84-D388F3ADB15B}">
  <sheetPr>
    <tabColor theme="4" tint="-0.249977111117893"/>
    <pageSetUpPr fitToPage="1"/>
  </sheetPr>
  <dimension ref="A1:JR90"/>
  <sheetViews>
    <sheetView showGridLines="0" topLeftCell="A7" zoomScale="90" zoomScaleNormal="90" zoomScalePageLayoutView="70" workbookViewId="0">
      <pane xSplit="2" ySplit="3" topLeftCell="E70" activePane="bottomRight" state="frozen"/>
      <selection pane="topRight" activeCell="C7" sqref="C7"/>
      <selection pane="bottomLeft" activeCell="A10" sqref="A10"/>
      <selection pane="bottomRight" activeCell="E70" sqref="E70"/>
    </sheetView>
  </sheetViews>
  <sheetFormatPr baseColWidth="10" defaultColWidth="11.42578125" defaultRowHeight="15"/>
  <cols>
    <col min="1" max="1" width="6.7109375" style="263" customWidth="1"/>
    <col min="2" max="2" width="22.28515625" style="263" customWidth="1"/>
    <col min="3" max="3" width="74.42578125" style="264" customWidth="1"/>
    <col min="4" max="4" width="5" style="263" hidden="1" customWidth="1"/>
    <col min="5" max="5" width="68.5703125" style="263" customWidth="1"/>
    <col min="6" max="8" width="8.7109375" style="263" customWidth="1"/>
    <col min="9" max="9" width="11.7109375" style="263" customWidth="1"/>
    <col min="10" max="11" width="6.7109375" style="263" customWidth="1"/>
    <col min="12" max="12" width="32.28515625" style="263" customWidth="1"/>
    <col min="13" max="13" width="65.28515625" style="263" customWidth="1"/>
    <col min="14" max="14" width="11.140625" style="263" customWidth="1"/>
    <col min="15" max="15" width="16.5703125" style="263" customWidth="1"/>
    <col min="16" max="16" width="14" style="263" customWidth="1"/>
    <col min="17" max="17" width="10.85546875" style="263" customWidth="1"/>
    <col min="18" max="18" width="9" style="263" customWidth="1"/>
    <col min="19" max="19" width="7" style="263" customWidth="1"/>
    <col min="20" max="20" width="14.28515625" style="268" customWidth="1"/>
    <col min="21" max="21" width="14.28515625" style="269" customWidth="1"/>
    <col min="22" max="22" width="14.28515625" style="270" customWidth="1"/>
    <col min="23" max="278" width="11.42578125" style="256"/>
    <col min="279" max="16384" width="11.42578125" style="257"/>
  </cols>
  <sheetData>
    <row r="1" spans="1:278" s="262" customFormat="1" ht="21.75" customHeight="1" thickTop="1">
      <c r="A1" s="45"/>
      <c r="B1" s="46"/>
      <c r="C1" s="398" t="s">
        <v>405</v>
      </c>
      <c r="D1" s="398"/>
      <c r="E1" s="398"/>
      <c r="F1" s="398"/>
      <c r="G1" s="398"/>
      <c r="H1" s="398"/>
      <c r="I1" s="398"/>
      <c r="J1" s="398"/>
      <c r="K1" s="398"/>
      <c r="L1" s="398"/>
      <c r="M1" s="398"/>
      <c r="N1" s="398"/>
      <c r="O1" s="398"/>
      <c r="P1" s="398"/>
      <c r="Q1" s="398"/>
      <c r="R1" s="398"/>
      <c r="S1" s="398"/>
      <c r="T1" s="398"/>
      <c r="U1" s="398"/>
      <c r="V1" s="398"/>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row>
    <row r="2" spans="1:278" s="262" customFormat="1" ht="21.75" customHeight="1">
      <c r="A2" s="47"/>
      <c r="B2" s="48"/>
      <c r="C2" s="398"/>
      <c r="D2" s="398"/>
      <c r="E2" s="398"/>
      <c r="F2" s="398"/>
      <c r="G2" s="398"/>
      <c r="H2" s="398"/>
      <c r="I2" s="398"/>
      <c r="J2" s="398"/>
      <c r="K2" s="398"/>
      <c r="L2" s="398"/>
      <c r="M2" s="398"/>
      <c r="N2" s="398"/>
      <c r="O2" s="398"/>
      <c r="P2" s="398"/>
      <c r="Q2" s="398"/>
      <c r="R2" s="398"/>
      <c r="S2" s="398"/>
      <c r="T2" s="398"/>
      <c r="U2" s="398"/>
      <c r="V2" s="398"/>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c r="CX2" s="261"/>
      <c r="CY2" s="261"/>
      <c r="CZ2" s="261"/>
      <c r="DA2" s="261"/>
      <c r="DB2" s="261"/>
      <c r="DC2" s="261"/>
      <c r="DD2" s="261"/>
      <c r="DE2" s="261"/>
      <c r="DF2" s="261"/>
      <c r="DG2" s="261"/>
      <c r="DH2" s="261"/>
      <c r="DI2" s="261"/>
      <c r="DJ2" s="261"/>
      <c r="DK2" s="261"/>
      <c r="DL2" s="261"/>
      <c r="DM2" s="261"/>
      <c r="DN2" s="261"/>
      <c r="DO2" s="261"/>
      <c r="DP2" s="261"/>
      <c r="DQ2" s="261"/>
      <c r="DR2" s="261"/>
      <c r="DS2" s="261"/>
      <c r="DT2" s="261"/>
      <c r="DU2" s="261"/>
      <c r="DV2" s="261"/>
      <c r="DW2" s="261"/>
      <c r="DX2" s="261"/>
      <c r="DY2" s="261"/>
      <c r="DZ2" s="261"/>
      <c r="EA2" s="261"/>
      <c r="EB2" s="261"/>
      <c r="EC2" s="261"/>
      <c r="ED2" s="261"/>
      <c r="EE2" s="261"/>
      <c r="EF2" s="261"/>
      <c r="EG2" s="261"/>
      <c r="EH2" s="261"/>
      <c r="EI2" s="261"/>
      <c r="EJ2" s="261"/>
      <c r="EK2" s="261"/>
      <c r="EL2" s="261"/>
      <c r="EM2" s="261"/>
      <c r="EN2" s="261"/>
      <c r="EO2" s="261"/>
      <c r="EP2" s="261"/>
      <c r="EQ2" s="261"/>
      <c r="ER2" s="261"/>
      <c r="ES2" s="261"/>
      <c r="ET2" s="261"/>
      <c r="EU2" s="261"/>
      <c r="EV2" s="261"/>
      <c r="EW2" s="261"/>
      <c r="EX2" s="261"/>
      <c r="EY2" s="261"/>
      <c r="EZ2" s="261"/>
      <c r="FA2" s="261"/>
      <c r="FB2" s="261"/>
      <c r="FC2" s="261"/>
      <c r="FD2" s="261"/>
      <c r="FE2" s="261"/>
      <c r="FF2" s="261"/>
      <c r="FG2" s="261"/>
      <c r="FH2" s="261"/>
      <c r="FI2" s="261"/>
      <c r="FJ2" s="261"/>
      <c r="FK2" s="261"/>
      <c r="FL2" s="261"/>
      <c r="FM2" s="261"/>
      <c r="FN2" s="261"/>
      <c r="FO2" s="261"/>
      <c r="FP2" s="261"/>
      <c r="FQ2" s="261"/>
      <c r="FR2" s="261"/>
      <c r="FS2" s="261"/>
      <c r="FT2" s="261"/>
      <c r="FU2" s="261"/>
      <c r="FV2" s="261"/>
      <c r="FW2" s="261"/>
      <c r="FX2" s="261"/>
      <c r="FY2" s="261"/>
      <c r="FZ2" s="261"/>
      <c r="GA2" s="261"/>
      <c r="GB2" s="261"/>
      <c r="GC2" s="261"/>
      <c r="GD2" s="261"/>
      <c r="GE2" s="261"/>
      <c r="GF2" s="261"/>
      <c r="GG2" s="261"/>
      <c r="GH2" s="261"/>
      <c r="GI2" s="261"/>
      <c r="GJ2" s="261"/>
      <c r="GK2" s="261"/>
      <c r="GL2" s="261"/>
      <c r="GM2" s="261"/>
      <c r="GN2" s="261"/>
      <c r="GO2" s="261"/>
      <c r="GP2" s="261"/>
      <c r="GQ2" s="261"/>
      <c r="GR2" s="261"/>
      <c r="GS2" s="261"/>
      <c r="GT2" s="261"/>
      <c r="GU2" s="261"/>
      <c r="GV2" s="261"/>
      <c r="GW2" s="261"/>
      <c r="GX2" s="261"/>
      <c r="GY2" s="261"/>
      <c r="GZ2" s="261"/>
      <c r="HA2" s="261"/>
      <c r="HB2" s="261"/>
      <c r="HC2" s="261"/>
      <c r="HD2" s="261"/>
      <c r="HE2" s="261"/>
      <c r="HF2" s="261"/>
      <c r="HG2" s="261"/>
      <c r="HH2" s="261"/>
      <c r="HI2" s="261"/>
      <c r="HJ2" s="261"/>
      <c r="HK2" s="261"/>
      <c r="HL2" s="261"/>
      <c r="HM2" s="261"/>
      <c r="HN2" s="261"/>
      <c r="HO2" s="261"/>
      <c r="HP2" s="261"/>
      <c r="HQ2" s="261"/>
      <c r="HR2" s="261"/>
      <c r="HS2" s="261"/>
      <c r="HT2" s="261"/>
      <c r="HU2" s="261"/>
      <c r="HV2" s="261"/>
      <c r="HW2" s="261"/>
      <c r="HX2" s="261"/>
      <c r="HY2" s="261"/>
      <c r="HZ2" s="261"/>
      <c r="IA2" s="261"/>
      <c r="IB2" s="261"/>
      <c r="IC2" s="261"/>
      <c r="ID2" s="261"/>
      <c r="IE2" s="261"/>
      <c r="IF2" s="261"/>
      <c r="IG2" s="261"/>
      <c r="IH2" s="261"/>
      <c r="II2" s="261"/>
      <c r="IJ2" s="261"/>
      <c r="IK2" s="261"/>
      <c r="IL2" s="261"/>
      <c r="IM2" s="261"/>
      <c r="IN2" s="261"/>
      <c r="IO2" s="261"/>
      <c r="IP2" s="261"/>
      <c r="IQ2" s="261"/>
      <c r="IR2" s="261"/>
      <c r="IS2" s="261"/>
      <c r="IT2" s="261"/>
      <c r="IU2" s="261"/>
      <c r="IV2" s="261"/>
      <c r="IW2" s="261"/>
      <c r="IX2" s="261"/>
      <c r="IY2" s="261"/>
      <c r="IZ2" s="261"/>
      <c r="JA2" s="261"/>
      <c r="JB2" s="261"/>
      <c r="JC2" s="261"/>
      <c r="JD2" s="261"/>
      <c r="JE2" s="261"/>
      <c r="JF2" s="261"/>
      <c r="JG2" s="261"/>
      <c r="JH2" s="261"/>
      <c r="JI2" s="261"/>
      <c r="JJ2" s="261"/>
      <c r="JK2" s="261"/>
      <c r="JL2" s="261"/>
      <c r="JM2" s="261"/>
      <c r="JN2" s="261"/>
      <c r="JO2" s="261"/>
      <c r="JP2" s="261"/>
      <c r="JQ2" s="261"/>
      <c r="JR2" s="261"/>
    </row>
    <row r="3" spans="1:278" s="262" customFormat="1" ht="21.75" customHeight="1" thickBot="1">
      <c r="A3" s="47"/>
      <c r="B3" s="48"/>
      <c r="C3" s="398"/>
      <c r="D3" s="398"/>
      <c r="E3" s="398"/>
      <c r="F3" s="398"/>
      <c r="G3" s="398"/>
      <c r="H3" s="398"/>
      <c r="I3" s="398"/>
      <c r="J3" s="398"/>
      <c r="K3" s="398"/>
      <c r="L3" s="398"/>
      <c r="M3" s="398"/>
      <c r="N3" s="398"/>
      <c r="O3" s="398"/>
      <c r="P3" s="398"/>
      <c r="Q3" s="398"/>
      <c r="R3" s="398"/>
      <c r="S3" s="398"/>
      <c r="T3" s="398"/>
      <c r="U3" s="398"/>
      <c r="V3" s="398"/>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c r="IW3" s="261"/>
      <c r="IX3" s="261"/>
      <c r="IY3" s="261"/>
      <c r="IZ3" s="261"/>
      <c r="JA3" s="261"/>
      <c r="JB3" s="261"/>
      <c r="JC3" s="261"/>
      <c r="JD3" s="261"/>
      <c r="JE3" s="261"/>
      <c r="JF3" s="261"/>
      <c r="JG3" s="261"/>
      <c r="JH3" s="261"/>
      <c r="JI3" s="261"/>
      <c r="JJ3" s="261"/>
      <c r="JK3" s="261"/>
      <c r="JL3" s="261"/>
      <c r="JM3" s="261"/>
      <c r="JN3" s="261"/>
      <c r="JO3" s="261"/>
      <c r="JP3" s="261"/>
      <c r="JQ3" s="261"/>
      <c r="JR3" s="261"/>
    </row>
    <row r="4" spans="1:278" s="262" customFormat="1" ht="27" customHeight="1" thickTop="1" thickBot="1">
      <c r="A4" s="399" t="s">
        <v>406</v>
      </c>
      <c r="B4" s="400"/>
      <c r="C4" s="395" t="s">
        <v>407</v>
      </c>
      <c r="D4" s="396"/>
      <c r="E4" s="396"/>
      <c r="F4" s="396"/>
      <c r="G4" s="396"/>
      <c r="H4" s="396"/>
      <c r="I4" s="396"/>
      <c r="J4" s="396"/>
      <c r="K4" s="396"/>
      <c r="L4" s="396"/>
      <c r="M4" s="397"/>
      <c r="N4" s="216"/>
      <c r="O4" s="49"/>
      <c r="P4" s="49"/>
      <c r="Q4" s="49"/>
      <c r="R4" s="49"/>
      <c r="S4" s="49"/>
      <c r="T4" s="49"/>
      <c r="U4" s="49"/>
      <c r="V4" s="49"/>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c r="DM4" s="261"/>
      <c r="DN4" s="261"/>
      <c r="DO4" s="261"/>
      <c r="DP4" s="261"/>
      <c r="DQ4" s="261"/>
      <c r="DR4" s="261"/>
      <c r="DS4" s="261"/>
      <c r="DT4" s="261"/>
      <c r="DU4" s="261"/>
      <c r="DV4" s="261"/>
      <c r="DW4" s="261"/>
      <c r="DX4" s="261"/>
      <c r="DY4" s="261"/>
      <c r="DZ4" s="261"/>
      <c r="EA4" s="261"/>
      <c r="EB4" s="261"/>
      <c r="EC4" s="261"/>
      <c r="ED4" s="261"/>
      <c r="EE4" s="261"/>
      <c r="EF4" s="261"/>
      <c r="EG4" s="261"/>
      <c r="EH4" s="261"/>
      <c r="EI4" s="261"/>
      <c r="EJ4" s="261"/>
      <c r="EK4" s="261"/>
      <c r="EL4" s="261"/>
      <c r="EM4" s="261"/>
      <c r="EN4" s="261"/>
      <c r="EO4" s="261"/>
      <c r="EP4" s="261"/>
      <c r="EQ4" s="261"/>
      <c r="ER4" s="261"/>
      <c r="ES4" s="261"/>
      <c r="ET4" s="261"/>
      <c r="EU4" s="261"/>
      <c r="EV4" s="261"/>
      <c r="EW4" s="261"/>
      <c r="EX4" s="261"/>
      <c r="EY4" s="261"/>
      <c r="EZ4" s="261"/>
      <c r="FA4" s="261"/>
      <c r="FB4" s="261"/>
      <c r="FC4" s="261"/>
      <c r="FD4" s="261"/>
      <c r="FE4" s="261"/>
      <c r="FF4" s="261"/>
      <c r="FG4" s="261"/>
      <c r="FH4" s="261"/>
      <c r="FI4" s="261"/>
      <c r="FJ4" s="261"/>
      <c r="FK4" s="261"/>
      <c r="FL4" s="261"/>
      <c r="FM4" s="261"/>
      <c r="FN4" s="261"/>
      <c r="FO4" s="261"/>
      <c r="FP4" s="261"/>
      <c r="FQ4" s="261"/>
      <c r="FR4" s="261"/>
      <c r="FS4" s="261"/>
      <c r="FT4" s="261"/>
      <c r="FU4" s="261"/>
      <c r="FV4" s="261"/>
      <c r="FW4" s="261"/>
      <c r="FX4" s="261"/>
      <c r="FY4" s="261"/>
      <c r="FZ4" s="261"/>
      <c r="GA4" s="261"/>
      <c r="GB4" s="261"/>
      <c r="GC4" s="261"/>
      <c r="GD4" s="261"/>
      <c r="GE4" s="261"/>
      <c r="GF4" s="261"/>
      <c r="GG4" s="261"/>
      <c r="GH4" s="261"/>
      <c r="GI4" s="261"/>
      <c r="GJ4" s="261"/>
      <c r="GK4" s="261"/>
      <c r="GL4" s="261"/>
      <c r="GM4" s="261"/>
      <c r="GN4" s="261"/>
      <c r="GO4" s="261"/>
      <c r="GP4" s="261"/>
      <c r="GQ4" s="261"/>
      <c r="GR4" s="261"/>
      <c r="GS4" s="261"/>
      <c r="GT4" s="261"/>
      <c r="GU4" s="261"/>
      <c r="GV4" s="261"/>
      <c r="GW4" s="261"/>
      <c r="GX4" s="261"/>
      <c r="GY4" s="261"/>
      <c r="GZ4" s="261"/>
      <c r="HA4" s="261"/>
      <c r="HB4" s="261"/>
      <c r="HC4" s="261"/>
      <c r="HD4" s="261"/>
      <c r="HE4" s="261"/>
      <c r="HF4" s="261"/>
      <c r="HG4" s="261"/>
      <c r="HH4" s="261"/>
      <c r="HI4" s="261"/>
      <c r="HJ4" s="261"/>
      <c r="HK4" s="261"/>
      <c r="HL4" s="261"/>
      <c r="HM4" s="261"/>
      <c r="HN4" s="261"/>
      <c r="HO4" s="261"/>
      <c r="HP4" s="261"/>
      <c r="HQ4" s="261"/>
      <c r="HR4" s="261"/>
      <c r="HS4" s="261"/>
      <c r="HT4" s="261"/>
      <c r="HU4" s="261"/>
      <c r="HV4" s="261"/>
      <c r="HW4" s="261"/>
      <c r="HX4" s="261"/>
      <c r="HY4" s="261"/>
      <c r="HZ4" s="261"/>
      <c r="IA4" s="261"/>
      <c r="IB4" s="261"/>
      <c r="IC4" s="261"/>
      <c r="ID4" s="261"/>
      <c r="IE4" s="261"/>
      <c r="IF4" s="261"/>
      <c r="IG4" s="261"/>
      <c r="IH4" s="261"/>
      <c r="II4" s="261"/>
      <c r="IJ4" s="261"/>
      <c r="IK4" s="261"/>
      <c r="IL4" s="261"/>
      <c r="IM4" s="261"/>
      <c r="IN4" s="261"/>
      <c r="IO4" s="261"/>
      <c r="IP4" s="261"/>
      <c r="IQ4" s="261"/>
      <c r="IR4" s="261"/>
      <c r="IS4" s="261"/>
      <c r="IT4" s="261"/>
      <c r="IU4" s="261"/>
      <c r="IV4" s="261"/>
      <c r="IW4" s="261"/>
      <c r="IX4" s="261"/>
      <c r="IY4" s="261"/>
      <c r="IZ4" s="261"/>
      <c r="JA4" s="261"/>
      <c r="JB4" s="261"/>
      <c r="JC4" s="261"/>
      <c r="JD4" s="261"/>
      <c r="JE4" s="261"/>
      <c r="JF4" s="261"/>
      <c r="JG4" s="261"/>
      <c r="JH4" s="261"/>
      <c r="JI4" s="261"/>
      <c r="JJ4" s="261"/>
      <c r="JK4" s="261"/>
      <c r="JL4" s="261"/>
      <c r="JM4" s="261"/>
      <c r="JN4" s="261"/>
      <c r="JO4" s="261"/>
      <c r="JP4" s="261"/>
      <c r="JQ4" s="261"/>
      <c r="JR4" s="261"/>
    </row>
    <row r="5" spans="1:278" s="262" customFormat="1" ht="38.25" customHeight="1" thickTop="1" thickBot="1">
      <c r="A5" s="399" t="s">
        <v>408</v>
      </c>
      <c r="B5" s="400"/>
      <c r="C5" s="395" t="s">
        <v>317</v>
      </c>
      <c r="D5" s="396"/>
      <c r="E5" s="396"/>
      <c r="F5" s="396"/>
      <c r="G5" s="396"/>
      <c r="H5" s="396"/>
      <c r="I5" s="396"/>
      <c r="J5" s="396"/>
      <c r="K5" s="396"/>
      <c r="L5" s="396"/>
      <c r="M5" s="397"/>
      <c r="N5" s="216"/>
      <c r="O5" s="50"/>
      <c r="P5" s="50"/>
      <c r="Q5" s="50"/>
      <c r="R5" s="50"/>
      <c r="S5" s="50"/>
      <c r="T5" s="50"/>
      <c r="U5" s="50"/>
      <c r="V5" s="50"/>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c r="DM5" s="261"/>
      <c r="DN5" s="261"/>
      <c r="DO5" s="261"/>
      <c r="DP5" s="261"/>
      <c r="DQ5" s="261"/>
      <c r="DR5" s="261"/>
      <c r="DS5" s="261"/>
      <c r="DT5" s="261"/>
      <c r="DU5" s="261"/>
      <c r="DV5" s="261"/>
      <c r="DW5" s="261"/>
      <c r="DX5" s="261"/>
      <c r="DY5" s="261"/>
      <c r="DZ5" s="261"/>
      <c r="EA5" s="261"/>
      <c r="EB5" s="261"/>
      <c r="EC5" s="261"/>
      <c r="ED5" s="261"/>
      <c r="EE5" s="261"/>
      <c r="EF5" s="261"/>
      <c r="EG5" s="261"/>
      <c r="EH5" s="261"/>
      <c r="EI5" s="261"/>
      <c r="EJ5" s="261"/>
      <c r="EK5" s="261"/>
      <c r="EL5" s="261"/>
      <c r="EM5" s="261"/>
      <c r="EN5" s="261"/>
      <c r="EO5" s="261"/>
      <c r="EP5" s="261"/>
      <c r="EQ5" s="261"/>
      <c r="ER5" s="261"/>
      <c r="ES5" s="261"/>
      <c r="ET5" s="261"/>
      <c r="EU5" s="261"/>
      <c r="EV5" s="261"/>
      <c r="EW5" s="261"/>
      <c r="EX5" s="261"/>
      <c r="EY5" s="261"/>
      <c r="EZ5" s="261"/>
      <c r="FA5" s="261"/>
      <c r="FB5" s="261"/>
      <c r="FC5" s="261"/>
      <c r="FD5" s="261"/>
      <c r="FE5" s="261"/>
      <c r="FF5" s="261"/>
      <c r="FG5" s="261"/>
      <c r="FH5" s="261"/>
      <c r="FI5" s="261"/>
      <c r="FJ5" s="261"/>
      <c r="FK5" s="261"/>
      <c r="FL5" s="261"/>
      <c r="FM5" s="261"/>
      <c r="FN5" s="261"/>
      <c r="FO5" s="261"/>
      <c r="FP5" s="261"/>
      <c r="FQ5" s="261"/>
      <c r="FR5" s="261"/>
      <c r="FS5" s="261"/>
      <c r="FT5" s="261"/>
      <c r="FU5" s="261"/>
      <c r="FV5" s="261"/>
      <c r="FW5" s="261"/>
      <c r="FX5" s="261"/>
      <c r="FY5" s="261"/>
      <c r="FZ5" s="261"/>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261"/>
      <c r="GZ5" s="261"/>
      <c r="HA5" s="261"/>
      <c r="HB5" s="261"/>
      <c r="HC5" s="261"/>
      <c r="HD5" s="261"/>
      <c r="HE5" s="261"/>
      <c r="HF5" s="261"/>
      <c r="HG5" s="261"/>
      <c r="HH5" s="261"/>
      <c r="HI5" s="261"/>
      <c r="HJ5" s="261"/>
      <c r="HK5" s="261"/>
      <c r="HL5" s="261"/>
      <c r="HM5" s="261"/>
      <c r="HN5" s="261"/>
      <c r="HO5" s="261"/>
      <c r="HP5" s="261"/>
      <c r="HQ5" s="261"/>
      <c r="HR5" s="261"/>
      <c r="HS5" s="261"/>
      <c r="HT5" s="261"/>
      <c r="HU5" s="261"/>
      <c r="HV5" s="261"/>
      <c r="HW5" s="261"/>
      <c r="HX5" s="261"/>
      <c r="HY5" s="261"/>
      <c r="HZ5" s="261"/>
      <c r="IA5" s="261"/>
      <c r="IB5" s="261"/>
      <c r="IC5" s="261"/>
      <c r="ID5" s="261"/>
      <c r="IE5" s="261"/>
      <c r="IF5" s="261"/>
      <c r="IG5" s="261"/>
      <c r="IH5" s="261"/>
      <c r="II5" s="261"/>
      <c r="IJ5" s="261"/>
      <c r="IK5" s="261"/>
      <c r="IL5" s="261"/>
      <c r="IM5" s="261"/>
      <c r="IN5" s="261"/>
      <c r="IO5" s="261"/>
      <c r="IP5" s="261"/>
      <c r="IQ5" s="261"/>
      <c r="IR5" s="261"/>
      <c r="IS5" s="261"/>
      <c r="IT5" s="261"/>
      <c r="IU5" s="261"/>
      <c r="IV5" s="261"/>
      <c r="IW5" s="261"/>
      <c r="IX5" s="261"/>
      <c r="IY5" s="261"/>
      <c r="IZ5" s="261"/>
      <c r="JA5" s="261"/>
      <c r="JB5" s="261"/>
      <c r="JC5" s="261"/>
      <c r="JD5" s="261"/>
      <c r="JE5" s="261"/>
      <c r="JF5" s="261"/>
      <c r="JG5" s="261"/>
      <c r="JH5" s="261"/>
      <c r="JI5" s="261"/>
      <c r="JJ5" s="261"/>
      <c r="JK5" s="261"/>
      <c r="JL5" s="261"/>
      <c r="JM5" s="261"/>
      <c r="JN5" s="261"/>
      <c r="JO5" s="261"/>
      <c r="JP5" s="261"/>
      <c r="JQ5" s="261"/>
      <c r="JR5" s="261"/>
    </row>
    <row r="6" spans="1:278" s="262" customFormat="1" ht="29.25" customHeight="1" thickTop="1" thickBot="1">
      <c r="A6" s="392" t="s">
        <v>409</v>
      </c>
      <c r="B6" s="393"/>
      <c r="C6" s="395" t="s">
        <v>410</v>
      </c>
      <c r="D6" s="396"/>
      <c r="E6" s="396"/>
      <c r="F6" s="396"/>
      <c r="G6" s="396"/>
      <c r="H6" s="396"/>
      <c r="I6" s="396"/>
      <c r="J6" s="396"/>
      <c r="K6" s="396"/>
      <c r="L6" s="396"/>
      <c r="M6" s="397"/>
      <c r="N6" s="216"/>
      <c r="O6" s="49"/>
      <c r="P6" s="49"/>
      <c r="Q6" s="49"/>
      <c r="R6" s="49"/>
      <c r="S6" s="49"/>
      <c r="T6" s="49"/>
      <c r="U6" s="49"/>
      <c r="V6" s="49"/>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1"/>
      <c r="DZ6" s="261"/>
      <c r="EA6" s="261"/>
      <c r="EB6" s="261"/>
      <c r="EC6" s="261"/>
      <c r="ED6" s="261"/>
      <c r="EE6" s="261"/>
      <c r="EF6" s="261"/>
      <c r="EG6" s="261"/>
      <c r="EH6" s="261"/>
      <c r="EI6" s="261"/>
      <c r="EJ6" s="261"/>
      <c r="EK6" s="261"/>
      <c r="EL6" s="261"/>
      <c r="EM6" s="261"/>
      <c r="EN6" s="261"/>
      <c r="EO6" s="261"/>
      <c r="EP6" s="261"/>
      <c r="EQ6" s="261"/>
      <c r="ER6" s="261"/>
      <c r="ES6" s="261"/>
      <c r="ET6" s="261"/>
      <c r="EU6" s="261"/>
      <c r="EV6" s="261"/>
      <c r="EW6" s="261"/>
      <c r="EX6" s="261"/>
      <c r="EY6" s="261"/>
      <c r="EZ6" s="261"/>
      <c r="FA6" s="261"/>
      <c r="FB6" s="261"/>
      <c r="FC6" s="261"/>
      <c r="FD6" s="261"/>
      <c r="FE6" s="261"/>
      <c r="FF6" s="261"/>
      <c r="FG6" s="261"/>
      <c r="FH6" s="261"/>
      <c r="FI6" s="261"/>
      <c r="FJ6" s="261"/>
      <c r="FK6" s="261"/>
      <c r="FL6" s="261"/>
      <c r="FM6" s="261"/>
      <c r="FN6" s="261"/>
      <c r="FO6" s="261"/>
      <c r="FP6" s="261"/>
      <c r="FQ6" s="261"/>
      <c r="FR6" s="261"/>
      <c r="FS6" s="261"/>
      <c r="FT6" s="261"/>
      <c r="FU6" s="261"/>
      <c r="FV6" s="261"/>
      <c r="FW6" s="261"/>
      <c r="FX6" s="261"/>
      <c r="FY6" s="261"/>
      <c r="FZ6" s="261"/>
      <c r="GA6" s="261"/>
      <c r="GB6" s="261"/>
      <c r="GC6" s="261"/>
      <c r="GD6" s="261"/>
      <c r="GE6" s="261"/>
      <c r="GF6" s="261"/>
      <c r="GG6" s="261"/>
      <c r="GH6" s="261"/>
      <c r="GI6" s="261"/>
      <c r="GJ6" s="261"/>
      <c r="GK6" s="261"/>
      <c r="GL6" s="261"/>
      <c r="GM6" s="261"/>
      <c r="GN6" s="261"/>
      <c r="GO6" s="261"/>
      <c r="GP6" s="261"/>
      <c r="GQ6" s="261"/>
      <c r="GR6" s="261"/>
      <c r="GS6" s="261"/>
      <c r="GT6" s="261"/>
      <c r="GU6" s="261"/>
      <c r="GV6" s="261"/>
      <c r="GW6" s="261"/>
      <c r="GX6" s="261"/>
      <c r="GY6" s="261"/>
      <c r="GZ6" s="261"/>
      <c r="HA6" s="261"/>
      <c r="HB6" s="261"/>
      <c r="HC6" s="261"/>
      <c r="HD6" s="261"/>
      <c r="HE6" s="261"/>
      <c r="HF6" s="261"/>
      <c r="HG6" s="261"/>
      <c r="HH6" s="261"/>
      <c r="HI6" s="261"/>
      <c r="HJ6" s="261"/>
      <c r="HK6" s="261"/>
      <c r="HL6" s="261"/>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261"/>
      <c r="IL6" s="261"/>
      <c r="IM6" s="261"/>
      <c r="IN6" s="261"/>
      <c r="IO6" s="261"/>
      <c r="IP6" s="261"/>
      <c r="IQ6" s="261"/>
      <c r="IR6" s="261"/>
      <c r="IS6" s="261"/>
      <c r="IT6" s="261"/>
      <c r="IU6" s="261"/>
      <c r="IV6" s="261"/>
      <c r="IW6" s="261"/>
      <c r="IX6" s="261"/>
      <c r="IY6" s="261"/>
      <c r="IZ6" s="261"/>
      <c r="JA6" s="261"/>
      <c r="JB6" s="261"/>
      <c r="JC6" s="261"/>
      <c r="JD6" s="261"/>
      <c r="JE6" s="261"/>
      <c r="JF6" s="261"/>
      <c r="JG6" s="261"/>
      <c r="JH6" s="261"/>
      <c r="JI6" s="261"/>
      <c r="JJ6" s="261"/>
      <c r="JK6" s="261"/>
      <c r="JL6" s="261"/>
      <c r="JM6" s="261"/>
      <c r="JN6" s="261"/>
      <c r="JO6" s="261"/>
      <c r="JP6" s="261"/>
      <c r="JQ6" s="261"/>
      <c r="JR6" s="261"/>
    </row>
    <row r="7" spans="1:278" s="262" customFormat="1" ht="30" customHeight="1" thickTop="1" thickBot="1">
      <c r="A7" s="394" t="s">
        <v>320</v>
      </c>
      <c r="B7" s="394"/>
      <c r="C7" s="394"/>
      <c r="D7" s="389" t="s">
        <v>411</v>
      </c>
      <c r="E7" s="390"/>
      <c r="F7" s="390"/>
      <c r="G7" s="390"/>
      <c r="H7" s="390"/>
      <c r="I7" s="390"/>
      <c r="J7" s="390"/>
      <c r="K7" s="390"/>
      <c r="L7" s="390"/>
      <c r="M7" s="390"/>
      <c r="N7" s="390"/>
      <c r="O7" s="390"/>
      <c r="P7" s="390"/>
      <c r="Q7" s="390"/>
      <c r="R7" s="391"/>
      <c r="S7" s="217"/>
      <c r="T7" s="394" t="s">
        <v>412</v>
      </c>
      <c r="U7" s="394"/>
      <c r="V7" s="394"/>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c r="EA7" s="261"/>
      <c r="EB7" s="261"/>
      <c r="EC7" s="261"/>
      <c r="ED7" s="261"/>
      <c r="EE7" s="261"/>
      <c r="EF7" s="261"/>
      <c r="EG7" s="261"/>
      <c r="EH7" s="261"/>
      <c r="EI7" s="261"/>
      <c r="EJ7" s="261"/>
      <c r="EK7" s="261"/>
      <c r="EL7" s="261"/>
      <c r="EM7" s="261"/>
      <c r="EN7" s="261"/>
      <c r="EO7" s="261"/>
      <c r="EP7" s="261"/>
      <c r="EQ7" s="261"/>
      <c r="ER7" s="261"/>
      <c r="ES7" s="261"/>
      <c r="ET7" s="261"/>
      <c r="EU7" s="261"/>
      <c r="EV7" s="261"/>
      <c r="EW7" s="261"/>
      <c r="EX7" s="261"/>
      <c r="EY7" s="261"/>
      <c r="EZ7" s="261"/>
      <c r="FA7" s="261"/>
      <c r="FB7" s="261"/>
      <c r="FC7" s="261"/>
      <c r="FD7" s="261"/>
      <c r="FE7" s="261"/>
      <c r="FF7" s="261"/>
      <c r="FG7" s="261"/>
      <c r="FH7" s="261"/>
      <c r="FI7" s="261"/>
      <c r="FJ7" s="261"/>
      <c r="FK7" s="261"/>
      <c r="FL7" s="261"/>
      <c r="FM7" s="261"/>
      <c r="FN7" s="261"/>
      <c r="FO7" s="261"/>
      <c r="FP7" s="261"/>
      <c r="FQ7" s="261"/>
      <c r="FR7" s="261"/>
      <c r="FS7" s="261"/>
      <c r="FT7" s="261"/>
      <c r="FU7" s="261"/>
      <c r="FV7" s="261"/>
      <c r="FW7" s="261"/>
      <c r="FX7" s="261"/>
      <c r="FY7" s="261"/>
      <c r="FZ7" s="261"/>
      <c r="GA7" s="261"/>
      <c r="GB7" s="261"/>
      <c r="GC7" s="261"/>
      <c r="GD7" s="261"/>
      <c r="GE7" s="261"/>
      <c r="GF7" s="261"/>
      <c r="GG7" s="261"/>
      <c r="GH7" s="261"/>
      <c r="GI7" s="261"/>
      <c r="GJ7" s="261"/>
      <c r="GK7" s="261"/>
      <c r="GL7" s="261"/>
      <c r="GM7" s="261"/>
      <c r="GN7" s="261"/>
      <c r="GO7" s="261"/>
      <c r="GP7" s="261"/>
      <c r="GQ7" s="261"/>
      <c r="GR7" s="261"/>
      <c r="GS7" s="261"/>
      <c r="GT7" s="261"/>
      <c r="GU7" s="261"/>
      <c r="GV7" s="261"/>
      <c r="GW7" s="261"/>
      <c r="GX7" s="261"/>
      <c r="GY7" s="261"/>
      <c r="GZ7" s="261"/>
      <c r="HA7" s="261"/>
      <c r="HB7" s="261"/>
      <c r="HC7" s="261"/>
      <c r="HD7" s="261"/>
      <c r="HE7" s="261"/>
      <c r="HF7" s="261"/>
      <c r="HG7" s="261"/>
      <c r="HH7" s="261"/>
      <c r="HI7" s="261"/>
      <c r="HJ7" s="261"/>
      <c r="HK7" s="261"/>
      <c r="HL7" s="261"/>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261"/>
      <c r="IL7" s="261"/>
      <c r="IM7" s="261"/>
      <c r="IN7" s="261"/>
      <c r="IO7" s="261"/>
      <c r="IP7" s="261"/>
      <c r="IQ7" s="261"/>
      <c r="IR7" s="261"/>
      <c r="IS7" s="261"/>
      <c r="IT7" s="261"/>
      <c r="IU7" s="261"/>
      <c r="IV7" s="261"/>
      <c r="IW7" s="261"/>
      <c r="IX7" s="261"/>
      <c r="IY7" s="261"/>
      <c r="IZ7" s="261"/>
      <c r="JA7" s="261"/>
      <c r="JB7" s="261"/>
      <c r="JC7" s="261"/>
      <c r="JD7" s="261"/>
      <c r="JE7" s="261"/>
      <c r="JF7" s="261"/>
      <c r="JG7" s="261"/>
      <c r="JH7" s="261"/>
      <c r="JI7" s="261"/>
      <c r="JJ7" s="261"/>
      <c r="JK7" s="261"/>
      <c r="JL7" s="261"/>
      <c r="JM7" s="261"/>
      <c r="JN7" s="261"/>
      <c r="JO7" s="261"/>
      <c r="JP7" s="261"/>
      <c r="JQ7" s="261"/>
      <c r="JR7" s="261"/>
    </row>
    <row r="8" spans="1:278" s="262" customFormat="1" ht="16.5" customHeight="1" thickTop="1" thickBot="1">
      <c r="A8" s="406" t="s">
        <v>325</v>
      </c>
      <c r="B8" s="394" t="s">
        <v>413</v>
      </c>
      <c r="C8" s="409" t="s">
        <v>321</v>
      </c>
      <c r="D8" s="411" t="s">
        <v>414</v>
      </c>
      <c r="E8" s="413" t="s">
        <v>415</v>
      </c>
      <c r="F8" s="401" t="s">
        <v>416</v>
      </c>
      <c r="G8" s="402"/>
      <c r="H8" s="402"/>
      <c r="I8" s="402"/>
      <c r="J8" s="402"/>
      <c r="K8" s="403"/>
      <c r="L8" s="401" t="s">
        <v>417</v>
      </c>
      <c r="M8" s="402"/>
      <c r="N8" s="402"/>
      <c r="O8" s="402"/>
      <c r="P8" s="402"/>
      <c r="Q8" s="402"/>
      <c r="R8" s="402"/>
      <c r="S8" s="403"/>
      <c r="T8" s="108"/>
      <c r="U8" s="109"/>
      <c r="V8" s="110" t="s">
        <v>418</v>
      </c>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c r="CY8" s="261"/>
      <c r="CZ8" s="261"/>
      <c r="DA8" s="261"/>
      <c r="DB8" s="261"/>
      <c r="DC8" s="261"/>
      <c r="DD8" s="261"/>
      <c r="DE8" s="261"/>
      <c r="DF8" s="261"/>
      <c r="DG8" s="261"/>
      <c r="DH8" s="261"/>
      <c r="DI8" s="261"/>
      <c r="DJ8" s="261"/>
      <c r="DK8" s="261"/>
      <c r="DL8" s="261"/>
      <c r="DM8" s="261"/>
      <c r="DN8" s="261"/>
      <c r="DO8" s="261"/>
      <c r="DP8" s="261"/>
      <c r="DQ8" s="261"/>
      <c r="DR8" s="261"/>
      <c r="DS8" s="261"/>
      <c r="DT8" s="261"/>
      <c r="DU8" s="261"/>
      <c r="DV8" s="261"/>
      <c r="DW8" s="261"/>
      <c r="DX8" s="261"/>
      <c r="DY8" s="261"/>
      <c r="DZ8" s="261"/>
      <c r="EA8" s="261"/>
      <c r="EB8" s="261"/>
      <c r="EC8" s="261"/>
      <c r="ED8" s="261"/>
      <c r="EE8" s="261"/>
      <c r="EF8" s="261"/>
      <c r="EG8" s="261"/>
      <c r="EH8" s="261"/>
      <c r="EI8" s="261"/>
      <c r="EJ8" s="261"/>
      <c r="EK8" s="261"/>
      <c r="EL8" s="261"/>
      <c r="EM8" s="261"/>
      <c r="EN8" s="261"/>
      <c r="EO8" s="261"/>
      <c r="EP8" s="261"/>
      <c r="EQ8" s="261"/>
      <c r="ER8" s="261"/>
      <c r="ES8" s="261"/>
      <c r="ET8" s="261"/>
      <c r="EU8" s="261"/>
      <c r="EV8" s="261"/>
      <c r="EW8" s="261"/>
      <c r="EX8" s="261"/>
      <c r="EY8" s="261"/>
      <c r="EZ8" s="261"/>
      <c r="FA8" s="261"/>
      <c r="FB8" s="261"/>
      <c r="FC8" s="261"/>
      <c r="FD8" s="261"/>
      <c r="FE8" s="261"/>
      <c r="FF8" s="261"/>
      <c r="FG8" s="261"/>
      <c r="FH8" s="261"/>
      <c r="FI8" s="261"/>
      <c r="FJ8" s="261"/>
      <c r="FK8" s="261"/>
      <c r="FL8" s="261"/>
      <c r="FM8" s="261"/>
      <c r="FN8" s="261"/>
      <c r="FO8" s="261"/>
      <c r="FP8" s="261"/>
      <c r="FQ8" s="261"/>
      <c r="FR8" s="261"/>
      <c r="FS8" s="261"/>
      <c r="FT8" s="261"/>
      <c r="FU8" s="261"/>
      <c r="FV8" s="261"/>
      <c r="FW8" s="261"/>
      <c r="FX8" s="261"/>
      <c r="FY8" s="261"/>
      <c r="FZ8" s="261"/>
      <c r="GA8" s="261"/>
      <c r="GB8" s="261"/>
      <c r="GC8" s="261"/>
      <c r="GD8" s="261"/>
      <c r="GE8" s="261"/>
      <c r="GF8" s="261"/>
      <c r="GG8" s="261"/>
      <c r="GH8" s="261"/>
      <c r="GI8" s="261"/>
      <c r="GJ8" s="261"/>
      <c r="GK8" s="261"/>
      <c r="GL8" s="261"/>
      <c r="GM8" s="261"/>
      <c r="GN8" s="261"/>
      <c r="GO8" s="261"/>
      <c r="GP8" s="261"/>
      <c r="GQ8" s="261"/>
      <c r="GR8" s="261"/>
      <c r="GS8" s="261"/>
      <c r="GT8" s="261"/>
      <c r="GU8" s="261"/>
      <c r="GV8" s="261"/>
      <c r="GW8" s="261"/>
      <c r="GX8" s="261"/>
      <c r="GY8" s="261"/>
      <c r="GZ8" s="261"/>
      <c r="HA8" s="261"/>
      <c r="HB8" s="261"/>
      <c r="HC8" s="261"/>
      <c r="HD8" s="261"/>
      <c r="HE8" s="261"/>
      <c r="HF8" s="261"/>
      <c r="HG8" s="261"/>
      <c r="HH8" s="261"/>
      <c r="HI8" s="261"/>
      <c r="HJ8" s="261"/>
      <c r="HK8" s="261"/>
      <c r="HL8" s="261"/>
      <c r="HM8" s="261"/>
      <c r="HN8" s="261"/>
      <c r="HO8" s="261"/>
      <c r="HP8" s="261"/>
      <c r="HQ8" s="261"/>
      <c r="HR8" s="261"/>
      <c r="HS8" s="261"/>
      <c r="HT8" s="261"/>
      <c r="HU8" s="261"/>
      <c r="HV8" s="261"/>
      <c r="HW8" s="261"/>
      <c r="HX8" s="261"/>
      <c r="HY8" s="261"/>
      <c r="HZ8" s="261"/>
      <c r="IA8" s="261"/>
      <c r="IB8" s="261"/>
      <c r="IC8" s="261"/>
      <c r="ID8" s="261"/>
      <c r="IE8" s="261"/>
      <c r="IF8" s="261"/>
      <c r="IG8" s="261"/>
      <c r="IH8" s="261"/>
      <c r="II8" s="261"/>
      <c r="IJ8" s="261"/>
      <c r="IK8" s="261"/>
      <c r="IL8" s="261"/>
      <c r="IM8" s="261"/>
      <c r="IN8" s="261"/>
      <c r="IO8" s="261"/>
      <c r="IP8" s="261"/>
      <c r="IQ8" s="261"/>
      <c r="IR8" s="261"/>
      <c r="IS8" s="261"/>
      <c r="IT8" s="261"/>
      <c r="IU8" s="261"/>
      <c r="IV8" s="261"/>
      <c r="IW8" s="261"/>
      <c r="IX8" s="261"/>
      <c r="IY8" s="261"/>
      <c r="IZ8" s="261"/>
      <c r="JA8" s="261"/>
      <c r="JB8" s="261"/>
      <c r="JC8" s="261"/>
      <c r="JD8" s="261"/>
      <c r="JE8" s="261"/>
      <c r="JF8" s="261"/>
      <c r="JG8" s="261"/>
      <c r="JH8" s="261"/>
      <c r="JI8" s="261"/>
      <c r="JJ8" s="261"/>
      <c r="JK8" s="261"/>
      <c r="JL8" s="261"/>
      <c r="JM8" s="261"/>
      <c r="JN8" s="261"/>
      <c r="JO8" s="261"/>
      <c r="JP8" s="261"/>
      <c r="JQ8" s="261"/>
      <c r="JR8" s="261"/>
    </row>
    <row r="9" spans="1:278" s="13" customFormat="1" ht="123" customHeight="1" thickTop="1">
      <c r="A9" s="407"/>
      <c r="B9" s="408"/>
      <c r="C9" s="410"/>
      <c r="D9" s="412"/>
      <c r="E9" s="414"/>
      <c r="F9" s="214" t="s">
        <v>292</v>
      </c>
      <c r="G9" s="214" t="s">
        <v>294</v>
      </c>
      <c r="H9" s="214" t="s">
        <v>419</v>
      </c>
      <c r="I9" s="214" t="s">
        <v>296</v>
      </c>
      <c r="J9" s="115" t="s">
        <v>420</v>
      </c>
      <c r="K9" s="214" t="s">
        <v>302</v>
      </c>
      <c r="L9" s="214" t="s">
        <v>421</v>
      </c>
      <c r="M9" s="215" t="s">
        <v>422</v>
      </c>
      <c r="N9" s="214" t="s">
        <v>423</v>
      </c>
      <c r="O9" s="214" t="s">
        <v>424</v>
      </c>
      <c r="P9" s="214" t="s">
        <v>425</v>
      </c>
      <c r="Q9" s="214" t="s">
        <v>426</v>
      </c>
      <c r="R9" s="115" t="s">
        <v>427</v>
      </c>
      <c r="S9" s="214" t="s">
        <v>428</v>
      </c>
      <c r="T9" s="111" t="s">
        <v>304</v>
      </c>
      <c r="U9" s="111" t="s">
        <v>306</v>
      </c>
      <c r="V9" s="112" t="s">
        <v>429</v>
      </c>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row>
    <row r="10" spans="1:278" ht="38.25">
      <c r="A10" s="376">
        <v>1</v>
      </c>
      <c r="B10" s="376" t="str">
        <f>'5. Identificación de Riesgos'!B10:B19</f>
        <v>Demora en los procesos precontractuales y contractuales de infraestructura física de alta y media alta complejidad</v>
      </c>
      <c r="C10" s="255" t="str">
        <f>'5. Identificación de Riesgos'!D10</f>
        <v>1. Falta de oportunidad en la identificación, seguimiento y tratamiento a las situaciones de origen externo, en las fases precontractual y de ejecución de las obras</v>
      </c>
      <c r="D10" s="209"/>
      <c r="E10" s="103" t="s">
        <v>430</v>
      </c>
      <c r="F10" s="208" t="s">
        <v>431</v>
      </c>
      <c r="G10" s="208" t="s">
        <v>431</v>
      </c>
      <c r="H10" s="208" t="s">
        <v>432</v>
      </c>
      <c r="I10" s="208" t="s">
        <v>431</v>
      </c>
      <c r="J10" s="213">
        <f>COUNTIF(F10:I10,"SI")/4</f>
        <v>0.75</v>
      </c>
      <c r="K10" s="404">
        <f>AVERAGE(J10:J15)</f>
        <v>0.75</v>
      </c>
      <c r="L10" s="210" t="str">
        <f>'5. Identificación de Riesgos'!I10</f>
        <v>Incumplimiento de las metas establecidas</v>
      </c>
      <c r="M10" s="103" t="s">
        <v>433</v>
      </c>
      <c r="N10" s="208" t="s">
        <v>431</v>
      </c>
      <c r="O10" s="208" t="s">
        <v>431</v>
      </c>
      <c r="P10" s="208" t="s">
        <v>431</v>
      </c>
      <c r="Q10" s="208" t="s">
        <v>431</v>
      </c>
      <c r="R10" s="213">
        <f>SUM(COUNTIF(N10,"SI")*25%,COUNTIF(O10,"SI")*40%,COUNTIF(P10,"SI")*25%,COUNTIF(Q10,"SI")*10%)</f>
        <v>1</v>
      </c>
      <c r="S10" s="404">
        <f>AVERAGE(R10:R13)</f>
        <v>1</v>
      </c>
      <c r="T10" s="405" t="str">
        <f>CONCATENATE(INDEX('8- Politicas de admiistracion '!$B$6:$F$10,MATCH(ROUND(IF((RIGHT('5. Identificación de Riesgos'!H10,1)-'6. Valoración Controles'!K10)&lt;1,1,(RIGHT('5. Identificación de Riesgos'!H10,1)-'6. Valoración Controles'!K10)),0),'8- Politicas de admiistracion '!$F$6:$F$10,0),1)," - ",ROUND(IF((RIGHT('5. Identificación de Riesgos'!H10,1)-'6. Valoración Controles'!K10)&lt;1,1,(RIGHT('5. Identificación de Riesgos'!H10,1)-'6. Valoración Controles'!K10)),0))</f>
        <v>Baja - 2</v>
      </c>
      <c r="U10" s="376" t="str">
        <f>CONCATENATE(INDEX('8- Politicas de admiistracion '!$B$17:$F$21,MATCH(ROUND(IF((RIGHT('5. Identificación de Riesgos'!M10,1)-'6. Valoración Controles'!S10)&lt;1,1,(RIGHT('5. Identificación de Riesgos'!M10,1)-'6. Valoración Controles'!S10)),0),'8- Politicas de admiistracion '!$F$17:$F$21,0),1)," - ",ROUND(IF((RIGHT('5. Identificación de Riesgos'!M10,1)-'6. Valoración Controles'!S10)&lt;1,1,(RIGHT('5. Identificación de Riesgos'!M10,1)-'6. Valoración Controles'!S10)),0))</f>
        <v>Menor - 2</v>
      </c>
      <c r="V10" s="376" t="str">
        <f>CONCATENATE(VLOOKUP((LEFT(T10,LEN(T10)-4)&amp;LEFT(U10,LEN(U10)-4)),'9- Matriz de Calor '!$D$17:$E$41,2,0)," - ",RIGHT(T10,1)*RIGHT(U10,1))</f>
        <v>Moderado - 4</v>
      </c>
    </row>
    <row r="11" spans="1:278" ht="30" customHeight="1">
      <c r="A11" s="376"/>
      <c r="B11" s="376"/>
      <c r="C11" s="255" t="str">
        <f>'5. Identificación de Riesgos'!D11</f>
        <v>2. Demoras en la gestión de aprobación de permisos o autorizaciones requeridas para el inicio de la actividad contratada</v>
      </c>
      <c r="D11" s="209"/>
      <c r="E11" s="103" t="s">
        <v>434</v>
      </c>
      <c r="F11" s="208" t="s">
        <v>431</v>
      </c>
      <c r="G11" s="208" t="s">
        <v>431</v>
      </c>
      <c r="H11" s="208" t="s">
        <v>432</v>
      </c>
      <c r="I11" s="208" t="s">
        <v>431</v>
      </c>
      <c r="J11" s="213">
        <f t="shared" ref="J11:J29" si="0">COUNTIF(F11:I11,"SI")/4</f>
        <v>0.75</v>
      </c>
      <c r="K11" s="404"/>
      <c r="L11" s="210" t="str">
        <f>'5. Identificación de Riesgos'!I11</f>
        <v>Incumplimiento de las metas establecidas</v>
      </c>
      <c r="M11" s="103" t="s">
        <v>435</v>
      </c>
      <c r="N11" s="208" t="s">
        <v>431</v>
      </c>
      <c r="O11" s="208" t="s">
        <v>431</v>
      </c>
      <c r="P11" s="208" t="s">
        <v>431</v>
      </c>
      <c r="Q11" s="208" t="s">
        <v>431</v>
      </c>
      <c r="R11" s="213">
        <f t="shared" ref="R11:R19" si="1">SUM(COUNTIF(N11,"SI")*25%,COUNTIF(O11,"SI")*40%,COUNTIF(P11,"SI")*25%,COUNTIF(Q11,"SI")*10%)</f>
        <v>1</v>
      </c>
      <c r="S11" s="404"/>
      <c r="T11" s="405"/>
      <c r="U11" s="376"/>
      <c r="V11" s="376"/>
    </row>
    <row r="12" spans="1:278" ht="32.25" customHeight="1">
      <c r="A12" s="376"/>
      <c r="B12" s="376"/>
      <c r="C12" s="255" t="str">
        <f>'5. Identificación de Riesgos'!D12</f>
        <v>3. Cuando se presentan numerosas observaciones al proceso, afectando el cronograma a mayores tiempos</v>
      </c>
      <c r="D12" s="209"/>
      <c r="E12" s="103" t="s">
        <v>436</v>
      </c>
      <c r="F12" s="208" t="s">
        <v>431</v>
      </c>
      <c r="G12" s="208" t="s">
        <v>431</v>
      </c>
      <c r="H12" s="208" t="s">
        <v>432</v>
      </c>
      <c r="I12" s="208" t="s">
        <v>431</v>
      </c>
      <c r="J12" s="213">
        <f t="shared" si="0"/>
        <v>0.75</v>
      </c>
      <c r="K12" s="404"/>
      <c r="L12" s="210" t="str">
        <f>'5. Identificación de Riesgos'!I12</f>
        <v>Incumplimiento de las metas establecidas</v>
      </c>
      <c r="M12" s="103" t="s">
        <v>437</v>
      </c>
      <c r="N12" s="208" t="s">
        <v>431</v>
      </c>
      <c r="O12" s="208" t="s">
        <v>431</v>
      </c>
      <c r="P12" s="208" t="s">
        <v>431</v>
      </c>
      <c r="Q12" s="208" t="s">
        <v>431</v>
      </c>
      <c r="R12" s="213">
        <f t="shared" si="1"/>
        <v>1</v>
      </c>
      <c r="S12" s="404"/>
      <c r="T12" s="405"/>
      <c r="U12" s="376"/>
      <c r="V12" s="376"/>
    </row>
    <row r="13" spans="1:278" ht="38.25">
      <c r="A13" s="376"/>
      <c r="B13" s="376"/>
      <c r="C13" s="255" t="str">
        <f>'5. Identificación de Riesgos'!D13</f>
        <v>4. Por la declaración desierta de un proceso de contratación, el cual deberá ser revisado o reestructurado, para ser nuevamente publicado, implicando un tiempo superior para llegar a la adjudicación del Contrato.</v>
      </c>
      <c r="D13" s="209"/>
      <c r="E13" s="103" t="s">
        <v>438</v>
      </c>
      <c r="F13" s="208" t="s">
        <v>431</v>
      </c>
      <c r="G13" s="208" t="s">
        <v>431</v>
      </c>
      <c r="H13" s="208" t="s">
        <v>432</v>
      </c>
      <c r="I13" s="208" t="s">
        <v>431</v>
      </c>
      <c r="J13" s="213">
        <f t="shared" si="0"/>
        <v>0.75</v>
      </c>
      <c r="K13" s="404"/>
      <c r="L13" s="210" t="str">
        <f>'5. Identificación de Riesgos'!I13</f>
        <v>Incumplimiento de las metas establecidas</v>
      </c>
      <c r="M13" s="103" t="s">
        <v>439</v>
      </c>
      <c r="N13" s="208" t="s">
        <v>431</v>
      </c>
      <c r="O13" s="208" t="s">
        <v>431</v>
      </c>
      <c r="P13" s="208" t="s">
        <v>431</v>
      </c>
      <c r="Q13" s="208" t="s">
        <v>431</v>
      </c>
      <c r="R13" s="213">
        <f t="shared" si="1"/>
        <v>1</v>
      </c>
      <c r="S13" s="404"/>
      <c r="T13" s="405"/>
      <c r="U13" s="376"/>
      <c r="V13" s="376"/>
    </row>
    <row r="14" spans="1:278" ht="37.5" customHeight="1">
      <c r="A14" s="376"/>
      <c r="B14" s="376"/>
      <c r="C14" s="255" t="str">
        <f>'5. Identificación de Riesgos'!D14</f>
        <v>5. A causa de un proceso de revocatoria al acto administrativo de adjudicación, lo cual es un escenario complejo, que retrasa el inicio de la actividad que se está contratando.</v>
      </c>
      <c r="D14" s="209"/>
      <c r="E14" s="103" t="s">
        <v>438</v>
      </c>
      <c r="F14" s="208" t="s">
        <v>431</v>
      </c>
      <c r="G14" s="208" t="s">
        <v>431</v>
      </c>
      <c r="H14" s="208" t="s">
        <v>432</v>
      </c>
      <c r="I14" s="208" t="s">
        <v>431</v>
      </c>
      <c r="J14" s="213">
        <f t="shared" si="0"/>
        <v>0.75</v>
      </c>
      <c r="K14" s="404"/>
      <c r="L14" s="210" t="str">
        <f>'5. Identificación de Riesgos'!I14</f>
        <v>Incumplimiento de las metas establecidas</v>
      </c>
      <c r="M14" s="103" t="s">
        <v>440</v>
      </c>
      <c r="N14" s="208" t="s">
        <v>431</v>
      </c>
      <c r="O14" s="208" t="s">
        <v>431</v>
      </c>
      <c r="P14" s="208" t="s">
        <v>431</v>
      </c>
      <c r="Q14" s="208" t="s">
        <v>431</v>
      </c>
      <c r="R14" s="213">
        <f t="shared" si="1"/>
        <v>1</v>
      </c>
      <c r="S14" s="404"/>
      <c r="T14" s="405"/>
      <c r="U14" s="376"/>
      <c r="V14" s="376"/>
    </row>
    <row r="15" spans="1:278" ht="32.25" customHeight="1">
      <c r="A15" s="376"/>
      <c r="B15" s="376"/>
      <c r="C15" s="255" t="str">
        <f>'5. Identificación de Riesgos'!D15</f>
        <v>6.  Situaciones externas imprevisibles, de origen jurídico, de orden público u otras circunstancias que terminen por atrasar el inicio de la actividad contratada.</v>
      </c>
      <c r="D15" s="209"/>
      <c r="E15" s="103" t="s">
        <v>441</v>
      </c>
      <c r="F15" s="208" t="s">
        <v>431</v>
      </c>
      <c r="G15" s="208" t="s">
        <v>431</v>
      </c>
      <c r="H15" s="208" t="s">
        <v>432</v>
      </c>
      <c r="I15" s="208" t="s">
        <v>431</v>
      </c>
      <c r="J15" s="213">
        <f t="shared" si="0"/>
        <v>0.75</v>
      </c>
      <c r="K15" s="404"/>
      <c r="L15" s="210" t="str">
        <f>'5. Identificación de Riesgos'!I15</f>
        <v>Incumplimiento de las metas establecidas</v>
      </c>
      <c r="M15" s="114" t="s">
        <v>442</v>
      </c>
      <c r="N15" s="208" t="s">
        <v>431</v>
      </c>
      <c r="O15" s="208" t="s">
        <v>431</v>
      </c>
      <c r="P15" s="208" t="s">
        <v>431</v>
      </c>
      <c r="Q15" s="208" t="s">
        <v>431</v>
      </c>
      <c r="R15" s="213">
        <f t="shared" si="1"/>
        <v>1</v>
      </c>
      <c r="S15" s="404"/>
      <c r="T15" s="405"/>
      <c r="U15" s="376"/>
      <c r="V15" s="376"/>
    </row>
    <row r="16" spans="1:278" ht="18" hidden="1" customHeight="1">
      <c r="A16" s="376"/>
      <c r="B16" s="376"/>
      <c r="C16" s="113">
        <f>'5. Identificación de Riesgos'!D16</f>
        <v>0</v>
      </c>
      <c r="D16" s="209"/>
      <c r="E16" s="103"/>
      <c r="F16" s="208"/>
      <c r="G16" s="208"/>
      <c r="H16" s="208"/>
      <c r="I16" s="208"/>
      <c r="J16" s="213">
        <f t="shared" si="0"/>
        <v>0</v>
      </c>
      <c r="K16" s="404"/>
      <c r="L16" s="210">
        <f>'5. Identificación de Riesgos'!I16</f>
        <v>0</v>
      </c>
      <c r="M16" s="114"/>
      <c r="N16" s="208"/>
      <c r="O16" s="208"/>
      <c r="P16" s="208"/>
      <c r="Q16" s="208"/>
      <c r="R16" s="213">
        <f t="shared" si="1"/>
        <v>0</v>
      </c>
      <c r="S16" s="404"/>
      <c r="T16" s="405"/>
      <c r="U16" s="376"/>
      <c r="V16" s="376"/>
    </row>
    <row r="17" spans="1:22" ht="18" hidden="1" customHeight="1">
      <c r="A17" s="376"/>
      <c r="B17" s="376"/>
      <c r="C17" s="113">
        <f>'5. Identificación de Riesgos'!D17</f>
        <v>0</v>
      </c>
      <c r="D17" s="209"/>
      <c r="E17" s="103"/>
      <c r="F17" s="208"/>
      <c r="G17" s="208"/>
      <c r="H17" s="208"/>
      <c r="I17" s="208"/>
      <c r="J17" s="213">
        <f t="shared" si="0"/>
        <v>0</v>
      </c>
      <c r="K17" s="404"/>
      <c r="L17" s="210">
        <f>'5. Identificación de Riesgos'!I17</f>
        <v>0</v>
      </c>
      <c r="M17" s="114"/>
      <c r="N17" s="208"/>
      <c r="O17" s="208"/>
      <c r="P17" s="208"/>
      <c r="Q17" s="208"/>
      <c r="R17" s="213">
        <f t="shared" si="1"/>
        <v>0</v>
      </c>
      <c r="S17" s="404"/>
      <c r="T17" s="405"/>
      <c r="U17" s="376"/>
      <c r="V17" s="376"/>
    </row>
    <row r="18" spans="1:22" ht="18" hidden="1" customHeight="1">
      <c r="A18" s="376"/>
      <c r="B18" s="376"/>
      <c r="C18" s="113">
        <f>'5. Identificación de Riesgos'!D18</f>
        <v>0</v>
      </c>
      <c r="D18" s="209"/>
      <c r="E18" s="103"/>
      <c r="F18" s="208"/>
      <c r="G18" s="208"/>
      <c r="H18" s="208"/>
      <c r="I18" s="208"/>
      <c r="J18" s="213">
        <f t="shared" si="0"/>
        <v>0</v>
      </c>
      <c r="K18" s="404"/>
      <c r="L18" s="210">
        <f>'5. Identificación de Riesgos'!I18</f>
        <v>0</v>
      </c>
      <c r="M18" s="114"/>
      <c r="N18" s="208"/>
      <c r="O18" s="208"/>
      <c r="P18" s="208"/>
      <c r="Q18" s="208"/>
      <c r="R18" s="213">
        <f t="shared" si="1"/>
        <v>0</v>
      </c>
      <c r="S18" s="404"/>
      <c r="T18" s="405"/>
      <c r="U18" s="376"/>
      <c r="V18" s="376"/>
    </row>
    <row r="19" spans="1:22" ht="18" hidden="1" customHeight="1">
      <c r="A19" s="376"/>
      <c r="B19" s="376"/>
      <c r="C19" s="113">
        <f>'5. Identificación de Riesgos'!D19</f>
        <v>0</v>
      </c>
      <c r="D19" s="209"/>
      <c r="E19" s="103"/>
      <c r="F19" s="208"/>
      <c r="G19" s="208"/>
      <c r="H19" s="208"/>
      <c r="I19" s="208"/>
      <c r="J19" s="213">
        <f t="shared" si="0"/>
        <v>0</v>
      </c>
      <c r="K19" s="404"/>
      <c r="L19" s="210">
        <f>'5. Identificación de Riesgos'!I19</f>
        <v>0</v>
      </c>
      <c r="M19" s="114"/>
      <c r="N19" s="208"/>
      <c r="O19" s="208"/>
      <c r="P19" s="208"/>
      <c r="Q19" s="208"/>
      <c r="R19" s="213">
        <f t="shared" si="1"/>
        <v>0</v>
      </c>
      <c r="S19" s="404"/>
      <c r="T19" s="405"/>
      <c r="U19" s="376"/>
      <c r="V19" s="376"/>
    </row>
    <row r="20" spans="1:22" ht="25.5">
      <c r="A20" s="376">
        <v>2</v>
      </c>
      <c r="B20" s="376" t="str">
        <f>'5. Identificación de Riesgos'!B20:B29</f>
        <v>Riesgo en la viabilidad de la adquisición de un inmueble</v>
      </c>
      <c r="C20" s="258" t="str">
        <f>'5. Identificación de Riesgos'!D20</f>
        <v>1. Una vez se determina por algún aspecto técnico la no viabilidad para la adquisición del inmueble.</v>
      </c>
      <c r="D20" s="209"/>
      <c r="E20" s="103" t="s">
        <v>443</v>
      </c>
      <c r="F20" s="208" t="s">
        <v>431</v>
      </c>
      <c r="G20" s="208" t="s">
        <v>431</v>
      </c>
      <c r="H20" s="208" t="s">
        <v>432</v>
      </c>
      <c r="I20" s="208" t="s">
        <v>431</v>
      </c>
      <c r="J20" s="213">
        <f t="shared" si="0"/>
        <v>0.75</v>
      </c>
      <c r="K20" s="404">
        <f>AVERAGE(J20:J24)</f>
        <v>0.75</v>
      </c>
      <c r="L20" s="116" t="str">
        <f>'5. Identificación de Riesgos'!I20</f>
        <v>Interrupción o afectación en la prestación del servicio judicial</v>
      </c>
      <c r="M20" s="114" t="s">
        <v>444</v>
      </c>
      <c r="N20" s="208" t="s">
        <v>431</v>
      </c>
      <c r="O20" s="208" t="s">
        <v>431</v>
      </c>
      <c r="P20" s="208" t="s">
        <v>431</v>
      </c>
      <c r="Q20" s="208" t="s">
        <v>431</v>
      </c>
      <c r="R20" s="213">
        <f t="shared" ref="R20:R29" si="2">SUM(COUNTIF(N20,"SI")*25%,COUNTIF(O20,"SI")*40%,COUNTIF(P20,"SI")*25%,COUNTIF(Q20,"SI")*10%)</f>
        <v>1</v>
      </c>
      <c r="S20" s="404">
        <f>AVERAGE(R20:R22)</f>
        <v>1</v>
      </c>
      <c r="T20" s="405" t="str">
        <f>CONCATENATE(INDEX('8- Politicas de admiistracion '!$B$6:$F$10,MATCH(ROUND(IF((RIGHT('5. Identificación de Riesgos'!H20,1)-'6. Valoración Controles'!K20)&lt;1,1,(RIGHT('5. Identificación de Riesgos'!H20,1)-'6. Valoración Controles'!K20)),0),'8- Politicas de admiistracion '!$F$6:$F$10,0),1)," - ",ROUND(IF((RIGHT('5. Identificación de Riesgos'!H20,1)-'6. Valoración Controles'!K20)&lt;1,1,(RIGHT('5. Identificación de Riesgos'!H20,1)-'6. Valoración Controles'!K20)),0))</f>
        <v>Muy Baja - 1</v>
      </c>
      <c r="U20" s="376" t="str">
        <f>CONCATENATE(INDEX('8- Politicas de admiistracion '!$B$17:$F$21,MATCH(ROUND(IF((RIGHT('5. Identificación de Riesgos'!M20,1)-'6. Valoración Controles'!S20)&lt;1,1,(RIGHT('5. Identificación de Riesgos'!M20,1)-'6. Valoración Controles'!S20)),0),'8- Politicas de admiistracion '!$F$17:$F$21,0),1)," - ",ROUND(IF((RIGHT('5. Identificación de Riesgos'!M20,1)-'6. Valoración Controles'!S20)&lt;1,1,(RIGHT('5. Identificación de Riesgos'!M20,1)-'6. Valoración Controles'!S20)),0))</f>
        <v>Menor - 2</v>
      </c>
      <c r="V20" s="376" t="str">
        <f>CONCATENATE(VLOOKUP((LEFT(T20,LEN(T20)-4)&amp;LEFT(U20,LEN(U20)-4)),'9- Matriz de Calor '!$D$17:$E$41,2,0)," - ",RIGHT(T20,1)*RIGHT(U20,1))</f>
        <v>Bajo - 2</v>
      </c>
    </row>
    <row r="21" spans="1:22" ht="25.5">
      <c r="A21" s="376"/>
      <c r="B21" s="376"/>
      <c r="C21" s="258" t="str">
        <f>'5. Identificación de Riesgos'!D21</f>
        <v>2. Demoras en la obtención de documentos necesarios, los cuales deben ser suministrados por parte del vendedor de la propiedad.</v>
      </c>
      <c r="D21" s="209"/>
      <c r="E21" s="103" t="s">
        <v>445</v>
      </c>
      <c r="F21" s="208" t="s">
        <v>431</v>
      </c>
      <c r="G21" s="208" t="s">
        <v>431</v>
      </c>
      <c r="H21" s="208" t="s">
        <v>432</v>
      </c>
      <c r="I21" s="208" t="s">
        <v>431</v>
      </c>
      <c r="J21" s="213">
        <f t="shared" si="0"/>
        <v>0.75</v>
      </c>
      <c r="K21" s="404"/>
      <c r="L21" s="116" t="str">
        <f>'5. Identificación de Riesgos'!I21</f>
        <v>Interrupción o afectación en la prestación del servicio judicial</v>
      </c>
      <c r="M21" s="114" t="s">
        <v>446</v>
      </c>
      <c r="N21" s="208" t="s">
        <v>431</v>
      </c>
      <c r="O21" s="208" t="s">
        <v>431</v>
      </c>
      <c r="P21" s="208" t="s">
        <v>431</v>
      </c>
      <c r="Q21" s="208" t="s">
        <v>431</v>
      </c>
      <c r="R21" s="213">
        <f t="shared" si="2"/>
        <v>1</v>
      </c>
      <c r="S21" s="404"/>
      <c r="T21" s="405"/>
      <c r="U21" s="376"/>
      <c r="V21" s="376"/>
    </row>
    <row r="22" spans="1:22" ht="25.5">
      <c r="A22" s="376"/>
      <c r="B22" s="376"/>
      <c r="C22" s="258" t="str">
        <f>'5. Identificación de Riesgos'!D22</f>
        <v>3. Cuando se presenta algún hallazgo, lo cual amerite implementar el saneamiento correspondiente.</v>
      </c>
      <c r="D22" s="209"/>
      <c r="E22" s="103" t="s">
        <v>447</v>
      </c>
      <c r="F22" s="208" t="s">
        <v>431</v>
      </c>
      <c r="G22" s="208" t="s">
        <v>431</v>
      </c>
      <c r="H22" s="208" t="s">
        <v>432</v>
      </c>
      <c r="I22" s="208" t="s">
        <v>431</v>
      </c>
      <c r="J22" s="213">
        <f t="shared" si="0"/>
        <v>0.75</v>
      </c>
      <c r="K22" s="404"/>
      <c r="L22" s="116" t="str">
        <f>'5. Identificación de Riesgos'!I22</f>
        <v>Interrupción o afectación en la prestación del servicio judicial</v>
      </c>
      <c r="M22" s="114" t="s">
        <v>448</v>
      </c>
      <c r="N22" s="208" t="s">
        <v>431</v>
      </c>
      <c r="O22" s="208" t="s">
        <v>431</v>
      </c>
      <c r="P22" s="208" t="s">
        <v>431</v>
      </c>
      <c r="Q22" s="208" t="s">
        <v>431</v>
      </c>
      <c r="R22" s="213">
        <f t="shared" si="2"/>
        <v>1</v>
      </c>
      <c r="S22" s="404"/>
      <c r="T22" s="405"/>
      <c r="U22" s="376"/>
      <c r="V22" s="376"/>
    </row>
    <row r="23" spans="1:22" ht="36" customHeight="1">
      <c r="A23" s="376"/>
      <c r="B23" s="376"/>
      <c r="C23" s="258" t="str">
        <f>'5. Identificación de Riesgos'!D23</f>
        <v>4. Al momento de evidenciarse un uso de suelo no compatible con el de justicia y sea necesario realizar un plan de implantación, según lo exija el ente territorial.</v>
      </c>
      <c r="D23" s="209"/>
      <c r="E23" s="103" t="s">
        <v>449</v>
      </c>
      <c r="F23" s="208" t="s">
        <v>431</v>
      </c>
      <c r="G23" s="208" t="s">
        <v>431</v>
      </c>
      <c r="H23" s="208" t="s">
        <v>432</v>
      </c>
      <c r="I23" s="208" t="s">
        <v>431</v>
      </c>
      <c r="J23" s="213">
        <f t="shared" si="0"/>
        <v>0.75</v>
      </c>
      <c r="K23" s="404"/>
      <c r="L23" s="116" t="str">
        <f>'5. Identificación de Riesgos'!I23</f>
        <v>Interrupción o afectación en la prestación del servicio judicial</v>
      </c>
      <c r="M23" s="114" t="s">
        <v>450</v>
      </c>
      <c r="N23" s="208" t="s">
        <v>431</v>
      </c>
      <c r="O23" s="208" t="s">
        <v>431</v>
      </c>
      <c r="P23" s="208" t="s">
        <v>431</v>
      </c>
      <c r="Q23" s="208" t="s">
        <v>431</v>
      </c>
      <c r="R23" s="213">
        <f t="shared" si="2"/>
        <v>1</v>
      </c>
      <c r="S23" s="404"/>
      <c r="T23" s="405"/>
      <c r="U23" s="376"/>
      <c r="V23" s="376"/>
    </row>
    <row r="24" spans="1:22" ht="25.5">
      <c r="A24" s="376"/>
      <c r="B24" s="376"/>
      <c r="C24" s="258" t="str">
        <f>'5. Identificación de Riesgos'!D24</f>
        <v>5. Cuando no hay claridad en la aplicación de la norma urbana del inmueble.</v>
      </c>
      <c r="D24" s="209"/>
      <c r="E24" s="103" t="s">
        <v>451</v>
      </c>
      <c r="F24" s="208" t="s">
        <v>431</v>
      </c>
      <c r="G24" s="208" t="s">
        <v>431</v>
      </c>
      <c r="H24" s="208" t="s">
        <v>432</v>
      </c>
      <c r="I24" s="208" t="s">
        <v>431</v>
      </c>
      <c r="J24" s="213">
        <f t="shared" si="0"/>
        <v>0.75</v>
      </c>
      <c r="K24" s="404"/>
      <c r="L24" s="116" t="str">
        <f>'5. Identificación de Riesgos'!I24</f>
        <v>Interrupción o afectación en la prestación del servicio judicial</v>
      </c>
      <c r="M24" s="114" t="s">
        <v>452</v>
      </c>
      <c r="N24" s="208" t="s">
        <v>431</v>
      </c>
      <c r="O24" s="208" t="s">
        <v>431</v>
      </c>
      <c r="P24" s="208" t="s">
        <v>431</v>
      </c>
      <c r="Q24" s="208" t="s">
        <v>431</v>
      </c>
      <c r="R24" s="213">
        <f t="shared" si="2"/>
        <v>1</v>
      </c>
      <c r="S24" s="404"/>
      <c r="T24" s="405"/>
      <c r="U24" s="376"/>
      <c r="V24" s="376"/>
    </row>
    <row r="25" spans="1:22" ht="18" hidden="1" customHeight="1">
      <c r="A25" s="376"/>
      <c r="B25" s="376"/>
      <c r="C25" s="113">
        <f>'5. Identificación de Riesgos'!D25</f>
        <v>0</v>
      </c>
      <c r="D25" s="209"/>
      <c r="E25" s="103"/>
      <c r="F25" s="208"/>
      <c r="G25" s="208"/>
      <c r="H25" s="208"/>
      <c r="I25" s="208"/>
      <c r="J25" s="213">
        <f t="shared" si="0"/>
        <v>0</v>
      </c>
      <c r="K25" s="404"/>
      <c r="L25" s="116">
        <f>'5. Identificación de Riesgos'!I25</f>
        <v>0</v>
      </c>
      <c r="M25" s="114"/>
      <c r="N25" s="208"/>
      <c r="O25" s="208"/>
      <c r="P25" s="208"/>
      <c r="Q25" s="208"/>
      <c r="R25" s="213">
        <f t="shared" si="2"/>
        <v>0</v>
      </c>
      <c r="S25" s="404"/>
      <c r="T25" s="405"/>
      <c r="U25" s="376"/>
      <c r="V25" s="376"/>
    </row>
    <row r="26" spans="1:22" ht="18" hidden="1" customHeight="1">
      <c r="A26" s="376"/>
      <c r="B26" s="376"/>
      <c r="C26" s="113">
        <f>'5. Identificación de Riesgos'!D26</f>
        <v>0</v>
      </c>
      <c r="D26" s="209"/>
      <c r="E26" s="103"/>
      <c r="F26" s="208"/>
      <c r="G26" s="208"/>
      <c r="H26" s="208"/>
      <c r="I26" s="208"/>
      <c r="J26" s="213">
        <f t="shared" si="0"/>
        <v>0</v>
      </c>
      <c r="K26" s="404"/>
      <c r="L26" s="116">
        <f>'5. Identificación de Riesgos'!I26</f>
        <v>0</v>
      </c>
      <c r="M26" s="114"/>
      <c r="N26" s="208"/>
      <c r="O26" s="208"/>
      <c r="P26" s="208"/>
      <c r="Q26" s="208"/>
      <c r="R26" s="213">
        <f t="shared" si="2"/>
        <v>0</v>
      </c>
      <c r="S26" s="404"/>
      <c r="T26" s="405"/>
      <c r="U26" s="376"/>
      <c r="V26" s="376"/>
    </row>
    <row r="27" spans="1:22" ht="18" hidden="1" customHeight="1">
      <c r="A27" s="376"/>
      <c r="B27" s="376"/>
      <c r="C27" s="113">
        <f>'5. Identificación de Riesgos'!D27</f>
        <v>0</v>
      </c>
      <c r="D27" s="209"/>
      <c r="E27" s="103"/>
      <c r="F27" s="208"/>
      <c r="G27" s="208"/>
      <c r="H27" s="208"/>
      <c r="I27" s="208"/>
      <c r="J27" s="213">
        <f t="shared" si="0"/>
        <v>0</v>
      </c>
      <c r="K27" s="404"/>
      <c r="L27" s="116">
        <f>'5. Identificación de Riesgos'!I27</f>
        <v>0</v>
      </c>
      <c r="M27" s="114"/>
      <c r="N27" s="208"/>
      <c r="O27" s="208"/>
      <c r="P27" s="208"/>
      <c r="Q27" s="208"/>
      <c r="R27" s="213">
        <f t="shared" si="2"/>
        <v>0</v>
      </c>
      <c r="S27" s="404"/>
      <c r="T27" s="405"/>
      <c r="U27" s="376"/>
      <c r="V27" s="376"/>
    </row>
    <row r="28" spans="1:22" ht="18" hidden="1" customHeight="1">
      <c r="A28" s="376"/>
      <c r="B28" s="376"/>
      <c r="C28" s="113">
        <f>'5. Identificación de Riesgos'!D28</f>
        <v>0</v>
      </c>
      <c r="D28" s="209"/>
      <c r="E28" s="103"/>
      <c r="F28" s="208"/>
      <c r="G28" s="208"/>
      <c r="H28" s="208"/>
      <c r="I28" s="208"/>
      <c r="J28" s="213">
        <f t="shared" si="0"/>
        <v>0</v>
      </c>
      <c r="K28" s="404"/>
      <c r="L28" s="116">
        <f>'5. Identificación de Riesgos'!I28</f>
        <v>0</v>
      </c>
      <c r="M28" s="114"/>
      <c r="N28" s="208"/>
      <c r="O28" s="208"/>
      <c r="P28" s="208"/>
      <c r="Q28" s="208"/>
      <c r="R28" s="213">
        <f t="shared" si="2"/>
        <v>0</v>
      </c>
      <c r="S28" s="404"/>
      <c r="T28" s="405"/>
      <c r="U28" s="376"/>
      <c r="V28" s="376"/>
    </row>
    <row r="29" spans="1:22" ht="18" hidden="1" customHeight="1">
      <c r="A29" s="376"/>
      <c r="B29" s="376"/>
      <c r="C29" s="113">
        <f>'5. Identificación de Riesgos'!D29</f>
        <v>0</v>
      </c>
      <c r="D29" s="209"/>
      <c r="E29" s="103"/>
      <c r="F29" s="208"/>
      <c r="G29" s="208"/>
      <c r="H29" s="208"/>
      <c r="I29" s="208"/>
      <c r="J29" s="213">
        <f t="shared" si="0"/>
        <v>0</v>
      </c>
      <c r="K29" s="404"/>
      <c r="L29" s="116">
        <f>'5. Identificación de Riesgos'!I29</f>
        <v>0</v>
      </c>
      <c r="M29" s="114"/>
      <c r="N29" s="208"/>
      <c r="O29" s="208"/>
      <c r="P29" s="208"/>
      <c r="Q29" s="208"/>
      <c r="R29" s="213">
        <f t="shared" si="2"/>
        <v>0</v>
      </c>
      <c r="S29" s="404"/>
      <c r="T29" s="405"/>
      <c r="U29" s="376"/>
      <c r="V29" s="376"/>
    </row>
    <row r="30" spans="1:22" ht="25.5">
      <c r="A30" s="376">
        <v>3</v>
      </c>
      <c r="B30" s="376" t="str">
        <f>'5. Identificación de Riesgos'!B30:B39</f>
        <v>Retrasos en la ejecución de consultorías de estudios técnicos y diseños de infraestructura física de alta y media alta complejidad</v>
      </c>
      <c r="C30" s="113" t="str">
        <f>'5. Identificación de Riesgos'!D30</f>
        <v>1. Cuando se presenta un cambio y/o una revisión de la norma urbanística aplicable</v>
      </c>
      <c r="D30" s="209"/>
      <c r="E30" s="260" t="s">
        <v>453</v>
      </c>
      <c r="F30" s="208" t="s">
        <v>431</v>
      </c>
      <c r="G30" s="208" t="s">
        <v>431</v>
      </c>
      <c r="H30" s="208" t="s">
        <v>432</v>
      </c>
      <c r="I30" s="208" t="s">
        <v>431</v>
      </c>
      <c r="J30" s="213">
        <f t="shared" ref="J30:J89" si="3">COUNTIF(F30:I30,"SI")/4</f>
        <v>0.75</v>
      </c>
      <c r="K30" s="404">
        <f>AVERAGE(J30:J35)</f>
        <v>0.70833333333333337</v>
      </c>
      <c r="L30" s="210" t="str">
        <f>'5. Identificación de Riesgos'!I30</f>
        <v>Incumplimiento de las metas establecidas</v>
      </c>
      <c r="M30" s="114" t="s">
        <v>454</v>
      </c>
      <c r="N30" s="208" t="s">
        <v>431</v>
      </c>
      <c r="O30" s="208" t="s">
        <v>431</v>
      </c>
      <c r="P30" s="208" t="s">
        <v>431</v>
      </c>
      <c r="Q30" s="208" t="s">
        <v>431</v>
      </c>
      <c r="R30" s="213">
        <f t="shared" ref="R30:R89" si="4">SUM(COUNTIF(N30,"SI")*25%,COUNTIF(O30,"SI")*40%,COUNTIF(P30,"SI")*25%,COUNTIF(Q30,"SI")*10%)</f>
        <v>1</v>
      </c>
      <c r="S30" s="404">
        <f>AVERAGE(R30:R31)</f>
        <v>1</v>
      </c>
      <c r="T30" s="405" t="str">
        <f>CONCATENATE(INDEX('8- Politicas de admiistracion '!$B$6:$F$10,MATCH(ROUND(IF((RIGHT('5. Identificación de Riesgos'!H30,1)-'6. Valoración Controles'!K30)&lt;1,1,(RIGHT('5. Identificación de Riesgos'!H30,1)-'6. Valoración Controles'!K30)),0),'8- Politicas de admiistracion '!$F$6:$F$10,0),1)," - ",ROUND(IF((RIGHT('5. Identificación de Riesgos'!H30,1)-'6. Valoración Controles'!K30)&lt;1,1,(RIGHT('5. Identificación de Riesgos'!H30,1)-'6. Valoración Controles'!K30)),0))</f>
        <v>Muy Baja - 1</v>
      </c>
      <c r="U30" s="376" t="str">
        <f>CONCATENATE(INDEX('8- Politicas de admiistracion '!$B$17:$F$21,MATCH(ROUND(IF((RIGHT('5. Identificación de Riesgos'!M30,1)-'6. Valoración Controles'!S30)&lt;1,1,(RIGHT('5. Identificación de Riesgos'!M30,1)-'6. Valoración Controles'!S30)),0),'8- Politicas de admiistracion '!$F$17:$F$21,0),1)," - ",ROUND(IF((RIGHT('5. Identificación de Riesgos'!M30,1)-'6. Valoración Controles'!S30)&lt;1,1,(RIGHT('5. Identificación de Riesgos'!M30,1)-'6. Valoración Controles'!S30)),0))</f>
        <v>Menor - 2</v>
      </c>
      <c r="V30" s="376" t="str">
        <f>CONCATENATE(VLOOKUP((LEFT(T30,LEN(T30)-4)&amp;LEFT(U30,LEN(U30)-4)),'9- Matriz de Calor '!$D$17:$E$41,2,0)," - ",RIGHT(T30,1)*RIGHT(U30,1))</f>
        <v>Bajo - 2</v>
      </c>
    </row>
    <row r="31" spans="1:22" ht="25.5">
      <c r="A31" s="376"/>
      <c r="B31" s="376"/>
      <c r="C31" s="113" t="str">
        <f>'5. Identificación de Riesgos'!D31</f>
        <v>2. Ante la falta de claridad en la norma urbanística establecida</v>
      </c>
      <c r="D31" s="209"/>
      <c r="E31" s="260" t="s">
        <v>455</v>
      </c>
      <c r="F31" s="208" t="s">
        <v>431</v>
      </c>
      <c r="G31" s="208" t="s">
        <v>431</v>
      </c>
      <c r="H31" s="208" t="s">
        <v>432</v>
      </c>
      <c r="I31" s="208" t="s">
        <v>431</v>
      </c>
      <c r="J31" s="213">
        <f t="shared" si="3"/>
        <v>0.75</v>
      </c>
      <c r="K31" s="404"/>
      <c r="L31" s="210" t="str">
        <f>'5. Identificación de Riesgos'!I31</f>
        <v>Incumplimiento de las metas establecidas</v>
      </c>
      <c r="M31" s="114" t="s">
        <v>456</v>
      </c>
      <c r="N31" s="208" t="s">
        <v>431</v>
      </c>
      <c r="O31" s="208" t="s">
        <v>431</v>
      </c>
      <c r="P31" s="208" t="s">
        <v>431</v>
      </c>
      <c r="Q31" s="208" t="s">
        <v>431</v>
      </c>
      <c r="R31" s="213">
        <f t="shared" si="4"/>
        <v>1</v>
      </c>
      <c r="S31" s="404"/>
      <c r="T31" s="405"/>
      <c r="U31" s="376"/>
      <c r="V31" s="376"/>
    </row>
    <row r="32" spans="1:22" ht="25.5">
      <c r="A32" s="376"/>
      <c r="B32" s="376"/>
      <c r="C32" s="113" t="str">
        <f>'5. Identificación de Riesgos'!D32</f>
        <v>3. En el momento de ser necesario ajustar el programa arquitectónico</v>
      </c>
      <c r="D32" s="209"/>
      <c r="E32" s="260" t="s">
        <v>457</v>
      </c>
      <c r="F32" s="208" t="s">
        <v>431</v>
      </c>
      <c r="G32" s="208" t="s">
        <v>431</v>
      </c>
      <c r="H32" s="208" t="s">
        <v>432</v>
      </c>
      <c r="I32" s="208" t="s">
        <v>431</v>
      </c>
      <c r="J32" s="213">
        <f t="shared" si="3"/>
        <v>0.75</v>
      </c>
      <c r="K32" s="404"/>
      <c r="L32" s="210" t="str">
        <f>'5. Identificación de Riesgos'!I32</f>
        <v>Incumplimiento de las metas establecidas</v>
      </c>
      <c r="M32" s="114" t="s">
        <v>458</v>
      </c>
      <c r="N32" s="208" t="s">
        <v>431</v>
      </c>
      <c r="O32" s="208" t="s">
        <v>431</v>
      </c>
      <c r="P32" s="208" t="s">
        <v>431</v>
      </c>
      <c r="Q32" s="208" t="s">
        <v>431</v>
      </c>
      <c r="R32" s="213">
        <f t="shared" si="4"/>
        <v>1</v>
      </c>
      <c r="S32" s="404"/>
      <c r="T32" s="405"/>
      <c r="U32" s="376"/>
      <c r="V32" s="376"/>
    </row>
    <row r="33" spans="1:22" ht="25.5">
      <c r="A33" s="376"/>
      <c r="B33" s="376"/>
      <c r="C33" s="113" t="str">
        <f>'5. Identificación de Riesgos'!D33</f>
        <v>4. Cuando la calidad del diseño no cumple con los estándares requeridos</v>
      </c>
      <c r="D33" s="209"/>
      <c r="E33" s="260" t="s">
        <v>459</v>
      </c>
      <c r="F33" s="208" t="s">
        <v>431</v>
      </c>
      <c r="G33" s="208" t="s">
        <v>431</v>
      </c>
      <c r="H33" s="208" t="s">
        <v>432</v>
      </c>
      <c r="I33" s="208" t="s">
        <v>431</v>
      </c>
      <c r="J33" s="213">
        <f t="shared" si="3"/>
        <v>0.75</v>
      </c>
      <c r="K33" s="404"/>
      <c r="L33" s="210" t="str">
        <f>'5. Identificación de Riesgos'!I33</f>
        <v>Incumplimiento de las metas establecidas</v>
      </c>
      <c r="M33" s="114" t="s">
        <v>460</v>
      </c>
      <c r="N33" s="208" t="s">
        <v>431</v>
      </c>
      <c r="O33" s="208" t="s">
        <v>431</v>
      </c>
      <c r="P33" s="208" t="s">
        <v>431</v>
      </c>
      <c r="Q33" s="208" t="s">
        <v>431</v>
      </c>
      <c r="R33" s="213">
        <f t="shared" si="4"/>
        <v>1</v>
      </c>
      <c r="S33" s="404"/>
      <c r="T33" s="405"/>
      <c r="U33" s="376"/>
      <c r="V33" s="376"/>
    </row>
    <row r="34" spans="1:22" ht="25.5">
      <c r="A34" s="376"/>
      <c r="B34" s="376"/>
      <c r="C34" s="113" t="str">
        <f>'5. Identificación de Riesgos'!D34</f>
        <v>5. Demoras en la entrega de los productos de los estudios técnicos y diseños</v>
      </c>
      <c r="D34" s="209"/>
      <c r="E34" s="218" t="s">
        <v>461</v>
      </c>
      <c r="F34" s="208" t="s">
        <v>431</v>
      </c>
      <c r="G34" s="208" t="s">
        <v>431</v>
      </c>
      <c r="H34" s="208" t="s">
        <v>432</v>
      </c>
      <c r="I34" s="208" t="s">
        <v>431</v>
      </c>
      <c r="J34" s="213">
        <f t="shared" si="3"/>
        <v>0.75</v>
      </c>
      <c r="K34" s="404"/>
      <c r="L34" s="210" t="str">
        <f>'5. Identificación de Riesgos'!I34</f>
        <v>Incumplimiento de las metas establecidas</v>
      </c>
      <c r="M34" s="114" t="s">
        <v>460</v>
      </c>
      <c r="N34" s="208" t="s">
        <v>431</v>
      </c>
      <c r="O34" s="208" t="s">
        <v>431</v>
      </c>
      <c r="P34" s="208" t="s">
        <v>431</v>
      </c>
      <c r="Q34" s="208" t="s">
        <v>431</v>
      </c>
      <c r="R34" s="213">
        <f t="shared" si="4"/>
        <v>1</v>
      </c>
      <c r="S34" s="404"/>
      <c r="T34" s="405"/>
      <c r="U34" s="376"/>
      <c r="V34" s="376"/>
    </row>
    <row r="35" spans="1:22" ht="25.5">
      <c r="A35" s="376"/>
      <c r="B35" s="376"/>
      <c r="C35" s="113" t="str">
        <f>'5. Identificación de Riesgos'!D35</f>
        <v>6. Mayores tiempos en la expedición de la licencia de construcción</v>
      </c>
      <c r="D35" s="209"/>
      <c r="E35" s="103" t="s">
        <v>462</v>
      </c>
      <c r="F35" s="208" t="s">
        <v>432</v>
      </c>
      <c r="G35" s="208" t="s">
        <v>431</v>
      </c>
      <c r="H35" s="208" t="s">
        <v>432</v>
      </c>
      <c r="I35" s="208" t="s">
        <v>431</v>
      </c>
      <c r="J35" s="213">
        <f t="shared" si="3"/>
        <v>0.5</v>
      </c>
      <c r="K35" s="404"/>
      <c r="L35" s="210" t="str">
        <f>'5. Identificación de Riesgos'!I35</f>
        <v>Incumplimiento de las metas establecidas</v>
      </c>
      <c r="M35" s="114" t="s">
        <v>460</v>
      </c>
      <c r="N35" s="208" t="s">
        <v>431</v>
      </c>
      <c r="O35" s="208" t="s">
        <v>431</v>
      </c>
      <c r="P35" s="208" t="s">
        <v>431</v>
      </c>
      <c r="Q35" s="208" t="s">
        <v>431</v>
      </c>
      <c r="R35" s="213">
        <f t="shared" si="4"/>
        <v>1</v>
      </c>
      <c r="S35" s="404"/>
      <c r="T35" s="405"/>
      <c r="U35" s="376"/>
      <c r="V35" s="376"/>
    </row>
    <row r="36" spans="1:22" ht="18" hidden="1" customHeight="1">
      <c r="A36" s="376"/>
      <c r="B36" s="376"/>
      <c r="C36" s="113">
        <f>'5. Identificación de Riesgos'!D36</f>
        <v>0</v>
      </c>
      <c r="D36" s="209"/>
      <c r="E36" s="103"/>
      <c r="F36" s="208"/>
      <c r="G36" s="208"/>
      <c r="H36" s="208"/>
      <c r="I36" s="208"/>
      <c r="J36" s="213">
        <f t="shared" si="3"/>
        <v>0</v>
      </c>
      <c r="K36" s="404"/>
      <c r="L36" s="210">
        <f>'5. Identificación de Riesgos'!I36</f>
        <v>0</v>
      </c>
      <c r="M36" s="114"/>
      <c r="N36" s="208"/>
      <c r="O36" s="208"/>
      <c r="P36" s="208"/>
      <c r="Q36" s="208"/>
      <c r="R36" s="213">
        <f t="shared" si="4"/>
        <v>0</v>
      </c>
      <c r="S36" s="404"/>
      <c r="T36" s="405"/>
      <c r="U36" s="376"/>
      <c r="V36" s="376"/>
    </row>
    <row r="37" spans="1:22" ht="18" hidden="1" customHeight="1">
      <c r="A37" s="376"/>
      <c r="B37" s="376"/>
      <c r="C37" s="113">
        <f>'5. Identificación de Riesgos'!D37</f>
        <v>0</v>
      </c>
      <c r="D37" s="209"/>
      <c r="E37" s="103"/>
      <c r="F37" s="208"/>
      <c r="G37" s="208"/>
      <c r="H37" s="208"/>
      <c r="I37" s="208"/>
      <c r="J37" s="213">
        <f t="shared" si="3"/>
        <v>0</v>
      </c>
      <c r="K37" s="404"/>
      <c r="L37" s="210">
        <f>'5. Identificación de Riesgos'!I37</f>
        <v>0</v>
      </c>
      <c r="M37" s="114"/>
      <c r="N37" s="208"/>
      <c r="O37" s="208"/>
      <c r="P37" s="208"/>
      <c r="Q37" s="208"/>
      <c r="R37" s="213">
        <f t="shared" si="4"/>
        <v>0</v>
      </c>
      <c r="S37" s="404"/>
      <c r="T37" s="405"/>
      <c r="U37" s="376"/>
      <c r="V37" s="376"/>
    </row>
    <row r="38" spans="1:22" ht="18" hidden="1" customHeight="1">
      <c r="A38" s="376"/>
      <c r="B38" s="376"/>
      <c r="C38" s="113">
        <f>'5. Identificación de Riesgos'!D38</f>
        <v>0</v>
      </c>
      <c r="D38" s="209"/>
      <c r="E38" s="103"/>
      <c r="F38" s="208"/>
      <c r="G38" s="208"/>
      <c r="H38" s="208"/>
      <c r="I38" s="208"/>
      <c r="J38" s="213">
        <f t="shared" si="3"/>
        <v>0</v>
      </c>
      <c r="K38" s="404"/>
      <c r="L38" s="210">
        <f>'5. Identificación de Riesgos'!I38</f>
        <v>0</v>
      </c>
      <c r="M38" s="114"/>
      <c r="N38" s="208"/>
      <c r="O38" s="208"/>
      <c r="P38" s="208"/>
      <c r="Q38" s="208"/>
      <c r="R38" s="213">
        <f t="shared" si="4"/>
        <v>0</v>
      </c>
      <c r="S38" s="404"/>
      <c r="T38" s="405"/>
      <c r="U38" s="376"/>
      <c r="V38" s="376"/>
    </row>
    <row r="39" spans="1:22" ht="18" hidden="1" customHeight="1">
      <c r="A39" s="376"/>
      <c r="B39" s="376"/>
      <c r="C39" s="113">
        <f>'5. Identificación de Riesgos'!D39</f>
        <v>0</v>
      </c>
      <c r="D39" s="209"/>
      <c r="E39" s="103"/>
      <c r="F39" s="208"/>
      <c r="G39" s="208"/>
      <c r="H39" s="208"/>
      <c r="I39" s="208"/>
      <c r="J39" s="213">
        <f t="shared" si="3"/>
        <v>0</v>
      </c>
      <c r="K39" s="404"/>
      <c r="L39" s="210">
        <f>'5. Identificación de Riesgos'!I39</f>
        <v>0</v>
      </c>
      <c r="M39" s="114"/>
      <c r="N39" s="208"/>
      <c r="O39" s="208"/>
      <c r="P39" s="208"/>
      <c r="Q39" s="208"/>
      <c r="R39" s="213">
        <f t="shared" si="4"/>
        <v>0</v>
      </c>
      <c r="S39" s="404"/>
      <c r="T39" s="405"/>
      <c r="U39" s="376"/>
      <c r="V39" s="376"/>
    </row>
    <row r="40" spans="1:22" ht="38.25">
      <c r="A40" s="376">
        <v>4</v>
      </c>
      <c r="B40" s="376" t="str">
        <f>'5. Identificación de Riesgos'!B40:B49</f>
        <v>Demora en la ejecución de los contratos de contrucción y dotación de mobiliario en proyectos de inversión de alta y media alta complejidad</v>
      </c>
      <c r="C40" s="113" t="str">
        <f>'5. Identificación de Riesgos'!D40</f>
        <v>1. Peticiones, reclamos de la comunidad, bloqueos o problemas de orden público en la zona donde se construye la nueva sede judicial.</v>
      </c>
      <c r="D40" s="209"/>
      <c r="E40" s="103" t="s">
        <v>463</v>
      </c>
      <c r="F40" s="208" t="s">
        <v>431</v>
      </c>
      <c r="G40" s="208" t="s">
        <v>431</v>
      </c>
      <c r="H40" s="208" t="s">
        <v>431</v>
      </c>
      <c r="I40" s="208" t="s">
        <v>431</v>
      </c>
      <c r="J40" s="213">
        <f t="shared" si="3"/>
        <v>1</v>
      </c>
      <c r="K40" s="404">
        <f>AVERAGE(J40:J46)</f>
        <v>1</v>
      </c>
      <c r="L40" s="116" t="str">
        <f>'5. Identificación de Riesgos'!I40</f>
        <v>Interrupción o afectación en la prestación del servicio judicial</v>
      </c>
      <c r="M40" s="114" t="s">
        <v>464</v>
      </c>
      <c r="N40" s="208" t="s">
        <v>431</v>
      </c>
      <c r="O40" s="208" t="s">
        <v>431</v>
      </c>
      <c r="P40" s="208" t="s">
        <v>431</v>
      </c>
      <c r="Q40" s="208" t="s">
        <v>431</v>
      </c>
      <c r="R40" s="213">
        <f t="shared" si="4"/>
        <v>1</v>
      </c>
      <c r="S40" s="404">
        <f>AVERAGE(R40:R42)</f>
        <v>1</v>
      </c>
      <c r="T40" s="405" t="str">
        <f>CONCATENATE(INDEX('8- Politicas de admiistracion '!$B$6:$F$10,MATCH(ROUND(IF((RIGHT('5. Identificación de Riesgos'!H40,1)-'6. Valoración Controles'!K40)&lt;1,1,(RIGHT('5. Identificación de Riesgos'!H40,1)-'6. Valoración Controles'!K40)),0),'8- Politicas de admiistracion '!$F$6:$F$10,0),1)," - ",ROUND(IF((RIGHT('5. Identificación de Riesgos'!H40,1)-'6. Valoración Controles'!K40)&lt;1,1,(RIGHT('5. Identificación de Riesgos'!H40,1)-'6. Valoración Controles'!K40)),0))</f>
        <v>Media - 3</v>
      </c>
      <c r="U40" s="376" t="str">
        <f>CONCATENATE(INDEX('8- Politicas de admiistracion '!$B$17:$F$21,MATCH(ROUND(IF((RIGHT('5. Identificación de Riesgos'!M40,1)-'6. Valoración Controles'!S40)&lt;1,1,(RIGHT('5. Identificación de Riesgos'!M40,1)-'6. Valoración Controles'!S40)),0),'8- Politicas de admiistracion '!$F$17:$F$21,0),1)," - ",ROUND(IF((RIGHT('5. Identificación de Riesgos'!M40,1)-'6. Valoración Controles'!S40)&lt;1,1,(RIGHT('5. Identificación de Riesgos'!M40,1)-'6. Valoración Controles'!S40)),0))</f>
        <v>Menor - 2</v>
      </c>
      <c r="V40" s="376" t="str">
        <f>CONCATENATE(VLOOKUP((LEFT(T40,LEN(T40)-4)&amp;LEFT(U40,LEN(U40)-4)),'9- Matriz de Calor '!$D$17:$E$41,2,0)," - ",RIGHT(T40,1)*RIGHT(U40,1))</f>
        <v>Moderado - 6</v>
      </c>
    </row>
    <row r="41" spans="1:22" ht="25.5">
      <c r="A41" s="376"/>
      <c r="B41" s="376"/>
      <c r="C41" s="113" t="str">
        <f>'5. Identificación de Riesgos'!D41</f>
        <v>2. La capacidad, experticia o calidad del Contratista de Obra e Interventor no cumplen con las exigencias o desafíos técnicos de la obra contratada.</v>
      </c>
      <c r="D41" s="209"/>
      <c r="E41" s="103" t="s">
        <v>465</v>
      </c>
      <c r="F41" s="208" t="s">
        <v>431</v>
      </c>
      <c r="G41" s="208" t="s">
        <v>431</v>
      </c>
      <c r="H41" s="208" t="s">
        <v>431</v>
      </c>
      <c r="I41" s="208" t="s">
        <v>431</v>
      </c>
      <c r="J41" s="213">
        <f t="shared" si="3"/>
        <v>1</v>
      </c>
      <c r="K41" s="404"/>
      <c r="L41" s="116" t="str">
        <f>'5. Identificación de Riesgos'!I41</f>
        <v>Interrupción o afectación en la prestación del servicio judicial</v>
      </c>
      <c r="M41" s="114" t="s">
        <v>466</v>
      </c>
      <c r="N41" s="208" t="s">
        <v>431</v>
      </c>
      <c r="O41" s="208" t="s">
        <v>431</v>
      </c>
      <c r="P41" s="208" t="s">
        <v>431</v>
      </c>
      <c r="Q41" s="208" t="s">
        <v>431</v>
      </c>
      <c r="R41" s="213">
        <f t="shared" si="4"/>
        <v>1</v>
      </c>
      <c r="S41" s="404"/>
      <c r="T41" s="405"/>
      <c r="U41" s="376"/>
      <c r="V41" s="376"/>
    </row>
    <row r="42" spans="1:22" ht="25.5">
      <c r="A42" s="376"/>
      <c r="B42" s="376"/>
      <c r="C42" s="113" t="str">
        <f>'5. Identificación de Riesgos'!D42</f>
        <v>3. Dificultad en la disposición de recursos para la obra civil, lo que incluye mano de obra, materiales, equipos, recursos financieros, etc.</v>
      </c>
      <c r="D42" s="209"/>
      <c r="E42" s="103" t="s">
        <v>467</v>
      </c>
      <c r="F42" s="208" t="s">
        <v>431</v>
      </c>
      <c r="G42" s="208" t="s">
        <v>431</v>
      </c>
      <c r="H42" s="208" t="s">
        <v>431</v>
      </c>
      <c r="I42" s="208" t="s">
        <v>431</v>
      </c>
      <c r="J42" s="213">
        <f t="shared" si="3"/>
        <v>1</v>
      </c>
      <c r="K42" s="404"/>
      <c r="L42" s="116" t="str">
        <f>'5. Identificación de Riesgos'!I42</f>
        <v>Interrupción o afectación en la prestación del servicio judicial</v>
      </c>
      <c r="M42" s="114" t="s">
        <v>468</v>
      </c>
      <c r="N42" s="208" t="s">
        <v>431</v>
      </c>
      <c r="O42" s="208" t="s">
        <v>431</v>
      </c>
      <c r="P42" s="208" t="s">
        <v>431</v>
      </c>
      <c r="Q42" s="208" t="s">
        <v>431</v>
      </c>
      <c r="R42" s="213">
        <f t="shared" si="4"/>
        <v>1</v>
      </c>
      <c r="S42" s="404"/>
      <c r="T42" s="405"/>
      <c r="U42" s="376"/>
      <c r="V42" s="376"/>
    </row>
    <row r="43" spans="1:22" ht="25.5">
      <c r="A43" s="376"/>
      <c r="B43" s="376"/>
      <c r="C43" s="113" t="str">
        <f>'5. Identificación de Riesgos'!D43</f>
        <v>4. Al estar relacionado con procesos de liquidación de otros Contratos, por la demora en adquisiciones o contrataciones que deben ser formalizadas.</v>
      </c>
      <c r="D43" s="209"/>
      <c r="E43" s="103" t="s">
        <v>469</v>
      </c>
      <c r="F43" s="208" t="s">
        <v>431</v>
      </c>
      <c r="G43" s="208" t="s">
        <v>431</v>
      </c>
      <c r="H43" s="208" t="s">
        <v>431</v>
      </c>
      <c r="I43" s="208" t="s">
        <v>431</v>
      </c>
      <c r="J43" s="213">
        <f t="shared" si="3"/>
        <v>1</v>
      </c>
      <c r="K43" s="404"/>
      <c r="L43" s="116" t="str">
        <f>'5. Identificación de Riesgos'!I43</f>
        <v>Interrupción o afectación en la prestación del servicio judicial</v>
      </c>
      <c r="M43" s="114" t="s">
        <v>470</v>
      </c>
      <c r="N43" s="208" t="s">
        <v>431</v>
      </c>
      <c r="O43" s="208" t="s">
        <v>431</v>
      </c>
      <c r="P43" s="208" t="s">
        <v>431</v>
      </c>
      <c r="Q43" s="208" t="s">
        <v>431</v>
      </c>
      <c r="R43" s="213">
        <f t="shared" si="4"/>
        <v>1</v>
      </c>
      <c r="S43" s="404"/>
      <c r="T43" s="405"/>
      <c r="U43" s="376"/>
      <c r="V43" s="376"/>
    </row>
    <row r="44" spans="1:22" ht="38.25">
      <c r="A44" s="376"/>
      <c r="B44" s="376"/>
      <c r="C44" s="113" t="str">
        <f>'5. Identificación de Riesgos'!D44</f>
        <v>5. Por cambios en las administraciones municipales, las cuales interfieren en el proceso constructivo de la nueva sede judicial que está en etapa inicial o se encuentra en marcha.</v>
      </c>
      <c r="D44" s="209"/>
      <c r="E44" s="103" t="s">
        <v>471</v>
      </c>
      <c r="F44" s="208" t="s">
        <v>431</v>
      </c>
      <c r="G44" s="208" t="s">
        <v>431</v>
      </c>
      <c r="H44" s="208" t="s">
        <v>431</v>
      </c>
      <c r="I44" s="208" t="s">
        <v>431</v>
      </c>
      <c r="J44" s="213">
        <f t="shared" si="3"/>
        <v>1</v>
      </c>
      <c r="K44" s="404"/>
      <c r="L44" s="116" t="str">
        <f>'5. Identificación de Riesgos'!I44</f>
        <v>Interrupción o afectación en la prestación del servicio judicial</v>
      </c>
      <c r="M44" s="114" t="s">
        <v>472</v>
      </c>
      <c r="N44" s="208" t="s">
        <v>431</v>
      </c>
      <c r="O44" s="208" t="s">
        <v>431</v>
      </c>
      <c r="P44" s="208" t="s">
        <v>431</v>
      </c>
      <c r="Q44" s="208" t="s">
        <v>431</v>
      </c>
      <c r="R44" s="213">
        <f t="shared" si="4"/>
        <v>1</v>
      </c>
      <c r="S44" s="404"/>
      <c r="T44" s="405"/>
      <c r="U44" s="376"/>
      <c r="V44" s="376"/>
    </row>
    <row r="45" spans="1:22" ht="37.5" customHeight="1">
      <c r="A45" s="376"/>
      <c r="B45" s="376"/>
      <c r="C45" s="255" t="str">
        <f>'5. Identificación de Riesgos'!D45</f>
        <v>6. Cuando por incumplimientos del Constructor, el proyecto recibe alguna sanción de alguna autoridad de orden laboral, constructivo, sanitario, ambiental, de tránsito, etc.</v>
      </c>
      <c r="D45" s="209"/>
      <c r="E45" s="103" t="s">
        <v>473</v>
      </c>
      <c r="F45" s="208" t="s">
        <v>431</v>
      </c>
      <c r="G45" s="208" t="s">
        <v>431</v>
      </c>
      <c r="H45" s="208" t="s">
        <v>431</v>
      </c>
      <c r="I45" s="208" t="s">
        <v>431</v>
      </c>
      <c r="J45" s="213">
        <f t="shared" si="3"/>
        <v>1</v>
      </c>
      <c r="K45" s="404"/>
      <c r="L45" s="116" t="str">
        <f>'5. Identificación de Riesgos'!I45</f>
        <v>Interrupción o afectación en la prestación del servicio judicial</v>
      </c>
      <c r="M45" s="114" t="s">
        <v>466</v>
      </c>
      <c r="N45" s="208" t="s">
        <v>431</v>
      </c>
      <c r="O45" s="208" t="s">
        <v>431</v>
      </c>
      <c r="P45" s="208" t="s">
        <v>431</v>
      </c>
      <c r="Q45" s="208" t="s">
        <v>431</v>
      </c>
      <c r="R45" s="213">
        <f t="shared" si="4"/>
        <v>1</v>
      </c>
      <c r="S45" s="404"/>
      <c r="T45" s="405"/>
      <c r="U45" s="376"/>
      <c r="V45" s="376"/>
    </row>
    <row r="46" spans="1:22" ht="38.25">
      <c r="A46" s="376"/>
      <c r="B46" s="376"/>
      <c r="C46" s="113" t="str">
        <f>'5. Identificación de Riesgos'!D46</f>
        <v>7. En el evento que se presentan observaciones, falta de información, planos, procedimientos constructivos, permisos, licencias, autorizaciones u otros que debieron conformar los estudios técnicos y diseños.</v>
      </c>
      <c r="D46" s="209"/>
      <c r="E46" s="103" t="s">
        <v>474</v>
      </c>
      <c r="F46" s="208" t="s">
        <v>431</v>
      </c>
      <c r="G46" s="208" t="s">
        <v>431</v>
      </c>
      <c r="H46" s="208" t="s">
        <v>431</v>
      </c>
      <c r="I46" s="208" t="s">
        <v>431</v>
      </c>
      <c r="J46" s="213">
        <f t="shared" si="3"/>
        <v>1</v>
      </c>
      <c r="K46" s="404"/>
      <c r="L46" s="116" t="str">
        <f>'5. Identificación de Riesgos'!I46</f>
        <v>Interrupción o afectación en la prestación del servicio judicial</v>
      </c>
      <c r="M46" s="114" t="s">
        <v>475</v>
      </c>
      <c r="N46" s="208" t="s">
        <v>431</v>
      </c>
      <c r="O46" s="208" t="s">
        <v>431</v>
      </c>
      <c r="P46" s="208" t="s">
        <v>431</v>
      </c>
      <c r="Q46" s="208" t="s">
        <v>431</v>
      </c>
      <c r="R46" s="213">
        <f t="shared" si="4"/>
        <v>1</v>
      </c>
      <c r="S46" s="404"/>
      <c r="T46" s="405"/>
      <c r="U46" s="376"/>
      <c r="V46" s="376"/>
    </row>
    <row r="47" spans="1:22" ht="18" hidden="1" customHeight="1">
      <c r="A47" s="376"/>
      <c r="B47" s="376"/>
      <c r="C47" s="113">
        <f>'5. Identificación de Riesgos'!D47</f>
        <v>0</v>
      </c>
      <c r="D47" s="209"/>
      <c r="E47" s="103"/>
      <c r="F47" s="208"/>
      <c r="G47" s="208"/>
      <c r="H47" s="208"/>
      <c r="I47" s="208"/>
      <c r="J47" s="213">
        <f t="shared" si="3"/>
        <v>0</v>
      </c>
      <c r="K47" s="404"/>
      <c r="L47" s="116">
        <f>'5. Identificación de Riesgos'!I47</f>
        <v>0</v>
      </c>
      <c r="M47" s="114"/>
      <c r="N47" s="208" t="s">
        <v>431</v>
      </c>
      <c r="O47" s="208" t="s">
        <v>431</v>
      </c>
      <c r="P47" s="208"/>
      <c r="Q47" s="208"/>
      <c r="R47" s="213">
        <f t="shared" si="4"/>
        <v>0.65</v>
      </c>
      <c r="S47" s="404"/>
      <c r="T47" s="405"/>
      <c r="U47" s="376"/>
      <c r="V47" s="376"/>
    </row>
    <row r="48" spans="1:22" ht="18" hidden="1" customHeight="1">
      <c r="A48" s="376"/>
      <c r="B48" s="376"/>
      <c r="C48" s="113">
        <f>'5. Identificación de Riesgos'!D48</f>
        <v>0</v>
      </c>
      <c r="D48" s="209"/>
      <c r="E48" s="103"/>
      <c r="F48" s="208"/>
      <c r="G48" s="208"/>
      <c r="H48" s="208"/>
      <c r="I48" s="208"/>
      <c r="J48" s="213">
        <f t="shared" si="3"/>
        <v>0</v>
      </c>
      <c r="K48" s="404"/>
      <c r="L48" s="116">
        <f>'5. Identificación de Riesgos'!I48</f>
        <v>0</v>
      </c>
      <c r="M48" s="114"/>
      <c r="N48" s="208" t="s">
        <v>431</v>
      </c>
      <c r="O48" s="208" t="s">
        <v>431</v>
      </c>
      <c r="P48" s="208"/>
      <c r="Q48" s="208"/>
      <c r="R48" s="213">
        <f t="shared" si="4"/>
        <v>0.65</v>
      </c>
      <c r="S48" s="404"/>
      <c r="T48" s="405"/>
      <c r="U48" s="376"/>
      <c r="V48" s="376"/>
    </row>
    <row r="49" spans="1:22" ht="18" hidden="1" customHeight="1">
      <c r="A49" s="376"/>
      <c r="B49" s="376"/>
      <c r="C49" s="113">
        <f>'5. Identificación de Riesgos'!D49</f>
        <v>0</v>
      </c>
      <c r="D49" s="209"/>
      <c r="E49" s="103"/>
      <c r="F49" s="208"/>
      <c r="G49" s="208"/>
      <c r="H49" s="208"/>
      <c r="I49" s="208"/>
      <c r="J49" s="213">
        <f t="shared" si="3"/>
        <v>0</v>
      </c>
      <c r="K49" s="404"/>
      <c r="L49" s="116">
        <f>'5. Identificación de Riesgos'!I49</f>
        <v>0</v>
      </c>
      <c r="M49" s="114"/>
      <c r="N49" s="208" t="s">
        <v>431</v>
      </c>
      <c r="O49" s="208" t="s">
        <v>431</v>
      </c>
      <c r="P49" s="208"/>
      <c r="Q49" s="208"/>
      <c r="R49" s="213">
        <f t="shared" si="4"/>
        <v>0.65</v>
      </c>
      <c r="S49" s="404"/>
      <c r="T49" s="405"/>
      <c r="U49" s="376"/>
      <c r="V49" s="376"/>
    </row>
    <row r="50" spans="1:22" ht="25.5">
      <c r="A50" s="376">
        <v>5</v>
      </c>
      <c r="B50" s="376" t="str">
        <f>'5. Identificación de Riesgos'!B50:B59</f>
        <v>Daño o deterioro en sedes judiciales en construcción o ya construidas de alta y media alta complejidad</v>
      </c>
      <c r="C50" s="113" t="str">
        <f>'5. Identificación de Riesgos'!D50</f>
        <v>1. Actos terroristas, orden público o asonadas.</v>
      </c>
      <c r="D50" s="209"/>
      <c r="E50" s="103" t="s">
        <v>476</v>
      </c>
      <c r="F50" s="208" t="s">
        <v>431</v>
      </c>
      <c r="G50" s="208" t="s">
        <v>431</v>
      </c>
      <c r="H50" s="208" t="s">
        <v>431</v>
      </c>
      <c r="I50" s="208" t="s">
        <v>431</v>
      </c>
      <c r="J50" s="213">
        <f t="shared" ref="J50:J69" si="5">COUNTIF(F50:I50,"SI")/4</f>
        <v>1</v>
      </c>
      <c r="K50" s="404">
        <f>AVERAGE(J50:J53)</f>
        <v>1</v>
      </c>
      <c r="L50" s="210" t="str">
        <f>'5. Identificación de Riesgos'!I50</f>
        <v>Afectación Económica</v>
      </c>
      <c r="M50" s="114" t="s">
        <v>477</v>
      </c>
      <c r="N50" s="208" t="s">
        <v>431</v>
      </c>
      <c r="O50" s="208" t="s">
        <v>431</v>
      </c>
      <c r="P50" s="208" t="s">
        <v>431</v>
      </c>
      <c r="Q50" s="208" t="s">
        <v>431</v>
      </c>
      <c r="R50" s="213">
        <f t="shared" ref="R50:R69" si="6">SUM(COUNTIF(N50,"SI")*25%,COUNTIF(O50,"SI")*40%,COUNTIF(P50,"SI")*25%,COUNTIF(Q50,"SI")*10%)</f>
        <v>1</v>
      </c>
      <c r="S50" s="404">
        <f>AVERAGE(R50)</f>
        <v>1</v>
      </c>
      <c r="T50" s="405" t="str">
        <f>CONCATENATE(INDEX('8- Politicas de admiistracion '!$B$6:$F$10,MATCH(ROUND(IF((RIGHT('5. Identificación de Riesgos'!H50,1)-'6. Valoración Controles'!K50)&lt;1,1,(RIGHT('5. Identificación de Riesgos'!H50,1)-'6. Valoración Controles'!K50)),0),'8- Politicas de admiistracion '!$F$6:$F$10,0),1)," - ",ROUND(IF((RIGHT('5. Identificación de Riesgos'!H50,1)-'6. Valoración Controles'!K50)&lt;1,1,(RIGHT('5. Identificación de Riesgos'!H50,1)-'6. Valoración Controles'!K50)),0))</f>
        <v>Baja - 2</v>
      </c>
      <c r="U50" s="376" t="str">
        <f>CONCATENATE(INDEX('8- Politicas de admiistracion '!$B$17:$F$21,MATCH(ROUND(IF((RIGHT('5. Identificación de Riesgos'!M50,1)-'6. Valoración Controles'!S50)&lt;1,1,(RIGHT('5. Identificación de Riesgos'!M50,1)-'6. Valoración Controles'!S50)),0),'8- Politicas de admiistracion '!$F$17:$F$21,0),1)," - ",ROUND(IF((RIGHT('5. Identificación de Riesgos'!M50,1)-'6. Valoración Controles'!S50)&lt;1,1,(RIGHT('5. Identificación de Riesgos'!M50,1)-'6. Valoración Controles'!S50)),0))</f>
        <v>Menor - 2</v>
      </c>
      <c r="V50" s="376" t="str">
        <f>CONCATENATE(VLOOKUP((LEFT(T50,LEN(T50)-4)&amp;LEFT(U50,LEN(U50)-4)),'9- Matriz de Calor '!$D$17:$E$41,2,0)," - ",RIGHT(T50,1)*RIGHT(U50,1))</f>
        <v>Moderado - 4</v>
      </c>
    </row>
    <row r="51" spans="1:22" ht="39" customHeight="1">
      <c r="A51" s="376"/>
      <c r="B51" s="376"/>
      <c r="C51" s="113" t="str">
        <f>'5. Identificación de Riesgos'!D51</f>
        <v>2.  Evento de carácter natural como: terremotos, avalanchas, incendios, deslizamientos, huracán, entre otros.</v>
      </c>
      <c r="D51" s="209"/>
      <c r="E51" s="103" t="s">
        <v>478</v>
      </c>
      <c r="F51" s="208" t="s">
        <v>431</v>
      </c>
      <c r="G51" s="208" t="s">
        <v>431</v>
      </c>
      <c r="H51" s="208" t="s">
        <v>431</v>
      </c>
      <c r="I51" s="208" t="s">
        <v>431</v>
      </c>
      <c r="J51" s="213">
        <f t="shared" si="5"/>
        <v>1</v>
      </c>
      <c r="K51" s="404"/>
      <c r="L51" s="210" t="str">
        <f>'5. Identificación de Riesgos'!I51</f>
        <v>Afectación Económica</v>
      </c>
      <c r="M51" s="114" t="s">
        <v>479</v>
      </c>
      <c r="N51" s="208" t="s">
        <v>431</v>
      </c>
      <c r="O51" s="208" t="s">
        <v>431</v>
      </c>
      <c r="P51" s="208" t="s">
        <v>431</v>
      </c>
      <c r="Q51" s="208" t="s">
        <v>431</v>
      </c>
      <c r="R51" s="213">
        <f t="shared" si="6"/>
        <v>1</v>
      </c>
      <c r="S51" s="404"/>
      <c r="T51" s="405"/>
      <c r="U51" s="376"/>
      <c r="V51" s="376"/>
    </row>
    <row r="52" spans="1:22" ht="25.5">
      <c r="A52" s="376"/>
      <c r="B52" s="376"/>
      <c r="C52" s="113" t="str">
        <f>'5. Identificación de Riesgos'!D52</f>
        <v>3. Cuando se evidencia el hurto de elementos, equipos, cualquier cosa que haga parte de las sedes judiciales en construcción o ya construidas y dotadas.</v>
      </c>
      <c r="D52" s="209"/>
      <c r="E52" s="103" t="s">
        <v>480</v>
      </c>
      <c r="F52" s="208" t="s">
        <v>431</v>
      </c>
      <c r="G52" s="208" t="s">
        <v>431</v>
      </c>
      <c r="H52" s="208" t="s">
        <v>431</v>
      </c>
      <c r="I52" s="208" t="s">
        <v>431</v>
      </c>
      <c r="J52" s="213">
        <f t="shared" si="5"/>
        <v>1</v>
      </c>
      <c r="K52" s="404"/>
      <c r="L52" s="210" t="str">
        <f>'5. Identificación de Riesgos'!I52</f>
        <v>Afectación Económica</v>
      </c>
      <c r="M52" s="114" t="s">
        <v>481</v>
      </c>
      <c r="N52" s="208" t="s">
        <v>431</v>
      </c>
      <c r="O52" s="208" t="s">
        <v>431</v>
      </c>
      <c r="P52" s="208" t="s">
        <v>431</v>
      </c>
      <c r="Q52" s="208" t="s">
        <v>431</v>
      </c>
      <c r="R52" s="213">
        <f t="shared" si="6"/>
        <v>1</v>
      </c>
      <c r="S52" s="404"/>
      <c r="T52" s="405"/>
      <c r="U52" s="376"/>
      <c r="V52" s="376"/>
    </row>
    <row r="53" spans="1:22" ht="25.5">
      <c r="A53" s="376"/>
      <c r="B53" s="376"/>
      <c r="C53" s="113" t="str">
        <f>'5. Identificación de Riesgos'!D53</f>
        <v>4. En el caso de ser tomada una sede judicial por grupos criminales o terroristas.</v>
      </c>
      <c r="D53" s="209"/>
      <c r="E53" s="103" t="s">
        <v>476</v>
      </c>
      <c r="F53" s="208" t="s">
        <v>431</v>
      </c>
      <c r="G53" s="208" t="s">
        <v>431</v>
      </c>
      <c r="H53" s="208" t="s">
        <v>431</v>
      </c>
      <c r="I53" s="208" t="s">
        <v>431</v>
      </c>
      <c r="J53" s="213">
        <f t="shared" si="5"/>
        <v>1</v>
      </c>
      <c r="K53" s="404"/>
      <c r="L53" s="210" t="str">
        <f>'5. Identificación de Riesgos'!I53</f>
        <v>Afectación Económica</v>
      </c>
      <c r="M53" s="114" t="s">
        <v>477</v>
      </c>
      <c r="N53" s="208" t="s">
        <v>431</v>
      </c>
      <c r="O53" s="208" t="s">
        <v>431</v>
      </c>
      <c r="P53" s="208" t="s">
        <v>431</v>
      </c>
      <c r="Q53" s="208" t="s">
        <v>431</v>
      </c>
      <c r="R53" s="213">
        <f t="shared" si="6"/>
        <v>1</v>
      </c>
      <c r="S53" s="404"/>
      <c r="T53" s="405"/>
      <c r="U53" s="376"/>
      <c r="V53" s="376"/>
    </row>
    <row r="54" spans="1:22" ht="25.5">
      <c r="A54" s="376"/>
      <c r="B54" s="376"/>
      <c r="C54" s="113" t="str">
        <f>'5. Identificación de Riesgos'!D54</f>
        <v>5. Bloqueo o toma de una sede judicial por partes interesadas internas, sindicato o empleados judiciales.</v>
      </c>
      <c r="D54" s="209"/>
      <c r="E54" s="209" t="s">
        <v>482</v>
      </c>
      <c r="F54" s="208" t="s">
        <v>431</v>
      </c>
      <c r="G54" s="208" t="s">
        <v>431</v>
      </c>
      <c r="H54" s="208" t="s">
        <v>431</v>
      </c>
      <c r="I54" s="208" t="s">
        <v>431</v>
      </c>
      <c r="J54" s="213">
        <f t="shared" si="5"/>
        <v>1</v>
      </c>
      <c r="K54" s="404"/>
      <c r="L54" s="210" t="str">
        <f>'5. Identificación de Riesgos'!I54</f>
        <v>Afectación Económica</v>
      </c>
      <c r="M54" s="114" t="s">
        <v>483</v>
      </c>
      <c r="N54" s="208" t="s">
        <v>431</v>
      </c>
      <c r="O54" s="208" t="s">
        <v>431</v>
      </c>
      <c r="P54" s="208" t="s">
        <v>431</v>
      </c>
      <c r="Q54" s="208" t="s">
        <v>431</v>
      </c>
      <c r="R54" s="213">
        <f t="shared" si="6"/>
        <v>1</v>
      </c>
      <c r="S54" s="404"/>
      <c r="T54" s="405"/>
      <c r="U54" s="376"/>
      <c r="V54" s="376"/>
    </row>
    <row r="55" spans="1:22" ht="18" hidden="1" customHeight="1">
      <c r="A55" s="376"/>
      <c r="B55" s="376"/>
      <c r="C55" s="113">
        <f>'5. Identificación de Riesgos'!D55</f>
        <v>0</v>
      </c>
      <c r="D55" s="209"/>
      <c r="E55" s="103"/>
      <c r="F55" s="208"/>
      <c r="G55" s="208"/>
      <c r="H55" s="208"/>
      <c r="I55" s="208"/>
      <c r="J55" s="213">
        <f t="shared" si="5"/>
        <v>0</v>
      </c>
      <c r="K55" s="404"/>
      <c r="L55" s="210">
        <f>'5. Identificación de Riesgos'!I55</f>
        <v>0</v>
      </c>
      <c r="M55" s="114"/>
      <c r="N55" s="208"/>
      <c r="O55" s="208"/>
      <c r="P55" s="208"/>
      <c r="Q55" s="208"/>
      <c r="R55" s="213">
        <f t="shared" si="6"/>
        <v>0</v>
      </c>
      <c r="S55" s="404"/>
      <c r="T55" s="405"/>
      <c r="U55" s="376"/>
      <c r="V55" s="376"/>
    </row>
    <row r="56" spans="1:22" ht="18" hidden="1" customHeight="1">
      <c r="A56" s="376"/>
      <c r="B56" s="376"/>
      <c r="C56" s="113">
        <f>'5. Identificación de Riesgos'!D56</f>
        <v>0</v>
      </c>
      <c r="D56" s="209"/>
      <c r="E56" s="103"/>
      <c r="F56" s="208"/>
      <c r="G56" s="208"/>
      <c r="H56" s="208"/>
      <c r="I56" s="208"/>
      <c r="J56" s="213">
        <f t="shared" si="5"/>
        <v>0</v>
      </c>
      <c r="K56" s="404"/>
      <c r="L56" s="210">
        <f>'5. Identificación de Riesgos'!I56</f>
        <v>0</v>
      </c>
      <c r="M56" s="114"/>
      <c r="N56" s="208"/>
      <c r="O56" s="208"/>
      <c r="P56" s="208"/>
      <c r="Q56" s="208"/>
      <c r="R56" s="213">
        <f t="shared" si="6"/>
        <v>0</v>
      </c>
      <c r="S56" s="404"/>
      <c r="T56" s="405"/>
      <c r="U56" s="376"/>
      <c r="V56" s="376"/>
    </row>
    <row r="57" spans="1:22" ht="18" hidden="1" customHeight="1">
      <c r="A57" s="376"/>
      <c r="B57" s="376"/>
      <c r="C57" s="113">
        <f>'5. Identificación de Riesgos'!D57</f>
        <v>0</v>
      </c>
      <c r="D57" s="209"/>
      <c r="E57" s="103"/>
      <c r="F57" s="208"/>
      <c r="G57" s="208"/>
      <c r="H57" s="208"/>
      <c r="I57" s="208"/>
      <c r="J57" s="213">
        <f t="shared" si="5"/>
        <v>0</v>
      </c>
      <c r="K57" s="404"/>
      <c r="L57" s="210">
        <f>'5. Identificación de Riesgos'!I57</f>
        <v>0</v>
      </c>
      <c r="M57" s="114"/>
      <c r="N57" s="208"/>
      <c r="O57" s="208"/>
      <c r="P57" s="208"/>
      <c r="Q57" s="208"/>
      <c r="R57" s="213">
        <f t="shared" si="6"/>
        <v>0</v>
      </c>
      <c r="S57" s="404"/>
      <c r="T57" s="405"/>
      <c r="U57" s="376"/>
      <c r="V57" s="376"/>
    </row>
    <row r="58" spans="1:22" ht="18" hidden="1" customHeight="1">
      <c r="A58" s="376"/>
      <c r="B58" s="376"/>
      <c r="C58" s="113">
        <f>'5. Identificación de Riesgos'!D58</f>
        <v>0</v>
      </c>
      <c r="D58" s="209"/>
      <c r="E58" s="103"/>
      <c r="F58" s="208"/>
      <c r="G58" s="208"/>
      <c r="H58" s="208"/>
      <c r="I58" s="208"/>
      <c r="J58" s="213">
        <f t="shared" si="5"/>
        <v>0</v>
      </c>
      <c r="K58" s="404"/>
      <c r="L58" s="210">
        <f>'5. Identificación de Riesgos'!I58</f>
        <v>0</v>
      </c>
      <c r="M58" s="114"/>
      <c r="N58" s="208"/>
      <c r="O58" s="208"/>
      <c r="P58" s="208"/>
      <c r="Q58" s="208"/>
      <c r="R58" s="213">
        <f t="shared" si="6"/>
        <v>0</v>
      </c>
      <c r="S58" s="404"/>
      <c r="T58" s="405"/>
      <c r="U58" s="376"/>
      <c r="V58" s="376"/>
    </row>
    <row r="59" spans="1:22" ht="18" hidden="1" customHeight="1">
      <c r="A59" s="376"/>
      <c r="B59" s="376"/>
      <c r="C59" s="113">
        <f>'5. Identificación de Riesgos'!D59</f>
        <v>0</v>
      </c>
      <c r="D59" s="209"/>
      <c r="E59" s="103"/>
      <c r="F59" s="208"/>
      <c r="G59" s="208"/>
      <c r="H59" s="208"/>
      <c r="I59" s="208"/>
      <c r="J59" s="213">
        <f t="shared" si="5"/>
        <v>0</v>
      </c>
      <c r="K59" s="404"/>
      <c r="L59" s="210">
        <f>'5. Identificación de Riesgos'!I59</f>
        <v>0</v>
      </c>
      <c r="M59" s="114"/>
      <c r="N59" s="208"/>
      <c r="O59" s="208"/>
      <c r="P59" s="208"/>
      <c r="Q59" s="208"/>
      <c r="R59" s="213">
        <f t="shared" si="6"/>
        <v>0</v>
      </c>
      <c r="S59" s="404"/>
      <c r="T59" s="405"/>
      <c r="U59" s="376"/>
      <c r="V59" s="376"/>
    </row>
    <row r="60" spans="1:22" ht="38.25">
      <c r="A60" s="376">
        <v>6</v>
      </c>
      <c r="B60" s="376" t="str">
        <f>'5. Identificación de Riesgos'!B60:B69</f>
        <v>Impacto ambiental negativo, ocasionado por las actividades constructivas de alta y media alta complejidad</v>
      </c>
      <c r="C60" s="113" t="str">
        <f>'5. Identificación de Riesgos'!D60</f>
        <v>1. Cuando se implementan malas prácticas constructivas y se deja de lado el cumplimiento de las medidas de manejo ambiental.</v>
      </c>
      <c r="D60" s="209"/>
      <c r="E60" s="103" t="s">
        <v>484</v>
      </c>
      <c r="F60" s="208" t="s">
        <v>431</v>
      </c>
      <c r="G60" s="208" t="s">
        <v>431</v>
      </c>
      <c r="H60" s="208" t="s">
        <v>431</v>
      </c>
      <c r="I60" s="208" t="s">
        <v>431</v>
      </c>
      <c r="J60" s="213">
        <f t="shared" si="5"/>
        <v>1</v>
      </c>
      <c r="K60" s="404">
        <f>AVERAGE(J60:J64)</f>
        <v>1</v>
      </c>
      <c r="L60" s="116" t="str">
        <f>'5. Identificación de Riesgos'!I60</f>
        <v>Afectación Ambiental</v>
      </c>
      <c r="M60" s="114" t="s">
        <v>485</v>
      </c>
      <c r="N60" s="208" t="s">
        <v>431</v>
      </c>
      <c r="O60" s="208" t="s">
        <v>431</v>
      </c>
      <c r="P60" s="208" t="s">
        <v>431</v>
      </c>
      <c r="Q60" s="208" t="s">
        <v>431</v>
      </c>
      <c r="R60" s="213">
        <f t="shared" si="6"/>
        <v>1</v>
      </c>
      <c r="S60" s="404">
        <f>AVERAGE(R60:R61)</f>
        <v>1</v>
      </c>
      <c r="T60" s="405" t="str">
        <f>CONCATENATE(INDEX('8- Politicas de admiistracion '!$B$6:$F$10,MATCH(ROUND(IF((RIGHT('5. Identificación de Riesgos'!H60,1)-'6. Valoración Controles'!K60)&lt;1,1,(RIGHT('5. Identificación de Riesgos'!H60,1)-'6. Valoración Controles'!K60)),0),'8- Politicas de admiistracion '!$F$6:$F$10,0),1)," - ",ROUND(IF((RIGHT('5. Identificación de Riesgos'!H60,1)-'6. Valoración Controles'!K60)&lt;1,1,(RIGHT('5. Identificación de Riesgos'!H60,1)-'6. Valoración Controles'!K60)),0))</f>
        <v>Muy Baja - 1</v>
      </c>
      <c r="U60" s="376" t="str">
        <f>CONCATENATE(INDEX('8- Politicas de admiistracion '!$B$17:$F$21,MATCH(ROUND(IF((RIGHT('5. Identificación de Riesgos'!M60,1)-'6. Valoración Controles'!S60)&lt;1,1,(RIGHT('5. Identificación de Riesgos'!M60,1)-'6. Valoración Controles'!S60)),0),'8- Politicas de admiistracion '!$F$17:$F$21,0),1)," - ",ROUND(IF((RIGHT('5. Identificación de Riesgos'!M60,1)-'6. Valoración Controles'!S60)&lt;1,1,(RIGHT('5. Identificación de Riesgos'!M60,1)-'6. Valoración Controles'!S60)),0))</f>
        <v>Menor - 2</v>
      </c>
      <c r="V60" s="376" t="str">
        <f>CONCATENATE(VLOOKUP((LEFT(T60,LEN(T60)-4)&amp;LEFT(U60,LEN(U60)-4)),'9- Matriz de Calor '!$D$17:$E$41,2,0)," - ",RIGHT(T60,1)*RIGHT(U60,1))</f>
        <v>Bajo - 2</v>
      </c>
    </row>
    <row r="61" spans="1:22" ht="38.25">
      <c r="A61" s="376"/>
      <c r="B61" s="376"/>
      <c r="C61" s="113" t="str">
        <f>'5. Identificación de Riesgos'!D61</f>
        <v>2. Falta de aplicación de las medidas de manejo ambiental que se encuentran señaladas en la Guía del Plan de Gestión Ambiental y Social.</v>
      </c>
      <c r="D61" s="209"/>
      <c r="E61" s="103" t="s">
        <v>486</v>
      </c>
      <c r="F61" s="208" t="s">
        <v>431</v>
      </c>
      <c r="G61" s="208" t="s">
        <v>431</v>
      </c>
      <c r="H61" s="208" t="s">
        <v>431</v>
      </c>
      <c r="I61" s="208" t="s">
        <v>431</v>
      </c>
      <c r="J61" s="213">
        <f t="shared" si="5"/>
        <v>1</v>
      </c>
      <c r="K61" s="404"/>
      <c r="L61" s="116" t="str">
        <f>'5. Identificación de Riesgos'!I61</f>
        <v>Afectación Ambiental</v>
      </c>
      <c r="M61" s="114" t="s">
        <v>485</v>
      </c>
      <c r="N61" s="208" t="s">
        <v>431</v>
      </c>
      <c r="O61" s="208" t="s">
        <v>431</v>
      </c>
      <c r="P61" s="208" t="s">
        <v>431</v>
      </c>
      <c r="Q61" s="208" t="s">
        <v>431</v>
      </c>
      <c r="R61" s="213">
        <f t="shared" si="6"/>
        <v>1</v>
      </c>
      <c r="S61" s="404"/>
      <c r="T61" s="405"/>
      <c r="U61" s="376"/>
      <c r="V61" s="376"/>
    </row>
    <row r="62" spans="1:22" ht="25.5">
      <c r="A62" s="376"/>
      <c r="B62" s="376"/>
      <c r="C62" s="113" t="str">
        <f>'5. Identificación de Riesgos'!D62</f>
        <v>3. Debilidad en la labor de Supervisión Ambiental de la Interventoría.</v>
      </c>
      <c r="D62" s="209"/>
      <c r="E62" s="103" t="s">
        <v>487</v>
      </c>
      <c r="F62" s="208" t="s">
        <v>431</v>
      </c>
      <c r="G62" s="208" t="s">
        <v>431</v>
      </c>
      <c r="H62" s="208" t="s">
        <v>431</v>
      </c>
      <c r="I62" s="208" t="s">
        <v>431</v>
      </c>
      <c r="J62" s="213">
        <f t="shared" si="5"/>
        <v>1</v>
      </c>
      <c r="K62" s="404"/>
      <c r="L62" s="116" t="str">
        <f>'5. Identificación de Riesgos'!I62</f>
        <v>Afectación Ambiental</v>
      </c>
      <c r="M62" s="114" t="s">
        <v>488</v>
      </c>
      <c r="N62" s="208" t="s">
        <v>431</v>
      </c>
      <c r="O62" s="208" t="s">
        <v>431</v>
      </c>
      <c r="P62" s="208" t="s">
        <v>431</v>
      </c>
      <c r="Q62" s="208" t="s">
        <v>431</v>
      </c>
      <c r="R62" s="213">
        <f t="shared" si="6"/>
        <v>1</v>
      </c>
      <c r="S62" s="404"/>
      <c r="T62" s="405"/>
      <c r="U62" s="376"/>
      <c r="V62" s="376"/>
    </row>
    <row r="63" spans="1:22" ht="25.5">
      <c r="A63" s="376"/>
      <c r="B63" s="376"/>
      <c r="C63" s="113" t="str">
        <f>'5. Identificación de Riesgos'!D63</f>
        <v>4. Al no contar con el equipo profesional competente que sea responsable de una adecuada gestión ambiental y social de la obra.</v>
      </c>
      <c r="D63" s="209"/>
      <c r="E63" s="103" t="s">
        <v>489</v>
      </c>
      <c r="F63" s="208" t="s">
        <v>431</v>
      </c>
      <c r="G63" s="208" t="s">
        <v>431</v>
      </c>
      <c r="H63" s="208" t="s">
        <v>431</v>
      </c>
      <c r="I63" s="208" t="s">
        <v>431</v>
      </c>
      <c r="J63" s="213">
        <f t="shared" si="5"/>
        <v>1</v>
      </c>
      <c r="K63" s="404"/>
      <c r="L63" s="116" t="str">
        <f>'5. Identificación de Riesgos'!I63</f>
        <v>Afectación Ambiental</v>
      </c>
      <c r="M63" s="114" t="s">
        <v>490</v>
      </c>
      <c r="N63" s="208" t="s">
        <v>431</v>
      </c>
      <c r="O63" s="208" t="s">
        <v>431</v>
      </c>
      <c r="P63" s="208" t="s">
        <v>431</v>
      </c>
      <c r="Q63" s="208" t="s">
        <v>431</v>
      </c>
      <c r="R63" s="213">
        <f t="shared" si="6"/>
        <v>1</v>
      </c>
      <c r="S63" s="404"/>
      <c r="T63" s="405"/>
      <c r="U63" s="376"/>
      <c r="V63" s="376"/>
    </row>
    <row r="64" spans="1:22" ht="25.5">
      <c r="A64" s="376"/>
      <c r="B64" s="376"/>
      <c r="C64" s="113" t="str">
        <f>'5. Identificación de Riesgos'!D64</f>
        <v>5. Originado por un accidente en obra, el cual ocasione daños ambientales en el área de influencia de la construcción.</v>
      </c>
      <c r="D64" s="209"/>
      <c r="E64" s="103" t="s">
        <v>491</v>
      </c>
      <c r="F64" s="208" t="s">
        <v>431</v>
      </c>
      <c r="G64" s="208" t="s">
        <v>431</v>
      </c>
      <c r="H64" s="208" t="s">
        <v>431</v>
      </c>
      <c r="I64" s="208" t="s">
        <v>431</v>
      </c>
      <c r="J64" s="213">
        <f t="shared" si="5"/>
        <v>1</v>
      </c>
      <c r="K64" s="404"/>
      <c r="L64" s="116" t="str">
        <f>'5. Identificación de Riesgos'!I64</f>
        <v>Afectación Ambiental</v>
      </c>
      <c r="M64" s="114" t="s">
        <v>492</v>
      </c>
      <c r="N64" s="208" t="s">
        <v>431</v>
      </c>
      <c r="O64" s="208" t="s">
        <v>431</v>
      </c>
      <c r="P64" s="208" t="s">
        <v>431</v>
      </c>
      <c r="Q64" s="208" t="s">
        <v>431</v>
      </c>
      <c r="R64" s="213">
        <f t="shared" si="6"/>
        <v>1</v>
      </c>
      <c r="S64" s="404"/>
      <c r="T64" s="405"/>
      <c r="U64" s="376"/>
      <c r="V64" s="376"/>
    </row>
    <row r="65" spans="1:22" ht="18" hidden="1" customHeight="1">
      <c r="A65" s="376"/>
      <c r="B65" s="376"/>
      <c r="C65" s="113">
        <f>'5. Identificación de Riesgos'!D65</f>
        <v>0</v>
      </c>
      <c r="D65" s="209"/>
      <c r="E65" s="103"/>
      <c r="F65" s="208"/>
      <c r="G65" s="208" t="s">
        <v>431</v>
      </c>
      <c r="H65" s="208"/>
      <c r="I65" s="208"/>
      <c r="J65" s="213">
        <f t="shared" si="5"/>
        <v>0.25</v>
      </c>
      <c r="K65" s="404"/>
      <c r="L65" s="116" t="str">
        <f>'5. Identificación de Riesgos'!I65</f>
        <v>Afectación de reputacion,imagén,  credibilidad, satisfacción de usuarios y PI</v>
      </c>
      <c r="M65" s="114"/>
      <c r="N65" s="208"/>
      <c r="O65" s="208"/>
      <c r="P65" s="208"/>
      <c r="Q65" s="208"/>
      <c r="R65" s="213">
        <f t="shared" si="6"/>
        <v>0</v>
      </c>
      <c r="S65" s="404"/>
      <c r="T65" s="405"/>
      <c r="U65" s="376"/>
      <c r="V65" s="376"/>
    </row>
    <row r="66" spans="1:22" ht="18" hidden="1" customHeight="1">
      <c r="A66" s="376"/>
      <c r="B66" s="376"/>
      <c r="C66" s="113">
        <f>'5. Identificación de Riesgos'!D66</f>
        <v>0</v>
      </c>
      <c r="D66" s="209"/>
      <c r="E66" s="103"/>
      <c r="F66" s="208"/>
      <c r="G66" s="208" t="s">
        <v>431</v>
      </c>
      <c r="H66" s="208"/>
      <c r="I66" s="208"/>
      <c r="J66" s="213">
        <f t="shared" si="5"/>
        <v>0.25</v>
      </c>
      <c r="K66" s="404"/>
      <c r="L66" s="116" t="str">
        <f>'5. Identificación de Riesgos'!I66</f>
        <v>Afectación de reputacion,imagén,  credibilidad, satisfacción de usuarios y PI</v>
      </c>
      <c r="M66" s="114"/>
      <c r="N66" s="208"/>
      <c r="O66" s="208"/>
      <c r="P66" s="208"/>
      <c r="Q66" s="208"/>
      <c r="R66" s="213">
        <f t="shared" si="6"/>
        <v>0</v>
      </c>
      <c r="S66" s="404"/>
      <c r="T66" s="405"/>
      <c r="U66" s="376"/>
      <c r="V66" s="376"/>
    </row>
    <row r="67" spans="1:22" ht="18" hidden="1" customHeight="1">
      <c r="A67" s="376"/>
      <c r="B67" s="376"/>
      <c r="C67" s="113">
        <f>'5. Identificación de Riesgos'!D67</f>
        <v>0</v>
      </c>
      <c r="D67" s="209"/>
      <c r="E67" s="103"/>
      <c r="F67" s="208"/>
      <c r="G67" s="208" t="s">
        <v>431</v>
      </c>
      <c r="H67" s="208"/>
      <c r="I67" s="208"/>
      <c r="J67" s="213">
        <f t="shared" si="5"/>
        <v>0.25</v>
      </c>
      <c r="K67" s="404"/>
      <c r="L67" s="116" t="str">
        <f>'5. Identificación de Riesgos'!I67</f>
        <v>Afectación de reputacion,imagén,  credibilidad, satisfacción de usuarios y PI</v>
      </c>
      <c r="M67" s="114"/>
      <c r="N67" s="208"/>
      <c r="O67" s="208"/>
      <c r="P67" s="208"/>
      <c r="Q67" s="208"/>
      <c r="R67" s="213">
        <f t="shared" si="6"/>
        <v>0</v>
      </c>
      <c r="S67" s="404"/>
      <c r="T67" s="405"/>
      <c r="U67" s="376"/>
      <c r="V67" s="376"/>
    </row>
    <row r="68" spans="1:22" ht="18" hidden="1" customHeight="1">
      <c r="A68" s="376"/>
      <c r="B68" s="376"/>
      <c r="C68" s="113">
        <f>'5. Identificación de Riesgos'!D68</f>
        <v>0</v>
      </c>
      <c r="D68" s="209"/>
      <c r="E68" s="103"/>
      <c r="F68" s="208"/>
      <c r="G68" s="208" t="s">
        <v>431</v>
      </c>
      <c r="H68" s="208"/>
      <c r="I68" s="208"/>
      <c r="J68" s="213">
        <f t="shared" si="5"/>
        <v>0.25</v>
      </c>
      <c r="K68" s="404"/>
      <c r="L68" s="116" t="str">
        <f>'5. Identificación de Riesgos'!I68</f>
        <v>Afectación de reputacion,imagén,  credibilidad, satisfacción de usuarios y PI</v>
      </c>
      <c r="M68" s="114"/>
      <c r="N68" s="208"/>
      <c r="O68" s="208"/>
      <c r="P68" s="208"/>
      <c r="Q68" s="208"/>
      <c r="R68" s="213">
        <f t="shared" si="6"/>
        <v>0</v>
      </c>
      <c r="S68" s="404"/>
      <c r="T68" s="405"/>
      <c r="U68" s="376"/>
      <c r="V68" s="376"/>
    </row>
    <row r="69" spans="1:22" ht="18" hidden="1" customHeight="1">
      <c r="A69" s="376"/>
      <c r="B69" s="376"/>
      <c r="C69" s="113">
        <f>'5. Identificación de Riesgos'!D69</f>
        <v>0</v>
      </c>
      <c r="D69" s="209"/>
      <c r="E69" s="103"/>
      <c r="F69" s="208"/>
      <c r="G69" s="208" t="s">
        <v>431</v>
      </c>
      <c r="H69" s="208"/>
      <c r="I69" s="208"/>
      <c r="J69" s="213">
        <f t="shared" si="5"/>
        <v>0.25</v>
      </c>
      <c r="K69" s="404"/>
      <c r="L69" s="116" t="str">
        <f>'5. Identificación de Riesgos'!I69</f>
        <v>Afectación de reputacion,imagén,  credibilidad, satisfacción de usuarios y PI</v>
      </c>
      <c r="M69" s="114"/>
      <c r="N69" s="208"/>
      <c r="O69" s="208"/>
      <c r="P69" s="208"/>
      <c r="Q69" s="208"/>
      <c r="R69" s="213">
        <f t="shared" si="6"/>
        <v>0</v>
      </c>
      <c r="S69" s="404"/>
      <c r="T69" s="405"/>
      <c r="U69" s="376"/>
      <c r="V69" s="376"/>
    </row>
    <row r="70" spans="1:22" ht="38.25">
      <c r="A70" s="376">
        <v>7</v>
      </c>
      <c r="B70" s="376" t="str">
        <f>'5. Identificación de Riesgos'!B70:B79</f>
        <v>Que exista la evidencia de incumplimiento antisoborno por personal del proceso de MIF en el GPEI.</v>
      </c>
      <c r="C70" s="113" t="str">
        <f>'5. Identificación de Riesgos'!D70</f>
        <v>1. Cuando la gestión del talento humano en cargos de alto nivel, no ha sido bien direccionada o con criterios claros frente a la política antisoborno de la organización.</v>
      </c>
      <c r="D70" s="209"/>
      <c r="E70" s="103" t="s">
        <v>493</v>
      </c>
      <c r="F70" s="208" t="s">
        <v>431</v>
      </c>
      <c r="G70" s="208" t="s">
        <v>431</v>
      </c>
      <c r="H70" s="208" t="s">
        <v>431</v>
      </c>
      <c r="I70" s="208" t="s">
        <v>431</v>
      </c>
      <c r="J70" s="213">
        <f t="shared" ref="J70:J79" si="7">COUNTIF(F70:I70,"SI")/4</f>
        <v>1</v>
      </c>
      <c r="K70" s="404">
        <f>AVERAGE(J70:J72)</f>
        <v>1</v>
      </c>
      <c r="L70" s="210" t="str">
        <f>'5. Identificación de Riesgos'!I70</f>
        <v>Afectación de reputacion,imagén,  credibilidad, satisfacción de usuarios y PI</v>
      </c>
      <c r="M70" s="114" t="s">
        <v>494</v>
      </c>
      <c r="N70" s="208" t="s">
        <v>431</v>
      </c>
      <c r="O70" s="208" t="s">
        <v>431</v>
      </c>
      <c r="P70" s="208" t="s">
        <v>431</v>
      </c>
      <c r="Q70" s="208" t="s">
        <v>431</v>
      </c>
      <c r="R70" s="213">
        <f t="shared" ref="R70:R79" si="8">SUM(COUNTIF(N70,"SI")*25%,COUNTIF(O70,"SI")*40%,COUNTIF(P70,"SI")*25%,COUNTIF(Q70,"SI")*10%)</f>
        <v>1</v>
      </c>
      <c r="S70" s="404">
        <f>AVERAGE(R70:R74)</f>
        <v>1</v>
      </c>
      <c r="T70" s="405" t="str">
        <f>CONCATENATE(INDEX('8- Politicas de admiistracion '!$B$6:$F$10,MATCH(ROUND(IF((RIGHT('5. Identificación de Riesgos'!H70,1)-'6. Valoración Controles'!K70)&lt;1,1,(RIGHT('5. Identificación de Riesgos'!H70,1)-'6. Valoración Controles'!K70)),0),'8- Politicas de admiistracion '!$F$6:$F$10,0),1)," - ",ROUND(IF((RIGHT('5. Identificación de Riesgos'!H70,1)-'6. Valoración Controles'!K70)&lt;1,1,(RIGHT('5. Identificación de Riesgos'!H70,1)-'6. Valoración Controles'!K70)),0))</f>
        <v>Muy Baja - 1</v>
      </c>
      <c r="U70" s="376" t="str">
        <f>CONCATENATE(INDEX('8- Politicas de admiistracion '!$B$17:$F$21,MATCH(ROUND(IF((RIGHT('5. Identificación de Riesgos'!M70,1)-'6. Valoración Controles'!S70)&lt;1,1,(RIGHT('5. Identificación de Riesgos'!M70,1)-'6. Valoración Controles'!S70)),0),'8- Politicas de admiistracion '!$F$17:$F$21,0),1)," - ",ROUND(IF((RIGHT('5. Identificación de Riesgos'!M70,1)-'6. Valoración Controles'!S70)&lt;1,1,(RIGHT('5. Identificación de Riesgos'!M70,1)-'6. Valoración Controles'!S70)),0))</f>
        <v>Moderado - 3</v>
      </c>
      <c r="V70" s="376" t="str">
        <f>CONCATENATE(VLOOKUP((LEFT(T70,LEN(T70)-4)&amp;LEFT(U70,LEN(U70)-4)),'9- Matriz de Calor '!$D$17:$E$41,2,0)," - ",RIGHT(T70,1)*RIGHT(U70,1))</f>
        <v>Moderado - 3</v>
      </c>
    </row>
    <row r="71" spans="1:22" ht="38.25">
      <c r="A71" s="376"/>
      <c r="B71" s="376"/>
      <c r="C71" s="113" t="str">
        <f>'5. Identificación de Riesgos'!D71</f>
        <v>2. Alta presión frente a la ejecución de metas y entrega de resultados, que se pueden derivar en conductas que vayan en contra de la política y SGA.</v>
      </c>
      <c r="D71" s="209"/>
      <c r="E71" s="103" t="s">
        <v>493</v>
      </c>
      <c r="F71" s="208" t="s">
        <v>431</v>
      </c>
      <c r="G71" s="208" t="s">
        <v>431</v>
      </c>
      <c r="H71" s="208" t="s">
        <v>431</v>
      </c>
      <c r="I71" s="208" t="s">
        <v>431</v>
      </c>
      <c r="J71" s="213">
        <f t="shared" si="7"/>
        <v>1</v>
      </c>
      <c r="K71" s="404"/>
      <c r="L71" s="210" t="str">
        <f>'5. Identificación de Riesgos'!I71</f>
        <v>Afectación de reputacion,imagén,  credibilidad, satisfacción de usuarios y PI</v>
      </c>
      <c r="M71" s="114" t="s">
        <v>494</v>
      </c>
      <c r="N71" s="208" t="s">
        <v>431</v>
      </c>
      <c r="O71" s="208" t="s">
        <v>431</v>
      </c>
      <c r="P71" s="208" t="s">
        <v>431</v>
      </c>
      <c r="Q71" s="208" t="s">
        <v>431</v>
      </c>
      <c r="R71" s="213">
        <f t="shared" si="8"/>
        <v>1</v>
      </c>
      <c r="S71" s="404"/>
      <c r="T71" s="405"/>
      <c r="U71" s="376"/>
      <c r="V71" s="376"/>
    </row>
    <row r="72" spans="1:22" ht="38.25">
      <c r="A72" s="376"/>
      <c r="B72" s="376"/>
      <c r="C72" s="113" t="str">
        <f>'5. Identificación de Riesgos'!D72</f>
        <v>3. Fuga o salida de información confidencial y sensible, poniendo en ventaja a proponentes de procesos de contratación del proceso de infraestructura física.</v>
      </c>
      <c r="D72" s="209"/>
      <c r="E72" s="103" t="s">
        <v>493</v>
      </c>
      <c r="F72" s="208" t="s">
        <v>431</v>
      </c>
      <c r="G72" s="208" t="s">
        <v>431</v>
      </c>
      <c r="H72" s="208" t="s">
        <v>431</v>
      </c>
      <c r="I72" s="208" t="s">
        <v>431</v>
      </c>
      <c r="J72" s="213">
        <f t="shared" si="7"/>
        <v>1</v>
      </c>
      <c r="K72" s="404"/>
      <c r="L72" s="210" t="str">
        <f>'5. Identificación de Riesgos'!I72</f>
        <v>Afectación de reputacion,imagén,  credibilidad, satisfacción de usuarios y PI</v>
      </c>
      <c r="M72" s="114" t="s">
        <v>494</v>
      </c>
      <c r="N72" s="208" t="s">
        <v>431</v>
      </c>
      <c r="O72" s="208" t="s">
        <v>431</v>
      </c>
      <c r="P72" s="208" t="s">
        <v>431</v>
      </c>
      <c r="Q72" s="208" t="s">
        <v>431</v>
      </c>
      <c r="R72" s="213">
        <f t="shared" si="8"/>
        <v>1</v>
      </c>
      <c r="S72" s="404"/>
      <c r="T72" s="405"/>
      <c r="U72" s="376"/>
      <c r="V72" s="376"/>
    </row>
    <row r="73" spans="1:22" ht="38.25">
      <c r="A73" s="376"/>
      <c r="B73" s="376"/>
      <c r="C73" s="113" t="str">
        <f>'5. Identificación de Riesgos'!D73</f>
        <v>4. Ante la presencia de conflicto de interés internos y externos, inclusive aquellos potenciales que no estén siendo manejados o controlados.</v>
      </c>
      <c r="D73" s="209"/>
      <c r="E73" s="103" t="s">
        <v>493</v>
      </c>
      <c r="F73" s="208" t="s">
        <v>431</v>
      </c>
      <c r="G73" s="208" t="s">
        <v>431</v>
      </c>
      <c r="H73" s="208" t="s">
        <v>431</v>
      </c>
      <c r="I73" s="208" t="s">
        <v>431</v>
      </c>
      <c r="J73" s="213">
        <f t="shared" si="7"/>
        <v>1</v>
      </c>
      <c r="K73" s="404"/>
      <c r="L73" s="210" t="str">
        <f>'5. Identificación de Riesgos'!I73</f>
        <v>Afectación de reputacion,imagén,  credibilidad, satisfacción de usuarios y PI</v>
      </c>
      <c r="M73" s="114" t="s">
        <v>494</v>
      </c>
      <c r="N73" s="208" t="s">
        <v>431</v>
      </c>
      <c r="O73" s="208" t="s">
        <v>431</v>
      </c>
      <c r="P73" s="208" t="s">
        <v>431</v>
      </c>
      <c r="Q73" s="208" t="s">
        <v>431</v>
      </c>
      <c r="R73" s="213">
        <f t="shared" si="8"/>
        <v>1</v>
      </c>
      <c r="S73" s="404"/>
      <c r="T73" s="405"/>
      <c r="U73" s="376"/>
      <c r="V73" s="376"/>
    </row>
    <row r="74" spans="1:22" ht="38.25">
      <c r="A74" s="376"/>
      <c r="B74" s="376"/>
      <c r="C74" s="113" t="str">
        <f>'5. Identificación de Riesgos'!D74</f>
        <v xml:space="preserve">5. Cuando se tiene personal nuevo o temporal en la organización, sin que se haya analizado el riesgo de soborno potencial, por funciones e información que manejen. </v>
      </c>
      <c r="D74" s="209"/>
      <c r="E74" s="103" t="s">
        <v>493</v>
      </c>
      <c r="F74" s="208" t="s">
        <v>431</v>
      </c>
      <c r="G74" s="208" t="s">
        <v>431</v>
      </c>
      <c r="H74" s="208"/>
      <c r="I74" s="208" t="s">
        <v>431</v>
      </c>
      <c r="J74" s="213">
        <f t="shared" si="7"/>
        <v>0.75</v>
      </c>
      <c r="K74" s="404"/>
      <c r="L74" s="210" t="str">
        <f>'5. Identificación de Riesgos'!I74</f>
        <v>Afectación de reputacion,imagén,  credibilidad, satisfacción de usuarios y PI</v>
      </c>
      <c r="M74" s="114" t="s">
        <v>494</v>
      </c>
      <c r="N74" s="208" t="s">
        <v>431</v>
      </c>
      <c r="O74" s="208" t="s">
        <v>431</v>
      </c>
      <c r="P74" s="208" t="s">
        <v>431</v>
      </c>
      <c r="Q74" s="208" t="s">
        <v>431</v>
      </c>
      <c r="R74" s="213">
        <f t="shared" si="8"/>
        <v>1</v>
      </c>
      <c r="S74" s="404"/>
      <c r="T74" s="405"/>
      <c r="U74" s="376"/>
      <c r="V74" s="376"/>
    </row>
    <row r="75" spans="1:22" ht="18" hidden="1" customHeight="1">
      <c r="A75" s="376"/>
      <c r="B75" s="376"/>
      <c r="C75" s="113">
        <f>'5. Identificación de Riesgos'!D75</f>
        <v>0</v>
      </c>
      <c r="D75" s="209"/>
      <c r="E75" s="103"/>
      <c r="F75" s="208"/>
      <c r="G75" s="208"/>
      <c r="H75" s="208"/>
      <c r="I75" s="208"/>
      <c r="J75" s="213">
        <f t="shared" si="7"/>
        <v>0</v>
      </c>
      <c r="K75" s="404"/>
      <c r="L75" s="210">
        <f>'5. Identificación de Riesgos'!I75</f>
        <v>0</v>
      </c>
      <c r="M75" s="114"/>
      <c r="N75" s="208"/>
      <c r="O75" s="208"/>
      <c r="P75" s="208"/>
      <c r="Q75" s="208"/>
      <c r="R75" s="213">
        <f t="shared" si="8"/>
        <v>0</v>
      </c>
      <c r="S75" s="404"/>
      <c r="T75" s="405"/>
      <c r="U75" s="376"/>
      <c r="V75" s="376"/>
    </row>
    <row r="76" spans="1:22" ht="18" hidden="1" customHeight="1">
      <c r="A76" s="376"/>
      <c r="B76" s="376"/>
      <c r="C76" s="113">
        <f>'5. Identificación de Riesgos'!D76</f>
        <v>0</v>
      </c>
      <c r="D76" s="209"/>
      <c r="E76" s="103"/>
      <c r="F76" s="208"/>
      <c r="G76" s="208"/>
      <c r="H76" s="208"/>
      <c r="I76" s="208"/>
      <c r="J76" s="213">
        <f t="shared" si="7"/>
        <v>0</v>
      </c>
      <c r="K76" s="404"/>
      <c r="L76" s="210">
        <f>'5. Identificación de Riesgos'!I76</f>
        <v>0</v>
      </c>
      <c r="M76" s="114"/>
      <c r="N76" s="208"/>
      <c r="O76" s="208"/>
      <c r="P76" s="208"/>
      <c r="Q76" s="208"/>
      <c r="R76" s="213">
        <f t="shared" si="8"/>
        <v>0</v>
      </c>
      <c r="S76" s="404"/>
      <c r="T76" s="405"/>
      <c r="U76" s="376"/>
      <c r="V76" s="376"/>
    </row>
    <row r="77" spans="1:22" ht="18" hidden="1" customHeight="1">
      <c r="A77" s="376"/>
      <c r="B77" s="376"/>
      <c r="C77" s="113">
        <f>'5. Identificación de Riesgos'!D77</f>
        <v>0</v>
      </c>
      <c r="D77" s="209"/>
      <c r="E77" s="103"/>
      <c r="F77" s="208"/>
      <c r="G77" s="208"/>
      <c r="H77" s="208"/>
      <c r="I77" s="208"/>
      <c r="J77" s="213">
        <f t="shared" si="7"/>
        <v>0</v>
      </c>
      <c r="K77" s="404"/>
      <c r="L77" s="210">
        <f>'5. Identificación de Riesgos'!I77</f>
        <v>0</v>
      </c>
      <c r="M77" s="114"/>
      <c r="N77" s="208"/>
      <c r="O77" s="208"/>
      <c r="P77" s="208"/>
      <c r="Q77" s="208"/>
      <c r="R77" s="213">
        <f t="shared" si="8"/>
        <v>0</v>
      </c>
      <c r="S77" s="404"/>
      <c r="T77" s="405"/>
      <c r="U77" s="376"/>
      <c r="V77" s="376"/>
    </row>
    <row r="78" spans="1:22" ht="18" hidden="1" customHeight="1">
      <c r="A78" s="376"/>
      <c r="B78" s="376"/>
      <c r="C78" s="113">
        <f>'5. Identificación de Riesgos'!D78</f>
        <v>0</v>
      </c>
      <c r="D78" s="209"/>
      <c r="E78" s="103"/>
      <c r="F78" s="208"/>
      <c r="G78" s="208"/>
      <c r="H78" s="208"/>
      <c r="I78" s="208"/>
      <c r="J78" s="213">
        <f t="shared" si="7"/>
        <v>0</v>
      </c>
      <c r="K78" s="404"/>
      <c r="L78" s="210">
        <f>'5. Identificación de Riesgos'!I78</f>
        <v>0</v>
      </c>
      <c r="M78" s="114"/>
      <c r="N78" s="208"/>
      <c r="O78" s="208"/>
      <c r="P78" s="208"/>
      <c r="Q78" s="208"/>
      <c r="R78" s="213">
        <f t="shared" si="8"/>
        <v>0</v>
      </c>
      <c r="S78" s="404"/>
      <c r="T78" s="405"/>
      <c r="U78" s="376"/>
      <c r="V78" s="376"/>
    </row>
    <row r="79" spans="1:22" ht="18" hidden="1" customHeight="1">
      <c r="A79" s="376"/>
      <c r="B79" s="376"/>
      <c r="C79" s="113">
        <f>'5. Identificación de Riesgos'!D79</f>
        <v>0</v>
      </c>
      <c r="D79" s="209"/>
      <c r="E79" s="103"/>
      <c r="F79" s="208"/>
      <c r="G79" s="208"/>
      <c r="H79" s="208"/>
      <c r="I79" s="208"/>
      <c r="J79" s="213">
        <f t="shared" si="7"/>
        <v>0</v>
      </c>
      <c r="K79" s="404"/>
      <c r="L79" s="210">
        <f>'5. Identificación de Riesgos'!I79</f>
        <v>0</v>
      </c>
      <c r="M79" s="114"/>
      <c r="N79" s="208"/>
      <c r="O79" s="208"/>
      <c r="P79" s="208"/>
      <c r="Q79" s="208"/>
      <c r="R79" s="213">
        <f t="shared" si="8"/>
        <v>0</v>
      </c>
      <c r="S79" s="404"/>
      <c r="T79" s="405"/>
      <c r="U79" s="376"/>
      <c r="V79" s="376"/>
    </row>
    <row r="80" spans="1:22" ht="18" customHeight="1">
      <c r="A80" s="376"/>
      <c r="B80" s="376">
        <f>'5. Identificación de Riesgos'!B80:B89</f>
        <v>0</v>
      </c>
      <c r="C80" s="113">
        <f>'5. Identificación de Riesgos'!D80</f>
        <v>0</v>
      </c>
      <c r="D80" s="209"/>
      <c r="E80" s="103"/>
      <c r="F80" s="208" t="s">
        <v>431</v>
      </c>
      <c r="G80" s="208" t="s">
        <v>431</v>
      </c>
      <c r="H80" s="208" t="s">
        <v>431</v>
      </c>
      <c r="I80" s="208" t="s">
        <v>431</v>
      </c>
      <c r="J80" s="213">
        <f t="shared" si="3"/>
        <v>1</v>
      </c>
      <c r="K80" s="404">
        <f>AVERAGE(J80:J84)</f>
        <v>1</v>
      </c>
      <c r="L80" s="116">
        <f>'5. Identificación de Riesgos'!I80</f>
        <v>0</v>
      </c>
      <c r="M80" s="114"/>
      <c r="N80" s="208" t="s">
        <v>431</v>
      </c>
      <c r="O80" s="208" t="s">
        <v>431</v>
      </c>
      <c r="P80" s="208" t="s">
        <v>431</v>
      </c>
      <c r="Q80" s="208" t="s">
        <v>431</v>
      </c>
      <c r="R80" s="213">
        <f t="shared" si="4"/>
        <v>1</v>
      </c>
      <c r="S80" s="404">
        <f>AVERAGE(R80:R81)</f>
        <v>0.5</v>
      </c>
      <c r="T80" s="405" t="str">
        <f>CONCATENATE(INDEX('8- Politicas de admiistracion '!$B$6:$F$10,MATCH(ROUND(IF((RIGHT('5. Identificación de Riesgos'!H80,1)-'6. Valoración Controles'!K80)&lt;1,1,(RIGHT('5. Identificación de Riesgos'!H80,1)-'6. Valoración Controles'!K80)),0),'8- Politicas de admiistracion '!$F$6:$F$10,0),1)," - ",ROUND(IF((RIGHT('5. Identificación de Riesgos'!H80,1)-'6. Valoración Controles'!K80)&lt;1,1,(RIGHT('5. Identificación de Riesgos'!H80,1)-'6. Valoración Controles'!K80)),0))</f>
        <v>Muy Baja - 1</v>
      </c>
      <c r="U80" s="376" t="str">
        <f>CONCATENATE(INDEX('8- Politicas de admiistracion '!$B$17:$F$21,MATCH(ROUND(IF((RIGHT('5. Identificación de Riesgos'!M80,1)-'6. Valoración Controles'!S80)&lt;1,1,(RIGHT('5. Identificación de Riesgos'!M80,1)-'6. Valoración Controles'!S80)),0),'8- Politicas de admiistracion '!$F$17:$F$21,0),1)," - ",ROUND(IF((RIGHT('5. Identificación de Riesgos'!M80,1)-'6. Valoración Controles'!S80)&lt;1,1,(RIGHT('5. Identificación de Riesgos'!M80,1)-'6. Valoración Controles'!S80)),0))</f>
        <v>Menor - 2</v>
      </c>
      <c r="V80" s="376" t="str">
        <f>CONCATENATE(VLOOKUP((LEFT(T80,LEN(T80)-4)&amp;LEFT(U80,LEN(U80)-4)),'9- Matriz de Calor '!$D$17:$E$41,2,0)," - ",RIGHT(T80,1)*RIGHT(U80,1))</f>
        <v>Bajo - 2</v>
      </c>
    </row>
    <row r="81" spans="1:22" ht="18" customHeight="1">
      <c r="A81" s="376"/>
      <c r="B81" s="376"/>
      <c r="C81" s="113">
        <f>'5. Identificación de Riesgos'!D81</f>
        <v>0</v>
      </c>
      <c r="D81" s="209"/>
      <c r="E81" s="103"/>
      <c r="F81" s="208" t="s">
        <v>431</v>
      </c>
      <c r="G81" s="208" t="s">
        <v>431</v>
      </c>
      <c r="H81" s="208" t="s">
        <v>431</v>
      </c>
      <c r="I81" s="208" t="s">
        <v>431</v>
      </c>
      <c r="J81" s="213">
        <f t="shared" si="3"/>
        <v>1</v>
      </c>
      <c r="K81" s="404"/>
      <c r="L81" s="116">
        <f>'5. Identificación de Riesgos'!I81</f>
        <v>0</v>
      </c>
      <c r="M81" s="114"/>
      <c r="N81" s="208"/>
      <c r="O81" s="208"/>
      <c r="P81" s="208"/>
      <c r="Q81" s="208"/>
      <c r="R81" s="213">
        <f t="shared" si="4"/>
        <v>0</v>
      </c>
      <c r="S81" s="404"/>
      <c r="T81" s="405"/>
      <c r="U81" s="376"/>
      <c r="V81" s="376"/>
    </row>
    <row r="82" spans="1:22" ht="18" customHeight="1">
      <c r="A82" s="376"/>
      <c r="B82" s="376"/>
      <c r="C82" s="113">
        <f>'5. Identificación de Riesgos'!D82</f>
        <v>0</v>
      </c>
      <c r="D82" s="209"/>
      <c r="E82" s="103"/>
      <c r="F82" s="208" t="s">
        <v>431</v>
      </c>
      <c r="G82" s="208" t="s">
        <v>431</v>
      </c>
      <c r="H82" s="208" t="s">
        <v>431</v>
      </c>
      <c r="I82" s="208" t="s">
        <v>431</v>
      </c>
      <c r="J82" s="213">
        <f t="shared" si="3"/>
        <v>1</v>
      </c>
      <c r="K82" s="404"/>
      <c r="L82" s="116">
        <f>'5. Identificación de Riesgos'!I82</f>
        <v>0</v>
      </c>
      <c r="M82" s="114"/>
      <c r="N82" s="208"/>
      <c r="O82" s="208"/>
      <c r="P82" s="208"/>
      <c r="Q82" s="208"/>
      <c r="R82" s="213">
        <f t="shared" si="4"/>
        <v>0</v>
      </c>
      <c r="S82" s="404"/>
      <c r="T82" s="405"/>
      <c r="U82" s="376"/>
      <c r="V82" s="376"/>
    </row>
    <row r="83" spans="1:22" ht="18" customHeight="1">
      <c r="A83" s="376"/>
      <c r="B83" s="376"/>
      <c r="C83" s="113">
        <f>'5. Identificación de Riesgos'!D83</f>
        <v>0</v>
      </c>
      <c r="D83" s="209"/>
      <c r="E83" s="103"/>
      <c r="F83" s="208" t="s">
        <v>431</v>
      </c>
      <c r="G83" s="208" t="s">
        <v>431</v>
      </c>
      <c r="H83" s="208" t="s">
        <v>431</v>
      </c>
      <c r="I83" s="208" t="s">
        <v>431</v>
      </c>
      <c r="J83" s="213">
        <f t="shared" si="3"/>
        <v>1</v>
      </c>
      <c r="K83" s="404"/>
      <c r="L83" s="116">
        <f>'5. Identificación de Riesgos'!I83</f>
        <v>0</v>
      </c>
      <c r="M83" s="114"/>
      <c r="N83" s="208"/>
      <c r="O83" s="208"/>
      <c r="P83" s="208"/>
      <c r="Q83" s="208"/>
      <c r="R83" s="213">
        <f t="shared" si="4"/>
        <v>0</v>
      </c>
      <c r="S83" s="404"/>
      <c r="T83" s="405"/>
      <c r="U83" s="376"/>
      <c r="V83" s="376"/>
    </row>
    <row r="84" spans="1:22" ht="18" customHeight="1">
      <c r="A84" s="376"/>
      <c r="B84" s="376"/>
      <c r="C84" s="113">
        <f>'5. Identificación de Riesgos'!D84</f>
        <v>0</v>
      </c>
      <c r="D84" s="209"/>
      <c r="E84" s="103"/>
      <c r="F84" s="208" t="s">
        <v>431</v>
      </c>
      <c r="G84" s="208" t="s">
        <v>431</v>
      </c>
      <c r="H84" s="208" t="s">
        <v>431</v>
      </c>
      <c r="I84" s="208" t="s">
        <v>431</v>
      </c>
      <c r="J84" s="213">
        <f t="shared" si="3"/>
        <v>1</v>
      </c>
      <c r="K84" s="404"/>
      <c r="L84" s="116">
        <f>'5. Identificación de Riesgos'!I84</f>
        <v>0</v>
      </c>
      <c r="M84" s="114"/>
      <c r="N84" s="208"/>
      <c r="O84" s="208"/>
      <c r="P84" s="208"/>
      <c r="Q84" s="208"/>
      <c r="R84" s="213">
        <f t="shared" si="4"/>
        <v>0</v>
      </c>
      <c r="S84" s="404"/>
      <c r="T84" s="405"/>
      <c r="U84" s="376"/>
      <c r="V84" s="376"/>
    </row>
    <row r="85" spans="1:22" ht="18" customHeight="1">
      <c r="A85" s="376"/>
      <c r="B85" s="376"/>
      <c r="C85" s="113">
        <f>'5. Identificación de Riesgos'!D85</f>
        <v>0</v>
      </c>
      <c r="D85" s="209"/>
      <c r="E85" s="103"/>
      <c r="F85" s="208"/>
      <c r="G85" s="208"/>
      <c r="H85" s="208"/>
      <c r="I85" s="208"/>
      <c r="J85" s="213">
        <f t="shared" si="3"/>
        <v>0</v>
      </c>
      <c r="K85" s="404"/>
      <c r="L85" s="116">
        <f>'5. Identificación de Riesgos'!I85</f>
        <v>0</v>
      </c>
      <c r="M85" s="114"/>
      <c r="N85" s="208"/>
      <c r="O85" s="208"/>
      <c r="P85" s="208"/>
      <c r="Q85" s="208"/>
      <c r="R85" s="213">
        <f t="shared" si="4"/>
        <v>0</v>
      </c>
      <c r="S85" s="404"/>
      <c r="T85" s="405"/>
      <c r="U85" s="376"/>
      <c r="V85" s="376"/>
    </row>
    <row r="86" spans="1:22" ht="18" customHeight="1">
      <c r="A86" s="376"/>
      <c r="B86" s="376"/>
      <c r="C86" s="113">
        <f>'5. Identificación de Riesgos'!D86</f>
        <v>0</v>
      </c>
      <c r="D86" s="209"/>
      <c r="E86" s="103"/>
      <c r="F86" s="208"/>
      <c r="G86" s="208"/>
      <c r="H86" s="208"/>
      <c r="I86" s="208"/>
      <c r="J86" s="213">
        <f t="shared" si="3"/>
        <v>0</v>
      </c>
      <c r="K86" s="404"/>
      <c r="L86" s="116">
        <f>'5. Identificación de Riesgos'!I86</f>
        <v>0</v>
      </c>
      <c r="M86" s="114"/>
      <c r="N86" s="208"/>
      <c r="O86" s="208"/>
      <c r="P86" s="208"/>
      <c r="Q86" s="208"/>
      <c r="R86" s="213">
        <f t="shared" si="4"/>
        <v>0</v>
      </c>
      <c r="S86" s="404"/>
      <c r="T86" s="405"/>
      <c r="U86" s="376"/>
      <c r="V86" s="376"/>
    </row>
    <row r="87" spans="1:22" ht="18" customHeight="1">
      <c r="A87" s="376"/>
      <c r="B87" s="376"/>
      <c r="C87" s="113">
        <f>'5. Identificación de Riesgos'!D87</f>
        <v>0</v>
      </c>
      <c r="D87" s="209"/>
      <c r="E87" s="103"/>
      <c r="F87" s="208"/>
      <c r="G87" s="208"/>
      <c r="H87" s="208"/>
      <c r="I87" s="208"/>
      <c r="J87" s="213">
        <f t="shared" si="3"/>
        <v>0</v>
      </c>
      <c r="K87" s="404"/>
      <c r="L87" s="116">
        <f>'5. Identificación de Riesgos'!I87</f>
        <v>0</v>
      </c>
      <c r="M87" s="114"/>
      <c r="N87" s="208"/>
      <c r="O87" s="208"/>
      <c r="P87" s="208"/>
      <c r="Q87" s="208"/>
      <c r="R87" s="213">
        <f t="shared" si="4"/>
        <v>0</v>
      </c>
      <c r="S87" s="404"/>
      <c r="T87" s="405"/>
      <c r="U87" s="376"/>
      <c r="V87" s="376"/>
    </row>
    <row r="88" spans="1:22" ht="18" customHeight="1">
      <c r="A88" s="376"/>
      <c r="B88" s="376"/>
      <c r="C88" s="113">
        <f>'5. Identificación de Riesgos'!D88</f>
        <v>0</v>
      </c>
      <c r="D88" s="209"/>
      <c r="E88" s="103"/>
      <c r="F88" s="208"/>
      <c r="G88" s="208"/>
      <c r="H88" s="208"/>
      <c r="I88" s="208"/>
      <c r="J88" s="213">
        <f t="shared" si="3"/>
        <v>0</v>
      </c>
      <c r="K88" s="404"/>
      <c r="L88" s="116">
        <f>'5. Identificación de Riesgos'!I88</f>
        <v>0</v>
      </c>
      <c r="M88" s="114"/>
      <c r="N88" s="208"/>
      <c r="O88" s="208"/>
      <c r="P88" s="208"/>
      <c r="Q88" s="208"/>
      <c r="R88" s="213">
        <f t="shared" si="4"/>
        <v>0</v>
      </c>
      <c r="S88" s="404"/>
      <c r="T88" s="405"/>
      <c r="U88" s="376"/>
      <c r="V88" s="376"/>
    </row>
    <row r="89" spans="1:22" ht="18" customHeight="1">
      <c r="A89" s="376"/>
      <c r="B89" s="376"/>
      <c r="C89" s="113">
        <f>'5. Identificación de Riesgos'!D89</f>
        <v>0</v>
      </c>
      <c r="D89" s="209"/>
      <c r="E89" s="103"/>
      <c r="F89" s="208"/>
      <c r="G89" s="208"/>
      <c r="H89" s="208"/>
      <c r="I89" s="208"/>
      <c r="J89" s="213">
        <f t="shared" si="3"/>
        <v>0</v>
      </c>
      <c r="K89" s="404"/>
      <c r="L89" s="116">
        <f>'5. Identificación de Riesgos'!I89</f>
        <v>0</v>
      </c>
      <c r="M89" s="114"/>
      <c r="N89" s="208"/>
      <c r="O89" s="208"/>
      <c r="P89" s="208"/>
      <c r="Q89" s="208"/>
      <c r="R89" s="213">
        <f t="shared" si="4"/>
        <v>0</v>
      </c>
      <c r="S89" s="404"/>
      <c r="T89" s="405"/>
      <c r="U89" s="376"/>
      <c r="V89" s="376"/>
    </row>
    <row r="90" spans="1:22">
      <c r="T90" s="265"/>
      <c r="U90" s="266"/>
      <c r="V90" s="267"/>
    </row>
  </sheetData>
  <mergeCells count="73">
    <mergeCell ref="V70:V79"/>
    <mergeCell ref="A80:A89"/>
    <mergeCell ref="B80:B89"/>
    <mergeCell ref="K80:K89"/>
    <mergeCell ref="S80:S89"/>
    <mergeCell ref="T80:T89"/>
    <mergeCell ref="U80:U89"/>
    <mergeCell ref="V80:V89"/>
    <mergeCell ref="A70:A79"/>
    <mergeCell ref="B70:B79"/>
    <mergeCell ref="K70:K79"/>
    <mergeCell ref="S70:S79"/>
    <mergeCell ref="T70:T79"/>
    <mergeCell ref="U70:U79"/>
    <mergeCell ref="V50:V59"/>
    <mergeCell ref="A60:A69"/>
    <mergeCell ref="B60:B69"/>
    <mergeCell ref="K60:K69"/>
    <mergeCell ref="S60:S69"/>
    <mergeCell ref="T60:T69"/>
    <mergeCell ref="U60:U69"/>
    <mergeCell ref="V60:V69"/>
    <mergeCell ref="A50:A59"/>
    <mergeCell ref="B50:B59"/>
    <mergeCell ref="K50:K59"/>
    <mergeCell ref="S50:S59"/>
    <mergeCell ref="T50:T59"/>
    <mergeCell ref="U50:U59"/>
    <mergeCell ref="V30:V39"/>
    <mergeCell ref="A40:A49"/>
    <mergeCell ref="B40:B49"/>
    <mergeCell ref="K40:K49"/>
    <mergeCell ref="S40:S49"/>
    <mergeCell ref="T40:T49"/>
    <mergeCell ref="U40:U49"/>
    <mergeCell ref="V40:V49"/>
    <mergeCell ref="A30:A39"/>
    <mergeCell ref="B30:B39"/>
    <mergeCell ref="K30:K39"/>
    <mergeCell ref="S30:S39"/>
    <mergeCell ref="T30:T39"/>
    <mergeCell ref="U30:U39"/>
    <mergeCell ref="A8:A9"/>
    <mergeCell ref="B8:B9"/>
    <mergeCell ref="C8:C9"/>
    <mergeCell ref="D8:D9"/>
    <mergeCell ref="E8:E9"/>
    <mergeCell ref="F8:K8"/>
    <mergeCell ref="L8:S8"/>
    <mergeCell ref="V10:V19"/>
    <mergeCell ref="A20:A29"/>
    <mergeCell ref="B20:B29"/>
    <mergeCell ref="K20:K29"/>
    <mergeCell ref="S20:S29"/>
    <mergeCell ref="T20:T29"/>
    <mergeCell ref="U20:U29"/>
    <mergeCell ref="V20:V29"/>
    <mergeCell ref="A10:A19"/>
    <mergeCell ref="B10:B19"/>
    <mergeCell ref="K10:K19"/>
    <mergeCell ref="S10:S19"/>
    <mergeCell ref="T10:T19"/>
    <mergeCell ref="U10:U19"/>
    <mergeCell ref="C1:V3"/>
    <mergeCell ref="A4:B4"/>
    <mergeCell ref="A5:B5"/>
    <mergeCell ref="C4:M4"/>
    <mergeCell ref="C5:M5"/>
    <mergeCell ref="D7:R7"/>
    <mergeCell ref="A6:B6"/>
    <mergeCell ref="A7:C7"/>
    <mergeCell ref="T7:V7"/>
    <mergeCell ref="C6:M6"/>
  </mergeCells>
  <conditionalFormatting sqref="U10">
    <cfRule type="containsText" dxfId="900" priority="411" operator="containsText" text="Catastrófico">
      <formula>NOT(ISERROR(SEARCH("Catastrófico",U10)))</formula>
    </cfRule>
    <cfRule type="containsText" dxfId="899" priority="412" operator="containsText" text="Mayor">
      <formula>NOT(ISERROR(SEARCH("Mayor",U10)))</formula>
    </cfRule>
    <cfRule type="containsText" dxfId="898" priority="413" operator="containsText" text="Alta">
      <formula>NOT(ISERROR(SEARCH("Alta",U10)))</formula>
    </cfRule>
    <cfRule type="containsText" dxfId="897" priority="414" operator="containsText" text="Moderado">
      <formula>NOT(ISERROR(SEARCH("Moderado",U10)))</formula>
    </cfRule>
    <cfRule type="containsText" dxfId="896" priority="415" operator="containsText" text="Menor">
      <formula>NOT(ISERROR(SEARCH("Menor",U10)))</formula>
    </cfRule>
    <cfRule type="containsText" dxfId="895" priority="416" operator="containsText" text="Leve">
      <formula>NOT(ISERROR(SEARCH("Leve",U10)))</formula>
    </cfRule>
  </conditionalFormatting>
  <conditionalFormatting sqref="V10">
    <cfRule type="containsText" dxfId="894" priority="407" operator="containsText" text="Extremo">
      <formula>NOT(ISERROR(SEARCH("Extremo",V10)))</formula>
    </cfRule>
    <cfRule type="containsText" dxfId="893" priority="408" operator="containsText" text="Alto">
      <formula>NOT(ISERROR(SEARCH("Alto",V10)))</formula>
    </cfRule>
    <cfRule type="containsText" dxfId="892" priority="409" operator="containsText" text="Bajo">
      <formula>NOT(ISERROR(SEARCH("Bajo",V10)))</formula>
    </cfRule>
    <cfRule type="containsText" dxfId="891" priority="410" operator="containsText" text="Moderado">
      <formula>NOT(ISERROR(SEARCH("Moderado",V10)))</formula>
    </cfRule>
  </conditionalFormatting>
  <conditionalFormatting sqref="T20 T30 T40 T50 T60 T70 T80">
    <cfRule type="containsText" dxfId="890" priority="35" operator="containsText" text="Muy Baja">
      <formula>NOT(ISERROR(SEARCH("Muy Baja",T20)))</formula>
    </cfRule>
    <cfRule type="containsText" dxfId="889" priority="35" operator="containsText" text="Baja">
      <formula>NOT(ISERROR(SEARCH("Baja",T20)))</formula>
    </cfRule>
    <cfRule type="containsText" dxfId="888" priority="35" operator="containsText" text="Muy Alta">
      <formula>NOT(ISERROR(SEARCH("Muy Alta",T20)))</formula>
    </cfRule>
    <cfRule type="containsText" dxfId="887" priority="36" operator="containsText" text="Alta">
      <formula>NOT(ISERROR(SEARCH("Alta",T20)))</formula>
    </cfRule>
    <cfRule type="containsText" dxfId="886" priority="37" operator="containsText" text="Media">
      <formula>NOT(ISERROR(SEARCH("Media",T20)))</formula>
    </cfRule>
    <cfRule type="containsText" dxfId="885" priority="38" operator="containsText" text="Media">
      <formula>NOT(ISERROR(SEARCH("Media",T20)))</formula>
    </cfRule>
    <cfRule type="containsText" dxfId="884" priority="39" operator="containsText" text="Media">
      <formula>NOT(ISERROR(SEARCH("Media",T20)))</formula>
    </cfRule>
    <cfRule type="containsText" dxfId="883" priority="40" operator="containsText" text="Muy Baja">
      <formula>NOT(ISERROR(SEARCH("Muy Baja",T20)))</formula>
    </cfRule>
    <cfRule type="containsText" dxfId="882" priority="41" operator="containsText" text="Baja">
      <formula>NOT(ISERROR(SEARCH("Baja",T20)))</formula>
    </cfRule>
    <cfRule type="containsText" dxfId="881" priority="42" operator="containsText" text="Muy Baja">
      <formula>NOT(ISERROR(SEARCH("Muy Baja",T20)))</formula>
    </cfRule>
    <cfRule type="containsText" dxfId="880" priority="43" operator="containsText" text="Muy Baja">
      <formula>NOT(ISERROR(SEARCH("Muy Baja",T20)))</formula>
    </cfRule>
    <cfRule type="containsText" dxfId="879" priority="44" operator="containsText" text="Muy Baja">
      <formula>NOT(ISERROR(SEARCH("Muy Baja",T20)))</formula>
    </cfRule>
    <cfRule type="containsText" dxfId="878" priority="45" operator="containsText" text="Muy Baja'Tabla probabilidad'!">
      <formula>NOT(ISERROR(SEARCH("Muy Baja'Tabla probabilidad'!",T20)))</formula>
    </cfRule>
    <cfRule type="containsText" dxfId="877" priority="46" operator="containsText" text="Muy bajo">
      <formula>NOT(ISERROR(SEARCH("Muy bajo",T20)))</formula>
    </cfRule>
    <cfRule type="containsText" dxfId="876" priority="47" operator="containsText" text="Alta">
      <formula>NOT(ISERROR(SEARCH("Alta",T20)))</formula>
    </cfRule>
    <cfRule type="containsText" dxfId="875" priority="48" operator="containsText" text="Media">
      <formula>NOT(ISERROR(SEARCH("Media",T20)))</formula>
    </cfRule>
    <cfRule type="containsText" dxfId="874" priority="49" operator="containsText" text="Baja">
      <formula>NOT(ISERROR(SEARCH("Baja",T20)))</formula>
    </cfRule>
    <cfRule type="containsText" dxfId="873" priority="50" operator="containsText" text="Muy baja">
      <formula>NOT(ISERROR(SEARCH("Muy baja",T20)))</formula>
    </cfRule>
    <cfRule type="cellIs" dxfId="872" priority="53" operator="between">
      <formula>1</formula>
      <formula>2</formula>
    </cfRule>
    <cfRule type="cellIs" dxfId="871" priority="54" operator="between">
      <formula>0</formula>
      <formula>2</formula>
    </cfRule>
  </conditionalFormatting>
  <conditionalFormatting sqref="U20 U30 U40 U50 U60 U70 U80">
    <cfRule type="containsText" dxfId="870" priority="27" operator="containsText" text="Catastrófico">
      <formula>NOT(ISERROR(SEARCH("Catastrófico",U20)))</formula>
    </cfRule>
    <cfRule type="containsText" dxfId="869" priority="28" operator="containsText" text="Mayor">
      <formula>NOT(ISERROR(SEARCH("Mayor",U20)))</formula>
    </cfRule>
    <cfRule type="containsText" dxfId="868" priority="29" operator="containsText" text="Alta">
      <formula>NOT(ISERROR(SEARCH("Alta",U20)))</formula>
    </cfRule>
    <cfRule type="containsText" dxfId="867" priority="30" operator="containsText" text="Moderado">
      <formula>NOT(ISERROR(SEARCH("Moderado",U20)))</formula>
    </cfRule>
    <cfRule type="containsText" dxfId="866" priority="31" operator="containsText" text="Menor">
      <formula>NOT(ISERROR(SEARCH("Menor",U20)))</formula>
    </cfRule>
    <cfRule type="containsText" dxfId="865" priority="32" operator="containsText" text="Leve">
      <formula>NOT(ISERROR(SEARCH("Leve",U20)))</formula>
    </cfRule>
  </conditionalFormatting>
  <conditionalFormatting sqref="V20 V30 V40 V50 V60 V70 V80">
    <cfRule type="containsText" dxfId="864" priority="23" operator="containsText" text="Extremo">
      <formula>NOT(ISERROR(SEARCH("Extremo",V20)))</formula>
    </cfRule>
    <cfRule type="containsText" dxfId="863" priority="24" operator="containsText" text="Alto">
      <formula>NOT(ISERROR(SEARCH("Alto",V20)))</formula>
    </cfRule>
    <cfRule type="containsText" dxfId="862" priority="25" operator="containsText" text="Bajo">
      <formula>NOT(ISERROR(SEARCH("Bajo",V20)))</formula>
    </cfRule>
    <cfRule type="containsText" dxfId="861" priority="26" operator="containsText" text="Moderado">
      <formula>NOT(ISERROR(SEARCH("Moderado",V20)))</formula>
    </cfRule>
  </conditionalFormatting>
  <conditionalFormatting sqref="T10">
    <cfRule type="containsText" dxfId="860" priority="1" operator="containsText" text="Muy Baja">
      <formula>NOT(ISERROR(SEARCH("Muy Baja",T10)))</formula>
    </cfRule>
    <cfRule type="containsText" dxfId="859" priority="2" operator="containsText" text="Alta">
      <formula>NOT(ISERROR(SEARCH("Alta",T10)))</formula>
    </cfRule>
    <cfRule type="containsText" dxfId="858" priority="3" operator="containsText" text="Media">
      <formula>NOT(ISERROR(SEARCH("Media",T10)))</formula>
    </cfRule>
    <cfRule type="containsText" dxfId="857" priority="4" operator="containsText" text="Media">
      <formula>NOT(ISERROR(SEARCH("Media",T10)))</formula>
    </cfRule>
    <cfRule type="containsText" dxfId="856" priority="5" operator="containsText" text="Media">
      <formula>NOT(ISERROR(SEARCH("Media",T10)))</formula>
    </cfRule>
    <cfRule type="containsText" dxfId="855" priority="6" operator="containsText" text="Muy Baja">
      <formula>NOT(ISERROR(SEARCH("Muy Baja",T10)))</formula>
    </cfRule>
    <cfRule type="containsText" dxfId="854" priority="7" operator="containsText" text="Baja">
      <formula>NOT(ISERROR(SEARCH("Baja",T10)))</formula>
    </cfRule>
    <cfRule type="containsText" dxfId="853" priority="8" operator="containsText" text="Muy Baja">
      <formula>NOT(ISERROR(SEARCH("Muy Baja",T10)))</formula>
    </cfRule>
    <cfRule type="containsText" dxfId="852" priority="9" operator="containsText" text="Muy Baja">
      <formula>NOT(ISERROR(SEARCH("Muy Baja",T10)))</formula>
    </cfRule>
    <cfRule type="containsText" dxfId="851" priority="10" operator="containsText" text="Muy Baja">
      <formula>NOT(ISERROR(SEARCH("Muy Baja",T10)))</formula>
    </cfRule>
    <cfRule type="containsText" dxfId="850" priority="11" operator="containsText" text="Muy Baja'Tabla probabilidad'!">
      <formula>NOT(ISERROR(SEARCH("Muy Baja'Tabla probabilidad'!",T10)))</formula>
    </cfRule>
    <cfRule type="containsText" dxfId="849" priority="12" operator="containsText" text="Muy bajo">
      <formula>NOT(ISERROR(SEARCH("Muy bajo",T10)))</formula>
    </cfRule>
    <cfRule type="containsText" dxfId="848" priority="13" operator="containsText" text="Alta">
      <formula>NOT(ISERROR(SEARCH("Alta",T10)))</formula>
    </cfRule>
    <cfRule type="containsText" dxfId="847" priority="14" operator="containsText" text="Media">
      <formula>NOT(ISERROR(SEARCH("Media",T10)))</formula>
    </cfRule>
    <cfRule type="containsText" dxfId="846" priority="15" operator="containsText" text="Baja">
      <formula>NOT(ISERROR(SEARCH("Baja",T10)))</formula>
    </cfRule>
    <cfRule type="containsText" dxfId="845" priority="16" operator="containsText" text="Muy baja">
      <formula>NOT(ISERROR(SEARCH("Muy baja",T10)))</formula>
    </cfRule>
    <cfRule type="cellIs" dxfId="844" priority="19" operator="between">
      <formula>1</formula>
      <formula>2</formula>
    </cfRule>
    <cfRule type="cellIs" dxfId="843" priority="20" operator="between">
      <formula>0</formula>
      <formula>2</formula>
    </cfRule>
  </conditionalFormatting>
  <dataValidations count="2">
    <dataValidation type="list" allowBlank="1" showInputMessage="1" showErrorMessage="1" sqref="F10:I89 N10:Q89" xr:uid="{9104B475-4BF2-4D02-8220-BA9D8B818B64}">
      <formula1>"SI,NO"</formula1>
    </dataValidation>
    <dataValidation allowBlank="1" showInputMessage="1" showErrorMessage="1" prompt="Enunciar cuál es el control" sqref="E25:E28 M10:M14 E33 E35:E38 E30:E31 E83 E85:E88 E80:E81 E23 E40:E41 E45:E48 E43 E53 E55:E58 E50:E51 E60:E61 E65:E68 E63 E70:E78 E10:E21" xr:uid="{7928B5FF-7FCE-491C-B96F-D6B03D215992}"/>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1" operator="containsText" id="{12451B58-C247-41F1-AAA2-49C8391E2059}">
            <xm:f>NOT(ISERROR(SEARCH(#REF!,T20)))</xm:f>
            <xm:f>#REF!</xm:f>
            <x14:dxf>
              <font>
                <color rgb="FF006100"/>
              </font>
              <fill>
                <patternFill>
                  <bgColor rgb="FFC6EFCE"/>
                </patternFill>
              </fill>
            </x14:dxf>
          </x14:cfRule>
          <x14:cfRule type="containsText" priority="52" operator="containsText" id="{8BABB17B-17A5-4FF3-9F80-988D5C08F042}">
            <xm:f>NOT(ISERROR(SEARCH(#REF!,T20)))</xm:f>
            <xm:f>#REF!</xm:f>
            <x14:dxf>
              <font>
                <color rgb="FF9C0006"/>
              </font>
              <fill>
                <patternFill>
                  <bgColor rgb="FFFFC7CE"/>
                </patternFill>
              </fill>
            </x14:dxf>
          </x14:cfRule>
          <xm:sqref>T20 T30 T40 T50 T60 T70 T80</xm:sqref>
        </x14:conditionalFormatting>
        <x14:conditionalFormatting xmlns:xm="http://schemas.microsoft.com/office/excel/2006/main">
          <x14:cfRule type="containsText" priority="17" operator="containsText" id="{C1AEA79B-2AA1-451B-8B24-3DC3B7BB6BEF}">
            <xm:f>NOT(ISERROR(SEARCH(#REF!,T10)))</xm:f>
            <xm:f>#REF!</xm:f>
            <x14:dxf>
              <font>
                <color rgb="FF006100"/>
              </font>
              <fill>
                <patternFill>
                  <bgColor rgb="FFC6EFCE"/>
                </patternFill>
              </fill>
            </x14:dxf>
          </x14:cfRule>
          <x14:cfRule type="containsText" priority="18" operator="containsText" id="{3BC87AFC-CDDB-431F-B599-43E236D2FF1C}">
            <xm:f>NOT(ISERROR(SEARCH(#REF!,T10)))</xm:f>
            <xm:f>#REF!</xm:f>
            <x14:dxf>
              <font>
                <color rgb="FF9C0006"/>
              </font>
              <fill>
                <patternFill>
                  <bgColor rgb="FFFFC7CE"/>
                </patternFill>
              </fill>
            </x14:dxf>
          </x14:cfRule>
          <xm:sqref>T10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R90"/>
  <sheetViews>
    <sheetView showGridLines="0" zoomScale="80" zoomScaleNormal="80" workbookViewId="0">
      <selection activeCell="C70" sqref="C70"/>
    </sheetView>
  </sheetViews>
  <sheetFormatPr baseColWidth="10" defaultColWidth="11.42578125" defaultRowHeight="15"/>
  <cols>
    <col min="1" max="1" width="5.42578125" style="30" customWidth="1"/>
    <col min="2" max="2" width="38.5703125" style="30" customWidth="1"/>
    <col min="3" max="3" width="34.85546875" style="30" customWidth="1"/>
    <col min="4" max="4" width="43.28515625" style="30" customWidth="1"/>
    <col min="5" max="5" width="96.28515625" style="38" customWidth="1"/>
    <col min="6" max="6" width="14.42578125" style="30" customWidth="1"/>
    <col min="7" max="8" width="13.85546875" style="30" customWidth="1"/>
    <col min="9" max="9" width="2.7109375" style="30" customWidth="1"/>
    <col min="10" max="10" width="13.140625" style="30" customWidth="1"/>
    <col min="11" max="11" width="14.5703125" style="30" customWidth="1"/>
    <col min="12" max="12" width="16.42578125" style="55" hidden="1" customWidth="1"/>
    <col min="13" max="14" width="13.7109375" style="30" customWidth="1"/>
    <col min="15" max="15" width="17.140625" style="54" customWidth="1"/>
    <col min="16" max="16" width="16" style="54" customWidth="1"/>
    <col min="17" max="17" width="20.7109375" style="54" customWidth="1"/>
    <col min="18" max="18" width="4" style="54" customWidth="1"/>
    <col min="19" max="16384" width="11.42578125" style="54"/>
  </cols>
  <sheetData>
    <row r="1" spans="1:18" s="52" customFormat="1" ht="27.75" customHeight="1">
      <c r="A1" s="460"/>
      <c r="B1" s="460"/>
      <c r="C1" s="460"/>
      <c r="D1" s="117"/>
      <c r="E1" s="461" t="s">
        <v>495</v>
      </c>
      <c r="F1" s="461"/>
      <c r="G1" s="461"/>
      <c r="H1" s="461"/>
      <c r="I1" s="461"/>
      <c r="J1" s="461"/>
      <c r="K1" s="461"/>
      <c r="L1" s="461"/>
      <c r="M1" s="461"/>
      <c r="N1" s="461"/>
      <c r="O1" s="461"/>
      <c r="P1" s="461"/>
      <c r="Q1" s="461"/>
      <c r="R1" s="11"/>
    </row>
    <row r="2" spans="1:18" s="52" customFormat="1" ht="27" customHeight="1">
      <c r="A2" s="460"/>
      <c r="B2" s="460"/>
      <c r="C2" s="460"/>
      <c r="D2" s="117"/>
      <c r="E2" s="461"/>
      <c r="F2" s="461"/>
      <c r="G2" s="461"/>
      <c r="H2" s="461"/>
      <c r="I2" s="461"/>
      <c r="J2" s="461"/>
      <c r="K2" s="461"/>
      <c r="L2" s="461"/>
      <c r="M2" s="461"/>
      <c r="N2" s="461"/>
      <c r="O2" s="461"/>
      <c r="P2" s="461"/>
      <c r="Q2" s="461"/>
      <c r="R2" s="11"/>
    </row>
    <row r="3" spans="1:18" s="52" customFormat="1" ht="27" customHeight="1">
      <c r="A3" s="460"/>
      <c r="B3" s="460"/>
      <c r="C3" s="460"/>
      <c r="D3" s="117"/>
      <c r="E3" s="461"/>
      <c r="F3" s="461"/>
      <c r="G3" s="461"/>
      <c r="H3" s="461"/>
      <c r="I3" s="461"/>
      <c r="J3" s="461"/>
      <c r="K3" s="461"/>
      <c r="L3" s="461"/>
      <c r="M3" s="461"/>
      <c r="N3" s="461"/>
      <c r="O3" s="461"/>
      <c r="P3" s="461"/>
      <c r="Q3" s="461"/>
      <c r="R3" s="11"/>
    </row>
    <row r="4" spans="1:18" s="52" customFormat="1" ht="23.25" customHeight="1">
      <c r="A4" s="431" t="s">
        <v>496</v>
      </c>
      <c r="B4" s="431"/>
      <c r="C4" s="432" t="str">
        <f>'6. Valoración Controles'!C4:K4</f>
        <v>MEJORAMIENTO INFRAESTRUCTURA FÍSICA</v>
      </c>
      <c r="D4" s="432"/>
      <c r="E4" s="432"/>
      <c r="F4" s="432"/>
      <c r="G4" s="432"/>
      <c r="H4" s="432"/>
      <c r="I4" s="432"/>
      <c r="J4" s="432"/>
      <c r="K4" s="432"/>
      <c r="L4" s="432"/>
      <c r="M4" s="432"/>
      <c r="N4" s="432"/>
      <c r="O4" s="432"/>
      <c r="P4" s="432"/>
      <c r="Q4" s="432"/>
      <c r="R4" s="11"/>
    </row>
    <row r="5" spans="1:18" s="52" customFormat="1" ht="56.25" customHeight="1">
      <c r="A5" s="431" t="s">
        <v>497</v>
      </c>
      <c r="B5" s="431"/>
      <c r="C5" s="432"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432"/>
      <c r="E5" s="432"/>
      <c r="F5" s="432"/>
      <c r="G5" s="432"/>
      <c r="H5" s="432"/>
      <c r="I5" s="432"/>
      <c r="J5" s="432"/>
      <c r="K5" s="432"/>
      <c r="L5" s="432"/>
      <c r="M5" s="432"/>
      <c r="N5" s="432"/>
      <c r="O5" s="432"/>
      <c r="P5" s="432"/>
      <c r="Q5" s="432"/>
      <c r="R5" s="11"/>
    </row>
    <row r="6" spans="1:18" s="52" customFormat="1" ht="28.5" customHeight="1">
      <c r="A6" s="431" t="s">
        <v>498</v>
      </c>
      <c r="B6" s="431"/>
      <c r="C6" s="433" t="s">
        <v>410</v>
      </c>
      <c r="D6" s="433"/>
      <c r="E6" s="433"/>
      <c r="F6" s="433"/>
      <c r="G6" s="433"/>
      <c r="H6" s="433"/>
      <c r="I6" s="433"/>
      <c r="J6" s="433"/>
      <c r="K6" s="433"/>
      <c r="L6" s="433"/>
      <c r="M6" s="433"/>
      <c r="N6" s="433"/>
      <c r="O6" s="433"/>
      <c r="P6" s="433"/>
      <c r="Q6" s="433"/>
      <c r="R6" s="11"/>
    </row>
    <row r="7" spans="1:18" s="52" customFormat="1" ht="40.5" customHeight="1" thickBot="1">
      <c r="A7" s="440" t="s">
        <v>499</v>
      </c>
      <c r="B7" s="440"/>
      <c r="C7" s="440"/>
      <c r="D7" s="440"/>
      <c r="E7" s="440"/>
      <c r="F7" s="440" t="s">
        <v>335</v>
      </c>
      <c r="G7" s="440"/>
      <c r="H7" s="440"/>
      <c r="I7" s="118"/>
      <c r="J7" s="429" t="s">
        <v>500</v>
      </c>
      <c r="K7" s="429"/>
      <c r="L7" s="429"/>
      <c r="M7" s="429"/>
      <c r="N7" s="430"/>
      <c r="O7" s="10" t="s">
        <v>501</v>
      </c>
      <c r="P7" s="10" t="s">
        <v>502</v>
      </c>
      <c r="Q7" s="10" t="s">
        <v>503</v>
      </c>
      <c r="R7" s="11"/>
    </row>
    <row r="8" spans="1:18" s="52" customFormat="1" ht="33" customHeight="1" thickTop="1" thickBot="1">
      <c r="A8" s="406" t="s">
        <v>325</v>
      </c>
      <c r="B8" s="394" t="s">
        <v>413</v>
      </c>
      <c r="C8" s="436" t="s">
        <v>327</v>
      </c>
      <c r="D8" s="438" t="s">
        <v>337</v>
      </c>
      <c r="E8" s="394" t="s">
        <v>321</v>
      </c>
      <c r="F8" s="434" t="s">
        <v>504</v>
      </c>
      <c r="G8" s="434" t="s">
        <v>505</v>
      </c>
      <c r="H8" s="434" t="s">
        <v>506</v>
      </c>
      <c r="I8" s="462"/>
      <c r="J8" s="434" t="s">
        <v>507</v>
      </c>
      <c r="K8" s="434" t="s">
        <v>508</v>
      </c>
      <c r="L8" s="434" t="s">
        <v>509</v>
      </c>
      <c r="M8" s="434" t="s">
        <v>510</v>
      </c>
      <c r="N8" s="434" t="s">
        <v>511</v>
      </c>
      <c r="O8" s="434"/>
      <c r="P8" s="434"/>
      <c r="Q8" s="434"/>
      <c r="R8" s="11"/>
    </row>
    <row r="9" spans="1:18" s="53" customFormat="1" ht="28.5" customHeight="1" thickTop="1" thickBot="1">
      <c r="A9" s="407"/>
      <c r="B9" s="408"/>
      <c r="C9" s="437"/>
      <c r="D9" s="439"/>
      <c r="E9" s="408"/>
      <c r="F9" s="435"/>
      <c r="G9" s="435"/>
      <c r="H9" s="435"/>
      <c r="I9" s="463"/>
      <c r="J9" s="435"/>
      <c r="K9" s="435"/>
      <c r="L9" s="435"/>
      <c r="M9" s="435"/>
      <c r="N9" s="435"/>
      <c r="O9" s="435"/>
      <c r="P9" s="435"/>
      <c r="Q9" s="435"/>
      <c r="R9" s="51"/>
    </row>
    <row r="10" spans="1:18" ht="32.25" customHeight="1">
      <c r="A10" s="415">
        <f>'5. Identificación de Riesgos'!A10</f>
        <v>1</v>
      </c>
      <c r="B10" s="418" t="str">
        <f>'5. Identificación de Riesgos'!B10</f>
        <v>Demora en los procesos precontractuales y contractuales de infraestructura física de alta y media alta complejidad</v>
      </c>
      <c r="C10" s="418" t="str">
        <f>'5. Identificación de Riesgos'!C10</f>
        <v>Una vez y durante la etapa de contratación y adjudicación de un contrato, se generan circunstancias que impidan el inicio de la ejecución, por razones ajenas al proceso o por nuevos requisitos que surjan desde entidades externas o autoridades competentes.</v>
      </c>
      <c r="D10" s="418" t="s">
        <v>342</v>
      </c>
      <c r="E10" s="132" t="str">
        <f>'5. Identificación de Riesgos'!D10</f>
        <v>1. Falta de oportunidad en la identificación, seguimiento y tratamiento a las situaciones de origen externo, en las fases precontractual y de ejecución de las obras</v>
      </c>
      <c r="F10" s="423" t="str">
        <f>'5. Identificación de Riesgos'!H10</f>
        <v>Media - 3</v>
      </c>
      <c r="G10" s="418" t="str">
        <f>'5. Identificación de Riesgos'!M10</f>
        <v>Moderado - 3</v>
      </c>
      <c r="H10" s="418" t="str">
        <f>'5. Identificación de Riesgos'!N10</f>
        <v>Moderado - 9</v>
      </c>
      <c r="I10" s="444"/>
      <c r="J10" s="447" t="str">
        <f>'6. Valoración Controles'!T10</f>
        <v>Baja - 2</v>
      </c>
      <c r="K10" s="447" t="str">
        <f>'6. Valoración Controles'!U10</f>
        <v>Menor - 2</v>
      </c>
      <c r="L10" s="441"/>
      <c r="M10" s="418" t="str">
        <f>'6. Valoración Controles'!V10</f>
        <v>Moderado - 4</v>
      </c>
      <c r="N10" s="418" t="s">
        <v>512</v>
      </c>
      <c r="O10" s="119"/>
      <c r="P10" s="119"/>
      <c r="Q10" s="120"/>
      <c r="R10" s="14"/>
    </row>
    <row r="11" spans="1:18" ht="32.25" customHeight="1">
      <c r="A11" s="416"/>
      <c r="B11" s="419"/>
      <c r="C11" s="419"/>
      <c r="D11" s="419"/>
      <c r="E11" s="133" t="str">
        <f>'5. Identificación de Riesgos'!D11</f>
        <v>2. Demoras en la gestión de aprobación de permisos o autorizaciones requeridas para el inicio de la actividad contratada</v>
      </c>
      <c r="F11" s="405"/>
      <c r="G11" s="451"/>
      <c r="H11" s="419"/>
      <c r="I11" s="445"/>
      <c r="J11" s="448"/>
      <c r="K11" s="448"/>
      <c r="L11" s="442"/>
      <c r="M11" s="419"/>
      <c r="N11" s="419"/>
      <c r="O11" s="121"/>
      <c r="P11" s="121">
        <v>5</v>
      </c>
      <c r="Q11" s="122"/>
      <c r="R11" s="14"/>
    </row>
    <row r="12" spans="1:18" ht="23.25" customHeight="1">
      <c r="A12" s="416"/>
      <c r="B12" s="419"/>
      <c r="C12" s="419"/>
      <c r="D12" s="419"/>
      <c r="E12" s="133" t="str">
        <f>'5. Identificación de Riesgos'!D12</f>
        <v>3. Cuando se presentan numerosas observaciones al proceso, afectando el cronograma a mayores tiempos</v>
      </c>
      <c r="F12" s="405"/>
      <c r="G12" s="451"/>
      <c r="H12" s="419"/>
      <c r="I12" s="445"/>
      <c r="J12" s="448"/>
      <c r="K12" s="448"/>
      <c r="L12" s="442"/>
      <c r="M12" s="419"/>
      <c r="N12" s="419"/>
      <c r="O12" s="121"/>
      <c r="P12" s="121"/>
      <c r="Q12" s="122"/>
      <c r="R12" s="14"/>
    </row>
    <row r="13" spans="1:18" ht="23.25" customHeight="1">
      <c r="A13" s="416"/>
      <c r="B13" s="419"/>
      <c r="C13" s="419"/>
      <c r="D13" s="419"/>
      <c r="E13" s="133" t="str">
        <f>'5. Identificación de Riesgos'!D13</f>
        <v>4. Por la declaración desierta de un proceso de contratación, el cual deberá ser revisado o reestructurado, para ser nuevamente publicado, implicando un tiempo superior para llegar a la adjudicación del Contrato.</v>
      </c>
      <c r="F13" s="405"/>
      <c r="G13" s="451"/>
      <c r="H13" s="419"/>
      <c r="I13" s="445"/>
      <c r="J13" s="448"/>
      <c r="K13" s="448"/>
      <c r="L13" s="442"/>
      <c r="M13" s="419"/>
      <c r="N13" s="419"/>
      <c r="O13" s="121"/>
      <c r="P13" s="121"/>
      <c r="Q13" s="122"/>
      <c r="R13" s="14"/>
    </row>
    <row r="14" spans="1:18" ht="23.25" customHeight="1">
      <c r="A14" s="416"/>
      <c r="B14" s="419"/>
      <c r="C14" s="419"/>
      <c r="D14" s="419"/>
      <c r="E14" s="133" t="str">
        <f>'5. Identificación de Riesgos'!D14</f>
        <v>5. A causa de un proceso de revocatoria al acto administrativo de adjudicación, lo cual es un escenario complejo, que retrasa el inicio de la actividad que se está contratando.</v>
      </c>
      <c r="F14" s="405"/>
      <c r="G14" s="451"/>
      <c r="H14" s="419"/>
      <c r="I14" s="445"/>
      <c r="J14" s="448"/>
      <c r="K14" s="448"/>
      <c r="L14" s="442"/>
      <c r="M14" s="419"/>
      <c r="N14" s="419"/>
      <c r="O14" s="121"/>
      <c r="P14" s="121"/>
      <c r="Q14" s="122"/>
      <c r="R14" s="14"/>
    </row>
    <row r="15" spans="1:18" ht="23.25" customHeight="1">
      <c r="A15" s="416"/>
      <c r="B15" s="419"/>
      <c r="C15" s="419"/>
      <c r="D15" s="419"/>
      <c r="E15" s="133" t="str">
        <f>'5. Identificación de Riesgos'!D15</f>
        <v>6.  Situaciones externas imprevisibles, de origen jurídico, de orden público u otras circunstancias que terminen por atrasar el inicio de la actividad contratada.</v>
      </c>
      <c r="F15" s="405"/>
      <c r="G15" s="451"/>
      <c r="H15" s="419"/>
      <c r="I15" s="445"/>
      <c r="J15" s="448"/>
      <c r="K15" s="448"/>
      <c r="L15" s="442"/>
      <c r="M15" s="419"/>
      <c r="N15" s="419"/>
      <c r="O15" s="121"/>
      <c r="P15" s="121"/>
      <c r="Q15" s="122"/>
      <c r="R15" s="14"/>
    </row>
    <row r="16" spans="1:18" ht="23.25" customHeight="1">
      <c r="A16" s="416"/>
      <c r="B16" s="419"/>
      <c r="C16" s="419"/>
      <c r="D16" s="419"/>
      <c r="E16" s="133">
        <f>'5. Identificación de Riesgos'!D16</f>
        <v>0</v>
      </c>
      <c r="F16" s="405"/>
      <c r="G16" s="451"/>
      <c r="H16" s="419"/>
      <c r="I16" s="445"/>
      <c r="J16" s="448"/>
      <c r="K16" s="448"/>
      <c r="L16" s="442"/>
      <c r="M16" s="419"/>
      <c r="N16" s="419"/>
      <c r="O16" s="121"/>
      <c r="P16" s="121"/>
      <c r="Q16" s="122"/>
      <c r="R16" s="14"/>
    </row>
    <row r="17" spans="1:18" ht="16.5" customHeight="1">
      <c r="A17" s="416"/>
      <c r="B17" s="419"/>
      <c r="C17" s="419"/>
      <c r="D17" s="419"/>
      <c r="E17" s="133">
        <f>'5. Identificación de Riesgos'!D17</f>
        <v>0</v>
      </c>
      <c r="F17" s="405"/>
      <c r="G17" s="451"/>
      <c r="H17" s="419"/>
      <c r="I17" s="445"/>
      <c r="J17" s="448"/>
      <c r="K17" s="448"/>
      <c r="L17" s="442"/>
      <c r="M17" s="419"/>
      <c r="N17" s="419"/>
      <c r="O17" s="121"/>
      <c r="P17" s="121"/>
      <c r="Q17" s="122"/>
      <c r="R17" s="14"/>
    </row>
    <row r="18" spans="1:18" ht="16.5" customHeight="1">
      <c r="A18" s="416"/>
      <c r="B18" s="419"/>
      <c r="C18" s="419"/>
      <c r="D18" s="419"/>
      <c r="E18" s="133">
        <f>'5. Identificación de Riesgos'!D18</f>
        <v>0</v>
      </c>
      <c r="F18" s="405"/>
      <c r="G18" s="451"/>
      <c r="H18" s="419"/>
      <c r="I18" s="445"/>
      <c r="J18" s="448"/>
      <c r="K18" s="448"/>
      <c r="L18" s="442"/>
      <c r="M18" s="419"/>
      <c r="N18" s="419"/>
      <c r="O18" s="121"/>
      <c r="P18" s="121"/>
      <c r="Q18" s="122"/>
      <c r="R18" s="14"/>
    </row>
    <row r="19" spans="1:18" ht="16.5" customHeight="1" thickBot="1">
      <c r="A19" s="427"/>
      <c r="B19" s="422"/>
      <c r="C19" s="422"/>
      <c r="D19" s="422"/>
      <c r="E19" s="134">
        <f>'5. Identificación de Riesgos'!D19</f>
        <v>0</v>
      </c>
      <c r="F19" s="426"/>
      <c r="G19" s="453"/>
      <c r="H19" s="422"/>
      <c r="I19" s="445"/>
      <c r="J19" s="456"/>
      <c r="K19" s="456"/>
      <c r="L19" s="450"/>
      <c r="M19" s="422"/>
      <c r="N19" s="422"/>
      <c r="O19" s="123"/>
      <c r="P19" s="123"/>
      <c r="Q19" s="124"/>
      <c r="R19" s="14"/>
    </row>
    <row r="20" spans="1:18" ht="21.75" customHeight="1">
      <c r="A20" s="415">
        <f>'5. Identificación de Riesgos'!A20</f>
        <v>2</v>
      </c>
      <c r="B20" s="418" t="str">
        <f>'5. Identificación de Riesgos'!B20</f>
        <v>Riesgo en la viabilidad de la adquisición de un inmueble</v>
      </c>
      <c r="C20" s="418" t="str">
        <f>'5. Identificación de Riesgos'!C20</f>
        <v>En cuanto se evidencia un impedimento u obstáculo que genera un retraso importante o impedimento en la adquisición de un inmueble.</v>
      </c>
      <c r="D20" s="418" t="s">
        <v>342</v>
      </c>
      <c r="E20" s="132" t="str">
        <f>'5. Identificación de Riesgos'!D21</f>
        <v>2. Demoras en la obtención de documentos necesarios, los cuales deben ser suministrados por parte del vendedor de la propiedad.</v>
      </c>
      <c r="F20" s="423" t="str">
        <f>'5. Identificación de Riesgos'!H20</f>
        <v>Muy Baja - 1</v>
      </c>
      <c r="G20" s="418" t="str">
        <f>'5. Identificación de Riesgos'!M20</f>
        <v>Moderado - 3</v>
      </c>
      <c r="H20" s="418" t="str">
        <f>'5. Identificación de Riesgos'!N20</f>
        <v>Moderado - 3</v>
      </c>
      <c r="I20" s="444"/>
      <c r="J20" s="447" t="str">
        <f>'6. Valoración Controles'!T20</f>
        <v>Muy Baja - 1</v>
      </c>
      <c r="K20" s="447" t="str">
        <f>'6. Valoración Controles'!U20</f>
        <v>Menor - 2</v>
      </c>
      <c r="L20" s="441"/>
      <c r="M20" s="418" t="str">
        <f>'6. Valoración Controles'!V20</f>
        <v>Bajo - 2</v>
      </c>
      <c r="N20" s="418" t="s">
        <v>512</v>
      </c>
      <c r="O20" s="119"/>
      <c r="P20" s="119"/>
      <c r="Q20" s="120"/>
      <c r="R20" s="14"/>
    </row>
    <row r="21" spans="1:18" ht="21.75" customHeight="1">
      <c r="A21" s="416"/>
      <c r="B21" s="419"/>
      <c r="C21" s="419"/>
      <c r="D21" s="419"/>
      <c r="E21" s="133" t="str">
        <f>'5. Identificación de Riesgos'!D22</f>
        <v>3. Cuando se presenta algún hallazgo, lo cual amerite implementar el saneamiento correspondiente.</v>
      </c>
      <c r="F21" s="405"/>
      <c r="G21" s="451"/>
      <c r="H21" s="419"/>
      <c r="I21" s="445"/>
      <c r="J21" s="448"/>
      <c r="K21" s="448"/>
      <c r="L21" s="442"/>
      <c r="M21" s="419"/>
      <c r="N21" s="419"/>
      <c r="O21" s="121"/>
      <c r="P21" s="121"/>
      <c r="Q21" s="122"/>
      <c r="R21" s="14"/>
    </row>
    <row r="22" spans="1:18" ht="11.25" customHeight="1">
      <c r="A22" s="416"/>
      <c r="B22" s="419"/>
      <c r="C22" s="419"/>
      <c r="D22" s="419"/>
      <c r="E22" s="133" t="str">
        <f>'5. Identificación de Riesgos'!D23</f>
        <v>4. Al momento de evidenciarse un uso de suelo no compatible con el de justicia y sea necesario realizar un plan de implantación, según lo exija el ente territorial.</v>
      </c>
      <c r="F22" s="405"/>
      <c r="G22" s="451"/>
      <c r="H22" s="419"/>
      <c r="I22" s="445"/>
      <c r="J22" s="448"/>
      <c r="K22" s="448"/>
      <c r="L22" s="442"/>
      <c r="M22" s="419"/>
      <c r="N22" s="419"/>
      <c r="O22" s="121"/>
      <c r="P22" s="121"/>
      <c r="Q22" s="122"/>
      <c r="R22" s="14"/>
    </row>
    <row r="23" spans="1:18" ht="11.25" customHeight="1">
      <c r="A23" s="416"/>
      <c r="B23" s="419"/>
      <c r="C23" s="419"/>
      <c r="D23" s="419"/>
      <c r="E23" s="133" t="str">
        <f>'5. Identificación de Riesgos'!D24</f>
        <v>5. Cuando no hay claridad en la aplicación de la norma urbana del inmueble.</v>
      </c>
      <c r="F23" s="405"/>
      <c r="G23" s="451"/>
      <c r="H23" s="419"/>
      <c r="I23" s="445"/>
      <c r="J23" s="448"/>
      <c r="K23" s="448"/>
      <c r="L23" s="442"/>
      <c r="M23" s="419"/>
      <c r="N23" s="419"/>
      <c r="O23" s="121"/>
      <c r="P23" s="121"/>
      <c r="Q23" s="122"/>
      <c r="R23" s="14"/>
    </row>
    <row r="24" spans="1:18" ht="11.25" customHeight="1">
      <c r="A24" s="416"/>
      <c r="B24" s="419"/>
      <c r="C24" s="419"/>
      <c r="D24" s="419"/>
      <c r="E24" s="133" t="e">
        <f>'5. Identificación de Riesgos'!#REF!</f>
        <v>#REF!</v>
      </c>
      <c r="F24" s="405"/>
      <c r="G24" s="451"/>
      <c r="H24" s="419"/>
      <c r="I24" s="445"/>
      <c r="J24" s="448"/>
      <c r="K24" s="448"/>
      <c r="L24" s="442"/>
      <c r="M24" s="419"/>
      <c r="N24" s="419"/>
      <c r="O24" s="121"/>
      <c r="P24" s="121"/>
      <c r="Q24" s="122"/>
      <c r="R24" s="14"/>
    </row>
    <row r="25" spans="1:18" ht="11.25" customHeight="1">
      <c r="A25" s="416"/>
      <c r="B25" s="419"/>
      <c r="C25" s="419"/>
      <c r="D25" s="419"/>
      <c r="E25" s="133">
        <f>'5. Identificación de Riesgos'!D25</f>
        <v>0</v>
      </c>
      <c r="F25" s="405"/>
      <c r="G25" s="451"/>
      <c r="H25" s="419"/>
      <c r="I25" s="445"/>
      <c r="J25" s="448"/>
      <c r="K25" s="448"/>
      <c r="L25" s="442"/>
      <c r="M25" s="419"/>
      <c r="N25" s="419"/>
      <c r="O25" s="121"/>
      <c r="P25" s="121"/>
      <c r="Q25" s="122"/>
      <c r="R25" s="14"/>
    </row>
    <row r="26" spans="1:18" ht="11.25" customHeight="1">
      <c r="A26" s="416"/>
      <c r="B26" s="419"/>
      <c r="C26" s="419"/>
      <c r="D26" s="419"/>
      <c r="E26" s="133">
        <f>'5. Identificación de Riesgos'!D26</f>
        <v>0</v>
      </c>
      <c r="F26" s="405"/>
      <c r="G26" s="451"/>
      <c r="H26" s="419"/>
      <c r="I26" s="445"/>
      <c r="J26" s="448"/>
      <c r="K26" s="448"/>
      <c r="L26" s="442"/>
      <c r="M26" s="419"/>
      <c r="N26" s="419"/>
      <c r="O26" s="121"/>
      <c r="P26" s="121"/>
      <c r="Q26" s="122"/>
      <c r="R26" s="14"/>
    </row>
    <row r="27" spans="1:18" ht="11.25" customHeight="1">
      <c r="A27" s="416"/>
      <c r="B27" s="419"/>
      <c r="C27" s="419"/>
      <c r="D27" s="419"/>
      <c r="E27" s="133">
        <f>'5. Identificación de Riesgos'!D27</f>
        <v>0</v>
      </c>
      <c r="F27" s="405"/>
      <c r="G27" s="451"/>
      <c r="H27" s="419"/>
      <c r="I27" s="445"/>
      <c r="J27" s="448"/>
      <c r="K27" s="448"/>
      <c r="L27" s="442"/>
      <c r="M27" s="419"/>
      <c r="N27" s="419"/>
      <c r="O27" s="121"/>
      <c r="P27" s="121"/>
      <c r="Q27" s="122"/>
      <c r="R27" s="14"/>
    </row>
    <row r="28" spans="1:18" ht="11.25" customHeight="1">
      <c r="A28" s="416"/>
      <c r="B28" s="419"/>
      <c r="C28" s="419"/>
      <c r="D28" s="419"/>
      <c r="E28" s="133">
        <f>'5. Identificación de Riesgos'!D28</f>
        <v>0</v>
      </c>
      <c r="F28" s="405"/>
      <c r="G28" s="451"/>
      <c r="H28" s="419"/>
      <c r="I28" s="445"/>
      <c r="J28" s="448"/>
      <c r="K28" s="448"/>
      <c r="L28" s="442"/>
      <c r="M28" s="419"/>
      <c r="N28" s="419"/>
      <c r="O28" s="121"/>
      <c r="P28" s="121"/>
      <c r="Q28" s="122"/>
      <c r="R28" s="14"/>
    </row>
    <row r="29" spans="1:18" ht="11.25" customHeight="1" thickBot="1">
      <c r="A29" s="417"/>
      <c r="B29" s="420"/>
      <c r="C29" s="420"/>
      <c r="D29" s="420"/>
      <c r="E29" s="135">
        <f>'5. Identificación de Riesgos'!D29</f>
        <v>0</v>
      </c>
      <c r="F29" s="424"/>
      <c r="G29" s="452"/>
      <c r="H29" s="420"/>
      <c r="I29" s="446"/>
      <c r="J29" s="449"/>
      <c r="K29" s="449"/>
      <c r="L29" s="443"/>
      <c r="M29" s="420"/>
      <c r="N29" s="420"/>
      <c r="O29" s="125"/>
      <c r="P29" s="125"/>
      <c r="Q29" s="126"/>
      <c r="R29" s="14"/>
    </row>
    <row r="30" spans="1:18" ht="18.75" customHeight="1">
      <c r="A30" s="415">
        <f>'5. Identificación de Riesgos'!A30</f>
        <v>3</v>
      </c>
      <c r="B30" s="418" t="str">
        <f>'5. Identificación de Riesgos'!B30</f>
        <v>Retrasos en la ejecución de consultorías de estudios técnicos y diseños de infraestructura física de alta y media alta complejidad</v>
      </c>
      <c r="C30" s="418" t="str">
        <f>'5. Identificación de Riesgos'!C30</f>
        <v>A partir de un evidente retraso en el cronograma de ejecución del Contrato de Consultoría.</v>
      </c>
      <c r="D30" s="418" t="s">
        <v>342</v>
      </c>
      <c r="E30" s="132" t="str">
        <f>'5. Identificación de Riesgos'!D30</f>
        <v>1. Cuando se presenta un cambio y/o una revisión de la norma urbanística aplicable</v>
      </c>
      <c r="F30" s="423" t="str">
        <f>'5. Identificación de Riesgos'!H30</f>
        <v>Muy Baja - 1</v>
      </c>
      <c r="G30" s="418" t="str">
        <f>'5. Identificación de Riesgos'!M30</f>
        <v>Moderado - 3</v>
      </c>
      <c r="H30" s="418" t="str">
        <f>'5. Identificación de Riesgos'!N30</f>
        <v>Moderado - 3</v>
      </c>
      <c r="I30" s="444"/>
      <c r="J30" s="447" t="str">
        <f>'6. Valoración Controles'!T30</f>
        <v>Muy Baja - 1</v>
      </c>
      <c r="K30" s="447" t="str">
        <f>'6. Valoración Controles'!U30</f>
        <v>Menor - 2</v>
      </c>
      <c r="L30" s="441"/>
      <c r="M30" s="418" t="str">
        <f>'6. Valoración Controles'!V30</f>
        <v>Bajo - 2</v>
      </c>
      <c r="N30" s="418" t="s">
        <v>512</v>
      </c>
      <c r="O30" s="119"/>
      <c r="P30" s="119"/>
      <c r="Q30" s="120"/>
      <c r="R30" s="14"/>
    </row>
    <row r="31" spans="1:18" ht="18.75" customHeight="1">
      <c r="A31" s="416"/>
      <c r="B31" s="419"/>
      <c r="C31" s="419"/>
      <c r="D31" s="419"/>
      <c r="E31" s="133" t="str">
        <f>'5. Identificación de Riesgos'!D31</f>
        <v>2. Ante la falta de claridad en la norma urbanística establecida</v>
      </c>
      <c r="F31" s="405"/>
      <c r="G31" s="451"/>
      <c r="H31" s="419"/>
      <c r="I31" s="445"/>
      <c r="J31" s="448"/>
      <c r="K31" s="448"/>
      <c r="L31" s="442"/>
      <c r="M31" s="419"/>
      <c r="N31" s="419"/>
      <c r="O31" s="121"/>
      <c r="P31" s="121"/>
      <c r="Q31" s="122"/>
      <c r="R31" s="14"/>
    </row>
    <row r="32" spans="1:18" ht="18.75" customHeight="1">
      <c r="A32" s="416"/>
      <c r="B32" s="419"/>
      <c r="C32" s="419"/>
      <c r="D32" s="419"/>
      <c r="E32" s="133" t="str">
        <f>'5. Identificación de Riesgos'!D32</f>
        <v>3. En el momento de ser necesario ajustar el programa arquitectónico</v>
      </c>
      <c r="F32" s="405"/>
      <c r="G32" s="451"/>
      <c r="H32" s="419"/>
      <c r="I32" s="445"/>
      <c r="J32" s="448"/>
      <c r="K32" s="448"/>
      <c r="L32" s="442"/>
      <c r="M32" s="419"/>
      <c r="N32" s="419"/>
      <c r="O32" s="121"/>
      <c r="P32" s="121"/>
      <c r="Q32" s="122"/>
      <c r="R32" s="14"/>
    </row>
    <row r="33" spans="1:18" ht="29.25" customHeight="1">
      <c r="A33" s="416"/>
      <c r="B33" s="419"/>
      <c r="C33" s="419"/>
      <c r="D33" s="419"/>
      <c r="E33" s="133" t="str">
        <f>'5. Identificación de Riesgos'!D33</f>
        <v>4. Cuando la calidad del diseño no cumple con los estándares requeridos</v>
      </c>
      <c r="F33" s="405"/>
      <c r="G33" s="451"/>
      <c r="H33" s="419"/>
      <c r="I33" s="445"/>
      <c r="J33" s="448"/>
      <c r="K33" s="448"/>
      <c r="L33" s="442"/>
      <c r="M33" s="419"/>
      <c r="N33" s="419"/>
      <c r="O33" s="121"/>
      <c r="P33" s="121"/>
      <c r="Q33" s="122"/>
      <c r="R33" s="14"/>
    </row>
    <row r="34" spans="1:18" ht="18.75" customHeight="1">
      <c r="A34" s="416"/>
      <c r="B34" s="419"/>
      <c r="C34" s="419"/>
      <c r="D34" s="419"/>
      <c r="E34" s="133" t="str">
        <f>'5. Identificación de Riesgos'!D34</f>
        <v>5. Demoras en la entrega de los productos de los estudios técnicos y diseños</v>
      </c>
      <c r="F34" s="405"/>
      <c r="G34" s="451"/>
      <c r="H34" s="419"/>
      <c r="I34" s="445"/>
      <c r="J34" s="448"/>
      <c r="K34" s="448"/>
      <c r="L34" s="442"/>
      <c r="M34" s="419"/>
      <c r="N34" s="419"/>
      <c r="O34" s="121"/>
      <c r="P34" s="121"/>
      <c r="Q34" s="122"/>
      <c r="R34" s="14"/>
    </row>
    <row r="35" spans="1:18" ht="11.25" customHeight="1">
      <c r="A35" s="416"/>
      <c r="B35" s="419"/>
      <c r="C35" s="419"/>
      <c r="D35" s="419"/>
      <c r="E35" s="133" t="str">
        <f>'5. Identificación de Riesgos'!D35</f>
        <v>6. Mayores tiempos en la expedición de la licencia de construcción</v>
      </c>
      <c r="F35" s="405"/>
      <c r="G35" s="451"/>
      <c r="H35" s="419"/>
      <c r="I35" s="445"/>
      <c r="J35" s="448"/>
      <c r="K35" s="448"/>
      <c r="L35" s="442"/>
      <c r="M35" s="419"/>
      <c r="N35" s="419"/>
      <c r="O35" s="121"/>
      <c r="P35" s="121"/>
      <c r="Q35" s="122"/>
      <c r="R35" s="14"/>
    </row>
    <row r="36" spans="1:18" ht="11.25" customHeight="1">
      <c r="A36" s="416"/>
      <c r="B36" s="419"/>
      <c r="C36" s="419"/>
      <c r="D36" s="419"/>
      <c r="E36" s="133">
        <f>'5. Identificación de Riesgos'!D36</f>
        <v>0</v>
      </c>
      <c r="F36" s="405"/>
      <c r="G36" s="451"/>
      <c r="H36" s="419"/>
      <c r="I36" s="445"/>
      <c r="J36" s="448"/>
      <c r="K36" s="448"/>
      <c r="L36" s="442"/>
      <c r="M36" s="419"/>
      <c r="N36" s="419"/>
      <c r="O36" s="121"/>
      <c r="P36" s="121"/>
      <c r="Q36" s="122"/>
      <c r="R36" s="14"/>
    </row>
    <row r="37" spans="1:18" ht="11.25" customHeight="1">
      <c r="A37" s="416"/>
      <c r="B37" s="419"/>
      <c r="C37" s="419"/>
      <c r="D37" s="419"/>
      <c r="E37" s="133">
        <f>'5. Identificación de Riesgos'!D37</f>
        <v>0</v>
      </c>
      <c r="F37" s="405"/>
      <c r="G37" s="451"/>
      <c r="H37" s="419"/>
      <c r="I37" s="445"/>
      <c r="J37" s="448"/>
      <c r="K37" s="448"/>
      <c r="L37" s="442"/>
      <c r="M37" s="419"/>
      <c r="N37" s="419"/>
      <c r="O37" s="121"/>
      <c r="P37" s="121"/>
      <c r="Q37" s="122"/>
      <c r="R37" s="14"/>
    </row>
    <row r="38" spans="1:18" ht="11.25" customHeight="1">
      <c r="A38" s="416"/>
      <c r="B38" s="419"/>
      <c r="C38" s="419"/>
      <c r="D38" s="419"/>
      <c r="E38" s="133">
        <f>'5. Identificación de Riesgos'!D38</f>
        <v>0</v>
      </c>
      <c r="F38" s="405"/>
      <c r="G38" s="451"/>
      <c r="H38" s="419"/>
      <c r="I38" s="445"/>
      <c r="J38" s="448"/>
      <c r="K38" s="448"/>
      <c r="L38" s="442"/>
      <c r="M38" s="419"/>
      <c r="N38" s="419"/>
      <c r="O38" s="121"/>
      <c r="P38" s="121"/>
      <c r="Q38" s="122"/>
      <c r="R38" s="14"/>
    </row>
    <row r="39" spans="1:18" ht="11.25" customHeight="1" thickBot="1">
      <c r="A39" s="417"/>
      <c r="B39" s="420"/>
      <c r="C39" s="420"/>
      <c r="D39" s="420"/>
      <c r="E39" s="135">
        <f>'5. Identificación de Riesgos'!D39</f>
        <v>0</v>
      </c>
      <c r="F39" s="424"/>
      <c r="G39" s="452"/>
      <c r="H39" s="420"/>
      <c r="I39" s="446"/>
      <c r="J39" s="449"/>
      <c r="K39" s="449"/>
      <c r="L39" s="443"/>
      <c r="M39" s="420"/>
      <c r="N39" s="420"/>
      <c r="O39" s="125"/>
      <c r="P39" s="125"/>
      <c r="Q39" s="126"/>
      <c r="R39" s="14"/>
    </row>
    <row r="40" spans="1:18" ht="23.25" customHeight="1">
      <c r="A40" s="428">
        <f>'5. Identificación de Riesgos'!A40</f>
        <v>4</v>
      </c>
      <c r="B40" s="421" t="str">
        <f>'5. Identificación de Riesgos'!B40</f>
        <v>Demora en la ejecución de los contratos de contrucción y dotación de mobiliario en proyectos de inversión de alta y media alta complejidad</v>
      </c>
      <c r="C40" s="421" t="str">
        <f>'5. Identificación de Riesgos'!C40</f>
        <v>Una vez se determina que existe un retraso en el cronograma de obra, debido a dificultadoes de origen externo, situaciones imprevistas o factores imputables al Constructor demorando la entrega y entrada en operación de la nueva sede judicial.</v>
      </c>
      <c r="D40" s="421" t="s">
        <v>342</v>
      </c>
      <c r="E40" s="136" t="str">
        <f>'5. Identificación de Riesgos'!D40</f>
        <v>1. Peticiones, reclamos de la comunidad, bloqueos o problemas de orden público en la zona donde se construye la nueva sede judicial.</v>
      </c>
      <c r="F40" s="425" t="str">
        <f>'5. Identificación de Riesgos'!H40</f>
        <v>Alta - 4</v>
      </c>
      <c r="G40" s="421" t="str">
        <f>'5. Identificación de Riesgos'!M40</f>
        <v>Moderado - 3</v>
      </c>
      <c r="H40" s="421" t="str">
        <f>'5. Identificación de Riesgos'!N40</f>
        <v>Alto - 12</v>
      </c>
      <c r="I40" s="445"/>
      <c r="J40" s="455" t="str">
        <f>'6. Valoración Controles'!T40</f>
        <v>Media - 3</v>
      </c>
      <c r="K40" s="455" t="str">
        <f>'6. Valoración Controles'!U40</f>
        <v>Menor - 2</v>
      </c>
      <c r="L40" s="454"/>
      <c r="M40" s="421" t="str">
        <f>'6. Valoración Controles'!V40</f>
        <v>Moderado - 6</v>
      </c>
      <c r="N40" s="418" t="s">
        <v>512</v>
      </c>
      <c r="O40" s="127"/>
      <c r="P40" s="127"/>
      <c r="Q40" s="128"/>
      <c r="R40" s="14"/>
    </row>
    <row r="41" spans="1:18" ht="32.25" customHeight="1">
      <c r="A41" s="416"/>
      <c r="B41" s="419"/>
      <c r="C41" s="419"/>
      <c r="D41" s="419"/>
      <c r="E41" s="133" t="str">
        <f>'5. Identificación de Riesgos'!D41</f>
        <v>2. La capacidad, experticia o calidad del Contratista de Obra e Interventor no cumplen con las exigencias o desafíos técnicos de la obra contratada.</v>
      </c>
      <c r="F41" s="405"/>
      <c r="G41" s="451"/>
      <c r="H41" s="419"/>
      <c r="I41" s="445"/>
      <c r="J41" s="448"/>
      <c r="K41" s="448"/>
      <c r="L41" s="442"/>
      <c r="M41" s="419"/>
      <c r="N41" s="419"/>
      <c r="O41" s="121"/>
      <c r="P41" s="121"/>
      <c r="Q41" s="122"/>
      <c r="R41" s="14"/>
    </row>
    <row r="42" spans="1:18" ht="23.25" customHeight="1">
      <c r="A42" s="416"/>
      <c r="B42" s="419"/>
      <c r="C42" s="419"/>
      <c r="D42" s="419"/>
      <c r="E42" s="133" t="str">
        <f>'5. Identificación de Riesgos'!D42</f>
        <v>3. Dificultad en la disposición de recursos para la obra civil, lo que incluye mano de obra, materiales, equipos, recursos financieros, etc.</v>
      </c>
      <c r="F42" s="405"/>
      <c r="G42" s="451"/>
      <c r="H42" s="419"/>
      <c r="I42" s="445"/>
      <c r="J42" s="448"/>
      <c r="K42" s="448"/>
      <c r="L42" s="442"/>
      <c r="M42" s="419"/>
      <c r="N42" s="419"/>
      <c r="O42" s="121"/>
      <c r="P42" s="121"/>
      <c r="Q42" s="122"/>
      <c r="R42" s="14"/>
    </row>
    <row r="43" spans="1:18" ht="12" customHeight="1">
      <c r="A43" s="416"/>
      <c r="B43" s="419"/>
      <c r="C43" s="419"/>
      <c r="D43" s="419"/>
      <c r="E43" s="133" t="str">
        <f>'5. Identificación de Riesgos'!D43</f>
        <v>4. Al estar relacionado con procesos de liquidación de otros Contratos, por la demora en adquisiciones o contrataciones que deben ser formalizadas.</v>
      </c>
      <c r="F43" s="405"/>
      <c r="G43" s="451"/>
      <c r="H43" s="419"/>
      <c r="I43" s="445"/>
      <c r="J43" s="448"/>
      <c r="K43" s="448"/>
      <c r="L43" s="442"/>
      <c r="M43" s="419"/>
      <c r="N43" s="419"/>
      <c r="O43" s="121"/>
      <c r="P43" s="121"/>
      <c r="Q43" s="122"/>
      <c r="R43" s="14"/>
    </row>
    <row r="44" spans="1:18" ht="12" customHeight="1">
      <c r="A44" s="416"/>
      <c r="B44" s="419"/>
      <c r="C44" s="419"/>
      <c r="D44" s="419"/>
      <c r="E44" s="133" t="str">
        <f>'5. Identificación de Riesgos'!D44</f>
        <v>5. Por cambios en las administraciones municipales, las cuales interfieren en el proceso constructivo de la nueva sede judicial que está en etapa inicial o se encuentra en marcha.</v>
      </c>
      <c r="F44" s="405"/>
      <c r="G44" s="451"/>
      <c r="H44" s="419"/>
      <c r="I44" s="445"/>
      <c r="J44" s="448"/>
      <c r="K44" s="448"/>
      <c r="L44" s="442"/>
      <c r="M44" s="419"/>
      <c r="N44" s="419"/>
      <c r="O44" s="121"/>
      <c r="P44" s="121"/>
      <c r="Q44" s="122"/>
      <c r="R44" s="14"/>
    </row>
    <row r="45" spans="1:18" ht="12" customHeight="1">
      <c r="A45" s="416"/>
      <c r="B45" s="419"/>
      <c r="C45" s="419"/>
      <c r="D45" s="419"/>
      <c r="E45" s="133" t="str">
        <f>'5. Identificación de Riesgos'!D45</f>
        <v>6. Cuando por incumplimientos del Constructor, el proyecto recibe alguna sanción de alguna autoridad de orden laboral, constructivo, sanitario, ambiental, de tránsito, etc.</v>
      </c>
      <c r="F45" s="405"/>
      <c r="G45" s="451"/>
      <c r="H45" s="419"/>
      <c r="I45" s="445"/>
      <c r="J45" s="448"/>
      <c r="K45" s="448"/>
      <c r="L45" s="442"/>
      <c r="M45" s="419"/>
      <c r="N45" s="419"/>
      <c r="O45" s="121"/>
      <c r="P45" s="121"/>
      <c r="Q45" s="122"/>
      <c r="R45" s="14"/>
    </row>
    <row r="46" spans="1:18" ht="12" customHeight="1">
      <c r="A46" s="416"/>
      <c r="B46" s="419"/>
      <c r="C46" s="419"/>
      <c r="D46" s="419"/>
      <c r="E46" s="133" t="str">
        <f>'5. Identificación de Riesgos'!D46</f>
        <v>7. En el evento que se presentan observaciones, falta de información, planos, procedimientos constructivos, permisos, licencias, autorizaciones u otros que debieron conformar los estudios técnicos y diseños.</v>
      </c>
      <c r="F46" s="405"/>
      <c r="G46" s="451"/>
      <c r="H46" s="419"/>
      <c r="I46" s="445"/>
      <c r="J46" s="448"/>
      <c r="K46" s="448"/>
      <c r="L46" s="442"/>
      <c r="M46" s="419"/>
      <c r="N46" s="419"/>
      <c r="O46" s="121"/>
      <c r="P46" s="121"/>
      <c r="Q46" s="122"/>
      <c r="R46" s="14"/>
    </row>
    <row r="47" spans="1:18" ht="12" customHeight="1">
      <c r="A47" s="416"/>
      <c r="B47" s="419"/>
      <c r="C47" s="419"/>
      <c r="D47" s="419"/>
      <c r="E47" s="133">
        <f>'5. Identificación de Riesgos'!D47</f>
        <v>0</v>
      </c>
      <c r="F47" s="405"/>
      <c r="G47" s="451"/>
      <c r="H47" s="419"/>
      <c r="I47" s="445"/>
      <c r="J47" s="448"/>
      <c r="K47" s="448"/>
      <c r="L47" s="442"/>
      <c r="M47" s="419"/>
      <c r="N47" s="419"/>
      <c r="O47" s="121"/>
      <c r="P47" s="121"/>
      <c r="Q47" s="122"/>
      <c r="R47" s="14"/>
    </row>
    <row r="48" spans="1:18" ht="12" customHeight="1">
      <c r="A48" s="416"/>
      <c r="B48" s="419"/>
      <c r="C48" s="419"/>
      <c r="D48" s="419"/>
      <c r="E48" s="133">
        <f>'5. Identificación de Riesgos'!D48</f>
        <v>0</v>
      </c>
      <c r="F48" s="405"/>
      <c r="G48" s="451"/>
      <c r="H48" s="419"/>
      <c r="I48" s="445"/>
      <c r="J48" s="448"/>
      <c r="K48" s="448"/>
      <c r="L48" s="442"/>
      <c r="M48" s="419"/>
      <c r="N48" s="419"/>
      <c r="O48" s="121"/>
      <c r="P48" s="121"/>
      <c r="Q48" s="122"/>
      <c r="R48" s="14"/>
    </row>
    <row r="49" spans="1:18" ht="12" customHeight="1" thickBot="1">
      <c r="A49" s="427"/>
      <c r="B49" s="422"/>
      <c r="C49" s="422"/>
      <c r="D49" s="422"/>
      <c r="E49" s="134">
        <f>'5. Identificación de Riesgos'!D49</f>
        <v>0</v>
      </c>
      <c r="F49" s="426"/>
      <c r="G49" s="453"/>
      <c r="H49" s="422"/>
      <c r="I49" s="445"/>
      <c r="J49" s="456"/>
      <c r="K49" s="456"/>
      <c r="L49" s="450"/>
      <c r="M49" s="422"/>
      <c r="N49" s="420"/>
      <c r="O49" s="123"/>
      <c r="P49" s="123"/>
      <c r="Q49" s="124"/>
      <c r="R49" s="14"/>
    </row>
    <row r="50" spans="1:18" ht="20.25" customHeight="1">
      <c r="A50" s="415">
        <f>'5. Identificación de Riesgos'!A50</f>
        <v>5</v>
      </c>
      <c r="B50" s="418" t="str">
        <f>'5. Identificación de Riesgos'!B50</f>
        <v>Daño o deterioro en sedes judiciales en construcción o ya construidas de alta y media alta complejidad</v>
      </c>
      <c r="C50" s="418" t="str">
        <f>'5. Identificación de Riesgos'!C50</f>
        <v>Posibilidad de la ocurrencia de una afectación grave o leve, de origen externo dirigido a la la infraestructura física de la Rama Judicial.</v>
      </c>
      <c r="D50" s="418" t="s">
        <v>342</v>
      </c>
      <c r="E50" s="132" t="str">
        <f>'5. Identificación de Riesgos'!D50</f>
        <v>1. Actos terroristas, orden público o asonadas.</v>
      </c>
      <c r="F50" s="423" t="str">
        <f>'5. Identificación de Riesgos'!H50</f>
        <v>Media - 3</v>
      </c>
      <c r="G50" s="418" t="str">
        <f>'5. Identificación de Riesgos'!M50</f>
        <v>Moderado - 3</v>
      </c>
      <c r="H50" s="418" t="str">
        <f>'5. Identificación de Riesgos'!N50</f>
        <v>Moderado - 9</v>
      </c>
      <c r="I50" s="444"/>
      <c r="J50" s="447" t="str">
        <f>'6. Valoración Controles'!T50</f>
        <v>Baja - 2</v>
      </c>
      <c r="K50" s="447" t="str">
        <f>'6. Valoración Controles'!U50</f>
        <v>Menor - 2</v>
      </c>
      <c r="L50" s="441"/>
      <c r="M50" s="418" t="str">
        <f>'6. Valoración Controles'!V50</f>
        <v>Moderado - 4</v>
      </c>
      <c r="N50" s="418" t="s">
        <v>512</v>
      </c>
      <c r="O50" s="119" t="s">
        <v>513</v>
      </c>
      <c r="P50" s="119" t="s">
        <v>514</v>
      </c>
      <c r="Q50" s="120">
        <v>45366</v>
      </c>
      <c r="R50" s="14"/>
    </row>
    <row r="51" spans="1:18" ht="20.25" customHeight="1">
      <c r="A51" s="416"/>
      <c r="B51" s="419"/>
      <c r="C51" s="419"/>
      <c r="D51" s="419"/>
      <c r="E51" s="133" t="str">
        <f>'5. Identificación de Riesgos'!D51</f>
        <v>2.  Evento de carácter natural como: terremotos, avalanchas, incendios, deslizamientos, huracán, entre otros.</v>
      </c>
      <c r="F51" s="405"/>
      <c r="G51" s="451"/>
      <c r="H51" s="419"/>
      <c r="I51" s="445"/>
      <c r="J51" s="448"/>
      <c r="K51" s="448"/>
      <c r="L51" s="442"/>
      <c r="M51" s="419"/>
      <c r="N51" s="419"/>
      <c r="O51" s="121"/>
      <c r="P51" s="121"/>
      <c r="Q51" s="122"/>
      <c r="R51" s="14"/>
    </row>
    <row r="52" spans="1:18" ht="20.25" customHeight="1">
      <c r="A52" s="416"/>
      <c r="B52" s="419"/>
      <c r="C52" s="419"/>
      <c r="D52" s="419"/>
      <c r="E52" s="133" t="str">
        <f>'5. Identificación de Riesgos'!D52</f>
        <v>3. Cuando se evidencia el hurto de elementos, equipos, cualquier cosa que haga parte de las sedes judiciales en construcción o ya construidas y dotadas.</v>
      </c>
      <c r="F52" s="405"/>
      <c r="G52" s="451"/>
      <c r="H52" s="419"/>
      <c r="I52" s="445"/>
      <c r="J52" s="448"/>
      <c r="K52" s="448"/>
      <c r="L52" s="442"/>
      <c r="M52" s="419"/>
      <c r="N52" s="419"/>
      <c r="O52" s="121"/>
      <c r="P52" s="121"/>
      <c r="Q52" s="122"/>
      <c r="R52" s="14"/>
    </row>
    <row r="53" spans="1:18" ht="13.5" customHeight="1">
      <c r="A53" s="416"/>
      <c r="B53" s="419"/>
      <c r="C53" s="419"/>
      <c r="D53" s="419"/>
      <c r="E53" s="133" t="str">
        <f>'5. Identificación de Riesgos'!D53</f>
        <v>4. En el caso de ser tomada una sede judicial por grupos criminales o terroristas.</v>
      </c>
      <c r="F53" s="405"/>
      <c r="G53" s="451"/>
      <c r="H53" s="419"/>
      <c r="I53" s="445"/>
      <c r="J53" s="448"/>
      <c r="K53" s="448"/>
      <c r="L53" s="442"/>
      <c r="M53" s="419"/>
      <c r="N53" s="419"/>
      <c r="O53" s="121"/>
      <c r="P53" s="121"/>
      <c r="Q53" s="122"/>
      <c r="R53" s="14"/>
    </row>
    <row r="54" spans="1:18" ht="13.5" customHeight="1">
      <c r="A54" s="416"/>
      <c r="B54" s="419"/>
      <c r="C54" s="419"/>
      <c r="D54" s="419"/>
      <c r="E54" s="133" t="str">
        <f>'5. Identificación de Riesgos'!D54</f>
        <v>5. Bloqueo o toma de una sede judicial por partes interesadas internas, sindicato o empleados judiciales.</v>
      </c>
      <c r="F54" s="405"/>
      <c r="G54" s="451"/>
      <c r="H54" s="419"/>
      <c r="I54" s="445"/>
      <c r="J54" s="448"/>
      <c r="K54" s="448"/>
      <c r="L54" s="442"/>
      <c r="M54" s="419"/>
      <c r="N54" s="419"/>
      <c r="O54" s="121"/>
      <c r="P54" s="121"/>
      <c r="Q54" s="122"/>
      <c r="R54" s="14"/>
    </row>
    <row r="55" spans="1:18" ht="13.5" customHeight="1">
      <c r="A55" s="416"/>
      <c r="B55" s="419"/>
      <c r="C55" s="419"/>
      <c r="D55" s="419"/>
      <c r="E55" s="133">
        <f>'5. Identificación de Riesgos'!D55</f>
        <v>0</v>
      </c>
      <c r="F55" s="405"/>
      <c r="G55" s="451"/>
      <c r="H55" s="419"/>
      <c r="I55" s="445"/>
      <c r="J55" s="448"/>
      <c r="K55" s="448"/>
      <c r="L55" s="442"/>
      <c r="M55" s="419"/>
      <c r="N55" s="419"/>
      <c r="O55" s="121"/>
      <c r="P55" s="121"/>
      <c r="Q55" s="122"/>
      <c r="R55" s="14"/>
    </row>
    <row r="56" spans="1:18" ht="13.5" customHeight="1">
      <c r="A56" s="416"/>
      <c r="B56" s="419"/>
      <c r="C56" s="419"/>
      <c r="D56" s="419"/>
      <c r="E56" s="133">
        <f>'5. Identificación de Riesgos'!D56</f>
        <v>0</v>
      </c>
      <c r="F56" s="405"/>
      <c r="G56" s="451"/>
      <c r="H56" s="419"/>
      <c r="I56" s="445"/>
      <c r="J56" s="448"/>
      <c r="K56" s="448"/>
      <c r="L56" s="442"/>
      <c r="M56" s="419"/>
      <c r="N56" s="419"/>
      <c r="O56" s="121"/>
      <c r="P56" s="121"/>
      <c r="Q56" s="122"/>
      <c r="R56" s="14"/>
    </row>
    <row r="57" spans="1:18" ht="13.5" customHeight="1">
      <c r="A57" s="416"/>
      <c r="B57" s="419"/>
      <c r="C57" s="419"/>
      <c r="D57" s="419"/>
      <c r="E57" s="133">
        <f>'5. Identificación de Riesgos'!D57</f>
        <v>0</v>
      </c>
      <c r="F57" s="405"/>
      <c r="G57" s="451"/>
      <c r="H57" s="419"/>
      <c r="I57" s="445"/>
      <c r="J57" s="448"/>
      <c r="K57" s="448"/>
      <c r="L57" s="442"/>
      <c r="M57" s="419"/>
      <c r="N57" s="419"/>
      <c r="O57" s="121"/>
      <c r="P57" s="121"/>
      <c r="Q57" s="122"/>
      <c r="R57" s="14"/>
    </row>
    <row r="58" spans="1:18" ht="13.5" customHeight="1">
      <c r="A58" s="416"/>
      <c r="B58" s="419"/>
      <c r="C58" s="419"/>
      <c r="D58" s="419"/>
      <c r="E58" s="133">
        <f>'5. Identificación de Riesgos'!D58</f>
        <v>0</v>
      </c>
      <c r="F58" s="405"/>
      <c r="G58" s="451"/>
      <c r="H58" s="419"/>
      <c r="I58" s="445"/>
      <c r="J58" s="448"/>
      <c r="K58" s="448"/>
      <c r="L58" s="442"/>
      <c r="M58" s="419"/>
      <c r="N58" s="419"/>
      <c r="O58" s="121"/>
      <c r="P58" s="121"/>
      <c r="Q58" s="122"/>
      <c r="R58" s="14"/>
    </row>
    <row r="59" spans="1:18" ht="13.5" customHeight="1" thickBot="1">
      <c r="A59" s="417"/>
      <c r="B59" s="420"/>
      <c r="C59" s="420"/>
      <c r="D59" s="420"/>
      <c r="E59" s="135">
        <f>'5. Identificación de Riesgos'!D59</f>
        <v>0</v>
      </c>
      <c r="F59" s="424"/>
      <c r="G59" s="452"/>
      <c r="H59" s="420"/>
      <c r="I59" s="446"/>
      <c r="J59" s="449"/>
      <c r="K59" s="449"/>
      <c r="L59" s="443"/>
      <c r="M59" s="420"/>
      <c r="N59" s="420"/>
      <c r="O59" s="125"/>
      <c r="P59" s="125"/>
      <c r="Q59" s="126"/>
      <c r="R59" s="14"/>
    </row>
    <row r="60" spans="1:18" ht="18.75" customHeight="1">
      <c r="A60" s="415">
        <f>'5. Identificación de Riesgos'!A60</f>
        <v>6</v>
      </c>
      <c r="B60" s="418" t="str">
        <f>'5. Identificación de Riesgos'!B60</f>
        <v>Impacto ambiental negativo, ocasionado por las actividades constructivas de alta y media alta complejidad</v>
      </c>
      <c r="C60" s="418" t="str">
        <f>'5. Identificación de Riesgos'!C60</f>
        <v>Frente a un daño ambiental evidente, ocasionado por las acitividades constructivas contratadas por la entidad.</v>
      </c>
      <c r="D60" s="418" t="s">
        <v>342</v>
      </c>
      <c r="E60" s="132" t="str">
        <f>'5. Identificación de Riesgos'!D60</f>
        <v>1. Cuando se implementan malas prácticas constructivas y se deja de lado el cumplimiento de las medidas de manejo ambiental.</v>
      </c>
      <c r="F60" s="423" t="str">
        <f>'5. Identificación de Riesgos'!H60</f>
        <v>Muy Baja - 1</v>
      </c>
      <c r="G60" s="418" t="str">
        <f>'5. Identificación de Riesgos'!M60</f>
        <v>Moderado - 3</v>
      </c>
      <c r="H60" s="418" t="str">
        <f>'5. Identificación de Riesgos'!N60</f>
        <v>Moderado - 3</v>
      </c>
      <c r="I60" s="444"/>
      <c r="J60" s="447" t="str">
        <f>'6. Valoración Controles'!T60</f>
        <v>Muy Baja - 1</v>
      </c>
      <c r="K60" s="447" t="str">
        <f>'6. Valoración Controles'!U60</f>
        <v>Menor - 2</v>
      </c>
      <c r="L60" s="441"/>
      <c r="M60" s="418" t="str">
        <f>'6. Valoración Controles'!V60</f>
        <v>Bajo - 2</v>
      </c>
      <c r="N60" s="418" t="s">
        <v>512</v>
      </c>
      <c r="O60" s="119"/>
      <c r="P60" s="119"/>
      <c r="Q60" s="120"/>
      <c r="R60" s="14"/>
    </row>
    <row r="61" spans="1:18" ht="18.75" customHeight="1">
      <c r="A61" s="416"/>
      <c r="B61" s="419"/>
      <c r="C61" s="419"/>
      <c r="D61" s="419"/>
      <c r="E61" s="133" t="str">
        <f>'5. Identificación de Riesgos'!D61</f>
        <v>2. Falta de aplicación de las medidas de manejo ambiental que se encuentran señaladas en la Guía del Plan de Gestión Ambiental y Social.</v>
      </c>
      <c r="F61" s="405"/>
      <c r="G61" s="451"/>
      <c r="H61" s="419"/>
      <c r="I61" s="445"/>
      <c r="J61" s="448"/>
      <c r="K61" s="448"/>
      <c r="L61" s="442"/>
      <c r="M61" s="419"/>
      <c r="N61" s="419"/>
      <c r="O61" s="121"/>
      <c r="P61" s="121"/>
      <c r="Q61" s="122"/>
      <c r="R61" s="14"/>
    </row>
    <row r="62" spans="1:18" ht="18.75" customHeight="1">
      <c r="A62" s="416"/>
      <c r="B62" s="419"/>
      <c r="C62" s="419"/>
      <c r="D62" s="419"/>
      <c r="E62" s="133" t="str">
        <f>'5. Identificación de Riesgos'!D62</f>
        <v>3. Debilidad en la labor de Supervisión Ambiental de la Interventoría.</v>
      </c>
      <c r="F62" s="405"/>
      <c r="G62" s="451"/>
      <c r="H62" s="419"/>
      <c r="I62" s="445"/>
      <c r="J62" s="448"/>
      <c r="K62" s="448"/>
      <c r="L62" s="442"/>
      <c r="M62" s="419"/>
      <c r="N62" s="419"/>
      <c r="O62" s="121"/>
      <c r="P62" s="121"/>
      <c r="Q62" s="122"/>
      <c r="R62" s="14"/>
    </row>
    <row r="63" spans="1:18" ht="18.75" customHeight="1">
      <c r="A63" s="416"/>
      <c r="B63" s="419"/>
      <c r="C63" s="419"/>
      <c r="D63" s="419"/>
      <c r="E63" s="133" t="str">
        <f>'5. Identificación de Riesgos'!D63</f>
        <v>4. Al no contar con el equipo profesional competente que sea responsable de una adecuada gestión ambiental y social de la obra.</v>
      </c>
      <c r="F63" s="405"/>
      <c r="G63" s="451"/>
      <c r="H63" s="419"/>
      <c r="I63" s="445"/>
      <c r="J63" s="448"/>
      <c r="K63" s="448"/>
      <c r="L63" s="442"/>
      <c r="M63" s="419"/>
      <c r="N63" s="419"/>
      <c r="O63" s="121"/>
      <c r="P63" s="121"/>
      <c r="Q63" s="122"/>
      <c r="R63" s="14"/>
    </row>
    <row r="64" spans="1:18" ht="18.75" customHeight="1">
      <c r="A64" s="416"/>
      <c r="B64" s="419"/>
      <c r="C64" s="419"/>
      <c r="D64" s="419"/>
      <c r="E64" s="133" t="str">
        <f>'5. Identificación de Riesgos'!D64</f>
        <v>5. Originado por un accidente en obra, el cual ocasione daños ambientales en el área de influencia de la construcción.</v>
      </c>
      <c r="F64" s="405"/>
      <c r="G64" s="451"/>
      <c r="H64" s="419"/>
      <c r="I64" s="445"/>
      <c r="J64" s="448"/>
      <c r="K64" s="448"/>
      <c r="L64" s="442"/>
      <c r="M64" s="419"/>
      <c r="N64" s="419"/>
      <c r="O64" s="121"/>
      <c r="P64" s="121"/>
      <c r="Q64" s="122"/>
      <c r="R64" s="14"/>
    </row>
    <row r="65" spans="1:18" ht="12.75" customHeight="1">
      <c r="A65" s="416"/>
      <c r="B65" s="419"/>
      <c r="C65" s="419"/>
      <c r="D65" s="419"/>
      <c r="E65" s="133">
        <f>'5. Identificación de Riesgos'!D65</f>
        <v>0</v>
      </c>
      <c r="F65" s="405"/>
      <c r="G65" s="451"/>
      <c r="H65" s="419"/>
      <c r="I65" s="445"/>
      <c r="J65" s="448"/>
      <c r="K65" s="448"/>
      <c r="L65" s="442"/>
      <c r="M65" s="419"/>
      <c r="N65" s="419"/>
      <c r="O65" s="121"/>
      <c r="P65" s="121"/>
      <c r="Q65" s="122"/>
      <c r="R65" s="14"/>
    </row>
    <row r="66" spans="1:18" ht="12.75" customHeight="1">
      <c r="A66" s="416"/>
      <c r="B66" s="419"/>
      <c r="C66" s="419"/>
      <c r="D66" s="419"/>
      <c r="E66" s="133">
        <f>'5. Identificación de Riesgos'!D66</f>
        <v>0</v>
      </c>
      <c r="F66" s="405"/>
      <c r="G66" s="451"/>
      <c r="H66" s="419"/>
      <c r="I66" s="445"/>
      <c r="J66" s="448"/>
      <c r="K66" s="448"/>
      <c r="L66" s="442"/>
      <c r="M66" s="419"/>
      <c r="N66" s="419"/>
      <c r="O66" s="121"/>
      <c r="P66" s="121"/>
      <c r="Q66" s="122"/>
      <c r="R66" s="14"/>
    </row>
    <row r="67" spans="1:18" ht="12.75" customHeight="1">
      <c r="A67" s="416"/>
      <c r="B67" s="419"/>
      <c r="C67" s="419"/>
      <c r="D67" s="419"/>
      <c r="E67" s="133">
        <f>'5. Identificación de Riesgos'!D67</f>
        <v>0</v>
      </c>
      <c r="F67" s="405"/>
      <c r="G67" s="451"/>
      <c r="H67" s="419"/>
      <c r="I67" s="445"/>
      <c r="J67" s="448"/>
      <c r="K67" s="448"/>
      <c r="L67" s="442"/>
      <c r="M67" s="419"/>
      <c r="N67" s="419"/>
      <c r="O67" s="121"/>
      <c r="P67" s="121"/>
      <c r="Q67" s="122"/>
      <c r="R67" s="14"/>
    </row>
    <row r="68" spans="1:18" ht="12.75" customHeight="1">
      <c r="A68" s="416"/>
      <c r="B68" s="419"/>
      <c r="C68" s="419"/>
      <c r="D68" s="419"/>
      <c r="E68" s="133">
        <f>'5. Identificación de Riesgos'!D68</f>
        <v>0</v>
      </c>
      <c r="F68" s="405"/>
      <c r="G68" s="451"/>
      <c r="H68" s="419"/>
      <c r="I68" s="445"/>
      <c r="J68" s="448"/>
      <c r="K68" s="448"/>
      <c r="L68" s="442"/>
      <c r="M68" s="419"/>
      <c r="N68" s="419"/>
      <c r="O68" s="121"/>
      <c r="P68" s="121"/>
      <c r="Q68" s="122"/>
      <c r="R68" s="14"/>
    </row>
    <row r="69" spans="1:18" ht="12.75" customHeight="1" thickBot="1">
      <c r="A69" s="417"/>
      <c r="B69" s="420"/>
      <c r="C69" s="420"/>
      <c r="D69" s="420"/>
      <c r="E69" s="135">
        <f>'5. Identificación de Riesgos'!D69</f>
        <v>0</v>
      </c>
      <c r="F69" s="424"/>
      <c r="G69" s="452"/>
      <c r="H69" s="420"/>
      <c r="I69" s="446"/>
      <c r="J69" s="449"/>
      <c r="K69" s="449"/>
      <c r="L69" s="443"/>
      <c r="M69" s="420"/>
      <c r="N69" s="420"/>
      <c r="O69" s="125"/>
      <c r="P69" s="125"/>
      <c r="Q69" s="126"/>
      <c r="R69" s="14"/>
    </row>
    <row r="70" spans="1:18" ht="21.75" customHeight="1">
      <c r="A70" s="415">
        <f>'5. Identificación de Riesgos'!A70</f>
        <v>7</v>
      </c>
      <c r="B70" s="418" t="str">
        <f>'5. Identificación de Riesgos'!B70</f>
        <v>Que exista la evidencia de incumplimiento antisoborno por personal del proceso de MIF en el GPEI.</v>
      </c>
      <c r="C70" s="418" t="str">
        <f>'5. Identificación de Riesgos'!C70</f>
        <v>Cuando personal que hace parte del proceso y con la capacidad de toma de decisiones o de influir en ellas, se vea incolucrado en un acto de soborno.</v>
      </c>
      <c r="D70" s="418" t="s">
        <v>342</v>
      </c>
      <c r="E70" s="132" t="str">
        <f>'5. Identificación de Riesgos'!D70</f>
        <v>1. Cuando la gestión del talento humano en cargos de alto nivel, no ha sido bien direccionada o con criterios claros frente a la política antisoborno de la organización.</v>
      </c>
      <c r="F70" s="423" t="str">
        <f>'5. Identificación de Riesgos'!H70</f>
        <v>Muy Baja - 1</v>
      </c>
      <c r="G70" s="418" t="str">
        <f>'5. Identificación de Riesgos'!M70</f>
        <v>Mayor - 4</v>
      </c>
      <c r="H70" s="418" t="str">
        <f>'5. Identificación de Riesgos'!N70</f>
        <v>Alto  - 4</v>
      </c>
      <c r="I70" s="457"/>
      <c r="J70" s="447" t="str">
        <f>'6. Valoración Controles'!T70</f>
        <v>Muy Baja - 1</v>
      </c>
      <c r="K70" s="447" t="str">
        <f>'6. Valoración Controles'!U70</f>
        <v>Moderado - 3</v>
      </c>
      <c r="L70" s="441"/>
      <c r="M70" s="418" t="str">
        <f>'6. Valoración Controles'!V70</f>
        <v>Moderado - 3</v>
      </c>
      <c r="N70" s="418" t="s">
        <v>512</v>
      </c>
      <c r="O70" s="129"/>
      <c r="P70" s="129"/>
      <c r="Q70" s="130"/>
      <c r="R70" s="14"/>
    </row>
    <row r="71" spans="1:18" ht="21.75" customHeight="1">
      <c r="A71" s="416"/>
      <c r="B71" s="419"/>
      <c r="C71" s="419"/>
      <c r="D71" s="419"/>
      <c r="E71" s="133" t="str">
        <f>'5. Identificación de Riesgos'!D71</f>
        <v>2. Alta presión frente a la ejecución de metas y entrega de resultados, que se pueden derivar en conductas que vayan en contra de la política y SGA.</v>
      </c>
      <c r="F71" s="405"/>
      <c r="G71" s="451"/>
      <c r="H71" s="419"/>
      <c r="I71" s="458"/>
      <c r="J71" s="448"/>
      <c r="K71" s="448"/>
      <c r="L71" s="442"/>
      <c r="M71" s="419"/>
      <c r="N71" s="419"/>
      <c r="O71" s="121"/>
      <c r="P71" s="121"/>
      <c r="Q71" s="122"/>
      <c r="R71" s="14"/>
    </row>
    <row r="72" spans="1:18" ht="21.75" customHeight="1">
      <c r="A72" s="416"/>
      <c r="B72" s="419"/>
      <c r="C72" s="419"/>
      <c r="D72" s="419"/>
      <c r="E72" s="133" t="str">
        <f>'5. Identificación de Riesgos'!D72</f>
        <v>3. Fuga o salida de información confidencial y sensible, poniendo en ventaja a proponentes de procesos de contratación del proceso de infraestructura física.</v>
      </c>
      <c r="F72" s="405"/>
      <c r="G72" s="451"/>
      <c r="H72" s="419"/>
      <c r="I72" s="458"/>
      <c r="J72" s="448"/>
      <c r="K72" s="448"/>
      <c r="L72" s="442"/>
      <c r="M72" s="419"/>
      <c r="N72" s="419"/>
      <c r="O72" s="121"/>
      <c r="P72" s="121"/>
      <c r="Q72" s="122"/>
      <c r="R72" s="14"/>
    </row>
    <row r="73" spans="1:18" ht="21.75" customHeight="1">
      <c r="A73" s="416"/>
      <c r="B73" s="419"/>
      <c r="C73" s="419"/>
      <c r="D73" s="419"/>
      <c r="E73" s="133" t="str">
        <f>'5. Identificación de Riesgos'!D73</f>
        <v>4. Ante la presencia de conflicto de interés internos y externos, inclusive aquellos potenciales que no estén siendo manejados o controlados.</v>
      </c>
      <c r="F73" s="405"/>
      <c r="G73" s="451"/>
      <c r="H73" s="419"/>
      <c r="I73" s="458"/>
      <c r="J73" s="448"/>
      <c r="K73" s="448"/>
      <c r="L73" s="442"/>
      <c r="M73" s="419"/>
      <c r="N73" s="419"/>
      <c r="O73" s="121"/>
      <c r="P73" s="121"/>
      <c r="Q73" s="122"/>
      <c r="R73" s="14"/>
    </row>
    <row r="74" spans="1:18" ht="12" customHeight="1">
      <c r="A74" s="416"/>
      <c r="B74" s="419"/>
      <c r="C74" s="419"/>
      <c r="D74" s="419"/>
      <c r="E74" s="133" t="str">
        <f>'5. Identificación de Riesgos'!D74</f>
        <v xml:space="preserve">5. Cuando se tiene personal nuevo o temporal en la organización, sin que se haya analizado el riesgo de soborno potencial, por funciones e información que manejen. </v>
      </c>
      <c r="F74" s="405"/>
      <c r="G74" s="451"/>
      <c r="H74" s="419"/>
      <c r="I74" s="458"/>
      <c r="J74" s="448"/>
      <c r="K74" s="448"/>
      <c r="L74" s="442"/>
      <c r="M74" s="419"/>
      <c r="N74" s="419"/>
      <c r="O74" s="121"/>
      <c r="P74" s="121"/>
      <c r="Q74" s="122"/>
      <c r="R74" s="14"/>
    </row>
    <row r="75" spans="1:18" ht="12" customHeight="1">
      <c r="A75" s="416"/>
      <c r="B75" s="419"/>
      <c r="C75" s="419"/>
      <c r="D75" s="419"/>
      <c r="E75" s="133">
        <f>'5. Identificación de Riesgos'!D75</f>
        <v>0</v>
      </c>
      <c r="F75" s="405"/>
      <c r="G75" s="451"/>
      <c r="H75" s="419"/>
      <c r="I75" s="458"/>
      <c r="J75" s="448"/>
      <c r="K75" s="448"/>
      <c r="L75" s="442"/>
      <c r="M75" s="419"/>
      <c r="N75" s="419"/>
      <c r="O75" s="121"/>
      <c r="P75" s="121"/>
      <c r="Q75" s="122"/>
      <c r="R75" s="14"/>
    </row>
    <row r="76" spans="1:18" ht="12" customHeight="1">
      <c r="A76" s="416"/>
      <c r="B76" s="419"/>
      <c r="C76" s="419"/>
      <c r="D76" s="419"/>
      <c r="E76" s="133">
        <f>'5. Identificación de Riesgos'!D76</f>
        <v>0</v>
      </c>
      <c r="F76" s="405"/>
      <c r="G76" s="451"/>
      <c r="H76" s="419"/>
      <c r="I76" s="458"/>
      <c r="J76" s="448"/>
      <c r="K76" s="448"/>
      <c r="L76" s="442"/>
      <c r="M76" s="419"/>
      <c r="N76" s="419"/>
      <c r="O76" s="121"/>
      <c r="P76" s="121"/>
      <c r="Q76" s="122"/>
      <c r="R76" s="14"/>
    </row>
    <row r="77" spans="1:18" ht="12" customHeight="1">
      <c r="A77" s="416"/>
      <c r="B77" s="419"/>
      <c r="C77" s="419"/>
      <c r="D77" s="419"/>
      <c r="E77" s="133">
        <f>'5. Identificación de Riesgos'!D77</f>
        <v>0</v>
      </c>
      <c r="F77" s="405"/>
      <c r="G77" s="451"/>
      <c r="H77" s="419"/>
      <c r="I77" s="458"/>
      <c r="J77" s="448"/>
      <c r="K77" s="448"/>
      <c r="L77" s="442"/>
      <c r="M77" s="419"/>
      <c r="N77" s="419"/>
      <c r="O77" s="121"/>
      <c r="P77" s="121"/>
      <c r="Q77" s="122"/>
      <c r="R77" s="14"/>
    </row>
    <row r="78" spans="1:18" ht="12" customHeight="1">
      <c r="A78" s="416"/>
      <c r="B78" s="419"/>
      <c r="C78" s="419"/>
      <c r="D78" s="419"/>
      <c r="E78" s="133">
        <f>'5. Identificación de Riesgos'!D78</f>
        <v>0</v>
      </c>
      <c r="F78" s="405"/>
      <c r="G78" s="451"/>
      <c r="H78" s="419"/>
      <c r="I78" s="458"/>
      <c r="J78" s="448"/>
      <c r="K78" s="448"/>
      <c r="L78" s="442"/>
      <c r="M78" s="419"/>
      <c r="N78" s="419"/>
      <c r="O78" s="121"/>
      <c r="P78" s="121"/>
      <c r="Q78" s="122"/>
      <c r="R78" s="14"/>
    </row>
    <row r="79" spans="1:18" ht="12" customHeight="1" thickBot="1">
      <c r="A79" s="417"/>
      <c r="B79" s="420"/>
      <c r="C79" s="420"/>
      <c r="D79" s="420"/>
      <c r="E79" s="135">
        <f>'5. Identificación de Riesgos'!D79</f>
        <v>0</v>
      </c>
      <c r="F79" s="424"/>
      <c r="G79" s="452"/>
      <c r="H79" s="420"/>
      <c r="I79" s="459"/>
      <c r="J79" s="449"/>
      <c r="K79" s="449"/>
      <c r="L79" s="443"/>
      <c r="M79" s="420"/>
      <c r="N79" s="420"/>
      <c r="O79" s="125"/>
      <c r="P79" s="125"/>
      <c r="Q79" s="126"/>
      <c r="R79" s="14"/>
    </row>
    <row r="80" spans="1:18" ht="24" customHeight="1">
      <c r="A80" s="415">
        <f>'5. Identificación de Riesgos'!A80</f>
        <v>0</v>
      </c>
      <c r="B80" s="418">
        <f>'5. Identificación de Riesgos'!B80</f>
        <v>0</v>
      </c>
      <c r="C80" s="418">
        <f>'5. Identificación de Riesgos'!C80</f>
        <v>0</v>
      </c>
      <c r="D80" s="418" t="s">
        <v>342</v>
      </c>
      <c r="E80" s="132">
        <f>'5. Identificación de Riesgos'!D80</f>
        <v>0</v>
      </c>
      <c r="F80" s="423" t="str">
        <f>'5. Identificación de Riesgos'!H80</f>
        <v>Muy Baja - 1</v>
      </c>
      <c r="G80" s="418" t="str">
        <f>'5. Identificación de Riesgos'!M80</f>
        <v>Menor - 2</v>
      </c>
      <c r="H80" s="418" t="str">
        <f>'5. Identificación de Riesgos'!N80</f>
        <v>Bajo - 2</v>
      </c>
      <c r="I80" s="444"/>
      <c r="J80" s="447" t="str">
        <f>'6. Valoración Controles'!T80</f>
        <v>Muy Baja - 1</v>
      </c>
      <c r="K80" s="447" t="str">
        <f>'6. Valoración Controles'!U80</f>
        <v>Menor - 2</v>
      </c>
      <c r="L80" s="441"/>
      <c r="M80" s="418" t="str">
        <f>'6. Valoración Controles'!V80</f>
        <v>Bajo - 2</v>
      </c>
      <c r="N80" s="418" t="s">
        <v>515</v>
      </c>
      <c r="O80" s="119" t="s">
        <v>513</v>
      </c>
      <c r="P80" s="119" t="s">
        <v>514</v>
      </c>
      <c r="Q80" s="120">
        <v>45366</v>
      </c>
      <c r="R80" s="14"/>
    </row>
    <row r="81" spans="1:18" ht="24" customHeight="1">
      <c r="A81" s="416"/>
      <c r="B81" s="419"/>
      <c r="C81" s="419"/>
      <c r="D81" s="419"/>
      <c r="E81" s="133">
        <f>'5. Identificación de Riesgos'!D81</f>
        <v>0</v>
      </c>
      <c r="F81" s="405"/>
      <c r="G81" s="451"/>
      <c r="H81" s="419"/>
      <c r="I81" s="445"/>
      <c r="J81" s="448"/>
      <c r="K81" s="448"/>
      <c r="L81" s="442"/>
      <c r="M81" s="419"/>
      <c r="N81" s="419"/>
      <c r="O81" s="121"/>
      <c r="P81" s="121"/>
      <c r="Q81" s="122"/>
      <c r="R81" s="14"/>
    </row>
    <row r="82" spans="1:18" ht="30.75" customHeight="1">
      <c r="A82" s="416"/>
      <c r="B82" s="419"/>
      <c r="C82" s="419"/>
      <c r="D82" s="419"/>
      <c r="E82" s="133">
        <f>'5. Identificación de Riesgos'!D82</f>
        <v>0</v>
      </c>
      <c r="F82" s="405"/>
      <c r="G82" s="451"/>
      <c r="H82" s="419"/>
      <c r="I82" s="445"/>
      <c r="J82" s="448"/>
      <c r="K82" s="448"/>
      <c r="L82" s="442"/>
      <c r="M82" s="419"/>
      <c r="N82" s="419"/>
      <c r="O82" s="121"/>
      <c r="P82" s="121"/>
      <c r="Q82" s="122"/>
      <c r="R82" s="14"/>
    </row>
    <row r="83" spans="1:18" ht="12.75" customHeight="1">
      <c r="A83" s="416"/>
      <c r="B83" s="419"/>
      <c r="C83" s="419"/>
      <c r="D83" s="419"/>
      <c r="E83" s="133">
        <f>'5. Identificación de Riesgos'!D83</f>
        <v>0</v>
      </c>
      <c r="F83" s="405"/>
      <c r="G83" s="451"/>
      <c r="H83" s="419"/>
      <c r="I83" s="445"/>
      <c r="J83" s="448"/>
      <c r="K83" s="448"/>
      <c r="L83" s="442"/>
      <c r="M83" s="419"/>
      <c r="N83" s="419"/>
      <c r="O83" s="121"/>
      <c r="P83" s="121"/>
      <c r="Q83" s="122"/>
      <c r="R83" s="14"/>
    </row>
    <row r="84" spans="1:18" ht="12.75" customHeight="1">
      <c r="A84" s="416"/>
      <c r="B84" s="419"/>
      <c r="C84" s="419"/>
      <c r="D84" s="419"/>
      <c r="E84" s="133">
        <f>'5. Identificación de Riesgos'!D84</f>
        <v>0</v>
      </c>
      <c r="F84" s="405"/>
      <c r="G84" s="451"/>
      <c r="H84" s="419"/>
      <c r="I84" s="445"/>
      <c r="J84" s="448"/>
      <c r="K84" s="448"/>
      <c r="L84" s="442"/>
      <c r="M84" s="419"/>
      <c r="N84" s="419"/>
      <c r="O84" s="121"/>
      <c r="P84" s="121"/>
      <c r="Q84" s="122"/>
      <c r="R84" s="14"/>
    </row>
    <row r="85" spans="1:18" ht="12.75" customHeight="1">
      <c r="A85" s="416"/>
      <c r="B85" s="419"/>
      <c r="C85" s="419"/>
      <c r="D85" s="419"/>
      <c r="E85" s="133">
        <f>'5. Identificación de Riesgos'!D85</f>
        <v>0</v>
      </c>
      <c r="F85" s="405"/>
      <c r="G85" s="451"/>
      <c r="H85" s="419"/>
      <c r="I85" s="445"/>
      <c r="J85" s="448"/>
      <c r="K85" s="448"/>
      <c r="L85" s="442"/>
      <c r="M85" s="419"/>
      <c r="N85" s="419"/>
      <c r="O85" s="121"/>
      <c r="P85" s="121"/>
      <c r="Q85" s="122"/>
      <c r="R85" s="14"/>
    </row>
    <row r="86" spans="1:18" ht="12.75" customHeight="1">
      <c r="A86" s="416"/>
      <c r="B86" s="419"/>
      <c r="C86" s="419"/>
      <c r="D86" s="419"/>
      <c r="E86" s="133">
        <f>'5. Identificación de Riesgos'!D86</f>
        <v>0</v>
      </c>
      <c r="F86" s="405"/>
      <c r="G86" s="451"/>
      <c r="H86" s="419"/>
      <c r="I86" s="445"/>
      <c r="J86" s="448"/>
      <c r="K86" s="448"/>
      <c r="L86" s="442"/>
      <c r="M86" s="419"/>
      <c r="N86" s="419"/>
      <c r="O86" s="121"/>
      <c r="P86" s="121"/>
      <c r="Q86" s="122"/>
      <c r="R86" s="14"/>
    </row>
    <row r="87" spans="1:18" ht="12.75" customHeight="1">
      <c r="A87" s="416"/>
      <c r="B87" s="419"/>
      <c r="C87" s="419"/>
      <c r="D87" s="419"/>
      <c r="E87" s="133">
        <f>'5. Identificación de Riesgos'!D87</f>
        <v>0</v>
      </c>
      <c r="F87" s="405"/>
      <c r="G87" s="451"/>
      <c r="H87" s="419"/>
      <c r="I87" s="445"/>
      <c r="J87" s="448"/>
      <c r="K87" s="448"/>
      <c r="L87" s="442"/>
      <c r="M87" s="419"/>
      <c r="N87" s="419"/>
      <c r="O87" s="121"/>
      <c r="P87" s="121"/>
      <c r="Q87" s="122"/>
      <c r="R87" s="14"/>
    </row>
    <row r="88" spans="1:18" ht="12.75" customHeight="1">
      <c r="A88" s="416"/>
      <c r="B88" s="419"/>
      <c r="C88" s="419"/>
      <c r="D88" s="419"/>
      <c r="E88" s="133">
        <f>'5. Identificación de Riesgos'!D88</f>
        <v>0</v>
      </c>
      <c r="F88" s="405"/>
      <c r="G88" s="451"/>
      <c r="H88" s="419"/>
      <c r="I88" s="445"/>
      <c r="J88" s="448"/>
      <c r="K88" s="448"/>
      <c r="L88" s="442"/>
      <c r="M88" s="419"/>
      <c r="N88" s="419"/>
      <c r="O88" s="121"/>
      <c r="P88" s="121"/>
      <c r="Q88" s="122"/>
      <c r="R88" s="14"/>
    </row>
    <row r="89" spans="1:18" ht="12.75" customHeight="1" thickBot="1">
      <c r="A89" s="417"/>
      <c r="B89" s="420"/>
      <c r="C89" s="420"/>
      <c r="D89" s="420"/>
      <c r="E89" s="135">
        <f>'5. Identificación de Riesgos'!D89</f>
        <v>0</v>
      </c>
      <c r="F89" s="424"/>
      <c r="G89" s="452"/>
      <c r="H89" s="420"/>
      <c r="I89" s="446"/>
      <c r="J89" s="449"/>
      <c r="K89" s="449"/>
      <c r="L89" s="443"/>
      <c r="M89" s="420"/>
      <c r="N89" s="420"/>
      <c r="O89" s="125"/>
      <c r="P89" s="125"/>
      <c r="Q89" s="126"/>
      <c r="R89" s="14"/>
    </row>
    <row r="90" spans="1:18">
      <c r="A90"/>
      <c r="B90"/>
      <c r="C90"/>
      <c r="D90"/>
      <c r="E90" s="33"/>
      <c r="F90"/>
      <c r="G90"/>
      <c r="H90"/>
      <c r="I90" s="1"/>
      <c r="J90"/>
      <c r="K90"/>
      <c r="L90" s="131"/>
      <c r="M90"/>
      <c r="N90"/>
      <c r="O90" s="9"/>
      <c r="P90" s="9"/>
      <c r="Q90" s="9"/>
      <c r="R90" s="14"/>
    </row>
  </sheetData>
  <mergeCells count="132">
    <mergeCell ref="A1:C3"/>
    <mergeCell ref="E1:Q3"/>
    <mergeCell ref="A6:B6"/>
    <mergeCell ref="I8:I9"/>
    <mergeCell ref="M80:M89"/>
    <mergeCell ref="N80:N89"/>
    <mergeCell ref="A80:A89"/>
    <mergeCell ref="B80:B89"/>
    <mergeCell ref="C80:C89"/>
    <mergeCell ref="D80:D89"/>
    <mergeCell ref="F80:F89"/>
    <mergeCell ref="M60:M69"/>
    <mergeCell ref="N60:N69"/>
    <mergeCell ref="A70:A79"/>
    <mergeCell ref="B70:B79"/>
    <mergeCell ref="C70:C79"/>
    <mergeCell ref="D70:D79"/>
    <mergeCell ref="F70:F79"/>
    <mergeCell ref="G70:G79"/>
    <mergeCell ref="L70:L79"/>
    <mergeCell ref="M70:M79"/>
    <mergeCell ref="N70:N79"/>
    <mergeCell ref="G60:G69"/>
    <mergeCell ref="H60:H69"/>
    <mergeCell ref="J60:J69"/>
    <mergeCell ref="K60:K69"/>
    <mergeCell ref="L60:L69"/>
    <mergeCell ref="G80:G89"/>
    <mergeCell ref="H80:H89"/>
    <mergeCell ref="J80:J89"/>
    <mergeCell ref="K80:K89"/>
    <mergeCell ref="L80:L89"/>
    <mergeCell ref="N10:N19"/>
    <mergeCell ref="M20:M29"/>
    <mergeCell ref="I10:I19"/>
    <mergeCell ref="I40:I49"/>
    <mergeCell ref="I50:I59"/>
    <mergeCell ref="I60:I69"/>
    <mergeCell ref="I70:I79"/>
    <mergeCell ref="I80:I89"/>
    <mergeCell ref="H70:H79"/>
    <mergeCell ref="J70:J79"/>
    <mergeCell ref="K70:K79"/>
    <mergeCell ref="G10:G19"/>
    <mergeCell ref="H10:H19"/>
    <mergeCell ref="J10:J19"/>
    <mergeCell ref="K10:K19"/>
    <mergeCell ref="M30:M39"/>
    <mergeCell ref="M50:M59"/>
    <mergeCell ref="N50:N59"/>
    <mergeCell ref="G50:G59"/>
    <mergeCell ref="H50:H59"/>
    <mergeCell ref="J50:J59"/>
    <mergeCell ref="K50:K59"/>
    <mergeCell ref="L50:L59"/>
    <mergeCell ref="N30:N39"/>
    <mergeCell ref="H40:H49"/>
    <mergeCell ref="G40:G49"/>
    <mergeCell ref="N40:N49"/>
    <mergeCell ref="M40:M49"/>
    <mergeCell ref="L40:L49"/>
    <mergeCell ref="K40:K49"/>
    <mergeCell ref="J40:J49"/>
    <mergeCell ref="L20:L29"/>
    <mergeCell ref="F20:F29"/>
    <mergeCell ref="I20:I29"/>
    <mergeCell ref="I30:I39"/>
    <mergeCell ref="K30:K39"/>
    <mergeCell ref="M8:M9"/>
    <mergeCell ref="N8:N9"/>
    <mergeCell ref="F8:F9"/>
    <mergeCell ref="G8:G9"/>
    <mergeCell ref="L10:L19"/>
    <mergeCell ref="N20:N29"/>
    <mergeCell ref="M10:M19"/>
    <mergeCell ref="G30:G39"/>
    <mergeCell ref="H30:H39"/>
    <mergeCell ref="J30:J39"/>
    <mergeCell ref="L30:L39"/>
    <mergeCell ref="G20:G29"/>
    <mergeCell ref="H20:H29"/>
    <mergeCell ref="J20:J29"/>
    <mergeCell ref="K20:K29"/>
    <mergeCell ref="J7:N7"/>
    <mergeCell ref="A4:B4"/>
    <mergeCell ref="A5:B5"/>
    <mergeCell ref="A8:A9"/>
    <mergeCell ref="C4:Q4"/>
    <mergeCell ref="C5:Q5"/>
    <mergeCell ref="C6:Q6"/>
    <mergeCell ref="L8:L9"/>
    <mergeCell ref="J8:J9"/>
    <mergeCell ref="H8:H9"/>
    <mergeCell ref="C8:C9"/>
    <mergeCell ref="K8:K9"/>
    <mergeCell ref="E8:E9"/>
    <mergeCell ref="O8:O9"/>
    <mergeCell ref="P8:P9"/>
    <mergeCell ref="Q8:Q9"/>
    <mergeCell ref="D8:D9"/>
    <mergeCell ref="A7:E7"/>
    <mergeCell ref="F7:H7"/>
    <mergeCell ref="A60:A69"/>
    <mergeCell ref="B60:B69"/>
    <mergeCell ref="C60:C69"/>
    <mergeCell ref="D60:D69"/>
    <mergeCell ref="F60:F69"/>
    <mergeCell ref="A40:A49"/>
    <mergeCell ref="C40:C49"/>
    <mergeCell ref="D40:D49"/>
    <mergeCell ref="D30:D39"/>
    <mergeCell ref="A30:A39"/>
    <mergeCell ref="B30:B39"/>
    <mergeCell ref="F30:F39"/>
    <mergeCell ref="C30:C39"/>
    <mergeCell ref="A20:A29"/>
    <mergeCell ref="B20:B29"/>
    <mergeCell ref="B40:B49"/>
    <mergeCell ref="B8:B9"/>
    <mergeCell ref="A50:A59"/>
    <mergeCell ref="B50:B59"/>
    <mergeCell ref="C50:C59"/>
    <mergeCell ref="D50:D59"/>
    <mergeCell ref="F50:F59"/>
    <mergeCell ref="F40:F49"/>
    <mergeCell ref="A10:A19"/>
    <mergeCell ref="B10:B19"/>
    <mergeCell ref="C10:C19"/>
    <mergeCell ref="D10:D19"/>
    <mergeCell ref="C20:C29"/>
    <mergeCell ref="D20:D29"/>
    <mergeCell ref="F10:F19"/>
  </mergeCells>
  <conditionalFormatting sqref="F10 F80 F20 F30">
    <cfRule type="containsText" dxfId="838" priority="183" operator="containsText" text="Muy Baja">
      <formula>NOT(ISERROR(SEARCH("Muy Baja",F10)))</formula>
    </cfRule>
    <cfRule type="containsText" dxfId="837" priority="184" operator="containsText" text="Baja">
      <formula>NOT(ISERROR(SEARCH("Baja",F10)))</formula>
    </cfRule>
    <cfRule type="containsText" dxfId="836" priority="185" operator="containsText" text="Muy Alta">
      <formula>NOT(ISERROR(SEARCH("Muy Alta",F10)))</formula>
    </cfRule>
    <cfRule type="containsText" dxfId="835" priority="186" operator="containsText" text="Alta">
      <formula>NOT(ISERROR(SEARCH("Alta",F10)))</formula>
    </cfRule>
    <cfRule type="containsText" dxfId="834" priority="187" operator="containsText" text="Media">
      <formula>NOT(ISERROR(SEARCH("Media",F10)))</formula>
    </cfRule>
    <cfRule type="containsText" dxfId="833" priority="188" operator="containsText" text="Media">
      <formula>NOT(ISERROR(SEARCH("Media",F10)))</formula>
    </cfRule>
    <cfRule type="containsText" dxfId="832" priority="189" operator="containsText" text="Media">
      <formula>NOT(ISERROR(SEARCH("Media",F10)))</formula>
    </cfRule>
    <cfRule type="containsText" dxfId="831" priority="190" operator="containsText" text="Muy Baja">
      <formula>NOT(ISERROR(SEARCH("Muy Baja",F10)))</formula>
    </cfRule>
    <cfRule type="containsText" dxfId="830" priority="191" operator="containsText" text="Baja">
      <formula>NOT(ISERROR(SEARCH("Baja",F10)))</formula>
    </cfRule>
    <cfRule type="containsText" dxfId="829" priority="192" operator="containsText" text="Muy Baja">
      <formula>NOT(ISERROR(SEARCH("Muy Baja",F10)))</formula>
    </cfRule>
    <cfRule type="containsText" dxfId="828" priority="193" operator="containsText" text="Muy Baja">
      <formula>NOT(ISERROR(SEARCH("Muy Baja",F10)))</formula>
    </cfRule>
    <cfRule type="containsText" dxfId="827" priority="194" operator="containsText" text="Muy Baja">
      <formula>NOT(ISERROR(SEARCH("Muy Baja",F10)))</formula>
    </cfRule>
    <cfRule type="containsText" dxfId="826" priority="195" operator="containsText" text="Muy Baja'Tabla probabilidad'!">
      <formula>NOT(ISERROR(SEARCH("Muy Baja'Tabla probabilidad'!",F10)))</formula>
    </cfRule>
    <cfRule type="containsText" dxfId="825" priority="196" operator="containsText" text="Muy bajo">
      <formula>NOT(ISERROR(SEARCH("Muy bajo",F10)))</formula>
    </cfRule>
    <cfRule type="containsText" dxfId="824" priority="197" operator="containsText" text="Alta">
      <formula>NOT(ISERROR(SEARCH("Alta",F10)))</formula>
    </cfRule>
    <cfRule type="containsText" dxfId="823" priority="198" operator="containsText" text="Media">
      <formula>NOT(ISERROR(SEARCH("Media",F10)))</formula>
    </cfRule>
    <cfRule type="containsText" dxfId="822" priority="199" operator="containsText" text="Baja">
      <formula>NOT(ISERROR(SEARCH("Baja",F10)))</formula>
    </cfRule>
    <cfRule type="containsText" dxfId="821" priority="200" operator="containsText" text="Muy baja">
      <formula>NOT(ISERROR(SEARCH("Muy baja",F10)))</formula>
    </cfRule>
    <cfRule type="cellIs" dxfId="820" priority="203" operator="between">
      <formula>1</formula>
      <formula>2</formula>
    </cfRule>
    <cfRule type="cellIs" dxfId="819" priority="204" operator="between">
      <formula>0</formula>
      <formula>2</formula>
    </cfRule>
  </conditionalFormatting>
  <conditionalFormatting sqref="F40">
    <cfRule type="containsText" dxfId="818" priority="135" operator="containsText" text="Muy Baja">
      <formula>NOT(ISERROR(SEARCH("Muy Baja",F40)))</formula>
    </cfRule>
    <cfRule type="containsText" dxfId="817" priority="136" operator="containsText" text="Baja">
      <formula>NOT(ISERROR(SEARCH("Baja",F40)))</formula>
    </cfRule>
    <cfRule type="containsText" dxfId="816" priority="137" operator="containsText" text="Muy Alta">
      <formula>NOT(ISERROR(SEARCH("Muy Alta",F40)))</formula>
    </cfRule>
    <cfRule type="containsText" dxfId="815" priority="138" operator="containsText" text="Alta">
      <formula>NOT(ISERROR(SEARCH("Alta",F40)))</formula>
    </cfRule>
    <cfRule type="containsText" dxfId="814" priority="139" operator="containsText" text="Media">
      <formula>NOT(ISERROR(SEARCH("Media",F40)))</formula>
    </cfRule>
    <cfRule type="containsText" dxfId="813" priority="140" operator="containsText" text="Media">
      <formula>NOT(ISERROR(SEARCH("Media",F40)))</formula>
    </cfRule>
    <cfRule type="containsText" dxfId="812" priority="141" operator="containsText" text="Media">
      <formula>NOT(ISERROR(SEARCH("Media",F40)))</formula>
    </cfRule>
    <cfRule type="containsText" dxfId="811" priority="142" operator="containsText" text="Muy Baja">
      <formula>NOT(ISERROR(SEARCH("Muy Baja",F40)))</formula>
    </cfRule>
    <cfRule type="containsText" dxfId="810" priority="143" operator="containsText" text="Baja">
      <formula>NOT(ISERROR(SEARCH("Baja",F40)))</formula>
    </cfRule>
    <cfRule type="containsText" dxfId="809" priority="144" operator="containsText" text="Muy Baja">
      <formula>NOT(ISERROR(SEARCH("Muy Baja",F40)))</formula>
    </cfRule>
    <cfRule type="containsText" dxfId="808" priority="145" operator="containsText" text="Muy Baja">
      <formula>NOT(ISERROR(SEARCH("Muy Baja",F40)))</formula>
    </cfRule>
    <cfRule type="containsText" dxfId="807" priority="146" operator="containsText" text="Muy Baja">
      <formula>NOT(ISERROR(SEARCH("Muy Baja",F40)))</formula>
    </cfRule>
    <cfRule type="containsText" dxfId="806" priority="147" operator="containsText" text="Muy Baja'Tabla probabilidad'!">
      <formula>NOT(ISERROR(SEARCH("Muy Baja'Tabla probabilidad'!",F40)))</formula>
    </cfRule>
    <cfRule type="containsText" dxfId="805" priority="148" operator="containsText" text="Muy bajo">
      <formula>NOT(ISERROR(SEARCH("Muy bajo",F40)))</formula>
    </cfRule>
    <cfRule type="containsText" dxfId="804" priority="149" operator="containsText" text="Alta">
      <formula>NOT(ISERROR(SEARCH("Alta",F40)))</formula>
    </cfRule>
    <cfRule type="containsText" dxfId="803" priority="150" operator="containsText" text="Media">
      <formula>NOT(ISERROR(SEARCH("Media",F40)))</formula>
    </cfRule>
    <cfRule type="containsText" dxfId="802" priority="151" operator="containsText" text="Baja">
      <formula>NOT(ISERROR(SEARCH("Baja",F40)))</formula>
    </cfRule>
    <cfRule type="containsText" dxfId="801" priority="152" operator="containsText" text="Muy baja">
      <formula>NOT(ISERROR(SEARCH("Muy baja",F40)))</formula>
    </cfRule>
    <cfRule type="cellIs" dxfId="800" priority="155" operator="between">
      <formula>1</formula>
      <formula>2</formula>
    </cfRule>
    <cfRule type="cellIs" dxfId="799" priority="156" operator="between">
      <formula>0</formula>
      <formula>2</formula>
    </cfRule>
  </conditionalFormatting>
  <conditionalFormatting sqref="F50 F60 F70">
    <cfRule type="containsText" dxfId="798" priority="89" operator="containsText" text="Muy Baja">
      <formula>NOT(ISERROR(SEARCH("Muy Baja",F50)))</formula>
    </cfRule>
    <cfRule type="containsText" dxfId="797" priority="90" operator="containsText" text="Baja">
      <formula>NOT(ISERROR(SEARCH("Baja",F50)))</formula>
    </cfRule>
    <cfRule type="containsText" dxfId="796" priority="91" operator="containsText" text="Muy Alta">
      <formula>NOT(ISERROR(SEARCH("Muy Alta",F50)))</formula>
    </cfRule>
    <cfRule type="containsText" dxfId="795" priority="92" operator="containsText" text="Alta">
      <formula>NOT(ISERROR(SEARCH("Alta",F50)))</formula>
    </cfRule>
    <cfRule type="containsText" dxfId="794" priority="93" operator="containsText" text="Media">
      <formula>NOT(ISERROR(SEARCH("Media",F50)))</formula>
    </cfRule>
    <cfRule type="containsText" dxfId="793" priority="94" operator="containsText" text="Media">
      <formula>NOT(ISERROR(SEARCH("Media",F50)))</formula>
    </cfRule>
    <cfRule type="containsText" dxfId="792" priority="95" operator="containsText" text="Media">
      <formula>NOT(ISERROR(SEARCH("Media",F50)))</formula>
    </cfRule>
    <cfRule type="containsText" dxfId="791" priority="96" operator="containsText" text="Muy Baja">
      <formula>NOT(ISERROR(SEARCH("Muy Baja",F50)))</formula>
    </cfRule>
    <cfRule type="containsText" dxfId="790" priority="97" operator="containsText" text="Baja">
      <formula>NOT(ISERROR(SEARCH("Baja",F50)))</formula>
    </cfRule>
    <cfRule type="containsText" dxfId="789" priority="98" operator="containsText" text="Muy Baja">
      <formula>NOT(ISERROR(SEARCH("Muy Baja",F50)))</formula>
    </cfRule>
    <cfRule type="containsText" dxfId="788" priority="99" operator="containsText" text="Muy Baja">
      <formula>NOT(ISERROR(SEARCH("Muy Baja",F50)))</formula>
    </cfRule>
    <cfRule type="containsText" dxfId="787" priority="100" operator="containsText" text="Muy Baja">
      <formula>NOT(ISERROR(SEARCH("Muy Baja",F50)))</formula>
    </cfRule>
    <cfRule type="containsText" dxfId="786" priority="101" operator="containsText" text="Muy Baja'Tabla probabilidad'!">
      <formula>NOT(ISERROR(SEARCH("Muy Baja'Tabla probabilidad'!",F50)))</formula>
    </cfRule>
    <cfRule type="containsText" dxfId="785" priority="102" operator="containsText" text="Muy bajo">
      <formula>NOT(ISERROR(SEARCH("Muy bajo",F50)))</formula>
    </cfRule>
    <cfRule type="containsText" dxfId="784" priority="103" operator="containsText" text="Alta">
      <formula>NOT(ISERROR(SEARCH("Alta",F50)))</formula>
    </cfRule>
    <cfRule type="containsText" dxfId="783" priority="104" operator="containsText" text="Media">
      <formula>NOT(ISERROR(SEARCH("Media",F50)))</formula>
    </cfRule>
    <cfRule type="containsText" dxfId="782" priority="105" operator="containsText" text="Baja">
      <formula>NOT(ISERROR(SEARCH("Baja",F50)))</formula>
    </cfRule>
    <cfRule type="containsText" dxfId="781" priority="106" operator="containsText" text="Muy baja">
      <formula>NOT(ISERROR(SEARCH("Muy baja",F50)))</formula>
    </cfRule>
    <cfRule type="cellIs" dxfId="780" priority="109" operator="between">
      <formula>1</formula>
      <formula>2</formula>
    </cfRule>
    <cfRule type="cellIs" dxfId="779" priority="110" operator="between">
      <formula>0</formula>
      <formula>2</formula>
    </cfRule>
  </conditionalFormatting>
  <conditionalFormatting sqref="G10 G80 G20 G30">
    <cfRule type="containsText" dxfId="778" priority="177" operator="containsText" text="Catastrófico">
      <formula>NOT(ISERROR(SEARCH("Catastrófico",G10)))</formula>
    </cfRule>
    <cfRule type="containsText" dxfId="777" priority="178" operator="containsText" text="Mayor">
      <formula>NOT(ISERROR(SEARCH("Mayor",G10)))</formula>
    </cfRule>
    <cfRule type="containsText" dxfId="776" priority="179" operator="containsText" text="Alta">
      <formula>NOT(ISERROR(SEARCH("Alta",G10)))</formula>
    </cfRule>
    <cfRule type="containsText" dxfId="775" priority="180" operator="containsText" text="Moderado">
      <formula>NOT(ISERROR(SEARCH("Moderado",G10)))</formula>
    </cfRule>
    <cfRule type="containsText" dxfId="774" priority="181" operator="containsText" text="Menor">
      <formula>NOT(ISERROR(SEARCH("Menor",G10)))</formula>
    </cfRule>
    <cfRule type="containsText" dxfId="773" priority="182" operator="containsText" text="Leve">
      <formula>NOT(ISERROR(SEARCH("Leve",G10)))</formula>
    </cfRule>
  </conditionalFormatting>
  <conditionalFormatting sqref="G40">
    <cfRule type="containsText" dxfId="772" priority="129" operator="containsText" text="Catastrófico">
      <formula>NOT(ISERROR(SEARCH("Catastrófico",G40)))</formula>
    </cfRule>
    <cfRule type="containsText" dxfId="771" priority="130" operator="containsText" text="Mayor">
      <formula>NOT(ISERROR(SEARCH("Mayor",G40)))</formula>
    </cfRule>
    <cfRule type="containsText" dxfId="770" priority="131" operator="containsText" text="Alta">
      <formula>NOT(ISERROR(SEARCH("Alta",G40)))</formula>
    </cfRule>
    <cfRule type="containsText" dxfId="769" priority="132" operator="containsText" text="Moderado">
      <formula>NOT(ISERROR(SEARCH("Moderado",G40)))</formula>
    </cfRule>
    <cfRule type="containsText" dxfId="768" priority="133" operator="containsText" text="Menor">
      <formula>NOT(ISERROR(SEARCH("Menor",G40)))</formula>
    </cfRule>
    <cfRule type="containsText" dxfId="767" priority="134" operator="containsText" text="Leve">
      <formula>NOT(ISERROR(SEARCH("Leve",G40)))</formula>
    </cfRule>
  </conditionalFormatting>
  <conditionalFormatting sqref="G50 G60 G70">
    <cfRule type="containsText" dxfId="766" priority="59" operator="containsText" text="Catastrófico">
      <formula>NOT(ISERROR(SEARCH("Catastrófico",G50)))</formula>
    </cfRule>
    <cfRule type="containsText" dxfId="765" priority="60" operator="containsText" text="Mayor">
      <formula>NOT(ISERROR(SEARCH("Mayor",G50)))</formula>
    </cfRule>
    <cfRule type="containsText" dxfId="764" priority="61" operator="containsText" text="Alta">
      <formula>NOT(ISERROR(SEARCH("Alta",G50)))</formula>
    </cfRule>
    <cfRule type="containsText" dxfId="763" priority="62" operator="containsText" text="Moderado">
      <formula>NOT(ISERROR(SEARCH("Moderado",G50)))</formula>
    </cfRule>
    <cfRule type="containsText" dxfId="762" priority="63" operator="containsText" text="Menor">
      <formula>NOT(ISERROR(SEARCH("Menor",G50)))</formula>
    </cfRule>
    <cfRule type="containsText" dxfId="761" priority="64" operator="containsText" text="Leve">
      <formula>NOT(ISERROR(SEARCH("Leve",G50)))</formula>
    </cfRule>
  </conditionalFormatting>
  <conditionalFormatting sqref="H50 H60 H70">
    <cfRule type="containsText" dxfId="760" priority="54" operator="containsText" text="Extremo">
      <formula>NOT(ISERROR(SEARCH("Extremo",H50)))</formula>
    </cfRule>
    <cfRule type="containsText" dxfId="759" priority="55" operator="containsText" text="Alto">
      <formula>NOT(ISERROR(SEARCH("Alto",H50)))</formula>
    </cfRule>
    <cfRule type="containsText" dxfId="758" priority="56" operator="containsText" text="Bajo">
      <formula>NOT(ISERROR(SEARCH("Bajo",H50)))</formula>
    </cfRule>
    <cfRule type="containsText" dxfId="757" priority="57" operator="containsText" text="Moderado">
      <formula>NOT(ISERROR(SEARCH("Moderado",H50)))</formula>
    </cfRule>
  </conditionalFormatting>
  <conditionalFormatting sqref="H10:I10 H80:I80 H20:I20 H30:I30">
    <cfRule type="containsText" dxfId="756" priority="172" operator="containsText" text="Extremo">
      <formula>NOT(ISERROR(SEARCH("Extremo",H10)))</formula>
    </cfRule>
    <cfRule type="containsText" dxfId="755" priority="173" operator="containsText" text="Alto">
      <formula>NOT(ISERROR(SEARCH("Alto",H10)))</formula>
    </cfRule>
    <cfRule type="containsText" dxfId="754" priority="174" operator="containsText" text="Bajo">
      <formula>NOT(ISERROR(SEARCH("Bajo",H10)))</formula>
    </cfRule>
    <cfRule type="containsText" dxfId="753" priority="175" operator="containsText" text="Moderado">
      <formula>NOT(ISERROR(SEARCH("Moderado",H10)))</formula>
    </cfRule>
    <cfRule type="containsText" dxfId="752" priority="176" operator="containsText" text="Extremo">
      <formula>NOT(ISERROR(SEARCH("Extremo",H10)))</formula>
    </cfRule>
  </conditionalFormatting>
  <conditionalFormatting sqref="H40:I40">
    <cfRule type="containsText" dxfId="751" priority="124" operator="containsText" text="Extremo">
      <formula>NOT(ISERROR(SEARCH("Extremo",H40)))</formula>
    </cfRule>
    <cfRule type="containsText" dxfId="750" priority="125" operator="containsText" text="Alto">
      <formula>NOT(ISERROR(SEARCH("Alto",H40)))</formula>
    </cfRule>
    <cfRule type="containsText" dxfId="749" priority="126" operator="containsText" text="Bajo">
      <formula>NOT(ISERROR(SEARCH("Bajo",H40)))</formula>
    </cfRule>
    <cfRule type="containsText" dxfId="748" priority="127" operator="containsText" text="Moderado">
      <formula>NOT(ISERROR(SEARCH("Moderado",H40)))</formula>
    </cfRule>
    <cfRule type="containsText" dxfId="747" priority="128" operator="containsText" text="Extremo">
      <formula>NOT(ISERROR(SEARCH("Extremo",H40)))</formula>
    </cfRule>
  </conditionalFormatting>
  <conditionalFormatting sqref="H50:I50 H60:I60 H70:I70">
    <cfRule type="containsText" dxfId="746" priority="58" operator="containsText" text="Extremo">
      <formula>NOT(ISERROR(SEARCH("Extremo",H50)))</formula>
    </cfRule>
  </conditionalFormatting>
  <conditionalFormatting sqref="I50 I60 I70">
    <cfRule type="containsText" dxfId="745" priority="85" operator="containsText" text="Alto">
      <formula>NOT(ISERROR(SEARCH("Alto",I50)))</formula>
    </cfRule>
    <cfRule type="containsText" dxfId="744" priority="86" operator="containsText" text="Bajo">
      <formula>NOT(ISERROR(SEARCH("Bajo",I50)))</formula>
    </cfRule>
    <cfRule type="containsText" dxfId="743" priority="87" operator="containsText" text="Moderado">
      <formula>NOT(ISERROR(SEARCH("Moderado",I50)))</formula>
    </cfRule>
    <cfRule type="containsText" dxfId="742" priority="88" operator="containsText" text="Extremo">
      <formula>NOT(ISERROR(SEARCH("Extremo",I50)))</formula>
    </cfRule>
  </conditionalFormatting>
  <conditionalFormatting sqref="J10:J39 J80:J89">
    <cfRule type="containsText" dxfId="741" priority="158" operator="containsText" text="Muy Alta">
      <formula>NOT(ISERROR(SEARCH("Muy Alta",J10)))</formula>
    </cfRule>
    <cfRule type="containsText" dxfId="740" priority="159" operator="containsText" text="Alta">
      <formula>NOT(ISERROR(SEARCH("Alta",J10)))</formula>
    </cfRule>
    <cfRule type="containsText" dxfId="739" priority="160" operator="containsText" text="Media">
      <formula>NOT(ISERROR(SEARCH("Media",J10)))</formula>
    </cfRule>
    <cfRule type="containsText" dxfId="738" priority="161" operator="containsText" text="Baja">
      <formula>NOT(ISERROR(SEARCH("Baja",J10)))</formula>
    </cfRule>
    <cfRule type="containsText" dxfId="737" priority="162" operator="containsText" text="Muy Baja">
      <formula>NOT(ISERROR(SEARCH("Muy Baja",J10)))</formula>
    </cfRule>
  </conditionalFormatting>
  <conditionalFormatting sqref="J10:J49 J80:J89">
    <cfRule type="containsText" dxfId="736" priority="157" operator="containsText" text="Muy Baja">
      <formula>NOT(ISERROR(SEARCH("Muy Baja",J10)))</formula>
    </cfRule>
  </conditionalFormatting>
  <conditionalFormatting sqref="J40:J49">
    <cfRule type="containsText" dxfId="735" priority="111" operator="containsText" text="Muy Alta">
      <formula>NOT(ISERROR(SEARCH("Muy Alta",J40)))</formula>
    </cfRule>
    <cfRule type="containsText" dxfId="734" priority="112" operator="containsText" text="Alta">
      <formula>NOT(ISERROR(SEARCH("Alta",J40)))</formula>
    </cfRule>
    <cfRule type="containsText" dxfId="733" priority="113" operator="containsText" text="Media">
      <formula>NOT(ISERROR(SEARCH("Media",J40)))</formula>
    </cfRule>
    <cfRule type="containsText" dxfId="732" priority="114" operator="containsText" text="Baja">
      <formula>NOT(ISERROR(SEARCH("Baja",J40)))</formula>
    </cfRule>
  </conditionalFormatting>
  <conditionalFormatting sqref="J40:J79">
    <cfRule type="containsText" dxfId="731" priority="75" operator="containsText" text="Muy Baja">
      <formula>NOT(ISERROR(SEARCH("Muy Baja",J40)))</formula>
    </cfRule>
  </conditionalFormatting>
  <conditionalFormatting sqref="J50:J79">
    <cfRule type="containsText" dxfId="730" priority="65" operator="containsText" text="Muy Baja">
      <formula>NOT(ISERROR(SEARCH("Muy Baja",J50)))</formula>
    </cfRule>
    <cfRule type="containsText" dxfId="729" priority="71" operator="containsText" text="Muy Alta">
      <formula>NOT(ISERROR(SEARCH("Muy Alta",J50)))</formula>
    </cfRule>
    <cfRule type="containsText" dxfId="728" priority="72" operator="containsText" text="Alta">
      <formula>NOT(ISERROR(SEARCH("Alta",J50)))</formula>
    </cfRule>
    <cfRule type="containsText" dxfId="727" priority="73" operator="containsText" text="Media">
      <formula>NOT(ISERROR(SEARCH("Media",J50)))</formula>
    </cfRule>
    <cfRule type="containsText" dxfId="726" priority="74" operator="containsText" text="Baja">
      <formula>NOT(ISERROR(SEARCH("Baja",J50)))</formula>
    </cfRule>
  </conditionalFormatting>
  <conditionalFormatting sqref="K10:K89">
    <cfRule type="containsText" dxfId="725" priority="66" operator="containsText" text="Catastrófico">
      <formula>NOT(ISERROR(SEARCH("Catastrófico",K10)))</formula>
    </cfRule>
    <cfRule type="containsText" dxfId="724" priority="67" operator="containsText" text="Moderado">
      <formula>NOT(ISERROR(SEARCH("Moderado",K10)))</formula>
    </cfRule>
    <cfRule type="containsText" dxfId="723" priority="68" operator="containsText" text="Menor">
      <formula>NOT(ISERROR(SEARCH("Menor",K10)))</formula>
    </cfRule>
    <cfRule type="containsText" dxfId="722" priority="69" operator="containsText" text="Leve">
      <formula>NOT(ISERROR(SEARCH("Leve",K10)))</formula>
    </cfRule>
    <cfRule type="containsText" dxfId="721" priority="70" operator="containsText" text="Mayor">
      <formula>NOT(ISERROR(SEARCH("Mayor",K10)))</formula>
    </cfRule>
  </conditionalFormatting>
  <conditionalFormatting sqref="M10 M80 M20 M30">
    <cfRule type="containsText" dxfId="720" priority="163" operator="containsText" text="Extremo">
      <formula>NOT(ISERROR(SEARCH("Extremo",M10)))</formula>
    </cfRule>
    <cfRule type="containsText" dxfId="719" priority="164" operator="containsText" text="Alto">
      <formula>NOT(ISERROR(SEARCH("Alto",M10)))</formula>
    </cfRule>
    <cfRule type="containsText" dxfId="718" priority="165" operator="containsText" text="Moderado">
      <formula>NOT(ISERROR(SEARCH("Moderado",M10)))</formula>
    </cfRule>
    <cfRule type="containsText" dxfId="717" priority="166" operator="containsText" text="Menor">
      <formula>NOT(ISERROR(SEARCH("Menor",M10)))</formula>
    </cfRule>
    <cfRule type="containsText" dxfId="716" priority="167" operator="containsText" text="Bajo">
      <formula>NOT(ISERROR(SEARCH("Bajo",M10)))</formula>
    </cfRule>
    <cfRule type="containsText" dxfId="715" priority="168" operator="containsText" text="Moderado">
      <formula>NOT(ISERROR(SEARCH("Moderado",M10)))</formula>
    </cfRule>
    <cfRule type="containsText" dxfId="714" priority="169" operator="containsText" text="Extremo">
      <formula>NOT(ISERROR(SEARCH("Extremo",M10)))</formula>
    </cfRule>
    <cfRule type="containsText" dxfId="713" priority="170" operator="containsText" text="Baja">
      <formula>NOT(ISERROR(SEARCH("Baja",M10)))</formula>
    </cfRule>
    <cfRule type="containsText" dxfId="712" priority="171" operator="containsText" text="Alto">
      <formula>NOT(ISERROR(SEARCH("Alto",M10)))</formula>
    </cfRule>
  </conditionalFormatting>
  <conditionalFormatting sqref="M40">
    <cfRule type="containsText" dxfId="711" priority="115" operator="containsText" text="Extremo">
      <formula>NOT(ISERROR(SEARCH("Extremo",M40)))</formula>
    </cfRule>
    <cfRule type="containsText" dxfId="710" priority="116" operator="containsText" text="Alto">
      <formula>NOT(ISERROR(SEARCH("Alto",M40)))</formula>
    </cfRule>
    <cfRule type="containsText" dxfId="709" priority="117" operator="containsText" text="Moderado">
      <formula>NOT(ISERROR(SEARCH("Moderado",M40)))</formula>
    </cfRule>
    <cfRule type="containsText" dxfId="708" priority="118" operator="containsText" text="Menor">
      <formula>NOT(ISERROR(SEARCH("Menor",M40)))</formula>
    </cfRule>
    <cfRule type="containsText" dxfId="707" priority="119" operator="containsText" text="Bajo">
      <formula>NOT(ISERROR(SEARCH("Bajo",M40)))</formula>
    </cfRule>
    <cfRule type="containsText" dxfId="706" priority="120" operator="containsText" text="Moderado">
      <formula>NOT(ISERROR(SEARCH("Moderado",M40)))</formula>
    </cfRule>
    <cfRule type="containsText" dxfId="705" priority="121" operator="containsText" text="Extremo">
      <formula>NOT(ISERROR(SEARCH("Extremo",M40)))</formula>
    </cfRule>
    <cfRule type="containsText" dxfId="704" priority="122" operator="containsText" text="Baja">
      <formula>NOT(ISERROR(SEARCH("Baja",M40)))</formula>
    </cfRule>
    <cfRule type="containsText" dxfId="703" priority="123" operator="containsText" text="Alto">
      <formula>NOT(ISERROR(SEARCH("Alto",M40)))</formula>
    </cfRule>
  </conditionalFormatting>
  <conditionalFormatting sqref="M50 M60 M70">
    <cfRule type="containsText" dxfId="702" priority="76" operator="containsText" text="Extremo">
      <formula>NOT(ISERROR(SEARCH("Extremo",M50)))</formula>
    </cfRule>
    <cfRule type="containsText" dxfId="701" priority="77" operator="containsText" text="Alto">
      <formula>NOT(ISERROR(SEARCH("Alto",M50)))</formula>
    </cfRule>
    <cfRule type="containsText" dxfId="700" priority="78" operator="containsText" text="Moderado">
      <formula>NOT(ISERROR(SEARCH("Moderado",M50)))</formula>
    </cfRule>
    <cfRule type="containsText" dxfId="699" priority="79" operator="containsText" text="Menor">
      <formula>NOT(ISERROR(SEARCH("Menor",M50)))</formula>
    </cfRule>
    <cfRule type="containsText" dxfId="698" priority="80" operator="containsText" text="Bajo">
      <formula>NOT(ISERROR(SEARCH("Bajo",M50)))</formula>
    </cfRule>
    <cfRule type="containsText" dxfId="697" priority="81" operator="containsText" text="Moderado">
      <formula>NOT(ISERROR(SEARCH("Moderado",M50)))</formula>
    </cfRule>
    <cfRule type="containsText" dxfId="696" priority="82" operator="containsText" text="Extremo">
      <formula>NOT(ISERROR(SEARCH("Extremo",M50)))</formula>
    </cfRule>
    <cfRule type="containsText" dxfId="695" priority="83" operator="containsText" text="Baja">
      <formula>NOT(ISERROR(SEARCH("Baja",M50)))</formula>
    </cfRule>
    <cfRule type="containsText" dxfId="694" priority="84" operator="containsText" text="Alto">
      <formula>NOT(ISERROR(SEARCH("Alto",M50)))</formula>
    </cfRule>
  </conditionalFormatting>
  <dataValidations count="1">
    <dataValidation type="list" allowBlank="1" showInputMessage="1" showErrorMessage="1" sqref="D10:D89" xr:uid="{00000000-0002-0000-0700-000000000000}">
      <formula1>#REF!</formula1>
    </dataValidation>
  </dataValidations>
  <pageMargins left="0.31496062992125984" right="0.31496062992125984" top="1.1417322834645669" bottom="1.1417322834645669" header="0.31496062992125984" footer="0.31496062992125984"/>
  <pageSetup paperSize="8"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01" operator="containsText" id="{98BBB724-AB29-48E4-B503-1C1E6BC9CA0A}">
            <xm:f>NOT(ISERROR(SEARCH(#REF!,F10)))</xm:f>
            <xm:f>#REF!</xm:f>
            <x14:dxf>
              <font>
                <color rgb="FF006100"/>
              </font>
              <fill>
                <patternFill>
                  <bgColor rgb="FFC6EFCE"/>
                </patternFill>
              </fill>
            </x14:dxf>
          </x14:cfRule>
          <x14:cfRule type="containsText" priority="202" operator="containsText" id="{9743C059-138D-4FED-B692-15559D7665F5}">
            <xm:f>NOT(ISERROR(SEARCH(#REF!,F10)))</xm:f>
            <xm:f>#REF!</xm:f>
            <x14:dxf>
              <font>
                <color rgb="FF9C0006"/>
              </font>
              <fill>
                <patternFill>
                  <bgColor rgb="FFFFC7CE"/>
                </patternFill>
              </fill>
            </x14:dxf>
          </x14:cfRule>
          <xm:sqref>F10 F80 F20 F30</xm:sqref>
        </x14:conditionalFormatting>
        <x14:conditionalFormatting xmlns:xm="http://schemas.microsoft.com/office/excel/2006/main">
          <x14:cfRule type="containsText" priority="153" operator="containsText" id="{DAB74E58-E85C-46C7-B3EE-1EEDAE138768}">
            <xm:f>NOT(ISERROR(SEARCH(#REF!,F40)))</xm:f>
            <xm:f>#REF!</xm:f>
            <x14:dxf>
              <font>
                <color rgb="FF006100"/>
              </font>
              <fill>
                <patternFill>
                  <bgColor rgb="FFC6EFCE"/>
                </patternFill>
              </fill>
            </x14:dxf>
          </x14:cfRule>
          <x14:cfRule type="containsText" priority="154" operator="containsText" id="{CBB22F59-1914-425E-9A56-4050CF4CBCA0}">
            <xm:f>NOT(ISERROR(SEARCH(#REF!,F40)))</xm:f>
            <xm:f>#REF!</xm:f>
            <x14:dxf>
              <font>
                <color rgb="FF9C0006"/>
              </font>
              <fill>
                <patternFill>
                  <bgColor rgb="FFFFC7CE"/>
                </patternFill>
              </fill>
            </x14:dxf>
          </x14:cfRule>
          <xm:sqref>F40</xm:sqref>
        </x14:conditionalFormatting>
        <x14:conditionalFormatting xmlns:xm="http://schemas.microsoft.com/office/excel/2006/main">
          <x14:cfRule type="containsText" priority="107" operator="containsText" id="{E83D0FEC-D883-449B-9A44-44A6090C8F58}">
            <xm:f>NOT(ISERROR(SEARCH(#REF!,F50)))</xm:f>
            <xm:f>#REF!</xm:f>
            <x14:dxf>
              <font>
                <color rgb="FF006100"/>
              </font>
              <fill>
                <patternFill>
                  <bgColor rgb="FFC6EFCE"/>
                </patternFill>
              </fill>
            </x14:dxf>
          </x14:cfRule>
          <x14:cfRule type="containsText" priority="108" operator="containsText" id="{037BFB13-5C54-4805-B1EE-CB9E52C53588}">
            <xm:f>NOT(ISERROR(SEARCH(#REF!,F50)))</xm:f>
            <xm:f>#REF!</xm:f>
            <x14:dxf>
              <font>
                <color rgb="FF9C0006"/>
              </font>
              <fill>
                <patternFill>
                  <bgColor rgb="FFFFC7CE"/>
                </patternFill>
              </fill>
            </x14:dxf>
          </x14:cfRule>
          <xm:sqref>F50 F60 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'!$S$7:$S$10</xm:f>
          </x14:formula1>
          <xm:sqref>N10:N89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EG718"/>
  <sheetViews>
    <sheetView showGridLines="0" topLeftCell="C17" zoomScale="60" zoomScaleNormal="60" workbookViewId="0">
      <selection activeCell="C17" sqref="C17"/>
    </sheetView>
  </sheetViews>
  <sheetFormatPr baseColWidth="10" defaultColWidth="11.42578125" defaultRowHeight="15"/>
  <cols>
    <col min="2" max="2" width="24.28515625" customWidth="1"/>
    <col min="3" max="3" width="62.85546875" customWidth="1"/>
    <col min="4" max="4" width="10.28515625" bestFit="1" customWidth="1"/>
    <col min="5" max="5" width="84.28515625" style="17" customWidth="1"/>
    <col min="6" max="6" width="24.7109375" customWidth="1"/>
    <col min="7" max="7" width="11.5703125" customWidth="1"/>
    <col min="8" max="8" width="13.7109375" customWidth="1"/>
    <col min="9" max="9" width="28.5703125" hidden="1" customWidth="1"/>
    <col min="10" max="13" width="11.5703125" customWidth="1"/>
    <col min="32" max="137" width="11.42578125" style="1"/>
  </cols>
  <sheetData>
    <row r="1" spans="1:137" s="1" customFormat="1">
      <c r="E1" s="15"/>
    </row>
    <row r="2" spans="1:137" ht="24" thickBot="1">
      <c r="A2" s="1"/>
      <c r="B2" s="465" t="s">
        <v>516</v>
      </c>
      <c r="C2" s="465"/>
      <c r="D2" s="465"/>
      <c r="E2" s="465"/>
      <c r="F2" s="137"/>
      <c r="G2" s="1"/>
      <c r="H2" s="1"/>
      <c r="I2" s="1"/>
      <c r="J2" s="1"/>
      <c r="K2" s="1"/>
      <c r="L2" s="1"/>
      <c r="M2" s="1"/>
      <c r="N2" s="1"/>
      <c r="O2" s="1"/>
      <c r="P2" s="1"/>
      <c r="Q2" s="1"/>
      <c r="R2" s="1"/>
      <c r="S2" s="1"/>
      <c r="T2" s="1"/>
      <c r="U2" s="1"/>
      <c r="V2" s="1"/>
      <c r="W2" s="1"/>
      <c r="X2" s="1"/>
      <c r="Y2" s="1"/>
      <c r="Z2" s="1"/>
      <c r="AA2" s="1"/>
      <c r="AB2" s="1"/>
      <c r="AC2" s="1"/>
      <c r="AD2" s="1"/>
      <c r="AE2" s="1"/>
    </row>
    <row r="3" spans="1:137" ht="16.5" thickTop="1" thickBot="1">
      <c r="A3" s="1"/>
      <c r="B3" s="72"/>
      <c r="C3" s="72"/>
      <c r="D3" s="72"/>
      <c r="E3" s="73"/>
      <c r="F3" s="1"/>
      <c r="G3" s="1"/>
      <c r="H3" s="1"/>
      <c r="I3" s="1"/>
      <c r="J3" s="1"/>
      <c r="K3" s="1"/>
      <c r="L3" s="1"/>
      <c r="M3" s="1"/>
      <c r="N3" s="1"/>
      <c r="O3" s="1"/>
      <c r="P3" s="1"/>
      <c r="Q3" s="1"/>
      <c r="R3" s="1"/>
      <c r="S3" s="1"/>
      <c r="T3" s="1"/>
      <c r="U3" s="1"/>
      <c r="V3" s="1"/>
      <c r="W3" s="1"/>
      <c r="X3" s="1"/>
      <c r="Y3" s="1"/>
      <c r="Z3" s="1"/>
      <c r="AA3" s="1"/>
      <c r="AB3" s="1"/>
      <c r="AC3" s="1"/>
      <c r="AD3" s="1"/>
      <c r="AE3" s="1"/>
    </row>
    <row r="4" spans="1:137" ht="21">
      <c r="A4" s="1"/>
      <c r="B4" s="138"/>
      <c r="C4" s="139" t="s">
        <v>517</v>
      </c>
      <c r="D4" s="140"/>
      <c r="E4" s="141" t="s">
        <v>518</v>
      </c>
      <c r="F4" s="142"/>
      <c r="G4" s="1"/>
      <c r="H4" s="1"/>
      <c r="I4" s="1"/>
      <c r="J4" s="1"/>
      <c r="K4" s="1"/>
      <c r="L4" s="1"/>
      <c r="M4" s="1"/>
      <c r="N4" s="1"/>
      <c r="O4" s="1"/>
      <c r="P4" s="1"/>
      <c r="Q4" s="1"/>
      <c r="R4" s="1"/>
      <c r="S4" s="1"/>
      <c r="T4" s="1"/>
      <c r="U4" s="1"/>
      <c r="V4" s="1"/>
      <c r="W4" s="1"/>
      <c r="X4" s="1"/>
      <c r="Y4" s="1"/>
      <c r="Z4" s="1"/>
      <c r="AA4" s="1"/>
      <c r="AB4" s="1"/>
      <c r="AC4" s="1"/>
      <c r="AD4" s="1"/>
      <c r="AE4" s="1"/>
    </row>
    <row r="5" spans="1:137" ht="40.5">
      <c r="A5" s="1"/>
      <c r="B5" s="138"/>
      <c r="C5" s="143" t="s">
        <v>519</v>
      </c>
      <c r="D5" s="143"/>
      <c r="E5" s="143" t="s">
        <v>520</v>
      </c>
      <c r="F5" s="144" t="s">
        <v>518</v>
      </c>
      <c r="G5" s="1"/>
      <c r="H5" s="1"/>
      <c r="I5" s="1"/>
      <c r="J5" s="1"/>
      <c r="K5" s="1"/>
      <c r="L5" s="1"/>
      <c r="M5" s="1"/>
      <c r="N5" s="1"/>
      <c r="O5" s="1"/>
      <c r="P5" s="1"/>
      <c r="Q5" s="1"/>
      <c r="R5" s="1"/>
      <c r="S5" s="1"/>
      <c r="T5" s="1"/>
      <c r="U5" s="1"/>
      <c r="V5" s="1"/>
      <c r="W5" s="1"/>
      <c r="X5" s="1"/>
      <c r="Y5" s="1"/>
      <c r="Z5" s="1"/>
      <c r="AA5" s="1"/>
      <c r="AB5" s="1"/>
      <c r="AC5" s="1"/>
      <c r="AD5" s="1"/>
      <c r="AE5" s="1"/>
    </row>
    <row r="6" spans="1:137" ht="20.25">
      <c r="A6" s="1"/>
      <c r="B6" s="145" t="s">
        <v>521</v>
      </c>
      <c r="C6" s="146" t="s">
        <v>522</v>
      </c>
      <c r="D6" s="147">
        <v>0.04</v>
      </c>
      <c r="E6" s="148" t="s">
        <v>523</v>
      </c>
      <c r="F6" s="149">
        <v>1</v>
      </c>
      <c r="G6" s="1"/>
      <c r="H6" s="18"/>
      <c r="I6" s="1"/>
      <c r="J6" s="1"/>
      <c r="K6" s="1"/>
      <c r="L6" s="1"/>
      <c r="M6" s="1"/>
      <c r="N6" s="1"/>
      <c r="O6" s="1"/>
      <c r="P6" s="1"/>
      <c r="Q6" s="1"/>
      <c r="R6" s="1"/>
      <c r="S6" s="1"/>
      <c r="T6" s="1"/>
      <c r="U6" s="1"/>
      <c r="V6" s="1"/>
      <c r="W6" s="1"/>
      <c r="X6" s="1"/>
      <c r="Y6" s="1"/>
      <c r="Z6" s="1"/>
      <c r="AA6" s="1"/>
      <c r="AB6" s="1"/>
      <c r="AC6" s="1"/>
      <c r="AD6" s="1"/>
      <c r="AE6" s="1"/>
    </row>
    <row r="7" spans="1:137" ht="20.25">
      <c r="A7" s="1"/>
      <c r="B7" s="150" t="s">
        <v>524</v>
      </c>
      <c r="C7" s="146" t="s">
        <v>525</v>
      </c>
      <c r="D7" s="147">
        <v>0.09</v>
      </c>
      <c r="E7" s="148" t="s">
        <v>526</v>
      </c>
      <c r="F7" s="149">
        <v>2</v>
      </c>
      <c r="G7" s="1"/>
      <c r="H7" s="1"/>
      <c r="I7" s="1"/>
      <c r="J7" s="1"/>
      <c r="K7" s="1"/>
      <c r="L7" s="1"/>
      <c r="M7" s="1"/>
      <c r="N7" s="1"/>
      <c r="O7" s="1"/>
      <c r="P7" s="1"/>
      <c r="Q7" s="1"/>
      <c r="R7" s="1"/>
      <c r="S7" s="1"/>
      <c r="T7" s="1"/>
      <c r="U7" s="1"/>
      <c r="V7" s="1"/>
      <c r="W7" s="1"/>
      <c r="X7" s="1"/>
      <c r="Y7" s="1"/>
      <c r="Z7" s="1"/>
      <c r="AA7" s="1"/>
      <c r="AB7" s="1"/>
      <c r="AC7" s="1"/>
      <c r="AD7" s="1"/>
      <c r="AE7" s="1"/>
    </row>
    <row r="8" spans="1:137" ht="20.25">
      <c r="A8" s="1"/>
      <c r="B8" s="151" t="s">
        <v>527</v>
      </c>
      <c r="C8" s="146" t="s">
        <v>528</v>
      </c>
      <c r="D8" s="147">
        <v>0.28999999999999998</v>
      </c>
      <c r="E8" s="148" t="s">
        <v>529</v>
      </c>
      <c r="F8" s="149">
        <v>3</v>
      </c>
      <c r="G8" s="1"/>
      <c r="H8" s="1"/>
      <c r="I8" s="1"/>
      <c r="J8" s="1"/>
      <c r="K8" s="1"/>
      <c r="L8" s="1"/>
      <c r="M8" s="1"/>
      <c r="N8" s="1"/>
      <c r="O8" s="1"/>
      <c r="P8" s="1"/>
      <c r="Q8" s="1"/>
      <c r="R8" s="1"/>
      <c r="S8" s="1"/>
      <c r="T8" s="1"/>
      <c r="U8" s="1"/>
      <c r="V8" s="1"/>
      <c r="W8" s="1"/>
      <c r="X8" s="1"/>
      <c r="Y8" s="1"/>
      <c r="Z8" s="1"/>
      <c r="AA8" s="1"/>
      <c r="AB8" s="1"/>
      <c r="AC8" s="1"/>
      <c r="AD8" s="1"/>
      <c r="AE8" s="1"/>
    </row>
    <row r="9" spans="1:137" ht="20.25">
      <c r="A9" s="1"/>
      <c r="B9" s="152" t="s">
        <v>530</v>
      </c>
      <c r="C9" s="146" t="s">
        <v>531</v>
      </c>
      <c r="D9" s="147">
        <v>0.49</v>
      </c>
      <c r="E9" s="148" t="s">
        <v>532</v>
      </c>
      <c r="F9" s="149">
        <v>4</v>
      </c>
      <c r="G9" s="1"/>
      <c r="H9" s="1"/>
      <c r="I9" s="1"/>
      <c r="J9" s="1"/>
      <c r="K9" s="1"/>
      <c r="L9" s="1"/>
      <c r="M9" s="1"/>
      <c r="N9" s="1"/>
      <c r="O9" s="1"/>
      <c r="P9" s="1"/>
      <c r="Q9" s="1"/>
      <c r="R9" s="1"/>
      <c r="S9" s="1"/>
      <c r="T9" s="1"/>
      <c r="U9" s="1"/>
      <c r="V9" s="1"/>
      <c r="W9" s="1"/>
      <c r="X9" s="1"/>
      <c r="Y9" s="1"/>
      <c r="Z9" s="1"/>
      <c r="AA9" s="1"/>
      <c r="AB9" s="1"/>
      <c r="AC9" s="1"/>
      <c r="AD9" s="1"/>
      <c r="AE9" s="1"/>
    </row>
    <row r="10" spans="1:137" ht="20.25">
      <c r="A10" s="1"/>
      <c r="B10" s="153" t="s">
        <v>533</v>
      </c>
      <c r="C10" s="146" t="s">
        <v>534</v>
      </c>
      <c r="D10" s="147">
        <v>1</v>
      </c>
      <c r="E10" s="148" t="s">
        <v>535</v>
      </c>
      <c r="F10" s="149">
        <v>5</v>
      </c>
      <c r="G10" s="1"/>
      <c r="H10" s="1"/>
      <c r="I10" s="154" t="s">
        <v>386</v>
      </c>
      <c r="J10" s="1"/>
      <c r="K10" s="1"/>
      <c r="L10" s="1"/>
      <c r="M10" s="1"/>
      <c r="N10" s="1"/>
      <c r="O10" s="1"/>
      <c r="P10" s="1"/>
      <c r="Q10" s="1"/>
      <c r="R10" s="1"/>
      <c r="S10" s="1"/>
      <c r="T10" s="1"/>
      <c r="U10" s="1"/>
      <c r="V10" s="1"/>
      <c r="W10" s="1"/>
      <c r="X10" s="1"/>
      <c r="Y10" s="1"/>
      <c r="Z10" s="1"/>
      <c r="AA10" s="1"/>
      <c r="AB10" s="1"/>
      <c r="AC10" s="1"/>
      <c r="AD10" s="1"/>
      <c r="AE10" s="1"/>
    </row>
    <row r="11" spans="1:137" ht="16.5">
      <c r="A11" s="1"/>
      <c r="B11" s="3"/>
      <c r="C11" s="2"/>
      <c r="D11" s="2"/>
      <c r="E11" s="16"/>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137">
      <c r="A12" s="1"/>
      <c r="B12" s="1"/>
      <c r="C12" s="1"/>
      <c r="D12" s="1"/>
      <c r="E12" s="15"/>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137">
      <c r="A13" s="1"/>
      <c r="B13" s="1"/>
      <c r="C13" s="1"/>
      <c r="D13" s="1"/>
      <c r="E13" s="15"/>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137" ht="23.25">
      <c r="A14" s="1"/>
      <c r="B14" s="466" t="s">
        <v>536</v>
      </c>
      <c r="C14" s="466"/>
      <c r="D14" s="466"/>
      <c r="E14" s="466"/>
      <c r="F14" s="155"/>
      <c r="G14" s="19"/>
      <c r="H14" s="1"/>
      <c r="I14" s="1"/>
      <c r="J14" s="1"/>
      <c r="K14" s="1"/>
      <c r="L14" s="1"/>
      <c r="M14" s="1"/>
      <c r="N14" s="1"/>
      <c r="O14" s="1"/>
      <c r="P14" s="1"/>
      <c r="Q14" s="1"/>
      <c r="R14" s="1"/>
      <c r="S14" s="1"/>
      <c r="T14" s="1"/>
      <c r="U14" s="1"/>
      <c r="V14" s="1"/>
      <c r="W14" s="1"/>
      <c r="X14" s="1"/>
      <c r="Y14" s="1"/>
      <c r="Z14" s="1"/>
      <c r="AA14" s="1"/>
      <c r="AB14" s="1"/>
      <c r="AC14" s="1"/>
      <c r="AD14" s="1"/>
      <c r="AE14" s="1"/>
    </row>
    <row r="15" spans="1:137" ht="20.25">
      <c r="A15" s="1"/>
      <c r="B15" s="156"/>
      <c r="C15" s="157"/>
      <c r="D15" s="157"/>
      <c r="E15" s="157"/>
      <c r="F15" s="156"/>
      <c r="G15" s="1"/>
      <c r="H15" s="1"/>
      <c r="I15" s="1"/>
      <c r="J15" s="1"/>
      <c r="K15" s="1"/>
      <c r="L15" s="1"/>
      <c r="M15" s="1"/>
      <c r="N15" s="1"/>
      <c r="O15" s="1"/>
      <c r="P15" s="1"/>
      <c r="Q15" s="1"/>
      <c r="R15" s="1"/>
      <c r="S15" s="1"/>
      <c r="T15" s="1"/>
      <c r="U15" s="1"/>
      <c r="V15" s="1"/>
      <c r="W15" s="1"/>
      <c r="X15" s="1"/>
      <c r="Y15" s="1"/>
      <c r="Z15" s="1"/>
      <c r="AA15" s="1"/>
      <c r="AB15" s="1"/>
      <c r="AC15" s="1"/>
      <c r="AD15" s="1"/>
      <c r="AE15" s="1"/>
    </row>
    <row r="16" spans="1:137" s="22" customFormat="1" ht="20.25">
      <c r="A16" s="21"/>
      <c r="B16" s="156"/>
      <c r="C16" s="467" t="s">
        <v>391</v>
      </c>
      <c r="D16" s="467"/>
      <c r="E16" s="467"/>
      <c r="F16" s="156"/>
      <c r="G16" s="21"/>
      <c r="H16" s="21"/>
      <c r="I16" s="158" t="s">
        <v>337</v>
      </c>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row>
    <row r="17" spans="1:137" s="22" customFormat="1" ht="30.75" customHeight="1">
      <c r="A17" s="21"/>
      <c r="B17" s="145" t="s">
        <v>537</v>
      </c>
      <c r="C17" s="273" t="s">
        <v>538</v>
      </c>
      <c r="D17" s="273"/>
      <c r="E17" s="273"/>
      <c r="F17" s="149">
        <v>1</v>
      </c>
      <c r="G17" s="21"/>
      <c r="H17" s="21"/>
      <c r="I17" s="154" t="s">
        <v>391</v>
      </c>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row>
    <row r="18" spans="1:137" s="22" customFormat="1" ht="30.75" customHeight="1">
      <c r="A18" s="21"/>
      <c r="B18" s="150" t="s">
        <v>539</v>
      </c>
      <c r="C18" s="273" t="s">
        <v>540</v>
      </c>
      <c r="D18" s="273"/>
      <c r="E18" s="273"/>
      <c r="F18" s="149">
        <v>2</v>
      </c>
      <c r="G18" s="21"/>
      <c r="H18" s="21"/>
      <c r="I18" s="154" t="s">
        <v>378</v>
      </c>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row>
    <row r="19" spans="1:137" s="22" customFormat="1" ht="30.75" customHeight="1">
      <c r="A19" s="21"/>
      <c r="B19" s="151" t="s">
        <v>541</v>
      </c>
      <c r="C19" s="273" t="s">
        <v>343</v>
      </c>
      <c r="D19" s="273"/>
      <c r="E19" s="273"/>
      <c r="F19" s="149">
        <v>3</v>
      </c>
      <c r="G19" s="21"/>
      <c r="H19" s="21"/>
      <c r="I19" s="154" t="s">
        <v>342</v>
      </c>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row>
    <row r="20" spans="1:137" s="22" customFormat="1" ht="30.75" customHeight="1">
      <c r="A20" s="21"/>
      <c r="B20" s="152" t="s">
        <v>542</v>
      </c>
      <c r="C20" s="273" t="s">
        <v>395</v>
      </c>
      <c r="D20" s="273"/>
      <c r="E20" s="273"/>
      <c r="F20" s="149">
        <v>4</v>
      </c>
      <c r="G20" s="21"/>
      <c r="H20" s="21"/>
      <c r="I20" s="154" t="s">
        <v>353</v>
      </c>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row>
    <row r="21" spans="1:137" s="22" customFormat="1" ht="30.75" customHeight="1">
      <c r="A21" s="21"/>
      <c r="B21" s="153" t="s">
        <v>543</v>
      </c>
      <c r="C21" s="273" t="s">
        <v>544</v>
      </c>
      <c r="D21" s="273"/>
      <c r="E21" s="273"/>
      <c r="F21" s="149">
        <v>5</v>
      </c>
      <c r="G21" s="21"/>
      <c r="H21" s="21"/>
      <c r="I21" s="154" t="str">
        <f>C48</f>
        <v>Interrupción o afectación en la prestación del servicio administrativo</v>
      </c>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row>
    <row r="22" spans="1:137" s="22" customFormat="1" ht="20.25">
      <c r="A22" s="21"/>
      <c r="B22" s="23"/>
      <c r="C22" s="20"/>
      <c r="D22" s="20"/>
      <c r="E22" s="20"/>
      <c r="F22" s="24"/>
      <c r="G22" s="21"/>
      <c r="H22" s="21"/>
      <c r="I22" s="154" t="str">
        <f>C56</f>
        <v>Afectación Ambiental</v>
      </c>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row>
    <row r="23" spans="1:137" s="22" customFormat="1" ht="20.25">
      <c r="A23" s="21"/>
      <c r="B23" s="23"/>
      <c r="C23" s="20"/>
      <c r="D23" s="20"/>
      <c r="E23" s="20"/>
      <c r="F23" s="24"/>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row>
    <row r="24" spans="1:137" s="22" customFormat="1" ht="20.25">
      <c r="A24" s="21"/>
      <c r="B24" s="156"/>
      <c r="C24" s="468" t="s">
        <v>378</v>
      </c>
      <c r="D24" s="468"/>
      <c r="E24" s="468"/>
      <c r="F24" s="24"/>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row>
    <row r="25" spans="1:137" s="22" customFormat="1" ht="20.25">
      <c r="A25" s="21"/>
      <c r="B25" s="159" t="s">
        <v>537</v>
      </c>
      <c r="C25" s="464" t="s">
        <v>545</v>
      </c>
      <c r="D25" s="464"/>
      <c r="E25" s="464"/>
      <c r="F25" s="149">
        <v>1</v>
      </c>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row>
    <row r="26" spans="1:137" s="22" customFormat="1" ht="20.25">
      <c r="A26" s="21"/>
      <c r="B26" s="160" t="s">
        <v>539</v>
      </c>
      <c r="C26" s="464" t="s">
        <v>546</v>
      </c>
      <c r="D26" s="464"/>
      <c r="E26" s="464"/>
      <c r="F26" s="149">
        <v>2</v>
      </c>
      <c r="G26" s="21"/>
      <c r="H26" s="21"/>
      <c r="I26" s="23"/>
      <c r="J26" s="23"/>
      <c r="K26" s="23"/>
      <c r="L26" s="23"/>
      <c r="M26" s="23"/>
      <c r="N26" s="23"/>
      <c r="O26" s="23"/>
      <c r="P26" s="23"/>
      <c r="Q26" s="23"/>
      <c r="R26" s="23"/>
      <c r="S26" s="23"/>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row>
    <row r="27" spans="1:137" s="22" customFormat="1" ht="20.25">
      <c r="A27" s="21"/>
      <c r="B27" s="161" t="s">
        <v>541</v>
      </c>
      <c r="C27" s="464" t="s">
        <v>547</v>
      </c>
      <c r="D27" s="464"/>
      <c r="E27" s="464"/>
      <c r="F27" s="149">
        <v>3</v>
      </c>
      <c r="G27" s="21"/>
      <c r="H27" s="21"/>
      <c r="I27" s="23" t="e">
        <v>#REF!</v>
      </c>
      <c r="J27" s="23"/>
      <c r="K27" s="23"/>
      <c r="L27" s="23"/>
      <c r="M27" s="23"/>
      <c r="N27" s="23"/>
      <c r="O27" s="23"/>
      <c r="P27" s="23"/>
      <c r="Q27" s="23"/>
      <c r="R27" s="23"/>
      <c r="S27" s="23"/>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row>
    <row r="28" spans="1:137" s="22" customFormat="1" ht="20.25">
      <c r="A28" s="21"/>
      <c r="B28" s="162" t="s">
        <v>542</v>
      </c>
      <c r="C28" s="464" t="s">
        <v>548</v>
      </c>
      <c r="D28" s="464"/>
      <c r="E28" s="464"/>
      <c r="F28" s="149">
        <v>4</v>
      </c>
      <c r="G28" s="21"/>
      <c r="H28" s="21"/>
      <c r="I28" s="23" t="e">
        <v>#REF!</v>
      </c>
      <c r="J28" s="23"/>
      <c r="K28" s="23"/>
      <c r="L28" s="23"/>
      <c r="M28" s="23"/>
      <c r="N28" s="23"/>
      <c r="O28" s="23"/>
      <c r="P28" s="23"/>
      <c r="Q28" s="23"/>
      <c r="R28" s="23"/>
      <c r="S28" s="23"/>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row>
    <row r="29" spans="1:137" s="22" customFormat="1" ht="20.25">
      <c r="A29" s="21"/>
      <c r="B29" s="163" t="s">
        <v>543</v>
      </c>
      <c r="C29" s="464" t="s">
        <v>549</v>
      </c>
      <c r="D29" s="464"/>
      <c r="E29" s="464"/>
      <c r="F29" s="149">
        <v>5</v>
      </c>
      <c r="G29" s="21"/>
      <c r="H29" s="21"/>
      <c r="I29" s="23" t="e">
        <v>#REF!</v>
      </c>
      <c r="J29" s="23"/>
      <c r="K29" s="23"/>
      <c r="L29" s="23"/>
      <c r="M29" s="23"/>
      <c r="N29" s="23"/>
      <c r="O29" s="23"/>
      <c r="P29" s="23"/>
      <c r="Q29" s="23"/>
      <c r="R29" s="23"/>
      <c r="S29" s="23"/>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row>
    <row r="30" spans="1:137" s="22" customFormat="1" ht="20.25">
      <c r="A30" s="21"/>
      <c r="B30" s="23"/>
      <c r="C30" s="20"/>
      <c r="D30" s="20"/>
      <c r="E30" s="20"/>
      <c r="F30" s="24"/>
      <c r="G30" s="21"/>
      <c r="H30" s="21"/>
      <c r="I30" s="23" t="e">
        <v>#REF!</v>
      </c>
      <c r="J30" s="23"/>
      <c r="K30" s="23"/>
      <c r="L30" s="23"/>
      <c r="M30" s="23"/>
      <c r="N30" s="23"/>
      <c r="O30" s="23"/>
      <c r="P30" s="23"/>
      <c r="Q30" s="23"/>
      <c r="R30" s="23"/>
      <c r="S30" s="23"/>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row>
    <row r="31" spans="1:137" s="21" customFormat="1" ht="20.25">
      <c r="B31" s="25"/>
      <c r="C31" s="25"/>
      <c r="D31" s="25"/>
      <c r="E31" s="25"/>
      <c r="F31" s="24"/>
      <c r="I31" s="23" t="e">
        <v>#REF!</v>
      </c>
      <c r="J31" s="23"/>
      <c r="K31" s="23"/>
      <c r="L31" s="23"/>
      <c r="M31" s="23"/>
      <c r="N31" s="23"/>
      <c r="O31" s="23"/>
      <c r="P31" s="23"/>
      <c r="Q31" s="23"/>
      <c r="R31" s="23"/>
      <c r="S31" s="23"/>
    </row>
    <row r="32" spans="1:137" s="21" customFormat="1" ht="20.25">
      <c r="B32" s="164"/>
      <c r="C32" s="467" t="s">
        <v>342</v>
      </c>
      <c r="D32" s="467"/>
      <c r="E32" s="467"/>
      <c r="F32" s="24"/>
      <c r="I32" s="23"/>
      <c r="J32" s="23"/>
      <c r="K32" s="23"/>
      <c r="L32" s="23"/>
      <c r="M32" s="23"/>
      <c r="N32" s="23"/>
      <c r="O32" s="23"/>
      <c r="P32" s="23"/>
      <c r="Q32" s="23"/>
      <c r="R32" s="23"/>
      <c r="S32" s="23"/>
    </row>
    <row r="33" spans="2:19" s="21" customFormat="1" ht="20.25">
      <c r="B33" s="145" t="s">
        <v>537</v>
      </c>
      <c r="C33" s="464" t="s">
        <v>550</v>
      </c>
      <c r="D33" s="464"/>
      <c r="E33" s="464"/>
      <c r="F33" s="149">
        <v>1</v>
      </c>
      <c r="I33" s="23" t="e">
        <v>#REF!</v>
      </c>
      <c r="J33" s="23"/>
      <c r="K33" s="23"/>
      <c r="L33" s="23"/>
      <c r="M33" s="23"/>
      <c r="N33" s="23"/>
      <c r="O33" s="23"/>
      <c r="P33" s="23"/>
      <c r="Q33" s="23"/>
      <c r="R33" s="23"/>
      <c r="S33" s="23"/>
    </row>
    <row r="34" spans="2:19" s="21" customFormat="1" ht="20.25">
      <c r="B34" s="150" t="s">
        <v>539</v>
      </c>
      <c r="C34" s="464" t="s">
        <v>551</v>
      </c>
      <c r="D34" s="464"/>
      <c r="E34" s="464"/>
      <c r="F34" s="149">
        <v>2</v>
      </c>
      <c r="I34" s="23" t="e">
        <v>#REF!</v>
      </c>
      <c r="J34" s="23"/>
      <c r="K34" s="23"/>
      <c r="L34" s="23"/>
      <c r="M34" s="23"/>
      <c r="N34" s="23"/>
      <c r="O34" s="23"/>
      <c r="P34" s="23"/>
      <c r="Q34" s="23"/>
      <c r="R34" s="23"/>
      <c r="S34" s="23"/>
    </row>
    <row r="35" spans="2:19" s="21" customFormat="1" ht="20.25">
      <c r="B35" s="151" t="s">
        <v>541</v>
      </c>
      <c r="C35" s="464" t="s">
        <v>552</v>
      </c>
      <c r="D35" s="464"/>
      <c r="E35" s="464"/>
      <c r="F35" s="149">
        <v>3</v>
      </c>
      <c r="I35" s="23" t="e">
        <v>#REF!</v>
      </c>
      <c r="J35" s="23"/>
      <c r="K35" s="23"/>
      <c r="L35" s="23"/>
      <c r="M35" s="23"/>
      <c r="N35" s="23"/>
      <c r="O35" s="23"/>
      <c r="P35" s="23"/>
      <c r="Q35" s="23"/>
      <c r="R35" s="23"/>
      <c r="S35" s="23"/>
    </row>
    <row r="36" spans="2:19" s="21" customFormat="1" ht="20.25">
      <c r="B36" s="152" t="s">
        <v>542</v>
      </c>
      <c r="C36" s="464" t="s">
        <v>553</v>
      </c>
      <c r="D36" s="464"/>
      <c r="E36" s="464"/>
      <c r="F36" s="149">
        <v>4</v>
      </c>
      <c r="I36" s="23" t="e">
        <v>#REF!</v>
      </c>
      <c r="J36" s="23"/>
      <c r="K36" s="23"/>
      <c r="L36" s="23"/>
      <c r="M36" s="23"/>
      <c r="N36" s="23"/>
      <c r="O36" s="23"/>
      <c r="P36" s="23"/>
      <c r="Q36" s="23"/>
      <c r="R36" s="23"/>
      <c r="S36" s="23"/>
    </row>
    <row r="37" spans="2:19" s="21" customFormat="1" ht="20.25">
      <c r="B37" s="153" t="s">
        <v>543</v>
      </c>
      <c r="C37" s="464" t="s">
        <v>554</v>
      </c>
      <c r="D37" s="464"/>
      <c r="E37" s="464"/>
      <c r="F37" s="149">
        <v>5</v>
      </c>
      <c r="I37" s="23" t="e">
        <v>#REF!</v>
      </c>
      <c r="J37" s="23"/>
      <c r="K37" s="23"/>
      <c r="L37" s="23"/>
      <c r="M37" s="23"/>
      <c r="N37" s="23"/>
      <c r="O37" s="23"/>
      <c r="P37" s="23"/>
      <c r="Q37" s="23"/>
      <c r="R37" s="23"/>
      <c r="S37" s="23"/>
    </row>
    <row r="38" spans="2:19" s="21" customFormat="1" ht="20.25">
      <c r="B38" s="25"/>
      <c r="C38" s="25"/>
      <c r="D38" s="25"/>
      <c r="E38" s="25"/>
      <c r="F38" s="24"/>
      <c r="I38" s="23"/>
      <c r="J38" s="23"/>
      <c r="K38" s="23"/>
      <c r="L38" s="23"/>
      <c r="M38" s="23"/>
      <c r="N38" s="23"/>
      <c r="O38" s="23"/>
      <c r="P38" s="23"/>
      <c r="Q38" s="23"/>
      <c r="R38" s="23"/>
      <c r="S38" s="23"/>
    </row>
    <row r="39" spans="2:19" s="21" customFormat="1" ht="20.25">
      <c r="B39" s="25"/>
      <c r="C39" s="25"/>
      <c r="D39" s="25"/>
      <c r="E39" s="25"/>
      <c r="F39" s="24"/>
    </row>
    <row r="40" spans="2:19" s="21" customFormat="1" ht="20.25">
      <c r="B40" s="156"/>
      <c r="C40" s="467" t="s">
        <v>353</v>
      </c>
      <c r="D40" s="467"/>
      <c r="E40" s="467"/>
      <c r="F40" s="24"/>
    </row>
    <row r="41" spans="2:19" s="21" customFormat="1" ht="20.25">
      <c r="B41" s="165" t="s">
        <v>537</v>
      </c>
      <c r="C41" s="464" t="s">
        <v>555</v>
      </c>
      <c r="D41" s="464"/>
      <c r="E41" s="464"/>
      <c r="F41" s="149">
        <v>1</v>
      </c>
    </row>
    <row r="42" spans="2:19" s="21" customFormat="1" ht="20.25">
      <c r="B42" s="166" t="s">
        <v>539</v>
      </c>
      <c r="C42" s="464" t="s">
        <v>556</v>
      </c>
      <c r="D42" s="464"/>
      <c r="E42" s="464"/>
      <c r="F42" s="149">
        <v>2</v>
      </c>
    </row>
    <row r="43" spans="2:19" s="21" customFormat="1" ht="20.25">
      <c r="B43" s="167" t="s">
        <v>541</v>
      </c>
      <c r="C43" s="464" t="s">
        <v>557</v>
      </c>
      <c r="D43" s="464"/>
      <c r="E43" s="464"/>
      <c r="F43" s="149">
        <v>3</v>
      </c>
    </row>
    <row r="44" spans="2:19" s="21" customFormat="1" ht="20.25">
      <c r="B44" s="168" t="s">
        <v>542</v>
      </c>
      <c r="C44" s="464" t="s">
        <v>558</v>
      </c>
      <c r="D44" s="464"/>
      <c r="E44" s="464"/>
      <c r="F44" s="149">
        <v>4</v>
      </c>
    </row>
    <row r="45" spans="2:19" s="21" customFormat="1" ht="20.25">
      <c r="B45" s="169" t="s">
        <v>543</v>
      </c>
      <c r="C45" s="464" t="s">
        <v>559</v>
      </c>
      <c r="D45" s="464"/>
      <c r="E45" s="464"/>
      <c r="F45" s="149">
        <v>5</v>
      </c>
    </row>
    <row r="46" spans="2:19" s="21" customFormat="1" ht="20.25">
      <c r="B46" s="23"/>
      <c r="C46" s="23" t="s">
        <v>560</v>
      </c>
      <c r="D46" s="23"/>
      <c r="F46" s="24"/>
    </row>
    <row r="47" spans="2:19" s="21" customFormat="1" ht="20.25">
      <c r="B47" s="23"/>
      <c r="C47" s="23"/>
      <c r="D47" s="23"/>
      <c r="F47" s="24"/>
    </row>
    <row r="48" spans="2:19" s="21" customFormat="1" ht="20.25">
      <c r="B48" s="156"/>
      <c r="C48" s="468" t="s">
        <v>561</v>
      </c>
      <c r="D48" s="468"/>
      <c r="E48" s="468"/>
      <c r="F48" s="24"/>
    </row>
    <row r="49" spans="2:11" s="21" customFormat="1" ht="20.25" customHeight="1">
      <c r="B49" s="159" t="s">
        <v>537</v>
      </c>
      <c r="C49" s="464" t="s">
        <v>562</v>
      </c>
      <c r="D49" s="464"/>
      <c r="E49" s="464"/>
      <c r="F49" s="149">
        <v>1</v>
      </c>
    </row>
    <row r="50" spans="2:11" s="21" customFormat="1" ht="20.25" customHeight="1">
      <c r="B50" s="160" t="s">
        <v>539</v>
      </c>
      <c r="C50" s="464" t="s">
        <v>563</v>
      </c>
      <c r="D50" s="464"/>
      <c r="E50" s="464"/>
      <c r="F50" s="149">
        <v>2</v>
      </c>
      <c r="K50" s="156"/>
    </row>
    <row r="51" spans="2:11" s="21" customFormat="1" ht="20.25" customHeight="1">
      <c r="B51" s="161" t="s">
        <v>541</v>
      </c>
      <c r="C51" s="464" t="s">
        <v>564</v>
      </c>
      <c r="D51" s="464"/>
      <c r="E51" s="464"/>
      <c r="F51" s="149">
        <v>3</v>
      </c>
    </row>
    <row r="52" spans="2:11" s="21" customFormat="1" ht="20.25" customHeight="1">
      <c r="B52" s="162" t="s">
        <v>542</v>
      </c>
      <c r="C52" s="464" t="s">
        <v>565</v>
      </c>
      <c r="D52" s="464"/>
      <c r="E52" s="464"/>
      <c r="F52" s="149">
        <v>4</v>
      </c>
    </row>
    <row r="53" spans="2:11" s="21" customFormat="1" ht="20.25" customHeight="1">
      <c r="B53" s="163" t="s">
        <v>543</v>
      </c>
      <c r="C53" s="464" t="s">
        <v>566</v>
      </c>
      <c r="D53" s="464"/>
      <c r="E53" s="464"/>
      <c r="F53" s="149">
        <v>5</v>
      </c>
    </row>
    <row r="54" spans="2:11" s="21" customFormat="1" ht="20.25">
      <c r="B54" s="23"/>
      <c r="C54" s="23"/>
      <c r="D54" s="23"/>
      <c r="E54" s="23"/>
      <c r="F54" s="24"/>
    </row>
    <row r="55" spans="2:11" s="21" customFormat="1" ht="20.25"/>
    <row r="56" spans="2:11" s="21" customFormat="1" ht="20.25" customHeight="1">
      <c r="B56" s="156"/>
      <c r="C56" s="170" t="s">
        <v>386</v>
      </c>
      <c r="D56" s="170"/>
      <c r="E56" s="170"/>
      <c r="F56" s="24"/>
    </row>
    <row r="57" spans="2:11" s="21" customFormat="1" ht="20.25" customHeight="1">
      <c r="B57" s="159" t="s">
        <v>537</v>
      </c>
      <c r="C57" s="469" t="s">
        <v>567</v>
      </c>
      <c r="D57" s="469"/>
      <c r="E57" s="469"/>
      <c r="F57" s="149">
        <v>1</v>
      </c>
    </row>
    <row r="58" spans="2:11" s="21" customFormat="1" ht="20.25" customHeight="1">
      <c r="B58" s="160" t="s">
        <v>539</v>
      </c>
      <c r="C58" s="469" t="s">
        <v>568</v>
      </c>
      <c r="D58" s="469"/>
      <c r="E58" s="469"/>
      <c r="F58" s="149">
        <v>2</v>
      </c>
    </row>
    <row r="59" spans="2:11" s="21" customFormat="1" ht="20.25" customHeight="1">
      <c r="B59" s="161" t="s">
        <v>541</v>
      </c>
      <c r="C59" s="469" t="s">
        <v>569</v>
      </c>
      <c r="D59" s="469"/>
      <c r="E59" s="469"/>
      <c r="F59" s="149">
        <v>3</v>
      </c>
    </row>
    <row r="60" spans="2:11" s="21" customFormat="1" ht="20.25" customHeight="1">
      <c r="B60" s="162" t="s">
        <v>542</v>
      </c>
      <c r="C60" s="469" t="s">
        <v>570</v>
      </c>
      <c r="D60" s="469"/>
      <c r="E60" s="469"/>
      <c r="F60" s="149">
        <v>4</v>
      </c>
    </row>
    <row r="61" spans="2:11" s="21" customFormat="1" ht="20.25" customHeight="1">
      <c r="B61" s="163" t="s">
        <v>543</v>
      </c>
      <c r="C61" s="469" t="s">
        <v>571</v>
      </c>
      <c r="D61" s="469"/>
      <c r="E61" s="469"/>
      <c r="F61" s="149">
        <v>5</v>
      </c>
    </row>
    <row r="62" spans="2:11" s="21" customFormat="1" ht="20.25">
      <c r="E62" s="26"/>
    </row>
    <row r="63" spans="2:11" s="21" customFormat="1" ht="20.25">
      <c r="E63" s="26"/>
    </row>
    <row r="64" spans="2:11" s="21" customFormat="1" ht="20.25">
      <c r="E64" s="26"/>
    </row>
    <row r="65" spans="5:5" s="21" customFormat="1" ht="20.25">
      <c r="E65" s="26"/>
    </row>
    <row r="66" spans="5:5" s="21" customFormat="1" ht="20.25">
      <c r="E66" s="26"/>
    </row>
    <row r="67" spans="5:5" s="21" customFormat="1" ht="20.25">
      <c r="E67" s="26"/>
    </row>
    <row r="68" spans="5:5" s="21" customFormat="1" ht="20.25">
      <c r="E68" s="26"/>
    </row>
    <row r="69" spans="5:5" s="21" customFormat="1" ht="20.25">
      <c r="E69" s="26"/>
    </row>
    <row r="70" spans="5:5" s="21" customFormat="1" ht="20.25">
      <c r="E70" s="26"/>
    </row>
    <row r="71" spans="5:5" s="21" customFormat="1" ht="20.25">
      <c r="E71" s="26"/>
    </row>
    <row r="72" spans="5:5" s="21" customFormat="1" ht="20.25">
      <c r="E72" s="26"/>
    </row>
    <row r="73" spans="5:5" s="21" customFormat="1" ht="20.25">
      <c r="E73" s="26"/>
    </row>
    <row r="74" spans="5:5" s="21" customFormat="1" ht="20.25">
      <c r="E74" s="26"/>
    </row>
    <row r="75" spans="5:5" s="21" customFormat="1" ht="20.25">
      <c r="E75" s="26"/>
    </row>
    <row r="76" spans="5:5" s="21" customFormat="1" ht="20.25">
      <c r="E76" s="26"/>
    </row>
    <row r="77" spans="5:5" s="21" customFormat="1" ht="20.25">
      <c r="E77" s="26"/>
    </row>
    <row r="78" spans="5:5" s="21" customFormat="1" ht="20.25">
      <c r="E78" s="26"/>
    </row>
    <row r="79" spans="5:5" s="21" customFormat="1" ht="20.25">
      <c r="E79" s="26"/>
    </row>
    <row r="80" spans="5:5" s="21" customFormat="1" ht="20.25">
      <c r="E80" s="26"/>
    </row>
    <row r="81" spans="5:5" s="21" customFormat="1" ht="20.25">
      <c r="E81" s="26"/>
    </row>
    <row r="82" spans="5:5" s="21" customFormat="1" ht="20.25">
      <c r="E82" s="26"/>
    </row>
    <row r="83" spans="5:5" s="21" customFormat="1" ht="20.25">
      <c r="E83" s="26"/>
    </row>
    <row r="84" spans="5:5" s="21" customFormat="1" ht="20.25">
      <c r="E84" s="26"/>
    </row>
    <row r="85" spans="5:5" s="21" customFormat="1" ht="20.25">
      <c r="E85" s="26"/>
    </row>
    <row r="86" spans="5:5" s="21" customFormat="1" ht="20.25">
      <c r="E86" s="26"/>
    </row>
    <row r="87" spans="5:5" s="21" customFormat="1" ht="20.25">
      <c r="E87" s="26"/>
    </row>
    <row r="88" spans="5:5" s="21" customFormat="1" ht="20.25">
      <c r="E88" s="26"/>
    </row>
    <row r="89" spans="5:5" s="21" customFormat="1" ht="20.25">
      <c r="E89" s="26"/>
    </row>
    <row r="90" spans="5:5" s="21" customFormat="1" ht="20.25">
      <c r="E90" s="26"/>
    </row>
    <row r="91" spans="5:5" s="21" customFormat="1" ht="20.25">
      <c r="E91" s="26"/>
    </row>
    <row r="92" spans="5:5" s="21" customFormat="1" ht="20.25">
      <c r="E92" s="26"/>
    </row>
    <row r="93" spans="5:5" s="21" customFormat="1" ht="20.25">
      <c r="E93" s="26"/>
    </row>
    <row r="94" spans="5:5" s="21" customFormat="1" ht="20.25">
      <c r="E94" s="26"/>
    </row>
    <row r="95" spans="5:5" s="21" customFormat="1" ht="20.25">
      <c r="E95" s="26"/>
    </row>
    <row r="96" spans="5:5" s="21" customFormat="1" ht="20.25">
      <c r="E96" s="26"/>
    </row>
    <row r="97" spans="5:5" s="21" customFormat="1" ht="20.25">
      <c r="E97" s="26"/>
    </row>
    <row r="98" spans="5:5" s="21" customFormat="1" ht="20.25">
      <c r="E98" s="26"/>
    </row>
    <row r="99" spans="5:5" s="21" customFormat="1" ht="20.25">
      <c r="E99" s="26"/>
    </row>
    <row r="100" spans="5:5" s="21" customFormat="1" ht="20.25">
      <c r="E100" s="26"/>
    </row>
    <row r="101" spans="5:5" s="21" customFormat="1" ht="20.25">
      <c r="E101" s="26"/>
    </row>
    <row r="102" spans="5:5" s="21" customFormat="1" ht="20.25">
      <c r="E102" s="26"/>
    </row>
    <row r="103" spans="5:5" s="21" customFormat="1" ht="20.25">
      <c r="E103" s="26"/>
    </row>
    <row r="104" spans="5:5" s="21" customFormat="1" ht="20.25">
      <c r="E104" s="26"/>
    </row>
    <row r="105" spans="5:5" s="21" customFormat="1" ht="20.25">
      <c r="E105" s="26"/>
    </row>
    <row r="106" spans="5:5" s="21" customFormat="1" ht="20.25">
      <c r="E106" s="26"/>
    </row>
    <row r="107" spans="5:5" s="21" customFormat="1" ht="20.25">
      <c r="E107" s="26"/>
    </row>
    <row r="108" spans="5:5" s="21" customFormat="1" ht="20.25">
      <c r="E108" s="26"/>
    </row>
    <row r="109" spans="5:5" s="21" customFormat="1" ht="20.25">
      <c r="E109" s="26"/>
    </row>
    <row r="110" spans="5:5" s="21" customFormat="1" ht="20.25">
      <c r="E110" s="26"/>
    </row>
    <row r="111" spans="5:5" s="21" customFormat="1" ht="20.25">
      <c r="E111" s="26"/>
    </row>
    <row r="112" spans="5:5" s="21" customFormat="1" ht="20.25">
      <c r="E112" s="26"/>
    </row>
    <row r="113" spans="5:5" s="21" customFormat="1" ht="20.25">
      <c r="E113" s="26"/>
    </row>
    <row r="114" spans="5:5" s="21" customFormat="1" ht="20.25">
      <c r="E114" s="26"/>
    </row>
    <row r="115" spans="5:5" s="21" customFormat="1" ht="20.25">
      <c r="E115" s="26"/>
    </row>
    <row r="116" spans="5:5" s="21" customFormat="1" ht="20.25">
      <c r="E116" s="26"/>
    </row>
    <row r="117" spans="5:5" s="21" customFormat="1" ht="20.25">
      <c r="E117" s="26"/>
    </row>
    <row r="118" spans="5:5" s="21" customFormat="1" ht="20.25">
      <c r="E118" s="26"/>
    </row>
    <row r="119" spans="5:5" s="21" customFormat="1" ht="20.25">
      <c r="E119" s="26"/>
    </row>
    <row r="120" spans="5:5" s="21" customFormat="1" ht="20.25">
      <c r="E120" s="26"/>
    </row>
    <row r="121" spans="5:5" s="21" customFormat="1" ht="20.25">
      <c r="E121" s="26"/>
    </row>
    <row r="122" spans="5:5" s="21" customFormat="1" ht="20.25">
      <c r="E122" s="26"/>
    </row>
    <row r="123" spans="5:5" s="21" customFormat="1" ht="20.25">
      <c r="E123" s="26"/>
    </row>
    <row r="124" spans="5:5" s="21" customFormat="1" ht="20.25">
      <c r="E124" s="26"/>
    </row>
    <row r="125" spans="5:5" s="21" customFormat="1" ht="20.25">
      <c r="E125" s="26"/>
    </row>
    <row r="126" spans="5:5" s="21" customFormat="1" ht="20.25">
      <c r="E126" s="26"/>
    </row>
    <row r="127" spans="5:5" s="21" customFormat="1" ht="20.25">
      <c r="E127" s="26"/>
    </row>
    <row r="128" spans="5:5" s="21" customFormat="1" ht="20.25">
      <c r="E128" s="26"/>
    </row>
    <row r="129" spans="5:5" s="21" customFormat="1" ht="20.25">
      <c r="E129" s="26"/>
    </row>
    <row r="130" spans="5:5" s="21" customFormat="1" ht="20.25">
      <c r="E130" s="26"/>
    </row>
    <row r="131" spans="5:5" s="21" customFormat="1" ht="20.25">
      <c r="E131" s="26"/>
    </row>
    <row r="132" spans="5:5" s="21" customFormat="1" ht="20.25">
      <c r="E132" s="26"/>
    </row>
    <row r="133" spans="5:5" s="21" customFormat="1" ht="20.25">
      <c r="E133" s="26"/>
    </row>
    <row r="134" spans="5:5" s="21" customFormat="1" ht="20.25">
      <c r="E134" s="26"/>
    </row>
    <row r="135" spans="5:5" s="21" customFormat="1" ht="20.25">
      <c r="E135" s="26"/>
    </row>
    <row r="136" spans="5:5" s="21" customFormat="1" ht="20.25">
      <c r="E136" s="26"/>
    </row>
    <row r="137" spans="5:5" s="21" customFormat="1" ht="20.25">
      <c r="E137" s="26"/>
    </row>
    <row r="138" spans="5:5" s="21" customFormat="1" ht="20.25">
      <c r="E138" s="26"/>
    </row>
    <row r="139" spans="5:5" s="21" customFormat="1" ht="20.25">
      <c r="E139" s="26"/>
    </row>
    <row r="140" spans="5:5" s="21" customFormat="1" ht="20.25">
      <c r="E140" s="26"/>
    </row>
    <row r="141" spans="5:5" s="21" customFormat="1" ht="20.25">
      <c r="E141" s="26"/>
    </row>
    <row r="142" spans="5:5" s="21" customFormat="1" ht="20.25">
      <c r="E142" s="26"/>
    </row>
    <row r="143" spans="5:5" s="21" customFormat="1" ht="20.25">
      <c r="E143" s="26"/>
    </row>
    <row r="144" spans="5:5" s="21" customFormat="1" ht="20.25">
      <c r="E144" s="26"/>
    </row>
    <row r="145" spans="5:5" s="21" customFormat="1" ht="20.25">
      <c r="E145" s="26"/>
    </row>
    <row r="146" spans="5:5" s="21" customFormat="1" ht="20.25">
      <c r="E146" s="26"/>
    </row>
    <row r="147" spans="5:5" s="21" customFormat="1" ht="20.25">
      <c r="E147" s="26"/>
    </row>
    <row r="148" spans="5:5" s="21" customFormat="1" ht="20.25">
      <c r="E148" s="26"/>
    </row>
    <row r="149" spans="5:5" s="21" customFormat="1" ht="20.25">
      <c r="E149" s="26"/>
    </row>
    <row r="150" spans="5:5" s="21" customFormat="1" ht="20.25">
      <c r="E150" s="26"/>
    </row>
    <row r="151" spans="5:5" s="21" customFormat="1" ht="20.25">
      <c r="E151" s="26"/>
    </row>
    <row r="152" spans="5:5" s="21" customFormat="1" ht="20.25">
      <c r="E152" s="26"/>
    </row>
    <row r="153" spans="5:5" s="21" customFormat="1" ht="20.25">
      <c r="E153" s="26"/>
    </row>
    <row r="154" spans="5:5" s="21" customFormat="1" ht="20.25">
      <c r="E154" s="26"/>
    </row>
    <row r="155" spans="5:5" s="21" customFormat="1" ht="20.25">
      <c r="E155" s="26"/>
    </row>
    <row r="156" spans="5:5" s="21" customFormat="1" ht="20.25">
      <c r="E156" s="26"/>
    </row>
    <row r="157" spans="5:5" s="21" customFormat="1" ht="20.25">
      <c r="E157" s="26"/>
    </row>
    <row r="158" spans="5:5" s="21" customFormat="1" ht="20.25">
      <c r="E158" s="26"/>
    </row>
    <row r="159" spans="5:5" s="21" customFormat="1" ht="20.25">
      <c r="E159" s="26"/>
    </row>
    <row r="160" spans="5:5" s="21" customFormat="1" ht="20.25">
      <c r="E160" s="26"/>
    </row>
    <row r="161" spans="5:5" s="21" customFormat="1" ht="20.25">
      <c r="E161" s="26"/>
    </row>
    <row r="162" spans="5:5" s="21" customFormat="1" ht="20.25">
      <c r="E162" s="26"/>
    </row>
    <row r="163" spans="5:5" s="21" customFormat="1" ht="20.25">
      <c r="E163" s="26"/>
    </row>
    <row r="164" spans="5:5" s="21" customFormat="1" ht="20.25">
      <c r="E164" s="26"/>
    </row>
    <row r="165" spans="5:5" s="21" customFormat="1" ht="20.25">
      <c r="E165" s="26"/>
    </row>
    <row r="166" spans="5:5" s="21" customFormat="1" ht="20.25">
      <c r="E166" s="26"/>
    </row>
    <row r="167" spans="5:5" s="21" customFormat="1" ht="20.25">
      <c r="E167" s="26"/>
    </row>
    <row r="168" spans="5:5" s="21" customFormat="1" ht="20.25">
      <c r="E168" s="26"/>
    </row>
    <row r="169" spans="5:5" s="21" customFormat="1" ht="20.25">
      <c r="E169" s="26"/>
    </row>
    <row r="170" spans="5:5" s="21" customFormat="1" ht="20.25">
      <c r="E170" s="26"/>
    </row>
    <row r="171" spans="5:5" s="21" customFormat="1" ht="20.25">
      <c r="E171" s="26"/>
    </row>
    <row r="172" spans="5:5" s="21" customFormat="1" ht="20.25">
      <c r="E172" s="26"/>
    </row>
    <row r="173" spans="5:5" s="21" customFormat="1" ht="20.25">
      <c r="E173" s="26"/>
    </row>
    <row r="174" spans="5:5" s="21" customFormat="1" ht="20.25">
      <c r="E174" s="26"/>
    </row>
    <row r="175" spans="5:5" s="21" customFormat="1" ht="20.25">
      <c r="E175" s="26"/>
    </row>
    <row r="176" spans="5:5" s="21" customFormat="1" ht="20.25">
      <c r="E176" s="26"/>
    </row>
    <row r="177" spans="5:5" s="21" customFormat="1" ht="20.25">
      <c r="E177" s="26"/>
    </row>
    <row r="178" spans="5:5" s="21" customFormat="1" ht="20.25">
      <c r="E178" s="26"/>
    </row>
    <row r="179" spans="5:5" s="21" customFormat="1" ht="20.25">
      <c r="E179" s="26"/>
    </row>
    <row r="180" spans="5:5" s="21" customFormat="1" ht="20.25">
      <c r="E180" s="26"/>
    </row>
    <row r="181" spans="5:5" s="21" customFormat="1" ht="20.25">
      <c r="E181" s="26"/>
    </row>
    <row r="182" spans="5:5" s="21" customFormat="1" ht="20.25">
      <c r="E182" s="26"/>
    </row>
    <row r="183" spans="5:5" s="21" customFormat="1" ht="20.25">
      <c r="E183" s="26"/>
    </row>
    <row r="184" spans="5:5" s="21" customFormat="1" ht="20.25">
      <c r="E184" s="26"/>
    </row>
    <row r="185" spans="5:5" s="21" customFormat="1" ht="20.25">
      <c r="E185" s="26"/>
    </row>
    <row r="186" spans="5:5" s="21" customFormat="1" ht="20.25">
      <c r="E186" s="26"/>
    </row>
    <row r="187" spans="5:5" s="21" customFormat="1" ht="20.25">
      <c r="E187" s="26"/>
    </row>
    <row r="188" spans="5:5" s="21" customFormat="1" ht="20.25">
      <c r="E188" s="26"/>
    </row>
    <row r="189" spans="5:5" s="21" customFormat="1" ht="20.25">
      <c r="E189" s="26"/>
    </row>
    <row r="190" spans="5:5" s="21" customFormat="1" ht="20.25">
      <c r="E190" s="26"/>
    </row>
    <row r="191" spans="5:5" s="21" customFormat="1" ht="20.25">
      <c r="E191" s="26"/>
    </row>
    <row r="192" spans="5:5" s="21" customFormat="1" ht="20.25">
      <c r="E192" s="26"/>
    </row>
    <row r="193" spans="5:5" s="21" customFormat="1" ht="20.25">
      <c r="E193" s="26"/>
    </row>
    <row r="194" spans="5:5" s="21" customFormat="1" ht="20.25">
      <c r="E194" s="26"/>
    </row>
    <row r="195" spans="5:5" s="21" customFormat="1" ht="20.25">
      <c r="E195" s="26"/>
    </row>
    <row r="196" spans="5:5" s="21" customFormat="1" ht="20.25">
      <c r="E196" s="26"/>
    </row>
    <row r="197" spans="5:5" s="21" customFormat="1" ht="20.25">
      <c r="E197" s="26"/>
    </row>
    <row r="198" spans="5:5" s="21" customFormat="1" ht="20.25">
      <c r="E198" s="26"/>
    </row>
    <row r="199" spans="5:5" s="1" customFormat="1">
      <c r="E199" s="15"/>
    </row>
    <row r="200" spans="5:5" s="1" customFormat="1">
      <c r="E200" s="15"/>
    </row>
    <row r="201" spans="5:5" s="1" customFormat="1">
      <c r="E201" s="15"/>
    </row>
    <row r="202" spans="5:5" s="1" customFormat="1">
      <c r="E202" s="15"/>
    </row>
    <row r="203" spans="5:5" s="1" customFormat="1">
      <c r="E203" s="15"/>
    </row>
    <row r="204" spans="5:5" s="1" customFormat="1">
      <c r="E204" s="15"/>
    </row>
    <row r="205" spans="5:5" s="1" customFormat="1">
      <c r="E205" s="15"/>
    </row>
    <row r="206" spans="5:5" s="1" customFormat="1">
      <c r="E206" s="15"/>
    </row>
    <row r="207" spans="5:5" s="1" customFormat="1">
      <c r="E207" s="15"/>
    </row>
    <row r="208" spans="5:5" s="1" customFormat="1">
      <c r="E208" s="15"/>
    </row>
    <row r="209" spans="5:5" s="1" customFormat="1">
      <c r="E209" s="15"/>
    </row>
    <row r="210" spans="5:5" s="1" customFormat="1">
      <c r="E210" s="15"/>
    </row>
    <row r="211" spans="5:5" s="1" customFormat="1">
      <c r="E211" s="15"/>
    </row>
    <row r="212" spans="5:5" s="1" customFormat="1">
      <c r="E212" s="15"/>
    </row>
    <row r="213" spans="5:5" s="1" customFormat="1">
      <c r="E213" s="15"/>
    </row>
    <row r="214" spans="5:5" s="1" customFormat="1">
      <c r="E214" s="15"/>
    </row>
    <row r="215" spans="5:5" s="1" customFormat="1">
      <c r="E215" s="15"/>
    </row>
    <row r="216" spans="5:5" s="1" customFormat="1">
      <c r="E216" s="15"/>
    </row>
    <row r="217" spans="5:5" s="1" customFormat="1">
      <c r="E217" s="15"/>
    </row>
    <row r="218" spans="5:5" s="1" customFormat="1">
      <c r="E218" s="15"/>
    </row>
    <row r="219" spans="5:5" s="1" customFormat="1">
      <c r="E219" s="15"/>
    </row>
    <row r="220" spans="5:5" s="1" customFormat="1">
      <c r="E220" s="15"/>
    </row>
    <row r="221" spans="5:5" s="1" customFormat="1">
      <c r="E221" s="15"/>
    </row>
    <row r="222" spans="5:5" s="1" customFormat="1">
      <c r="E222" s="15"/>
    </row>
    <row r="223" spans="5:5" s="1" customFormat="1">
      <c r="E223" s="15"/>
    </row>
    <row r="224" spans="5:5" s="1" customFormat="1">
      <c r="E224" s="15"/>
    </row>
    <row r="225" spans="5:5" s="1" customFormat="1">
      <c r="E225" s="15"/>
    </row>
    <row r="226" spans="5:5" s="1" customFormat="1">
      <c r="E226" s="15"/>
    </row>
    <row r="227" spans="5:5" s="1" customFormat="1">
      <c r="E227" s="15"/>
    </row>
    <row r="228" spans="5:5" s="1" customFormat="1">
      <c r="E228" s="15"/>
    </row>
    <row r="229" spans="5:5" s="1" customFormat="1">
      <c r="E229" s="15"/>
    </row>
    <row r="230" spans="5:5" s="1" customFormat="1">
      <c r="E230" s="15"/>
    </row>
    <row r="231" spans="5:5" s="1" customFormat="1">
      <c r="E231" s="15"/>
    </row>
    <row r="232" spans="5:5" s="1" customFormat="1">
      <c r="E232" s="15"/>
    </row>
    <row r="233" spans="5:5" s="1" customFormat="1">
      <c r="E233" s="15"/>
    </row>
    <row r="234" spans="5:5" s="1" customFormat="1">
      <c r="E234" s="15"/>
    </row>
    <row r="235" spans="5:5" s="1" customFormat="1">
      <c r="E235" s="15"/>
    </row>
    <row r="236" spans="5:5" s="1" customFormat="1">
      <c r="E236" s="15"/>
    </row>
    <row r="237" spans="5:5" s="1" customFormat="1">
      <c r="E237" s="15"/>
    </row>
    <row r="238" spans="5:5" s="1" customFormat="1">
      <c r="E238" s="15"/>
    </row>
    <row r="239" spans="5:5" s="1" customFormat="1">
      <c r="E239" s="15"/>
    </row>
    <row r="240" spans="5:5" s="1" customFormat="1">
      <c r="E240" s="15"/>
    </row>
    <row r="241" spans="5:5" s="1" customFormat="1">
      <c r="E241" s="15"/>
    </row>
    <row r="242" spans="5:5" s="1" customFormat="1">
      <c r="E242" s="15"/>
    </row>
    <row r="243" spans="5:5" s="1" customFormat="1">
      <c r="E243" s="15"/>
    </row>
    <row r="244" spans="5:5" s="1" customFormat="1">
      <c r="E244" s="15"/>
    </row>
    <row r="245" spans="5:5" s="1" customFormat="1">
      <c r="E245" s="15"/>
    </row>
    <row r="246" spans="5:5" s="1" customFormat="1">
      <c r="E246" s="15"/>
    </row>
    <row r="247" spans="5:5" s="1" customFormat="1">
      <c r="E247" s="15"/>
    </row>
    <row r="248" spans="5:5" s="1" customFormat="1">
      <c r="E248" s="15"/>
    </row>
    <row r="249" spans="5:5" s="1" customFormat="1">
      <c r="E249" s="15"/>
    </row>
    <row r="250" spans="5:5" s="1" customFormat="1">
      <c r="E250" s="15"/>
    </row>
    <row r="251" spans="5:5" s="1" customFormat="1">
      <c r="E251" s="15"/>
    </row>
    <row r="252" spans="5:5" s="1" customFormat="1">
      <c r="E252" s="15"/>
    </row>
    <row r="253" spans="5:5" s="1" customFormat="1">
      <c r="E253" s="15"/>
    </row>
    <row r="254" spans="5:5" s="1" customFormat="1">
      <c r="E254" s="15"/>
    </row>
    <row r="255" spans="5:5" s="1" customFormat="1">
      <c r="E255" s="15"/>
    </row>
    <row r="256" spans="5:5" s="1" customFormat="1">
      <c r="E256" s="15"/>
    </row>
    <row r="257" spans="5:5" s="1" customFormat="1">
      <c r="E257" s="15"/>
    </row>
    <row r="258" spans="5:5" s="1" customFormat="1">
      <c r="E258" s="15"/>
    </row>
    <row r="259" spans="5:5" s="1" customFormat="1">
      <c r="E259" s="15"/>
    </row>
    <row r="260" spans="5:5" s="1" customFormat="1">
      <c r="E260" s="15"/>
    </row>
    <row r="261" spans="5:5" s="1" customFormat="1">
      <c r="E261" s="15"/>
    </row>
    <row r="262" spans="5:5" s="1" customFormat="1">
      <c r="E262" s="15"/>
    </row>
    <row r="263" spans="5:5" s="1" customFormat="1">
      <c r="E263" s="15"/>
    </row>
    <row r="264" spans="5:5" s="1" customFormat="1">
      <c r="E264" s="15"/>
    </row>
    <row r="265" spans="5:5" s="1" customFormat="1">
      <c r="E265" s="15"/>
    </row>
    <row r="266" spans="5:5" s="1" customFormat="1">
      <c r="E266" s="15"/>
    </row>
    <row r="267" spans="5:5" s="1" customFormat="1">
      <c r="E267" s="15"/>
    </row>
    <row r="268" spans="5:5" s="1" customFormat="1">
      <c r="E268" s="15"/>
    </row>
    <row r="269" spans="5:5" s="1" customFormat="1">
      <c r="E269" s="15"/>
    </row>
    <row r="270" spans="5:5" s="1" customFormat="1">
      <c r="E270" s="15"/>
    </row>
    <row r="271" spans="5:5" s="1" customFormat="1">
      <c r="E271" s="15"/>
    </row>
    <row r="272" spans="5:5" s="1" customFormat="1">
      <c r="E272" s="15"/>
    </row>
    <row r="273" spans="5:5" s="1" customFormat="1">
      <c r="E273" s="15"/>
    </row>
    <row r="274" spans="5:5" s="1" customFormat="1">
      <c r="E274" s="15"/>
    </row>
    <row r="275" spans="5:5" s="1" customFormat="1">
      <c r="E275" s="15"/>
    </row>
    <row r="276" spans="5:5" s="1" customFormat="1">
      <c r="E276" s="15"/>
    </row>
    <row r="277" spans="5:5" s="1" customFormat="1">
      <c r="E277" s="15"/>
    </row>
    <row r="278" spans="5:5" s="1" customFormat="1">
      <c r="E278" s="15"/>
    </row>
    <row r="279" spans="5:5" s="1" customFormat="1">
      <c r="E279" s="15"/>
    </row>
    <row r="280" spans="5:5" s="1" customFormat="1">
      <c r="E280" s="15"/>
    </row>
    <row r="281" spans="5:5" s="1" customFormat="1">
      <c r="E281" s="15"/>
    </row>
    <row r="282" spans="5:5" s="1" customFormat="1">
      <c r="E282" s="15"/>
    </row>
    <row r="283" spans="5:5" s="1" customFormat="1">
      <c r="E283" s="15"/>
    </row>
    <row r="284" spans="5:5" s="1" customFormat="1">
      <c r="E284" s="15"/>
    </row>
    <row r="285" spans="5:5" s="1" customFormat="1">
      <c r="E285" s="15"/>
    </row>
    <row r="286" spans="5:5" s="1" customFormat="1">
      <c r="E286" s="15"/>
    </row>
    <row r="287" spans="5:5" s="1" customFormat="1">
      <c r="E287" s="15"/>
    </row>
    <row r="288" spans="5:5" s="1" customFormat="1">
      <c r="E288" s="15"/>
    </row>
    <row r="289" spans="5:5" s="1" customFormat="1">
      <c r="E289" s="15"/>
    </row>
    <row r="290" spans="5:5" s="1" customFormat="1">
      <c r="E290" s="15"/>
    </row>
    <row r="291" spans="5:5" s="1" customFormat="1">
      <c r="E291" s="15"/>
    </row>
    <row r="292" spans="5:5" s="1" customFormat="1">
      <c r="E292" s="15"/>
    </row>
    <row r="293" spans="5:5" s="1" customFormat="1">
      <c r="E293" s="15"/>
    </row>
    <row r="294" spans="5:5" s="1" customFormat="1">
      <c r="E294" s="15"/>
    </row>
    <row r="295" spans="5:5" s="1" customFormat="1">
      <c r="E295" s="15"/>
    </row>
    <row r="296" spans="5:5" s="1" customFormat="1">
      <c r="E296" s="15"/>
    </row>
    <row r="297" spans="5:5" s="1" customFormat="1">
      <c r="E297" s="15"/>
    </row>
    <row r="298" spans="5:5" s="1" customFormat="1">
      <c r="E298" s="15"/>
    </row>
    <row r="299" spans="5:5" s="1" customFormat="1">
      <c r="E299" s="15"/>
    </row>
    <row r="300" spans="5:5" s="1" customFormat="1">
      <c r="E300" s="15"/>
    </row>
    <row r="301" spans="5:5" s="1" customFormat="1">
      <c r="E301" s="15"/>
    </row>
    <row r="302" spans="5:5" s="1" customFormat="1">
      <c r="E302" s="15"/>
    </row>
    <row r="303" spans="5:5" s="1" customFormat="1">
      <c r="E303" s="15"/>
    </row>
    <row r="304" spans="5:5" s="1" customFormat="1">
      <c r="E304" s="15"/>
    </row>
    <row r="305" spans="5:5" s="1" customFormat="1">
      <c r="E305" s="15"/>
    </row>
    <row r="306" spans="5:5" s="1" customFormat="1">
      <c r="E306" s="15"/>
    </row>
    <row r="307" spans="5:5" s="1" customFormat="1">
      <c r="E307" s="15"/>
    </row>
    <row r="308" spans="5:5" s="1" customFormat="1">
      <c r="E308" s="15"/>
    </row>
    <row r="309" spans="5:5" s="1" customFormat="1">
      <c r="E309" s="15"/>
    </row>
    <row r="310" spans="5:5" s="1" customFormat="1">
      <c r="E310" s="15"/>
    </row>
    <row r="311" spans="5:5" s="1" customFormat="1">
      <c r="E311" s="15"/>
    </row>
    <row r="312" spans="5:5" s="1" customFormat="1">
      <c r="E312" s="15"/>
    </row>
    <row r="313" spans="5:5" s="1" customFormat="1">
      <c r="E313" s="15"/>
    </row>
    <row r="314" spans="5:5" s="1" customFormat="1">
      <c r="E314" s="15"/>
    </row>
    <row r="315" spans="5:5" s="1" customFormat="1">
      <c r="E315" s="15"/>
    </row>
    <row r="316" spans="5:5" s="1" customFormat="1">
      <c r="E316" s="15"/>
    </row>
    <row r="317" spans="5:5" s="1" customFormat="1">
      <c r="E317" s="15"/>
    </row>
    <row r="318" spans="5:5" s="1" customFormat="1">
      <c r="E318" s="15"/>
    </row>
    <row r="319" spans="5:5" s="1" customFormat="1">
      <c r="E319" s="15"/>
    </row>
    <row r="320" spans="5:5" s="1" customFormat="1">
      <c r="E320" s="15"/>
    </row>
    <row r="321" spans="5:5" s="1" customFormat="1">
      <c r="E321" s="15"/>
    </row>
    <row r="322" spans="5:5" s="1" customFormat="1">
      <c r="E322" s="15"/>
    </row>
    <row r="323" spans="5:5" s="1" customFormat="1">
      <c r="E323" s="15"/>
    </row>
    <row r="324" spans="5:5" s="1" customFormat="1">
      <c r="E324" s="15"/>
    </row>
    <row r="325" spans="5:5" s="1" customFormat="1">
      <c r="E325" s="15"/>
    </row>
    <row r="326" spans="5:5" s="1" customFormat="1">
      <c r="E326" s="15"/>
    </row>
    <row r="327" spans="5:5" s="1" customFormat="1">
      <c r="E327" s="15"/>
    </row>
    <row r="328" spans="5:5" s="1" customFormat="1">
      <c r="E328" s="15"/>
    </row>
    <row r="329" spans="5:5" s="1" customFormat="1">
      <c r="E329" s="15"/>
    </row>
    <row r="330" spans="5:5" s="1" customFormat="1">
      <c r="E330" s="15"/>
    </row>
    <row r="331" spans="5:5" s="1" customFormat="1">
      <c r="E331" s="15"/>
    </row>
    <row r="332" spans="5:5" s="1" customFormat="1">
      <c r="E332" s="15"/>
    </row>
    <row r="333" spans="5:5" s="1" customFormat="1">
      <c r="E333" s="15"/>
    </row>
    <row r="334" spans="5:5" s="1" customFormat="1">
      <c r="E334" s="15"/>
    </row>
    <row r="335" spans="5:5" s="1" customFormat="1">
      <c r="E335" s="15"/>
    </row>
    <row r="336" spans="5:5" s="1" customFormat="1">
      <c r="E336" s="15"/>
    </row>
    <row r="337" spans="5:5" s="1" customFormat="1">
      <c r="E337" s="15"/>
    </row>
    <row r="338" spans="5:5" s="1" customFormat="1">
      <c r="E338" s="15"/>
    </row>
    <row r="339" spans="5:5" s="1" customFormat="1">
      <c r="E339" s="15"/>
    </row>
    <row r="340" spans="5:5" s="1" customFormat="1">
      <c r="E340" s="15"/>
    </row>
    <row r="341" spans="5:5" s="1" customFormat="1">
      <c r="E341" s="15"/>
    </row>
    <row r="342" spans="5:5" s="1" customFormat="1">
      <c r="E342" s="15"/>
    </row>
    <row r="343" spans="5:5" s="1" customFormat="1">
      <c r="E343" s="15"/>
    </row>
    <row r="344" spans="5:5" s="1" customFormat="1">
      <c r="E344" s="15"/>
    </row>
    <row r="345" spans="5:5" s="1" customFormat="1">
      <c r="E345" s="15"/>
    </row>
    <row r="346" spans="5:5" s="1" customFormat="1">
      <c r="E346" s="15"/>
    </row>
    <row r="347" spans="5:5" s="1" customFormat="1">
      <c r="E347" s="15"/>
    </row>
    <row r="348" spans="5:5" s="1" customFormat="1">
      <c r="E348" s="15"/>
    </row>
    <row r="349" spans="5:5" s="1" customFormat="1">
      <c r="E349" s="15"/>
    </row>
    <row r="350" spans="5:5" s="1" customFormat="1">
      <c r="E350" s="15"/>
    </row>
    <row r="351" spans="5:5" s="1" customFormat="1">
      <c r="E351" s="15"/>
    </row>
    <row r="352" spans="5:5" s="1" customFormat="1">
      <c r="E352" s="15"/>
    </row>
    <row r="353" spans="5:5" s="1" customFormat="1">
      <c r="E353" s="15"/>
    </row>
    <row r="354" spans="5:5" s="1" customFormat="1">
      <c r="E354" s="15"/>
    </row>
    <row r="355" spans="5:5" s="1" customFormat="1">
      <c r="E355" s="15"/>
    </row>
    <row r="356" spans="5:5" s="1" customFormat="1">
      <c r="E356" s="15"/>
    </row>
    <row r="357" spans="5:5" s="1" customFormat="1">
      <c r="E357" s="15"/>
    </row>
    <row r="358" spans="5:5" s="1" customFormat="1">
      <c r="E358" s="15"/>
    </row>
    <row r="359" spans="5:5" s="1" customFormat="1">
      <c r="E359" s="15"/>
    </row>
    <row r="360" spans="5:5" s="1" customFormat="1">
      <c r="E360" s="15"/>
    </row>
    <row r="361" spans="5:5" s="1" customFormat="1">
      <c r="E361" s="15"/>
    </row>
    <row r="362" spans="5:5" s="1" customFormat="1">
      <c r="E362" s="15"/>
    </row>
    <row r="363" spans="5:5" s="1" customFormat="1">
      <c r="E363" s="15"/>
    </row>
    <row r="364" spans="5:5" s="1" customFormat="1">
      <c r="E364" s="15"/>
    </row>
    <row r="365" spans="5:5" s="1" customFormat="1">
      <c r="E365" s="15"/>
    </row>
    <row r="366" spans="5:5" s="1" customFormat="1">
      <c r="E366" s="15"/>
    </row>
    <row r="367" spans="5:5" s="1" customFormat="1">
      <c r="E367" s="15"/>
    </row>
    <row r="368" spans="5:5" s="1" customFormat="1">
      <c r="E368" s="15"/>
    </row>
    <row r="369" spans="5:5" s="1" customFormat="1">
      <c r="E369" s="15"/>
    </row>
    <row r="370" spans="5:5" s="1" customFormat="1">
      <c r="E370" s="15"/>
    </row>
    <row r="371" spans="5:5" s="1" customFormat="1">
      <c r="E371" s="15"/>
    </row>
    <row r="372" spans="5:5" s="1" customFormat="1">
      <c r="E372" s="15"/>
    </row>
    <row r="373" spans="5:5" s="1" customFormat="1">
      <c r="E373" s="15"/>
    </row>
    <row r="374" spans="5:5" s="1" customFormat="1">
      <c r="E374" s="15"/>
    </row>
    <row r="375" spans="5:5" s="1" customFormat="1">
      <c r="E375" s="15"/>
    </row>
    <row r="376" spans="5:5" s="1" customFormat="1">
      <c r="E376" s="15"/>
    </row>
    <row r="377" spans="5:5" s="1" customFormat="1">
      <c r="E377" s="15"/>
    </row>
    <row r="378" spans="5:5" s="1" customFormat="1">
      <c r="E378" s="15"/>
    </row>
    <row r="379" spans="5:5" s="1" customFormat="1">
      <c r="E379" s="15"/>
    </row>
    <row r="380" spans="5:5" s="1" customFormat="1">
      <c r="E380" s="15"/>
    </row>
    <row r="381" spans="5:5" s="1" customFormat="1">
      <c r="E381" s="15"/>
    </row>
    <row r="382" spans="5:5" s="1" customFormat="1">
      <c r="E382" s="15"/>
    </row>
    <row r="383" spans="5:5" s="1" customFormat="1">
      <c r="E383" s="15"/>
    </row>
    <row r="384" spans="5:5" s="1" customFormat="1">
      <c r="E384" s="15"/>
    </row>
    <row r="385" spans="5:5" s="1" customFormat="1">
      <c r="E385" s="15"/>
    </row>
    <row r="386" spans="5:5" s="1" customFormat="1">
      <c r="E386" s="15"/>
    </row>
    <row r="387" spans="5:5" s="1" customFormat="1">
      <c r="E387" s="15"/>
    </row>
    <row r="388" spans="5:5" s="1" customFormat="1">
      <c r="E388" s="15"/>
    </row>
    <row r="389" spans="5:5" s="1" customFormat="1">
      <c r="E389" s="15"/>
    </row>
    <row r="390" spans="5:5" s="1" customFormat="1">
      <c r="E390" s="15"/>
    </row>
    <row r="391" spans="5:5" s="1" customFormat="1">
      <c r="E391" s="15"/>
    </row>
    <row r="392" spans="5:5" s="1" customFormat="1">
      <c r="E392" s="15"/>
    </row>
    <row r="393" spans="5:5" s="1" customFormat="1">
      <c r="E393" s="15"/>
    </row>
    <row r="394" spans="5:5" s="1" customFormat="1">
      <c r="E394" s="15"/>
    </row>
    <row r="395" spans="5:5" s="1" customFormat="1">
      <c r="E395" s="15"/>
    </row>
    <row r="396" spans="5:5" s="1" customFormat="1">
      <c r="E396" s="15"/>
    </row>
    <row r="397" spans="5:5" s="1" customFormat="1">
      <c r="E397" s="15"/>
    </row>
    <row r="398" spans="5:5" s="1" customFormat="1">
      <c r="E398" s="15"/>
    </row>
    <row r="399" spans="5:5" s="1" customFormat="1">
      <c r="E399" s="15"/>
    </row>
    <row r="400" spans="5:5" s="1" customFormat="1">
      <c r="E400" s="15"/>
    </row>
    <row r="401" spans="5:5" s="1" customFormat="1">
      <c r="E401" s="15"/>
    </row>
    <row r="402" spans="5:5" s="1" customFormat="1">
      <c r="E402" s="15"/>
    </row>
    <row r="403" spans="5:5" s="1" customFormat="1">
      <c r="E403" s="15"/>
    </row>
    <row r="404" spans="5:5" s="1" customFormat="1">
      <c r="E404" s="15"/>
    </row>
    <row r="405" spans="5:5" s="1" customFormat="1">
      <c r="E405" s="15"/>
    </row>
    <row r="406" spans="5:5" s="1" customFormat="1">
      <c r="E406" s="15"/>
    </row>
    <row r="407" spans="5:5" s="1" customFormat="1">
      <c r="E407" s="15"/>
    </row>
    <row r="408" spans="5:5" s="1" customFormat="1">
      <c r="E408" s="15"/>
    </row>
    <row r="409" spans="5:5" s="1" customFormat="1">
      <c r="E409" s="15"/>
    </row>
    <row r="410" spans="5:5" s="1" customFormat="1">
      <c r="E410" s="15"/>
    </row>
    <row r="411" spans="5:5" s="1" customFormat="1">
      <c r="E411" s="15"/>
    </row>
    <row r="412" spans="5:5" s="1" customFormat="1">
      <c r="E412" s="15"/>
    </row>
    <row r="413" spans="5:5" s="1" customFormat="1">
      <c r="E413" s="15"/>
    </row>
    <row r="414" spans="5:5" s="1" customFormat="1">
      <c r="E414" s="15"/>
    </row>
    <row r="415" spans="5:5" s="1" customFormat="1">
      <c r="E415" s="15"/>
    </row>
    <row r="416" spans="5:5" s="1" customFormat="1">
      <c r="E416" s="15"/>
    </row>
    <row r="417" spans="5:5" s="1" customFormat="1">
      <c r="E417" s="15"/>
    </row>
    <row r="418" spans="5:5" s="1" customFormat="1">
      <c r="E418" s="15"/>
    </row>
    <row r="419" spans="5:5" s="1" customFormat="1">
      <c r="E419" s="15"/>
    </row>
    <row r="420" spans="5:5" s="1" customFormat="1">
      <c r="E420" s="15"/>
    </row>
    <row r="421" spans="5:5" s="1" customFormat="1">
      <c r="E421" s="15"/>
    </row>
    <row r="422" spans="5:5" s="1" customFormat="1">
      <c r="E422" s="15"/>
    </row>
    <row r="423" spans="5:5" s="1" customFormat="1">
      <c r="E423" s="15"/>
    </row>
    <row r="424" spans="5:5" s="1" customFormat="1">
      <c r="E424" s="15"/>
    </row>
    <row r="425" spans="5:5" s="1" customFormat="1">
      <c r="E425" s="15"/>
    </row>
    <row r="426" spans="5:5" s="1" customFormat="1">
      <c r="E426" s="15"/>
    </row>
    <row r="427" spans="5:5" s="1" customFormat="1">
      <c r="E427" s="15"/>
    </row>
    <row r="428" spans="5:5" s="1" customFormat="1">
      <c r="E428" s="15"/>
    </row>
    <row r="429" spans="5:5" s="1" customFormat="1">
      <c r="E429" s="15"/>
    </row>
    <row r="430" spans="5:5" s="1" customFormat="1">
      <c r="E430" s="15"/>
    </row>
    <row r="431" spans="5:5" s="1" customFormat="1">
      <c r="E431" s="15"/>
    </row>
    <row r="432" spans="5:5" s="1" customFormat="1">
      <c r="E432" s="15"/>
    </row>
    <row r="433" spans="5:5" s="1" customFormat="1">
      <c r="E433" s="15"/>
    </row>
    <row r="434" spans="5:5" s="1" customFormat="1">
      <c r="E434" s="15"/>
    </row>
    <row r="435" spans="5:5" s="1" customFormat="1">
      <c r="E435" s="15"/>
    </row>
    <row r="436" spans="5:5" s="1" customFormat="1">
      <c r="E436" s="15"/>
    </row>
    <row r="437" spans="5:5" s="1" customFormat="1">
      <c r="E437" s="15"/>
    </row>
    <row r="438" spans="5:5" s="1" customFormat="1">
      <c r="E438" s="15"/>
    </row>
    <row r="439" spans="5:5" s="1" customFormat="1">
      <c r="E439" s="15"/>
    </row>
    <row r="440" spans="5:5" s="1" customFormat="1">
      <c r="E440" s="15"/>
    </row>
    <row r="441" spans="5:5" s="1" customFormat="1">
      <c r="E441" s="15"/>
    </row>
    <row r="442" spans="5:5" s="1" customFormat="1">
      <c r="E442" s="15"/>
    </row>
    <row r="443" spans="5:5" s="1" customFormat="1">
      <c r="E443" s="15"/>
    </row>
    <row r="444" spans="5:5" s="1" customFormat="1">
      <c r="E444" s="15"/>
    </row>
    <row r="445" spans="5:5" s="1" customFormat="1">
      <c r="E445" s="15"/>
    </row>
    <row r="446" spans="5:5" s="1" customFormat="1">
      <c r="E446" s="15"/>
    </row>
    <row r="447" spans="5:5" s="1" customFormat="1">
      <c r="E447" s="15"/>
    </row>
    <row r="448" spans="5:5" s="1" customFormat="1">
      <c r="E448" s="15"/>
    </row>
    <row r="449" spans="5:5" s="1" customFormat="1">
      <c r="E449" s="15"/>
    </row>
    <row r="450" spans="5:5" s="1" customFormat="1">
      <c r="E450" s="15"/>
    </row>
    <row r="451" spans="5:5" s="1" customFormat="1">
      <c r="E451" s="15"/>
    </row>
    <row r="452" spans="5:5" s="1" customFormat="1">
      <c r="E452" s="15"/>
    </row>
    <row r="453" spans="5:5" s="1" customFormat="1">
      <c r="E453" s="15"/>
    </row>
    <row r="454" spans="5:5" s="1" customFormat="1">
      <c r="E454" s="15"/>
    </row>
    <row r="455" spans="5:5" s="1" customFormat="1">
      <c r="E455" s="15"/>
    </row>
    <row r="456" spans="5:5" s="1" customFormat="1">
      <c r="E456" s="15"/>
    </row>
    <row r="457" spans="5:5" s="1" customFormat="1">
      <c r="E457" s="15"/>
    </row>
    <row r="458" spans="5:5" s="1" customFormat="1">
      <c r="E458" s="15"/>
    </row>
    <row r="459" spans="5:5" s="1" customFormat="1">
      <c r="E459" s="15"/>
    </row>
    <row r="460" spans="5:5" s="1" customFormat="1">
      <c r="E460" s="15"/>
    </row>
    <row r="461" spans="5:5" s="1" customFormat="1">
      <c r="E461" s="15"/>
    </row>
    <row r="462" spans="5:5" s="1" customFormat="1">
      <c r="E462" s="15"/>
    </row>
    <row r="463" spans="5:5" s="1" customFormat="1">
      <c r="E463" s="15"/>
    </row>
    <row r="464" spans="5:5" s="1" customFormat="1">
      <c r="E464" s="15"/>
    </row>
    <row r="465" spans="5:5" s="1" customFormat="1">
      <c r="E465" s="15"/>
    </row>
    <row r="466" spans="5:5" s="1" customFormat="1">
      <c r="E466" s="15"/>
    </row>
    <row r="467" spans="5:5" s="1" customFormat="1">
      <c r="E467" s="15"/>
    </row>
    <row r="468" spans="5:5" s="1" customFormat="1">
      <c r="E468" s="15"/>
    </row>
    <row r="469" spans="5:5" s="1" customFormat="1">
      <c r="E469" s="15"/>
    </row>
    <row r="470" spans="5:5" s="1" customFormat="1">
      <c r="E470" s="15"/>
    </row>
    <row r="471" spans="5:5" s="1" customFormat="1">
      <c r="E471" s="15"/>
    </row>
    <row r="472" spans="5:5" s="1" customFormat="1">
      <c r="E472" s="15"/>
    </row>
    <row r="473" spans="5:5" s="1" customFormat="1">
      <c r="E473" s="15"/>
    </row>
    <row r="474" spans="5:5" s="1" customFormat="1">
      <c r="E474" s="15"/>
    </row>
    <row r="475" spans="5:5" s="1" customFormat="1">
      <c r="E475" s="15"/>
    </row>
    <row r="476" spans="5:5" s="1" customFormat="1">
      <c r="E476" s="15"/>
    </row>
    <row r="477" spans="5:5" s="1" customFormat="1">
      <c r="E477" s="15"/>
    </row>
    <row r="478" spans="5:5" s="1" customFormat="1">
      <c r="E478" s="15"/>
    </row>
    <row r="479" spans="5:5" s="1" customFormat="1">
      <c r="E479" s="15"/>
    </row>
    <row r="480" spans="5:5" s="1" customFormat="1">
      <c r="E480" s="15"/>
    </row>
    <row r="481" spans="5:5" s="1" customFormat="1">
      <c r="E481" s="15"/>
    </row>
    <row r="482" spans="5:5" s="1" customFormat="1">
      <c r="E482" s="15"/>
    </row>
    <row r="483" spans="5:5" s="1" customFormat="1">
      <c r="E483" s="15"/>
    </row>
    <row r="484" spans="5:5" s="1" customFormat="1">
      <c r="E484" s="15"/>
    </row>
    <row r="485" spans="5:5" s="1" customFormat="1">
      <c r="E485" s="15"/>
    </row>
    <row r="486" spans="5:5" s="1" customFormat="1">
      <c r="E486" s="15"/>
    </row>
    <row r="487" spans="5:5" s="1" customFormat="1">
      <c r="E487" s="15"/>
    </row>
    <row r="488" spans="5:5" s="1" customFormat="1">
      <c r="E488" s="15"/>
    </row>
    <row r="489" spans="5:5" s="1" customFormat="1">
      <c r="E489" s="15"/>
    </row>
    <row r="490" spans="5:5" s="1" customFormat="1">
      <c r="E490" s="15"/>
    </row>
    <row r="491" spans="5:5" s="1" customFormat="1">
      <c r="E491" s="15"/>
    </row>
    <row r="492" spans="5:5" s="1" customFormat="1">
      <c r="E492" s="15"/>
    </row>
    <row r="493" spans="5:5" s="1" customFormat="1">
      <c r="E493" s="15"/>
    </row>
    <row r="494" spans="5:5" s="1" customFormat="1">
      <c r="E494" s="15"/>
    </row>
    <row r="495" spans="5:5" s="1" customFormat="1">
      <c r="E495" s="15"/>
    </row>
    <row r="496" spans="5:5" s="1" customFormat="1">
      <c r="E496" s="15"/>
    </row>
    <row r="497" spans="5:5" s="1" customFormat="1">
      <c r="E497" s="15"/>
    </row>
    <row r="498" spans="5:5" s="1" customFormat="1">
      <c r="E498" s="15"/>
    </row>
    <row r="499" spans="5:5" s="1" customFormat="1">
      <c r="E499" s="15"/>
    </row>
    <row r="500" spans="5:5" s="1" customFormat="1">
      <c r="E500" s="15"/>
    </row>
    <row r="501" spans="5:5" s="1" customFormat="1">
      <c r="E501" s="15"/>
    </row>
    <row r="502" spans="5:5" s="1" customFormat="1">
      <c r="E502" s="15"/>
    </row>
    <row r="503" spans="5:5" s="1" customFormat="1">
      <c r="E503" s="15"/>
    </row>
    <row r="504" spans="5:5" s="1" customFormat="1">
      <c r="E504" s="15"/>
    </row>
    <row r="505" spans="5:5" s="1" customFormat="1">
      <c r="E505" s="15"/>
    </row>
    <row r="506" spans="5:5" s="1" customFormat="1">
      <c r="E506" s="15"/>
    </row>
    <row r="507" spans="5:5" s="1" customFormat="1">
      <c r="E507" s="15"/>
    </row>
    <row r="508" spans="5:5" s="1" customFormat="1">
      <c r="E508" s="15"/>
    </row>
    <row r="509" spans="5:5" s="1" customFormat="1">
      <c r="E509" s="15"/>
    </row>
    <row r="510" spans="5:5" s="1" customFormat="1">
      <c r="E510" s="15"/>
    </row>
    <row r="511" spans="5:5" s="1" customFormat="1">
      <c r="E511" s="15"/>
    </row>
    <row r="512" spans="5:5" s="1" customFormat="1">
      <c r="E512" s="15"/>
    </row>
    <row r="513" spans="5:5" s="1" customFormat="1">
      <c r="E513" s="15"/>
    </row>
    <row r="514" spans="5:5" s="1" customFormat="1">
      <c r="E514" s="15"/>
    </row>
    <row r="515" spans="5:5" s="1" customFormat="1">
      <c r="E515" s="15"/>
    </row>
    <row r="516" spans="5:5" s="1" customFormat="1">
      <c r="E516" s="15"/>
    </row>
    <row r="517" spans="5:5" s="1" customFormat="1">
      <c r="E517" s="15"/>
    </row>
    <row r="518" spans="5:5" s="1" customFormat="1">
      <c r="E518" s="15"/>
    </row>
    <row r="519" spans="5:5" s="1" customFormat="1">
      <c r="E519" s="15"/>
    </row>
    <row r="520" spans="5:5" s="1" customFormat="1">
      <c r="E520" s="15"/>
    </row>
    <row r="521" spans="5:5" s="1" customFormat="1">
      <c r="E521" s="15"/>
    </row>
    <row r="522" spans="5:5" s="1" customFormat="1">
      <c r="E522" s="15"/>
    </row>
    <row r="523" spans="5:5" s="1" customFormat="1">
      <c r="E523" s="15"/>
    </row>
    <row r="524" spans="5:5" s="1" customFormat="1">
      <c r="E524" s="15"/>
    </row>
    <row r="525" spans="5:5" s="1" customFormat="1">
      <c r="E525" s="15"/>
    </row>
    <row r="526" spans="5:5" s="1" customFormat="1">
      <c r="E526" s="15"/>
    </row>
    <row r="527" spans="5:5" s="1" customFormat="1">
      <c r="E527" s="15"/>
    </row>
    <row r="528" spans="5:5" s="1" customFormat="1">
      <c r="E528" s="15"/>
    </row>
    <row r="529" spans="5:5" s="1" customFormat="1">
      <c r="E529" s="15"/>
    </row>
    <row r="530" spans="5:5" s="1" customFormat="1">
      <c r="E530" s="15"/>
    </row>
    <row r="531" spans="5:5" s="1" customFormat="1">
      <c r="E531" s="15"/>
    </row>
    <row r="532" spans="5:5" s="1" customFormat="1">
      <c r="E532" s="15"/>
    </row>
    <row r="533" spans="5:5" s="1" customFormat="1">
      <c r="E533" s="15"/>
    </row>
    <row r="534" spans="5:5" s="1" customFormat="1">
      <c r="E534" s="15"/>
    </row>
    <row r="535" spans="5:5" s="1" customFormat="1">
      <c r="E535" s="15"/>
    </row>
    <row r="536" spans="5:5" s="1" customFormat="1">
      <c r="E536" s="15"/>
    </row>
    <row r="537" spans="5:5" s="1" customFormat="1">
      <c r="E537" s="15"/>
    </row>
    <row r="538" spans="5:5" s="1" customFormat="1">
      <c r="E538" s="15"/>
    </row>
    <row r="539" spans="5:5" s="1" customFormat="1">
      <c r="E539" s="15"/>
    </row>
    <row r="540" spans="5:5" s="1" customFormat="1">
      <c r="E540" s="15"/>
    </row>
    <row r="541" spans="5:5" s="1" customFormat="1">
      <c r="E541" s="15"/>
    </row>
    <row r="542" spans="5:5" s="1" customFormat="1">
      <c r="E542" s="15"/>
    </row>
    <row r="543" spans="5:5" s="1" customFormat="1">
      <c r="E543" s="15"/>
    </row>
    <row r="544" spans="5:5" s="1" customFormat="1">
      <c r="E544" s="15"/>
    </row>
    <row r="545" spans="5:5" s="1" customFormat="1">
      <c r="E545" s="15"/>
    </row>
    <row r="546" spans="5:5" s="1" customFormat="1">
      <c r="E546" s="15"/>
    </row>
    <row r="547" spans="5:5" s="1" customFormat="1">
      <c r="E547" s="15"/>
    </row>
    <row r="548" spans="5:5" s="1" customFormat="1">
      <c r="E548" s="15"/>
    </row>
    <row r="549" spans="5:5" s="1" customFormat="1">
      <c r="E549" s="15"/>
    </row>
    <row r="550" spans="5:5" s="1" customFormat="1">
      <c r="E550" s="15"/>
    </row>
    <row r="551" spans="5:5" s="1" customFormat="1">
      <c r="E551" s="15"/>
    </row>
    <row r="552" spans="5:5" s="1" customFormat="1">
      <c r="E552" s="15"/>
    </row>
    <row r="553" spans="5:5" s="1" customFormat="1">
      <c r="E553" s="15"/>
    </row>
    <row r="554" spans="5:5" s="1" customFormat="1">
      <c r="E554" s="15"/>
    </row>
    <row r="555" spans="5:5" s="1" customFormat="1">
      <c r="E555" s="15"/>
    </row>
    <row r="556" spans="5:5" s="1" customFormat="1">
      <c r="E556" s="15"/>
    </row>
    <row r="557" spans="5:5" s="1" customFormat="1">
      <c r="E557" s="15"/>
    </row>
    <row r="558" spans="5:5" s="1" customFormat="1">
      <c r="E558" s="15"/>
    </row>
    <row r="559" spans="5:5" s="1" customFormat="1">
      <c r="E559" s="15"/>
    </row>
    <row r="560" spans="5:5" s="1" customFormat="1">
      <c r="E560" s="15"/>
    </row>
    <row r="561" spans="5:5" s="1" customFormat="1">
      <c r="E561" s="15"/>
    </row>
    <row r="562" spans="5:5" s="1" customFormat="1">
      <c r="E562" s="15"/>
    </row>
    <row r="563" spans="5:5" s="1" customFormat="1">
      <c r="E563" s="15"/>
    </row>
    <row r="564" spans="5:5" s="1" customFormat="1">
      <c r="E564" s="15"/>
    </row>
    <row r="565" spans="5:5" s="1" customFormat="1">
      <c r="E565" s="15"/>
    </row>
    <row r="566" spans="5:5" s="1" customFormat="1">
      <c r="E566" s="15"/>
    </row>
    <row r="567" spans="5:5" s="1" customFormat="1">
      <c r="E567" s="15"/>
    </row>
    <row r="568" spans="5:5" s="1" customFormat="1">
      <c r="E568" s="15"/>
    </row>
    <row r="569" spans="5:5" s="1" customFormat="1">
      <c r="E569" s="15"/>
    </row>
    <row r="570" spans="5:5" s="1" customFormat="1">
      <c r="E570" s="15"/>
    </row>
    <row r="571" spans="5:5" s="1" customFormat="1">
      <c r="E571" s="15"/>
    </row>
    <row r="572" spans="5:5" s="1" customFormat="1">
      <c r="E572" s="15"/>
    </row>
    <row r="573" spans="5:5" s="1" customFormat="1">
      <c r="E573" s="15"/>
    </row>
    <row r="574" spans="5:5" s="1" customFormat="1">
      <c r="E574" s="15"/>
    </row>
    <row r="575" spans="5:5" s="1" customFormat="1">
      <c r="E575" s="15"/>
    </row>
    <row r="576" spans="5:5" s="1" customFormat="1">
      <c r="E576" s="15"/>
    </row>
    <row r="577" spans="5:5" s="1" customFormat="1">
      <c r="E577" s="15"/>
    </row>
    <row r="578" spans="5:5" s="1" customFormat="1">
      <c r="E578" s="15"/>
    </row>
    <row r="579" spans="5:5" s="1" customFormat="1">
      <c r="E579" s="15"/>
    </row>
    <row r="580" spans="5:5" s="1" customFormat="1">
      <c r="E580" s="15"/>
    </row>
    <row r="581" spans="5:5" s="1" customFormat="1">
      <c r="E581" s="15"/>
    </row>
    <row r="582" spans="5:5" s="1" customFormat="1">
      <c r="E582" s="15"/>
    </row>
    <row r="583" spans="5:5" s="1" customFormat="1">
      <c r="E583" s="15"/>
    </row>
    <row r="584" spans="5:5" s="1" customFormat="1">
      <c r="E584" s="15"/>
    </row>
    <row r="585" spans="5:5" s="1" customFormat="1">
      <c r="E585" s="15"/>
    </row>
    <row r="586" spans="5:5" s="1" customFormat="1">
      <c r="E586" s="15"/>
    </row>
    <row r="587" spans="5:5" s="1" customFormat="1">
      <c r="E587" s="15"/>
    </row>
    <row r="588" spans="5:5" s="1" customFormat="1">
      <c r="E588" s="15"/>
    </row>
    <row r="589" spans="5:5" s="1" customFormat="1">
      <c r="E589" s="15"/>
    </row>
    <row r="590" spans="5:5" s="1" customFormat="1">
      <c r="E590" s="15"/>
    </row>
    <row r="591" spans="5:5" s="1" customFormat="1">
      <c r="E591" s="15"/>
    </row>
    <row r="592" spans="5:5" s="1" customFormat="1">
      <c r="E592" s="15"/>
    </row>
    <row r="593" spans="5:5" s="1" customFormat="1">
      <c r="E593" s="15"/>
    </row>
    <row r="594" spans="5:5" s="1" customFormat="1">
      <c r="E594" s="15"/>
    </row>
    <row r="595" spans="5:5" s="1" customFormat="1">
      <c r="E595" s="15"/>
    </row>
    <row r="596" spans="5:5" s="1" customFormat="1">
      <c r="E596" s="15"/>
    </row>
    <row r="597" spans="5:5" s="1" customFormat="1">
      <c r="E597" s="15"/>
    </row>
    <row r="598" spans="5:5" s="1" customFormat="1">
      <c r="E598" s="15"/>
    </row>
    <row r="599" spans="5:5" s="1" customFormat="1">
      <c r="E599" s="15"/>
    </row>
    <row r="600" spans="5:5" s="1" customFormat="1">
      <c r="E600" s="15"/>
    </row>
    <row r="601" spans="5:5" s="1" customFormat="1">
      <c r="E601" s="15"/>
    </row>
    <row r="602" spans="5:5" s="1" customFormat="1">
      <c r="E602" s="15"/>
    </row>
    <row r="603" spans="5:5" s="1" customFormat="1">
      <c r="E603" s="15"/>
    </row>
    <row r="604" spans="5:5" s="1" customFormat="1">
      <c r="E604" s="15"/>
    </row>
    <row r="605" spans="5:5" s="1" customFormat="1">
      <c r="E605" s="15"/>
    </row>
    <row r="606" spans="5:5" s="1" customFormat="1">
      <c r="E606" s="15"/>
    </row>
    <row r="607" spans="5:5" s="1" customFormat="1">
      <c r="E607" s="15"/>
    </row>
    <row r="608" spans="5:5" s="1" customFormat="1">
      <c r="E608" s="15"/>
    </row>
    <row r="609" spans="5:5" s="1" customFormat="1">
      <c r="E609" s="15"/>
    </row>
    <row r="610" spans="5:5" s="1" customFormat="1">
      <c r="E610" s="15"/>
    </row>
    <row r="611" spans="5:5" s="1" customFormat="1">
      <c r="E611" s="15"/>
    </row>
    <row r="612" spans="5:5" s="1" customFormat="1">
      <c r="E612" s="15"/>
    </row>
    <row r="613" spans="5:5" s="1" customFormat="1">
      <c r="E613" s="15"/>
    </row>
    <row r="614" spans="5:5" s="1" customFormat="1">
      <c r="E614" s="15"/>
    </row>
    <row r="615" spans="5:5" s="1" customFormat="1">
      <c r="E615" s="15"/>
    </row>
    <row r="616" spans="5:5" s="1" customFormat="1">
      <c r="E616" s="15"/>
    </row>
    <row r="617" spans="5:5" s="1" customFormat="1">
      <c r="E617" s="15"/>
    </row>
    <row r="618" spans="5:5" s="1" customFormat="1">
      <c r="E618" s="15"/>
    </row>
    <row r="619" spans="5:5" s="1" customFormat="1">
      <c r="E619" s="15"/>
    </row>
    <row r="620" spans="5:5" s="1" customFormat="1">
      <c r="E620" s="15"/>
    </row>
    <row r="621" spans="5:5" s="1" customFormat="1">
      <c r="E621" s="15"/>
    </row>
    <row r="622" spans="5:5" s="1" customFormat="1">
      <c r="E622" s="15"/>
    </row>
    <row r="623" spans="5:5" s="1" customFormat="1">
      <c r="E623" s="15"/>
    </row>
    <row r="624" spans="5:5" s="1" customFormat="1">
      <c r="E624" s="15"/>
    </row>
    <row r="625" spans="5:5" s="1" customFormat="1">
      <c r="E625" s="15"/>
    </row>
    <row r="626" spans="5:5" s="1" customFormat="1">
      <c r="E626" s="15"/>
    </row>
    <row r="627" spans="5:5" s="1" customFormat="1">
      <c r="E627" s="15"/>
    </row>
    <row r="628" spans="5:5" s="1" customFormat="1">
      <c r="E628" s="15"/>
    </row>
    <row r="629" spans="5:5" s="1" customFormat="1">
      <c r="E629" s="15"/>
    </row>
    <row r="630" spans="5:5" s="1" customFormat="1">
      <c r="E630" s="15"/>
    </row>
    <row r="631" spans="5:5" s="1" customFormat="1">
      <c r="E631" s="15"/>
    </row>
    <row r="632" spans="5:5" s="1" customFormat="1">
      <c r="E632" s="15"/>
    </row>
    <row r="633" spans="5:5" s="1" customFormat="1">
      <c r="E633" s="15"/>
    </row>
    <row r="634" spans="5:5" s="1" customFormat="1">
      <c r="E634" s="15"/>
    </row>
    <row r="635" spans="5:5" s="1" customFormat="1">
      <c r="E635" s="15"/>
    </row>
    <row r="636" spans="5:5" s="1" customFormat="1">
      <c r="E636" s="15"/>
    </row>
    <row r="637" spans="5:5" s="1" customFormat="1">
      <c r="E637" s="15"/>
    </row>
    <row r="638" spans="5:5" s="1" customFormat="1">
      <c r="E638" s="15"/>
    </row>
    <row r="639" spans="5:5" s="1" customFormat="1">
      <c r="E639" s="15"/>
    </row>
    <row r="640" spans="5:5" s="1" customFormat="1">
      <c r="E640" s="15"/>
    </row>
    <row r="641" spans="5:5" s="1" customFormat="1">
      <c r="E641" s="15"/>
    </row>
    <row r="642" spans="5:5" s="1" customFormat="1">
      <c r="E642" s="15"/>
    </row>
    <row r="643" spans="5:5" s="1" customFormat="1">
      <c r="E643" s="15"/>
    </row>
    <row r="644" spans="5:5" s="1" customFormat="1">
      <c r="E644" s="15"/>
    </row>
    <row r="645" spans="5:5" s="1" customFormat="1">
      <c r="E645" s="15"/>
    </row>
    <row r="646" spans="5:5" s="1" customFormat="1">
      <c r="E646" s="15"/>
    </row>
    <row r="647" spans="5:5" s="1" customFormat="1">
      <c r="E647" s="15"/>
    </row>
    <row r="648" spans="5:5" s="1" customFormat="1">
      <c r="E648" s="15"/>
    </row>
    <row r="649" spans="5:5" s="1" customFormat="1">
      <c r="E649" s="15"/>
    </row>
    <row r="650" spans="5:5" s="1" customFormat="1">
      <c r="E650" s="15"/>
    </row>
    <row r="651" spans="5:5" s="1" customFormat="1">
      <c r="E651" s="15"/>
    </row>
    <row r="652" spans="5:5" s="1" customFormat="1">
      <c r="E652" s="15"/>
    </row>
    <row r="653" spans="5:5" s="1" customFormat="1">
      <c r="E653" s="15"/>
    </row>
    <row r="654" spans="5:5" s="1" customFormat="1">
      <c r="E654" s="15"/>
    </row>
    <row r="655" spans="5:5" s="1" customFormat="1">
      <c r="E655" s="15"/>
    </row>
    <row r="656" spans="5:5" s="1" customFormat="1">
      <c r="E656" s="15"/>
    </row>
    <row r="657" spans="5:5" s="1" customFormat="1">
      <c r="E657" s="15"/>
    </row>
    <row r="658" spans="5:5" s="1" customFormat="1">
      <c r="E658" s="15"/>
    </row>
    <row r="659" spans="5:5" s="1" customFormat="1">
      <c r="E659" s="15"/>
    </row>
    <row r="660" spans="5:5" s="1" customFormat="1">
      <c r="E660" s="15"/>
    </row>
    <row r="661" spans="5:5" s="1" customFormat="1">
      <c r="E661" s="15"/>
    </row>
    <row r="662" spans="5:5" s="1" customFormat="1">
      <c r="E662" s="15"/>
    </row>
    <row r="663" spans="5:5" s="1" customFormat="1">
      <c r="E663" s="15"/>
    </row>
    <row r="664" spans="5:5" s="1" customFormat="1">
      <c r="E664" s="15"/>
    </row>
    <row r="665" spans="5:5" s="1" customFormat="1">
      <c r="E665" s="15"/>
    </row>
    <row r="666" spans="5:5" s="1" customFormat="1">
      <c r="E666" s="15"/>
    </row>
    <row r="667" spans="5:5" s="1" customFormat="1">
      <c r="E667" s="15"/>
    </row>
    <row r="668" spans="5:5" s="1" customFormat="1">
      <c r="E668" s="15"/>
    </row>
    <row r="669" spans="5:5" s="1" customFormat="1">
      <c r="E669" s="15"/>
    </row>
    <row r="670" spans="5:5" s="1" customFormat="1">
      <c r="E670" s="15"/>
    </row>
    <row r="671" spans="5:5" s="1" customFormat="1">
      <c r="E671" s="15"/>
    </row>
    <row r="672" spans="5:5" s="1" customFormat="1">
      <c r="E672" s="15"/>
    </row>
    <row r="673" spans="5:5" s="1" customFormat="1">
      <c r="E673" s="15"/>
    </row>
    <row r="674" spans="5:5" s="1" customFormat="1">
      <c r="E674" s="15"/>
    </row>
    <row r="675" spans="5:5" s="1" customFormat="1">
      <c r="E675" s="15"/>
    </row>
    <row r="676" spans="5:5" s="1" customFormat="1">
      <c r="E676" s="15"/>
    </row>
    <row r="677" spans="5:5" s="1" customFormat="1">
      <c r="E677" s="15"/>
    </row>
    <row r="678" spans="5:5" s="1" customFormat="1">
      <c r="E678" s="15"/>
    </row>
    <row r="679" spans="5:5" s="1" customFormat="1">
      <c r="E679" s="15"/>
    </row>
    <row r="680" spans="5:5" s="1" customFormat="1">
      <c r="E680" s="15"/>
    </row>
    <row r="681" spans="5:5" s="1" customFormat="1">
      <c r="E681" s="15"/>
    </row>
    <row r="682" spans="5:5" s="1" customFormat="1">
      <c r="E682" s="15"/>
    </row>
    <row r="683" spans="5:5" s="1" customFormat="1">
      <c r="E683" s="15"/>
    </row>
    <row r="684" spans="5:5" s="1" customFormat="1">
      <c r="E684" s="15"/>
    </row>
    <row r="685" spans="5:5" s="1" customFormat="1">
      <c r="E685" s="15"/>
    </row>
    <row r="686" spans="5:5" s="1" customFormat="1">
      <c r="E686" s="15"/>
    </row>
    <row r="687" spans="5:5" s="1" customFormat="1">
      <c r="E687" s="15"/>
    </row>
    <row r="688" spans="5:5" s="1" customFormat="1">
      <c r="E688" s="15"/>
    </row>
    <row r="689" spans="5:5" s="1" customFormat="1">
      <c r="E689" s="15"/>
    </row>
    <row r="690" spans="5:5" s="1" customFormat="1">
      <c r="E690" s="15"/>
    </row>
    <row r="691" spans="5:5" s="1" customFormat="1">
      <c r="E691" s="15"/>
    </row>
    <row r="692" spans="5:5" s="1" customFormat="1">
      <c r="E692" s="15"/>
    </row>
    <row r="693" spans="5:5" s="1" customFormat="1">
      <c r="E693" s="15"/>
    </row>
    <row r="694" spans="5:5" s="1" customFormat="1">
      <c r="E694" s="15"/>
    </row>
    <row r="695" spans="5:5" s="1" customFormat="1">
      <c r="E695" s="15"/>
    </row>
    <row r="696" spans="5:5" s="1" customFormat="1">
      <c r="E696" s="15"/>
    </row>
    <row r="697" spans="5:5" s="1" customFormat="1">
      <c r="E697" s="15"/>
    </row>
    <row r="698" spans="5:5" s="1" customFormat="1">
      <c r="E698" s="15"/>
    </row>
    <row r="699" spans="5:5" s="1" customFormat="1">
      <c r="E699" s="15"/>
    </row>
    <row r="700" spans="5:5" s="1" customFormat="1">
      <c r="E700" s="15"/>
    </row>
    <row r="701" spans="5:5" s="1" customFormat="1">
      <c r="E701" s="15"/>
    </row>
    <row r="702" spans="5:5" s="1" customFormat="1">
      <c r="E702" s="15"/>
    </row>
    <row r="703" spans="5:5" s="1" customFormat="1">
      <c r="E703" s="15"/>
    </row>
    <row r="704" spans="5:5" s="1" customFormat="1">
      <c r="E704" s="15"/>
    </row>
    <row r="705" spans="5:5" s="1" customFormat="1">
      <c r="E705" s="15"/>
    </row>
    <row r="706" spans="5:5" s="1" customFormat="1">
      <c r="E706" s="15"/>
    </row>
    <row r="707" spans="5:5" s="1" customFormat="1">
      <c r="E707" s="15"/>
    </row>
    <row r="708" spans="5:5" s="1" customFormat="1">
      <c r="E708" s="15"/>
    </row>
    <row r="709" spans="5:5" s="1" customFormat="1">
      <c r="E709" s="15"/>
    </row>
    <row r="710" spans="5:5" s="1" customFormat="1">
      <c r="E710" s="15"/>
    </row>
    <row r="711" spans="5:5" s="1" customFormat="1">
      <c r="E711" s="15"/>
    </row>
    <row r="712" spans="5:5" s="1" customFormat="1">
      <c r="E712" s="15"/>
    </row>
    <row r="713" spans="5:5" s="1" customFormat="1">
      <c r="E713" s="15"/>
    </row>
    <row r="714" spans="5:5" s="1" customFormat="1">
      <c r="E714" s="15"/>
    </row>
    <row r="715" spans="5:5" s="1" customFormat="1">
      <c r="E715" s="15"/>
    </row>
    <row r="716" spans="5:5" s="1" customFormat="1">
      <c r="E716" s="15"/>
    </row>
    <row r="717" spans="5:5" s="1" customFormat="1">
      <c r="E717" s="15"/>
    </row>
    <row r="718" spans="5:5" s="1" customFormat="1">
      <c r="E718" s="15"/>
    </row>
  </sheetData>
  <mergeCells count="32">
    <mergeCell ref="C40:E40"/>
    <mergeCell ref="C48:E48"/>
    <mergeCell ref="C45:E45"/>
    <mergeCell ref="C49:E49"/>
    <mergeCell ref="C50:E50"/>
    <mergeCell ref="C51:E51"/>
    <mergeCell ref="C41:E41"/>
    <mergeCell ref="C42:E42"/>
    <mergeCell ref="C43:E43"/>
    <mergeCell ref="C44:E44"/>
    <mergeCell ref="C58:E58"/>
    <mergeCell ref="C59:E59"/>
    <mergeCell ref="C60:E60"/>
    <mergeCell ref="C61:E61"/>
    <mergeCell ref="C52:E52"/>
    <mergeCell ref="C53:E53"/>
    <mergeCell ref="C57:E57"/>
    <mergeCell ref="C36:E36"/>
    <mergeCell ref="C37:E37"/>
    <mergeCell ref="C26:E26"/>
    <mergeCell ref="C27:E27"/>
    <mergeCell ref="C28:E28"/>
    <mergeCell ref="C29:E29"/>
    <mergeCell ref="C33:E33"/>
    <mergeCell ref="C34:E34"/>
    <mergeCell ref="C35:E35"/>
    <mergeCell ref="C32:E32"/>
    <mergeCell ref="C25:E25"/>
    <mergeCell ref="B2:E2"/>
    <mergeCell ref="B14:E14"/>
    <mergeCell ref="C16:E16"/>
    <mergeCell ref="C24:E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2:S43"/>
  <sheetViews>
    <sheetView showGridLines="0" topLeftCell="A7" zoomScale="70" zoomScaleNormal="70" workbookViewId="0">
      <selection activeCell="W32" sqref="W32"/>
    </sheetView>
  </sheetViews>
  <sheetFormatPr baseColWidth="10" defaultColWidth="11.42578125" defaultRowHeight="15"/>
  <cols>
    <col min="1" max="1" width="3.7109375" style="1" customWidth="1"/>
    <col min="2" max="2" width="6.7109375" style="1" customWidth="1"/>
    <col min="3" max="3" width="11.42578125" style="1" customWidth="1"/>
    <col min="4" max="4" width="29.7109375" style="1" customWidth="1"/>
    <col min="5" max="9" width="25.28515625" style="1" customWidth="1"/>
    <col min="10" max="11" width="11.42578125" style="1"/>
    <col min="12" max="12" width="4.5703125" style="1" customWidth="1"/>
    <col min="13" max="13" width="2.42578125" style="1" hidden="1" customWidth="1"/>
    <col min="14" max="16" width="11.42578125" style="1" hidden="1" customWidth="1"/>
    <col min="17" max="17" width="11.42578125" style="1"/>
    <col min="18" max="18" width="20.7109375" style="1" customWidth="1"/>
    <col min="19" max="19" width="20.85546875" style="1" customWidth="1"/>
    <col min="20" max="20" width="11.42578125" style="1"/>
    <col min="21" max="21" width="17.5703125" style="1" customWidth="1"/>
    <col min="22" max="16384" width="11.42578125" style="1"/>
  </cols>
  <sheetData>
    <row r="2" spans="2:19" ht="15.75" thickBot="1"/>
    <row r="3" spans="2:19">
      <c r="B3" s="171"/>
      <c r="C3" s="172"/>
      <c r="D3" s="172"/>
      <c r="E3" s="172"/>
      <c r="F3" s="172"/>
      <c r="G3" s="172"/>
      <c r="H3" s="172"/>
      <c r="I3" s="173"/>
    </row>
    <row r="4" spans="2:19">
      <c r="B4" s="483" t="s">
        <v>572</v>
      </c>
      <c r="C4" s="484"/>
      <c r="D4" s="484"/>
      <c r="E4" s="485" t="s">
        <v>573</v>
      </c>
      <c r="F4" s="485"/>
      <c r="G4" s="485"/>
      <c r="H4" s="485"/>
      <c r="I4" s="486"/>
      <c r="Q4" s="480" t="s">
        <v>574</v>
      </c>
      <c r="R4" s="480"/>
    </row>
    <row r="5" spans="2:19">
      <c r="B5" s="483"/>
      <c r="C5" s="484"/>
      <c r="D5" s="484"/>
      <c r="E5" s="485"/>
      <c r="F5" s="485"/>
      <c r="G5" s="485"/>
      <c r="H5" s="485"/>
      <c r="I5" s="486"/>
      <c r="Q5" s="480"/>
      <c r="R5" s="480"/>
    </row>
    <row r="6" spans="2:19">
      <c r="B6" s="483"/>
      <c r="C6" s="484"/>
      <c r="D6" s="484"/>
      <c r="E6" s="485"/>
      <c r="F6" s="485"/>
      <c r="G6" s="485"/>
      <c r="H6" s="485"/>
      <c r="I6" s="486"/>
      <c r="Q6" s="480"/>
      <c r="R6" s="480"/>
    </row>
    <row r="7" spans="2:19" ht="15.75" thickBot="1">
      <c r="B7" s="174"/>
      <c r="I7" s="175"/>
    </row>
    <row r="8" spans="2:19" ht="62.25" customHeight="1" thickBot="1">
      <c r="B8" s="487" t="s">
        <v>518</v>
      </c>
      <c r="C8" s="488"/>
      <c r="D8" s="176" t="s">
        <v>575</v>
      </c>
      <c r="E8" s="177">
        <v>5</v>
      </c>
      <c r="F8" s="177">
        <v>10</v>
      </c>
      <c r="G8" s="177">
        <v>15</v>
      </c>
      <c r="H8" s="177">
        <v>20</v>
      </c>
      <c r="I8" s="178">
        <v>25</v>
      </c>
      <c r="K8" s="473" t="s">
        <v>576</v>
      </c>
      <c r="L8" s="474"/>
      <c r="M8" s="474"/>
      <c r="N8" s="474"/>
      <c r="O8" s="474"/>
      <c r="P8" s="475"/>
      <c r="Q8" s="472" t="s">
        <v>577</v>
      </c>
      <c r="R8" s="472"/>
      <c r="S8" s="9" t="s">
        <v>515</v>
      </c>
    </row>
    <row r="9" spans="2:19" ht="62.25" customHeight="1" thickBot="1">
      <c r="B9" s="487"/>
      <c r="C9" s="488"/>
      <c r="D9" s="176" t="s">
        <v>578</v>
      </c>
      <c r="E9" s="179">
        <v>4</v>
      </c>
      <c r="F9" s="179">
        <v>8</v>
      </c>
      <c r="G9" s="177">
        <v>12</v>
      </c>
      <c r="H9" s="177">
        <v>16</v>
      </c>
      <c r="I9" s="178">
        <v>20</v>
      </c>
      <c r="K9" s="476" t="s">
        <v>579</v>
      </c>
      <c r="L9" s="477"/>
      <c r="M9" s="477"/>
      <c r="N9" s="477"/>
      <c r="O9" s="477"/>
      <c r="P9" s="477"/>
      <c r="Q9" s="478" t="s">
        <v>580</v>
      </c>
      <c r="R9" s="479"/>
      <c r="S9" s="9" t="s">
        <v>581</v>
      </c>
    </row>
    <row r="10" spans="2:19" ht="62.25" customHeight="1" thickBot="1">
      <c r="B10" s="487"/>
      <c r="C10" s="488"/>
      <c r="D10" s="176" t="s">
        <v>582</v>
      </c>
      <c r="E10" s="179">
        <v>3</v>
      </c>
      <c r="F10" s="179">
        <v>6</v>
      </c>
      <c r="G10" s="179">
        <v>9</v>
      </c>
      <c r="H10" s="177">
        <v>12</v>
      </c>
      <c r="I10" s="178">
        <v>15</v>
      </c>
      <c r="K10" s="481" t="s">
        <v>541</v>
      </c>
      <c r="L10" s="482"/>
      <c r="M10" s="482"/>
      <c r="N10" s="482"/>
      <c r="O10" s="482"/>
      <c r="P10" s="482"/>
      <c r="Q10" s="472" t="s">
        <v>583</v>
      </c>
      <c r="R10" s="472"/>
      <c r="S10" s="9" t="s">
        <v>584</v>
      </c>
    </row>
    <row r="11" spans="2:19" ht="62.25" customHeight="1">
      <c r="B11" s="487"/>
      <c r="C11" s="488"/>
      <c r="D11" s="176" t="s">
        <v>585</v>
      </c>
      <c r="E11" s="180">
        <v>2</v>
      </c>
      <c r="F11" s="179">
        <v>4</v>
      </c>
      <c r="G11" s="179">
        <v>6</v>
      </c>
      <c r="H11" s="177">
        <v>8</v>
      </c>
      <c r="I11" s="178">
        <v>10</v>
      </c>
      <c r="K11" s="489" t="s">
        <v>586</v>
      </c>
      <c r="L11" s="490"/>
      <c r="M11" s="490"/>
      <c r="N11" s="490"/>
      <c r="O11" s="490"/>
      <c r="P11" s="490"/>
      <c r="Q11" s="472" t="s">
        <v>512</v>
      </c>
      <c r="R11" s="491"/>
      <c r="S11" s="9" t="s">
        <v>512</v>
      </c>
    </row>
    <row r="12" spans="2:19" ht="62.25" customHeight="1">
      <c r="B12" s="487"/>
      <c r="C12" s="488"/>
      <c r="D12" s="176" t="s">
        <v>587</v>
      </c>
      <c r="E12" s="180">
        <v>1</v>
      </c>
      <c r="F12" s="180">
        <v>2</v>
      </c>
      <c r="G12" s="179">
        <v>3</v>
      </c>
      <c r="H12" s="177">
        <v>4</v>
      </c>
      <c r="I12" s="178">
        <v>5</v>
      </c>
    </row>
    <row r="13" spans="2:19" ht="62.25" customHeight="1" thickBot="1">
      <c r="B13" s="181"/>
      <c r="C13" s="470" t="s">
        <v>588</v>
      </c>
      <c r="D13" s="471"/>
      <c r="E13" s="182" t="s">
        <v>589</v>
      </c>
      <c r="F13" s="182" t="s">
        <v>590</v>
      </c>
      <c r="G13" s="182" t="s">
        <v>591</v>
      </c>
      <c r="H13" s="182" t="s">
        <v>592</v>
      </c>
      <c r="I13" s="183" t="s">
        <v>593</v>
      </c>
    </row>
    <row r="17" spans="4:6">
      <c r="D17" s="9"/>
      <c r="E17" s="9"/>
      <c r="F17" s="9"/>
    </row>
    <row r="18" spans="4:6" ht="15.75">
      <c r="D18" s="14" t="s">
        <v>594</v>
      </c>
      <c r="E18" s="27" t="s">
        <v>586</v>
      </c>
      <c r="F18" s="27">
        <v>1</v>
      </c>
    </row>
    <row r="19" spans="4:6" ht="15.75">
      <c r="D19" t="s">
        <v>594</v>
      </c>
      <c r="E19" s="180" t="s">
        <v>586</v>
      </c>
      <c r="F19" s="180">
        <v>1</v>
      </c>
    </row>
    <row r="20" spans="4:6">
      <c r="D20" t="s">
        <v>595</v>
      </c>
      <c r="E20" t="s">
        <v>586</v>
      </c>
      <c r="F20">
        <v>2</v>
      </c>
    </row>
    <row r="21" spans="4:6">
      <c r="D21" t="s">
        <v>596</v>
      </c>
      <c r="E21" t="s">
        <v>541</v>
      </c>
      <c r="F21">
        <v>2</v>
      </c>
    </row>
    <row r="22" spans="4:6">
      <c r="D22" t="s">
        <v>597</v>
      </c>
      <c r="E22" t="s">
        <v>598</v>
      </c>
      <c r="F22">
        <v>3</v>
      </c>
    </row>
    <row r="23" spans="4:6">
      <c r="D23" t="s">
        <v>599</v>
      </c>
      <c r="E23" t="s">
        <v>576</v>
      </c>
      <c r="F23">
        <v>4</v>
      </c>
    </row>
    <row r="24" spans="4:6">
      <c r="D24" t="s">
        <v>600</v>
      </c>
      <c r="E24" t="s">
        <v>586</v>
      </c>
      <c r="F24">
        <v>1</v>
      </c>
    </row>
    <row r="25" spans="4:6">
      <c r="D25" t="s">
        <v>601</v>
      </c>
      <c r="E25" t="s">
        <v>541</v>
      </c>
      <c r="F25">
        <v>2</v>
      </c>
    </row>
    <row r="26" spans="4:6">
      <c r="D26" t="s">
        <v>602</v>
      </c>
      <c r="E26" t="s">
        <v>541</v>
      </c>
      <c r="F26">
        <v>2</v>
      </c>
    </row>
    <row r="27" spans="4:6">
      <c r="D27" t="s">
        <v>603</v>
      </c>
      <c r="E27" t="s">
        <v>579</v>
      </c>
      <c r="F27">
        <v>3</v>
      </c>
    </row>
    <row r="28" spans="4:6">
      <c r="D28" t="s">
        <v>604</v>
      </c>
      <c r="E28" t="s">
        <v>576</v>
      </c>
      <c r="F28">
        <v>4</v>
      </c>
    </row>
    <row r="29" spans="4:6">
      <c r="D29" t="s">
        <v>605</v>
      </c>
      <c r="E29" t="s">
        <v>541</v>
      </c>
      <c r="F29">
        <v>2</v>
      </c>
    </row>
    <row r="30" spans="4:6">
      <c r="D30" t="s">
        <v>606</v>
      </c>
      <c r="E30" t="s">
        <v>541</v>
      </c>
      <c r="F30">
        <v>2</v>
      </c>
    </row>
    <row r="31" spans="4:6">
      <c r="D31" t="s">
        <v>607</v>
      </c>
      <c r="E31" t="s">
        <v>541</v>
      </c>
      <c r="F31">
        <v>2</v>
      </c>
    </row>
    <row r="32" spans="4:6">
      <c r="D32" t="s">
        <v>608</v>
      </c>
      <c r="E32" t="s">
        <v>579</v>
      </c>
      <c r="F32">
        <v>3</v>
      </c>
    </row>
    <row r="33" spans="4:6">
      <c r="D33" t="s">
        <v>609</v>
      </c>
      <c r="E33" t="s">
        <v>576</v>
      </c>
      <c r="F33">
        <v>4</v>
      </c>
    </row>
    <row r="34" spans="4:6">
      <c r="D34" t="s">
        <v>610</v>
      </c>
      <c r="E34" t="s">
        <v>541</v>
      </c>
      <c r="F34">
        <v>2</v>
      </c>
    </row>
    <row r="35" spans="4:6">
      <c r="D35" t="s">
        <v>611</v>
      </c>
      <c r="E35" t="s">
        <v>541</v>
      </c>
      <c r="F35">
        <v>2</v>
      </c>
    </row>
    <row r="36" spans="4:6">
      <c r="D36" t="s">
        <v>612</v>
      </c>
      <c r="E36" t="s">
        <v>579</v>
      </c>
      <c r="F36">
        <v>3</v>
      </c>
    </row>
    <row r="37" spans="4:6">
      <c r="D37" t="s">
        <v>613</v>
      </c>
      <c r="E37" t="s">
        <v>579</v>
      </c>
      <c r="F37">
        <v>3</v>
      </c>
    </row>
    <row r="38" spans="4:6">
      <c r="D38" t="s">
        <v>614</v>
      </c>
      <c r="E38" t="s">
        <v>576</v>
      </c>
      <c r="F38">
        <v>4</v>
      </c>
    </row>
    <row r="39" spans="4:6">
      <c r="D39" t="s">
        <v>615</v>
      </c>
      <c r="E39" t="s">
        <v>579</v>
      </c>
      <c r="F39">
        <v>3</v>
      </c>
    </row>
    <row r="40" spans="4:6">
      <c r="D40" t="s">
        <v>616</v>
      </c>
      <c r="E40" t="s">
        <v>579</v>
      </c>
      <c r="F40">
        <v>3</v>
      </c>
    </row>
    <row r="41" spans="4:6">
      <c r="D41" t="s">
        <v>617</v>
      </c>
      <c r="E41" t="s">
        <v>579</v>
      </c>
      <c r="F41">
        <v>3</v>
      </c>
    </row>
    <row r="42" spans="4:6">
      <c r="D42" t="s">
        <v>618</v>
      </c>
      <c r="E42" t="s">
        <v>579</v>
      </c>
      <c r="F42">
        <v>3</v>
      </c>
    </row>
    <row r="43" spans="4:6">
      <c r="D43" t="s">
        <v>619</v>
      </c>
      <c r="E43" t="s">
        <v>576</v>
      </c>
      <c r="F43">
        <v>4</v>
      </c>
    </row>
  </sheetData>
  <mergeCells count="13">
    <mergeCell ref="Q4:R6"/>
    <mergeCell ref="K10:P10"/>
    <mergeCell ref="B4:D6"/>
    <mergeCell ref="E4:I6"/>
    <mergeCell ref="B8:C12"/>
    <mergeCell ref="K11:P11"/>
    <mergeCell ref="Q11:R11"/>
    <mergeCell ref="C13:D13"/>
    <mergeCell ref="Q10:R10"/>
    <mergeCell ref="K8:P8"/>
    <mergeCell ref="Q8:R8"/>
    <mergeCell ref="K9:P9"/>
    <mergeCell ref="Q9:R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M89"/>
  <sheetViews>
    <sheetView showGridLines="0" topLeftCell="A31" zoomScale="90" zoomScaleNormal="90" workbookViewId="0">
      <selection activeCell="H50" sqref="H50:H59"/>
    </sheetView>
  </sheetViews>
  <sheetFormatPr baseColWidth="10" defaultColWidth="11.42578125" defaultRowHeight="15"/>
  <cols>
    <col min="1" max="1" width="6.140625" style="192" customWidth="1"/>
    <col min="2" max="2" width="22.42578125" style="192" customWidth="1"/>
    <col min="3" max="3" width="42" customWidth="1"/>
    <col min="4" max="4" width="15.42578125" style="193" customWidth="1"/>
    <col min="5" max="5" width="10.85546875" style="194" customWidth="1"/>
    <col min="6" max="6" width="13.7109375" style="194" customWidth="1"/>
    <col min="7" max="7" width="14.140625" customWidth="1"/>
    <col min="8" max="8" width="51.5703125" customWidth="1"/>
    <col min="9" max="9" width="10.5703125" customWidth="1"/>
    <col min="10" max="10" width="11" customWidth="1"/>
    <col min="11" max="11" width="15" customWidth="1"/>
    <col min="12" max="12" width="14.42578125" customWidth="1"/>
    <col min="13" max="13" width="48.28515625" customWidth="1"/>
  </cols>
  <sheetData>
    <row r="1" spans="1:13" s="11" customFormat="1" ht="16.5" customHeight="1">
      <c r="A1" s="460"/>
      <c r="B1" s="460"/>
      <c r="C1" s="460"/>
      <c r="D1" s="506"/>
      <c r="E1" s="506"/>
      <c r="F1" s="506"/>
      <c r="G1" s="506"/>
      <c r="H1" s="506"/>
      <c r="I1" s="506"/>
      <c r="J1" s="506"/>
      <c r="K1" s="502"/>
      <c r="L1" s="502"/>
      <c r="M1" s="502"/>
    </row>
    <row r="2" spans="1:13" s="11" customFormat="1" ht="39.75" customHeight="1">
      <c r="A2" s="460"/>
      <c r="B2" s="460"/>
      <c r="C2" s="460"/>
      <c r="D2" s="506"/>
      <c r="E2" s="506"/>
      <c r="F2" s="506"/>
      <c r="G2" s="506"/>
      <c r="H2" s="506"/>
      <c r="I2" s="506"/>
      <c r="J2" s="506"/>
      <c r="K2" s="502"/>
      <c r="L2" s="502"/>
      <c r="M2" s="502"/>
    </row>
    <row r="3" spans="1:13" s="11" customFormat="1" ht="3" customHeight="1">
      <c r="A3" s="460"/>
      <c r="B3" s="460"/>
      <c r="C3" s="460"/>
      <c r="D3" s="184"/>
      <c r="E3" s="184"/>
      <c r="F3" s="184"/>
      <c r="G3" s="184"/>
      <c r="H3" s="184"/>
      <c r="I3" s="184"/>
      <c r="J3" s="184"/>
      <c r="K3" s="502"/>
      <c r="L3" s="502"/>
      <c r="M3" s="502"/>
    </row>
    <row r="4" spans="1:13" s="11" customFormat="1" ht="21.75" customHeight="1">
      <c r="A4" s="503" t="s">
        <v>406</v>
      </c>
      <c r="B4" s="503"/>
      <c r="C4" s="505" t="str">
        <f>'6. Valoración Controles'!C4:K4</f>
        <v>MEJORAMIENTO INFRAESTRUCTURA FÍSICA</v>
      </c>
      <c r="D4" s="505"/>
      <c r="E4" s="505"/>
      <c r="F4" s="505"/>
      <c r="G4" s="505"/>
      <c r="H4" s="505"/>
      <c r="I4" s="505"/>
      <c r="J4" s="505"/>
      <c r="K4" s="505"/>
      <c r="L4" s="505"/>
      <c r="M4" s="505"/>
    </row>
    <row r="5" spans="1:13" s="11" customFormat="1" ht="40.9" customHeight="1">
      <c r="A5" s="503" t="s">
        <v>408</v>
      </c>
      <c r="B5" s="503"/>
      <c r="C5" s="504"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504"/>
      <c r="E5" s="504"/>
      <c r="F5" s="504"/>
      <c r="G5" s="504"/>
      <c r="H5" s="504"/>
      <c r="I5" s="504"/>
      <c r="J5" s="504"/>
      <c r="K5" s="504"/>
      <c r="L5" s="504"/>
      <c r="M5" s="504"/>
    </row>
    <row r="6" spans="1:13" s="11" customFormat="1" ht="24.75" customHeight="1" thickBot="1">
      <c r="A6" s="503" t="s">
        <v>409</v>
      </c>
      <c r="B6" s="503"/>
      <c r="C6" s="504" t="s">
        <v>410</v>
      </c>
      <c r="D6" s="504"/>
      <c r="E6" s="504"/>
      <c r="F6" s="504"/>
      <c r="G6" s="504"/>
      <c r="H6" s="504"/>
      <c r="I6" s="504"/>
      <c r="J6" s="504"/>
      <c r="K6" s="504"/>
      <c r="L6" s="504"/>
      <c r="M6" s="504"/>
    </row>
    <row r="7" spans="1:13" s="189" customFormat="1" ht="24.75" customHeight="1" thickTop="1" thickBot="1">
      <c r="A7" s="512" t="s">
        <v>620</v>
      </c>
      <c r="B7" s="513"/>
      <c r="C7" s="514"/>
      <c r="D7" s="515" t="s">
        <v>621</v>
      </c>
      <c r="E7" s="515"/>
      <c r="F7" s="515"/>
      <c r="G7" s="516" t="s">
        <v>622</v>
      </c>
      <c r="H7" s="507" t="s">
        <v>623</v>
      </c>
      <c r="I7" s="509" t="s">
        <v>624</v>
      </c>
      <c r="J7" s="510"/>
      <c r="K7" s="509" t="s">
        <v>625</v>
      </c>
      <c r="L7" s="510"/>
      <c r="M7" s="511" t="s">
        <v>626</v>
      </c>
    </row>
    <row r="8" spans="1:13" s="190" customFormat="1" ht="57" customHeight="1" thickTop="1" thickBot="1">
      <c r="A8" s="195" t="s">
        <v>41</v>
      </c>
      <c r="B8" s="195" t="s">
        <v>257</v>
      </c>
      <c r="C8" s="195" t="s">
        <v>259</v>
      </c>
      <c r="D8" s="196" t="s">
        <v>269</v>
      </c>
      <c r="E8" s="196" t="s">
        <v>627</v>
      </c>
      <c r="F8" s="196" t="s">
        <v>628</v>
      </c>
      <c r="G8" s="516"/>
      <c r="H8" s="508"/>
      <c r="I8" s="197" t="s">
        <v>629</v>
      </c>
      <c r="J8" s="197" t="s">
        <v>630</v>
      </c>
      <c r="K8" s="197" t="s">
        <v>631</v>
      </c>
      <c r="L8" s="197" t="s">
        <v>632</v>
      </c>
      <c r="M8" s="511"/>
    </row>
    <row r="9" spans="1:13" s="191" customFormat="1" ht="3.75" customHeight="1" thickTop="1" thickBot="1">
      <c r="A9" s="531"/>
      <c r="B9" s="531"/>
      <c r="C9" s="531"/>
      <c r="D9" s="531"/>
      <c r="E9" s="531"/>
      <c r="F9" s="531"/>
      <c r="G9" s="531"/>
      <c r="H9" s="198"/>
      <c r="I9" s="198"/>
      <c r="J9" s="198"/>
      <c r="K9" s="198"/>
      <c r="L9" s="198"/>
      <c r="M9" s="198"/>
    </row>
    <row r="10" spans="1:13" s="191" customFormat="1" ht="13.5" customHeight="1">
      <c r="A10" s="494">
        <f>'7. Mapa Final'!A10</f>
        <v>1</v>
      </c>
      <c r="B10" s="492" t="str">
        <f>'7. Mapa Final'!B10</f>
        <v>Demora en los procesos precontractuales y contractuales de infraestructura física de alta y media alta complejidad</v>
      </c>
      <c r="C10" s="524" t="str">
        <f>'7. Mapa Final'!C10</f>
        <v>Una vez y durante la etapa de contratación y adjudicación de un contrato, se generan circunstancias que impidan el inicio de la ejecución, por razones ajenas al proceso o por nuevos requisitos que surjan desde entidades externas o autoridades competentes.</v>
      </c>
      <c r="D10" s="535" t="str">
        <f>'7. Mapa Final'!J10</f>
        <v>Baja - 2</v>
      </c>
      <c r="E10" s="536" t="str">
        <f>'7. Mapa Final'!K10</f>
        <v>Menor - 2</v>
      </c>
      <c r="F10" s="523" t="str">
        <f>'7. Mapa Final'!M10</f>
        <v>Moderado - 4</v>
      </c>
      <c r="G10" s="418"/>
      <c r="H10" s="524" t="s">
        <v>633</v>
      </c>
      <c r="I10" s="525" t="s">
        <v>634</v>
      </c>
      <c r="J10" s="525"/>
      <c r="K10" s="527">
        <v>45292</v>
      </c>
      <c r="L10" s="527">
        <v>45382</v>
      </c>
      <c r="M10" s="528" t="s">
        <v>635</v>
      </c>
    </row>
    <row r="11" spans="1:13" s="191" customFormat="1" ht="13.5" customHeight="1">
      <c r="A11" s="495"/>
      <c r="B11" s="493"/>
      <c r="C11" s="499"/>
      <c r="D11" s="501"/>
      <c r="E11" s="498"/>
      <c r="F11" s="521"/>
      <c r="G11" s="419"/>
      <c r="H11" s="499"/>
      <c r="I11" s="518"/>
      <c r="J11" s="518"/>
      <c r="K11" s="518"/>
      <c r="L11" s="518"/>
      <c r="M11" s="520"/>
    </row>
    <row r="12" spans="1:13" s="191" customFormat="1" ht="13.5" customHeight="1">
      <c r="A12" s="495"/>
      <c r="B12" s="493"/>
      <c r="C12" s="499"/>
      <c r="D12" s="501"/>
      <c r="E12" s="498"/>
      <c r="F12" s="521"/>
      <c r="G12" s="419"/>
      <c r="H12" s="499"/>
      <c r="I12" s="518"/>
      <c r="J12" s="518"/>
      <c r="K12" s="518"/>
      <c r="L12" s="518"/>
      <c r="M12" s="520"/>
    </row>
    <row r="13" spans="1:13" s="191" customFormat="1" ht="13.5" customHeight="1">
      <c r="A13" s="495"/>
      <c r="B13" s="493"/>
      <c r="C13" s="499"/>
      <c r="D13" s="501"/>
      <c r="E13" s="498"/>
      <c r="F13" s="521"/>
      <c r="G13" s="419"/>
      <c r="H13" s="499"/>
      <c r="I13" s="518"/>
      <c r="J13" s="518"/>
      <c r="K13" s="518"/>
      <c r="L13" s="518"/>
      <c r="M13" s="520"/>
    </row>
    <row r="14" spans="1:13" s="191" customFormat="1" ht="13.5" customHeight="1">
      <c r="A14" s="495"/>
      <c r="B14" s="493"/>
      <c r="C14" s="499"/>
      <c r="D14" s="501"/>
      <c r="E14" s="498"/>
      <c r="F14" s="521"/>
      <c r="G14" s="419"/>
      <c r="H14" s="499"/>
      <c r="I14" s="518"/>
      <c r="J14" s="518"/>
      <c r="K14" s="518"/>
      <c r="L14" s="518"/>
      <c r="M14" s="520"/>
    </row>
    <row r="15" spans="1:13" s="191" customFormat="1" ht="13.5" customHeight="1">
      <c r="A15" s="495"/>
      <c r="B15" s="493"/>
      <c r="C15" s="499"/>
      <c r="D15" s="501"/>
      <c r="E15" s="498"/>
      <c r="F15" s="521"/>
      <c r="G15" s="419"/>
      <c r="H15" s="499"/>
      <c r="I15" s="518"/>
      <c r="J15" s="518"/>
      <c r="K15" s="518"/>
      <c r="L15" s="518"/>
      <c r="M15" s="520"/>
    </row>
    <row r="16" spans="1:13" s="191" customFormat="1" ht="13.5" customHeight="1">
      <c r="A16" s="495"/>
      <c r="B16" s="493"/>
      <c r="C16" s="499"/>
      <c r="D16" s="501"/>
      <c r="E16" s="498"/>
      <c r="F16" s="521"/>
      <c r="G16" s="419"/>
      <c r="H16" s="499"/>
      <c r="I16" s="518"/>
      <c r="J16" s="518"/>
      <c r="K16" s="518"/>
      <c r="L16" s="518"/>
      <c r="M16" s="520"/>
    </row>
    <row r="17" spans="1:13" s="191" customFormat="1" ht="13.5" customHeight="1">
      <c r="A17" s="495"/>
      <c r="B17" s="493"/>
      <c r="C17" s="499"/>
      <c r="D17" s="501"/>
      <c r="E17" s="498"/>
      <c r="F17" s="521"/>
      <c r="G17" s="419"/>
      <c r="H17" s="499"/>
      <c r="I17" s="518"/>
      <c r="J17" s="518"/>
      <c r="K17" s="518"/>
      <c r="L17" s="518"/>
      <c r="M17" s="520"/>
    </row>
    <row r="18" spans="1:13" s="191" customFormat="1" ht="21.75" customHeight="1">
      <c r="A18" s="495"/>
      <c r="B18" s="493"/>
      <c r="C18" s="499"/>
      <c r="D18" s="501"/>
      <c r="E18" s="498"/>
      <c r="F18" s="521"/>
      <c r="G18" s="419"/>
      <c r="H18" s="499"/>
      <c r="I18" s="518"/>
      <c r="J18" s="518"/>
      <c r="K18" s="518"/>
      <c r="L18" s="518"/>
      <c r="M18" s="520"/>
    </row>
    <row r="19" spans="1:13" s="191" customFormat="1" ht="21.75" customHeight="1">
      <c r="A19" s="495"/>
      <c r="B19" s="493"/>
      <c r="C19" s="499"/>
      <c r="D19" s="501"/>
      <c r="E19" s="498"/>
      <c r="F19" s="521"/>
      <c r="G19" s="419"/>
      <c r="H19" s="499"/>
      <c r="I19" s="518"/>
      <c r="J19" s="518"/>
      <c r="K19" s="518"/>
      <c r="L19" s="518"/>
      <c r="M19" s="520"/>
    </row>
    <row r="20" spans="1:13" s="191" customFormat="1" ht="13.5" customHeight="1">
      <c r="A20" s="495">
        <f>'7. Mapa Final'!A20</f>
        <v>2</v>
      </c>
      <c r="B20" s="493" t="str">
        <f>'7. Mapa Final'!B20</f>
        <v>Riesgo en la viabilidad de la adquisición de un inmueble</v>
      </c>
      <c r="C20" s="499" t="str">
        <f>'7. Mapa Final'!C20</f>
        <v>En cuanto se evidencia un impedimento u obstáculo que genera un retraso importante o impedimento en la adquisición de un inmueble.</v>
      </c>
      <c r="D20" s="500" t="str">
        <f>'7. Mapa Final'!J20</f>
        <v>Muy Baja - 1</v>
      </c>
      <c r="E20" s="497" t="str">
        <f>'7. Mapa Final'!K20</f>
        <v>Menor - 2</v>
      </c>
      <c r="F20" s="521" t="str">
        <f>'7. Mapa Final'!M20</f>
        <v>Bajo - 2</v>
      </c>
      <c r="G20" s="419"/>
      <c r="H20" s="532" t="s">
        <v>636</v>
      </c>
      <c r="I20" s="518" t="s">
        <v>634</v>
      </c>
      <c r="J20" s="518"/>
      <c r="K20" s="517">
        <v>45292</v>
      </c>
      <c r="L20" s="517">
        <v>45382</v>
      </c>
      <c r="M20" s="519" t="s">
        <v>637</v>
      </c>
    </row>
    <row r="21" spans="1:13" s="191" customFormat="1" ht="13.5" customHeight="1">
      <c r="A21" s="495"/>
      <c r="B21" s="493"/>
      <c r="C21" s="499"/>
      <c r="D21" s="501"/>
      <c r="E21" s="498"/>
      <c r="F21" s="521"/>
      <c r="G21" s="419"/>
      <c r="H21" s="533"/>
      <c r="I21" s="518"/>
      <c r="J21" s="518"/>
      <c r="K21" s="518"/>
      <c r="L21" s="518"/>
      <c r="M21" s="520"/>
    </row>
    <row r="22" spans="1:13" s="191" customFormat="1" ht="13.5" customHeight="1">
      <c r="A22" s="495"/>
      <c r="B22" s="493"/>
      <c r="C22" s="499"/>
      <c r="D22" s="501"/>
      <c r="E22" s="498"/>
      <c r="F22" s="521"/>
      <c r="G22" s="419"/>
      <c r="H22" s="533"/>
      <c r="I22" s="518"/>
      <c r="J22" s="518"/>
      <c r="K22" s="518"/>
      <c r="L22" s="518"/>
      <c r="M22" s="520"/>
    </row>
    <row r="23" spans="1:13" s="191" customFormat="1" ht="13.5" customHeight="1">
      <c r="A23" s="495"/>
      <c r="B23" s="493"/>
      <c r="C23" s="499"/>
      <c r="D23" s="501"/>
      <c r="E23" s="498"/>
      <c r="F23" s="521"/>
      <c r="G23" s="419"/>
      <c r="H23" s="533"/>
      <c r="I23" s="518"/>
      <c r="J23" s="518"/>
      <c r="K23" s="518"/>
      <c r="L23" s="518"/>
      <c r="M23" s="520"/>
    </row>
    <row r="24" spans="1:13" s="191" customFormat="1" ht="13.5" customHeight="1">
      <c r="A24" s="495"/>
      <c r="B24" s="493"/>
      <c r="C24" s="499"/>
      <c r="D24" s="501"/>
      <c r="E24" s="498"/>
      <c r="F24" s="521"/>
      <c r="G24" s="419"/>
      <c r="H24" s="533"/>
      <c r="I24" s="518"/>
      <c r="J24" s="518"/>
      <c r="K24" s="518"/>
      <c r="L24" s="518"/>
      <c r="M24" s="520"/>
    </row>
    <row r="25" spans="1:13" s="191" customFormat="1" ht="13.5" customHeight="1">
      <c r="A25" s="495"/>
      <c r="B25" s="493"/>
      <c r="C25" s="499"/>
      <c r="D25" s="501"/>
      <c r="E25" s="498"/>
      <c r="F25" s="521"/>
      <c r="G25" s="419"/>
      <c r="H25" s="533"/>
      <c r="I25" s="518"/>
      <c r="J25" s="518"/>
      <c r="K25" s="518"/>
      <c r="L25" s="518"/>
      <c r="M25" s="520"/>
    </row>
    <row r="26" spans="1:13" s="191" customFormat="1" ht="13.5" customHeight="1">
      <c r="A26" s="495"/>
      <c r="B26" s="493"/>
      <c r="C26" s="499"/>
      <c r="D26" s="501"/>
      <c r="E26" s="498"/>
      <c r="F26" s="521"/>
      <c r="G26" s="419"/>
      <c r="H26" s="533"/>
      <c r="I26" s="518"/>
      <c r="J26" s="518"/>
      <c r="K26" s="518"/>
      <c r="L26" s="518"/>
      <c r="M26" s="520"/>
    </row>
    <row r="27" spans="1:13" s="191" customFormat="1" ht="13.5" customHeight="1">
      <c r="A27" s="495"/>
      <c r="B27" s="493"/>
      <c r="C27" s="499"/>
      <c r="D27" s="501"/>
      <c r="E27" s="498"/>
      <c r="F27" s="521"/>
      <c r="G27" s="419"/>
      <c r="H27" s="533"/>
      <c r="I27" s="518"/>
      <c r="J27" s="518"/>
      <c r="K27" s="518"/>
      <c r="L27" s="518"/>
      <c r="M27" s="520"/>
    </row>
    <row r="28" spans="1:13" s="191" customFormat="1" ht="21.75" customHeight="1">
      <c r="A28" s="495"/>
      <c r="B28" s="493"/>
      <c r="C28" s="499"/>
      <c r="D28" s="501"/>
      <c r="E28" s="498"/>
      <c r="F28" s="521"/>
      <c r="G28" s="419"/>
      <c r="H28" s="533"/>
      <c r="I28" s="518"/>
      <c r="J28" s="518"/>
      <c r="K28" s="518"/>
      <c r="L28" s="518"/>
      <c r="M28" s="520"/>
    </row>
    <row r="29" spans="1:13" s="191" customFormat="1" ht="21.75" customHeight="1">
      <c r="A29" s="495"/>
      <c r="B29" s="493"/>
      <c r="C29" s="499"/>
      <c r="D29" s="501"/>
      <c r="E29" s="498"/>
      <c r="F29" s="521"/>
      <c r="G29" s="419"/>
      <c r="H29" s="533"/>
      <c r="I29" s="518"/>
      <c r="J29" s="518"/>
      <c r="K29" s="518"/>
      <c r="L29" s="518"/>
      <c r="M29" s="520"/>
    </row>
    <row r="30" spans="1:13" s="191" customFormat="1" ht="13.5" customHeight="1">
      <c r="A30" s="495">
        <f>'7. Mapa Final'!A30</f>
        <v>3</v>
      </c>
      <c r="B30" s="493" t="str">
        <f>'7. Mapa Final'!B30</f>
        <v>Retrasos en la ejecución de consultorías de estudios técnicos y diseños de infraestructura física de alta y media alta complejidad</v>
      </c>
      <c r="C30" s="499" t="str">
        <f>'7. Mapa Final'!C30</f>
        <v>A partir de un evidente retraso en el cronograma de ejecución del Contrato de Consultoría.</v>
      </c>
      <c r="D30" s="500" t="str">
        <f>'7. Mapa Final'!J30</f>
        <v>Muy Baja - 1</v>
      </c>
      <c r="E30" s="497" t="str">
        <f>'7. Mapa Final'!K30</f>
        <v>Menor - 2</v>
      </c>
      <c r="F30" s="521" t="str">
        <f>'7. Mapa Final'!M30</f>
        <v>Bajo - 2</v>
      </c>
      <c r="G30" s="419"/>
      <c r="H30" s="378" t="s">
        <v>638</v>
      </c>
      <c r="I30" s="518" t="s">
        <v>634</v>
      </c>
      <c r="J30" s="518"/>
      <c r="K30" s="517">
        <v>45292</v>
      </c>
      <c r="L30" s="517">
        <v>45382</v>
      </c>
      <c r="M30" s="519" t="s">
        <v>639</v>
      </c>
    </row>
    <row r="31" spans="1:13" s="191" customFormat="1" ht="13.5" customHeight="1">
      <c r="A31" s="495"/>
      <c r="B31" s="493"/>
      <c r="C31" s="499"/>
      <c r="D31" s="501"/>
      <c r="E31" s="498"/>
      <c r="F31" s="521"/>
      <c r="G31" s="419"/>
      <c r="H31" s="499"/>
      <c r="I31" s="518"/>
      <c r="J31" s="518"/>
      <c r="K31" s="518"/>
      <c r="L31" s="518"/>
      <c r="M31" s="520"/>
    </row>
    <row r="32" spans="1:13" s="191" customFormat="1" ht="13.5" customHeight="1">
      <c r="A32" s="495"/>
      <c r="B32" s="493"/>
      <c r="C32" s="499"/>
      <c r="D32" s="501"/>
      <c r="E32" s="498"/>
      <c r="F32" s="521"/>
      <c r="G32" s="419"/>
      <c r="H32" s="499"/>
      <c r="I32" s="518"/>
      <c r="J32" s="518"/>
      <c r="K32" s="518"/>
      <c r="L32" s="518"/>
      <c r="M32" s="520"/>
    </row>
    <row r="33" spans="1:13" s="191" customFormat="1" ht="13.5" customHeight="1">
      <c r="A33" s="495"/>
      <c r="B33" s="493"/>
      <c r="C33" s="499"/>
      <c r="D33" s="501"/>
      <c r="E33" s="498"/>
      <c r="F33" s="521"/>
      <c r="G33" s="419"/>
      <c r="H33" s="499"/>
      <c r="I33" s="518"/>
      <c r="J33" s="518"/>
      <c r="K33" s="518"/>
      <c r="L33" s="518"/>
      <c r="M33" s="520"/>
    </row>
    <row r="34" spans="1:13" s="191" customFormat="1" ht="13.5" customHeight="1">
      <c r="A34" s="495"/>
      <c r="B34" s="493"/>
      <c r="C34" s="499"/>
      <c r="D34" s="501"/>
      <c r="E34" s="498"/>
      <c r="F34" s="521"/>
      <c r="G34" s="419"/>
      <c r="H34" s="499"/>
      <c r="I34" s="518"/>
      <c r="J34" s="518"/>
      <c r="K34" s="518"/>
      <c r="L34" s="518"/>
      <c r="M34" s="520"/>
    </row>
    <row r="35" spans="1:13" s="191" customFormat="1" ht="13.5" customHeight="1">
      <c r="A35" s="495"/>
      <c r="B35" s="493"/>
      <c r="C35" s="499"/>
      <c r="D35" s="501"/>
      <c r="E35" s="498"/>
      <c r="F35" s="521"/>
      <c r="G35" s="419"/>
      <c r="H35" s="499"/>
      <c r="I35" s="518"/>
      <c r="J35" s="518"/>
      <c r="K35" s="518"/>
      <c r="L35" s="518"/>
      <c r="M35" s="520"/>
    </row>
    <row r="36" spans="1:13" s="191" customFormat="1" ht="13.5" customHeight="1">
      <c r="A36" s="495"/>
      <c r="B36" s="493"/>
      <c r="C36" s="499"/>
      <c r="D36" s="501"/>
      <c r="E36" s="498"/>
      <c r="F36" s="521"/>
      <c r="G36" s="419"/>
      <c r="H36" s="499"/>
      <c r="I36" s="518"/>
      <c r="J36" s="518"/>
      <c r="K36" s="518"/>
      <c r="L36" s="518"/>
      <c r="M36" s="520"/>
    </row>
    <row r="37" spans="1:13" s="191" customFormat="1" ht="13.5" customHeight="1">
      <c r="A37" s="495"/>
      <c r="B37" s="493"/>
      <c r="C37" s="499"/>
      <c r="D37" s="501"/>
      <c r="E37" s="498"/>
      <c r="F37" s="521"/>
      <c r="G37" s="419"/>
      <c r="H37" s="499"/>
      <c r="I37" s="518"/>
      <c r="J37" s="518"/>
      <c r="K37" s="518"/>
      <c r="L37" s="518"/>
      <c r="M37" s="520"/>
    </row>
    <row r="38" spans="1:13" s="191" customFormat="1" ht="21.75" customHeight="1">
      <c r="A38" s="495"/>
      <c r="B38" s="493"/>
      <c r="C38" s="499"/>
      <c r="D38" s="501"/>
      <c r="E38" s="498"/>
      <c r="F38" s="521"/>
      <c r="G38" s="419"/>
      <c r="H38" s="499"/>
      <c r="I38" s="518"/>
      <c r="J38" s="518"/>
      <c r="K38" s="518"/>
      <c r="L38" s="518"/>
      <c r="M38" s="520"/>
    </row>
    <row r="39" spans="1:13" s="191" customFormat="1" ht="21.75" customHeight="1">
      <c r="A39" s="495"/>
      <c r="B39" s="493"/>
      <c r="C39" s="499"/>
      <c r="D39" s="501"/>
      <c r="E39" s="498"/>
      <c r="F39" s="521"/>
      <c r="G39" s="419"/>
      <c r="H39" s="499"/>
      <c r="I39" s="518"/>
      <c r="J39" s="518"/>
      <c r="K39" s="518"/>
      <c r="L39" s="518"/>
      <c r="M39" s="520"/>
    </row>
    <row r="40" spans="1:13" s="191" customFormat="1" ht="13.5" customHeight="1">
      <c r="A40" s="496">
        <f>'7. Mapa Final'!A40</f>
        <v>4</v>
      </c>
      <c r="B40" s="493" t="str">
        <f>'7. Mapa Final'!B40</f>
        <v>Demora en la ejecución de los contratos de contrucción y dotación de mobiliario en proyectos de inversión de alta y media alta complejidad</v>
      </c>
      <c r="C40" s="499" t="str">
        <f>'7. Mapa Final'!C40</f>
        <v>Una vez se determina que existe un retraso en el cronograma de obra, debido a dificultadoes de origen externo, situaciones imprevistas o factores imputables al Constructor demorando la entrega y entrada en operación de la nueva sede judicial.</v>
      </c>
      <c r="D40" s="500" t="str">
        <f>'7. Mapa Final'!J40</f>
        <v>Media - 3</v>
      </c>
      <c r="E40" s="497" t="str">
        <f>'7. Mapa Final'!K40</f>
        <v>Menor - 2</v>
      </c>
      <c r="F40" s="521" t="str">
        <f>'7. Mapa Final'!M40</f>
        <v>Moderado - 6</v>
      </c>
      <c r="G40" s="419"/>
      <c r="H40" s="526" t="s">
        <v>640</v>
      </c>
      <c r="I40" s="518" t="s">
        <v>634</v>
      </c>
      <c r="J40" s="518"/>
      <c r="K40" s="517">
        <v>45292</v>
      </c>
      <c r="L40" s="517">
        <v>45382</v>
      </c>
      <c r="M40" s="519" t="s">
        <v>641</v>
      </c>
    </row>
    <row r="41" spans="1:13" s="191" customFormat="1" ht="13.5" customHeight="1">
      <c r="A41" s="496"/>
      <c r="B41" s="493"/>
      <c r="C41" s="499"/>
      <c r="D41" s="501"/>
      <c r="E41" s="498"/>
      <c r="F41" s="521"/>
      <c r="G41" s="419"/>
      <c r="H41" s="499"/>
      <c r="I41" s="518"/>
      <c r="J41" s="518"/>
      <c r="K41" s="518"/>
      <c r="L41" s="518"/>
      <c r="M41" s="520"/>
    </row>
    <row r="42" spans="1:13" s="191" customFormat="1" ht="13.5" customHeight="1">
      <c r="A42" s="496"/>
      <c r="B42" s="493"/>
      <c r="C42" s="499"/>
      <c r="D42" s="501"/>
      <c r="E42" s="498"/>
      <c r="F42" s="521"/>
      <c r="G42" s="419"/>
      <c r="H42" s="499"/>
      <c r="I42" s="518"/>
      <c r="J42" s="518"/>
      <c r="K42" s="518"/>
      <c r="L42" s="518"/>
      <c r="M42" s="520"/>
    </row>
    <row r="43" spans="1:13" s="191" customFormat="1" ht="13.5" customHeight="1">
      <c r="A43" s="496"/>
      <c r="B43" s="493"/>
      <c r="C43" s="499"/>
      <c r="D43" s="501"/>
      <c r="E43" s="498"/>
      <c r="F43" s="521"/>
      <c r="G43" s="419"/>
      <c r="H43" s="499"/>
      <c r="I43" s="518"/>
      <c r="J43" s="518"/>
      <c r="K43" s="518"/>
      <c r="L43" s="518"/>
      <c r="M43" s="520"/>
    </row>
    <row r="44" spans="1:13" s="191" customFormat="1" ht="13.5" customHeight="1">
      <c r="A44" s="496"/>
      <c r="B44" s="493"/>
      <c r="C44" s="499"/>
      <c r="D44" s="501"/>
      <c r="E44" s="498"/>
      <c r="F44" s="521"/>
      <c r="G44" s="419"/>
      <c r="H44" s="499"/>
      <c r="I44" s="518"/>
      <c r="J44" s="518"/>
      <c r="K44" s="518"/>
      <c r="L44" s="518"/>
      <c r="M44" s="520"/>
    </row>
    <row r="45" spans="1:13" s="191" customFormat="1" ht="13.5" customHeight="1">
      <c r="A45" s="496"/>
      <c r="B45" s="493"/>
      <c r="C45" s="499"/>
      <c r="D45" s="501"/>
      <c r="E45" s="498"/>
      <c r="F45" s="521"/>
      <c r="G45" s="419"/>
      <c r="H45" s="499"/>
      <c r="I45" s="518"/>
      <c r="J45" s="518"/>
      <c r="K45" s="518"/>
      <c r="L45" s="518"/>
      <c r="M45" s="520"/>
    </row>
    <row r="46" spans="1:13" s="191" customFormat="1" ht="13.5" customHeight="1">
      <c r="A46" s="496"/>
      <c r="B46" s="493"/>
      <c r="C46" s="499"/>
      <c r="D46" s="501"/>
      <c r="E46" s="498"/>
      <c r="F46" s="521"/>
      <c r="G46" s="419"/>
      <c r="H46" s="499"/>
      <c r="I46" s="518"/>
      <c r="J46" s="518"/>
      <c r="K46" s="518"/>
      <c r="L46" s="518"/>
      <c r="M46" s="520"/>
    </row>
    <row r="47" spans="1:13" s="191" customFormat="1" ht="13.5" customHeight="1">
      <c r="A47" s="496"/>
      <c r="B47" s="493"/>
      <c r="C47" s="499"/>
      <c r="D47" s="501"/>
      <c r="E47" s="498"/>
      <c r="F47" s="521"/>
      <c r="G47" s="419"/>
      <c r="H47" s="499"/>
      <c r="I47" s="518"/>
      <c r="J47" s="518"/>
      <c r="K47" s="518"/>
      <c r="L47" s="518"/>
      <c r="M47" s="520"/>
    </row>
    <row r="48" spans="1:13" s="191" customFormat="1" ht="21.75" customHeight="1">
      <c r="A48" s="496"/>
      <c r="B48" s="493"/>
      <c r="C48" s="499"/>
      <c r="D48" s="501"/>
      <c r="E48" s="498"/>
      <c r="F48" s="521"/>
      <c r="G48" s="419"/>
      <c r="H48" s="499"/>
      <c r="I48" s="518"/>
      <c r="J48" s="518"/>
      <c r="K48" s="518"/>
      <c r="L48" s="518"/>
      <c r="M48" s="520"/>
    </row>
    <row r="49" spans="1:13" s="191" customFormat="1" ht="21.75" customHeight="1">
      <c r="A49" s="496"/>
      <c r="B49" s="493"/>
      <c r="C49" s="499"/>
      <c r="D49" s="501"/>
      <c r="E49" s="498"/>
      <c r="F49" s="521"/>
      <c r="G49" s="419"/>
      <c r="H49" s="499"/>
      <c r="I49" s="518"/>
      <c r="J49" s="518"/>
      <c r="K49" s="518"/>
      <c r="L49" s="518"/>
      <c r="M49" s="520"/>
    </row>
    <row r="50" spans="1:13" s="191" customFormat="1" ht="13.5" customHeight="1">
      <c r="A50" s="496">
        <f>'7. Mapa Final'!A50</f>
        <v>5</v>
      </c>
      <c r="B50" s="493" t="str">
        <f>'7. Mapa Final'!B50</f>
        <v>Daño o deterioro en sedes judiciales en construcción o ya construidas de alta y media alta complejidad</v>
      </c>
      <c r="C50" s="499" t="str">
        <f>'7. Mapa Final'!C50</f>
        <v>Posibilidad de la ocurrencia de una afectación grave o leve, de origen externo dirigido a la la infraestructura física de la Rama Judicial.</v>
      </c>
      <c r="D50" s="500" t="str">
        <f>'7. Mapa Final'!J50</f>
        <v>Baja - 2</v>
      </c>
      <c r="E50" s="497" t="str">
        <f>'7. Mapa Final'!K50</f>
        <v>Menor - 2</v>
      </c>
      <c r="F50" s="521" t="str">
        <f>'7. Mapa Final'!M50</f>
        <v>Moderado - 4</v>
      </c>
      <c r="G50" s="419"/>
      <c r="H50" s="522" t="s">
        <v>642</v>
      </c>
      <c r="I50" s="518" t="s">
        <v>634</v>
      </c>
      <c r="J50" s="518"/>
      <c r="K50" s="517">
        <v>45292</v>
      </c>
      <c r="L50" s="517">
        <v>45382</v>
      </c>
      <c r="M50" s="519" t="s">
        <v>643</v>
      </c>
    </row>
    <row r="51" spans="1:13" s="191" customFormat="1" ht="13.5" customHeight="1">
      <c r="A51" s="496"/>
      <c r="B51" s="493"/>
      <c r="C51" s="499"/>
      <c r="D51" s="501"/>
      <c r="E51" s="498"/>
      <c r="F51" s="521"/>
      <c r="G51" s="419"/>
      <c r="H51" s="499"/>
      <c r="I51" s="518"/>
      <c r="J51" s="518"/>
      <c r="K51" s="518"/>
      <c r="L51" s="518"/>
      <c r="M51" s="520"/>
    </row>
    <row r="52" spans="1:13" s="191" customFormat="1" ht="13.5" customHeight="1">
      <c r="A52" s="496"/>
      <c r="B52" s="493"/>
      <c r="C52" s="499"/>
      <c r="D52" s="501"/>
      <c r="E52" s="498"/>
      <c r="F52" s="521"/>
      <c r="G52" s="419"/>
      <c r="H52" s="499"/>
      <c r="I52" s="518"/>
      <c r="J52" s="518"/>
      <c r="K52" s="518"/>
      <c r="L52" s="518"/>
      <c r="M52" s="520"/>
    </row>
    <row r="53" spans="1:13" s="191" customFormat="1" ht="13.5" customHeight="1">
      <c r="A53" s="496"/>
      <c r="B53" s="493"/>
      <c r="C53" s="499"/>
      <c r="D53" s="501"/>
      <c r="E53" s="498"/>
      <c r="F53" s="521"/>
      <c r="G53" s="419"/>
      <c r="H53" s="499"/>
      <c r="I53" s="518"/>
      <c r="J53" s="518"/>
      <c r="K53" s="518"/>
      <c r="L53" s="518"/>
      <c r="M53" s="520"/>
    </row>
    <row r="54" spans="1:13" s="191" customFormat="1" ht="13.5" customHeight="1">
      <c r="A54" s="496"/>
      <c r="B54" s="493"/>
      <c r="C54" s="499"/>
      <c r="D54" s="501"/>
      <c r="E54" s="498"/>
      <c r="F54" s="521"/>
      <c r="G54" s="419"/>
      <c r="H54" s="499"/>
      <c r="I54" s="518"/>
      <c r="J54" s="518"/>
      <c r="K54" s="518"/>
      <c r="L54" s="518"/>
      <c r="M54" s="520"/>
    </row>
    <row r="55" spans="1:13" s="191" customFormat="1" ht="13.5" customHeight="1">
      <c r="A55" s="496"/>
      <c r="B55" s="493"/>
      <c r="C55" s="499"/>
      <c r="D55" s="501"/>
      <c r="E55" s="498"/>
      <c r="F55" s="521"/>
      <c r="G55" s="419"/>
      <c r="H55" s="499"/>
      <c r="I55" s="518"/>
      <c r="J55" s="518"/>
      <c r="K55" s="518"/>
      <c r="L55" s="518"/>
      <c r="M55" s="520"/>
    </row>
    <row r="56" spans="1:13" s="191" customFormat="1" ht="13.5" customHeight="1">
      <c r="A56" s="496"/>
      <c r="B56" s="493"/>
      <c r="C56" s="499"/>
      <c r="D56" s="501"/>
      <c r="E56" s="498"/>
      <c r="F56" s="521"/>
      <c r="G56" s="419"/>
      <c r="H56" s="499"/>
      <c r="I56" s="518"/>
      <c r="J56" s="518"/>
      <c r="K56" s="518"/>
      <c r="L56" s="518"/>
      <c r="M56" s="520"/>
    </row>
    <row r="57" spans="1:13" s="191" customFormat="1" ht="13.5" customHeight="1">
      <c r="A57" s="496"/>
      <c r="B57" s="493"/>
      <c r="C57" s="499"/>
      <c r="D57" s="501"/>
      <c r="E57" s="498"/>
      <c r="F57" s="521"/>
      <c r="G57" s="419"/>
      <c r="H57" s="499"/>
      <c r="I57" s="518"/>
      <c r="J57" s="518"/>
      <c r="K57" s="518"/>
      <c r="L57" s="518"/>
      <c r="M57" s="520"/>
    </row>
    <row r="58" spans="1:13" s="191" customFormat="1" ht="21.75" customHeight="1">
      <c r="A58" s="496"/>
      <c r="B58" s="493"/>
      <c r="C58" s="499"/>
      <c r="D58" s="501"/>
      <c r="E58" s="498"/>
      <c r="F58" s="521"/>
      <c r="G58" s="419"/>
      <c r="H58" s="499"/>
      <c r="I58" s="518"/>
      <c r="J58" s="518"/>
      <c r="K58" s="518"/>
      <c r="L58" s="518"/>
      <c r="M58" s="520"/>
    </row>
    <row r="59" spans="1:13" s="191" customFormat="1" ht="21.75" customHeight="1">
      <c r="A59" s="496"/>
      <c r="B59" s="493"/>
      <c r="C59" s="499"/>
      <c r="D59" s="501"/>
      <c r="E59" s="498"/>
      <c r="F59" s="521"/>
      <c r="G59" s="419"/>
      <c r="H59" s="499"/>
      <c r="I59" s="518"/>
      <c r="J59" s="518"/>
      <c r="K59" s="518"/>
      <c r="L59" s="518"/>
      <c r="M59" s="520"/>
    </row>
    <row r="60" spans="1:13" s="191" customFormat="1" ht="13.5" customHeight="1">
      <c r="A60" s="496">
        <f>'7. Mapa Final'!A60</f>
        <v>6</v>
      </c>
      <c r="B60" s="493" t="str">
        <f>'7. Mapa Final'!B60</f>
        <v>Impacto ambiental negativo, ocasionado por las actividades constructivas de alta y media alta complejidad</v>
      </c>
      <c r="C60" s="499" t="str">
        <f>'7. Mapa Final'!C60</f>
        <v>Frente a un daño ambiental evidente, ocasionado por las acitividades constructivas contratadas por la entidad.</v>
      </c>
      <c r="D60" s="500" t="str">
        <f>'7. Mapa Final'!J60</f>
        <v>Muy Baja - 1</v>
      </c>
      <c r="E60" s="497" t="str">
        <f>'7. Mapa Final'!K60</f>
        <v>Menor - 2</v>
      </c>
      <c r="F60" s="521" t="str">
        <f>'7. Mapa Final'!M60</f>
        <v>Bajo - 2</v>
      </c>
      <c r="G60" s="419"/>
      <c r="H60" s="534" t="s">
        <v>644</v>
      </c>
      <c r="I60" s="518" t="s">
        <v>634</v>
      </c>
      <c r="J60" s="518"/>
      <c r="K60" s="517">
        <v>45292</v>
      </c>
      <c r="L60" s="517">
        <v>45382</v>
      </c>
      <c r="M60" s="529" t="s">
        <v>645</v>
      </c>
    </row>
    <row r="61" spans="1:13" s="191" customFormat="1" ht="13.5" customHeight="1">
      <c r="A61" s="496"/>
      <c r="B61" s="493"/>
      <c r="C61" s="499"/>
      <c r="D61" s="501"/>
      <c r="E61" s="498"/>
      <c r="F61" s="521"/>
      <c r="G61" s="419"/>
      <c r="H61" s="533"/>
      <c r="I61" s="518"/>
      <c r="J61" s="518"/>
      <c r="K61" s="518"/>
      <c r="L61" s="518"/>
      <c r="M61" s="530"/>
    </row>
    <row r="62" spans="1:13" s="191" customFormat="1" ht="13.5" customHeight="1">
      <c r="A62" s="496"/>
      <c r="B62" s="493"/>
      <c r="C62" s="499"/>
      <c r="D62" s="501"/>
      <c r="E62" s="498"/>
      <c r="F62" s="521"/>
      <c r="G62" s="419"/>
      <c r="H62" s="533"/>
      <c r="I62" s="518"/>
      <c r="J62" s="518"/>
      <c r="K62" s="518"/>
      <c r="L62" s="518"/>
      <c r="M62" s="530"/>
    </row>
    <row r="63" spans="1:13" s="191" customFormat="1" ht="13.5" customHeight="1">
      <c r="A63" s="496"/>
      <c r="B63" s="493"/>
      <c r="C63" s="499"/>
      <c r="D63" s="501"/>
      <c r="E63" s="498"/>
      <c r="F63" s="521"/>
      <c r="G63" s="419"/>
      <c r="H63" s="533"/>
      <c r="I63" s="518"/>
      <c r="J63" s="518"/>
      <c r="K63" s="518"/>
      <c r="L63" s="518"/>
      <c r="M63" s="530"/>
    </row>
    <row r="64" spans="1:13" s="191" customFormat="1" ht="13.5" customHeight="1">
      <c r="A64" s="496"/>
      <c r="B64" s="493"/>
      <c r="C64" s="499"/>
      <c r="D64" s="501"/>
      <c r="E64" s="498"/>
      <c r="F64" s="521"/>
      <c r="G64" s="419"/>
      <c r="H64" s="533"/>
      <c r="I64" s="518"/>
      <c r="J64" s="518"/>
      <c r="K64" s="518"/>
      <c r="L64" s="518"/>
      <c r="M64" s="530"/>
    </row>
    <row r="65" spans="1:13" s="191" customFormat="1" ht="13.5" customHeight="1">
      <c r="A65" s="496"/>
      <c r="B65" s="493"/>
      <c r="C65" s="499"/>
      <c r="D65" s="501"/>
      <c r="E65" s="498"/>
      <c r="F65" s="521"/>
      <c r="G65" s="419"/>
      <c r="H65" s="533"/>
      <c r="I65" s="518"/>
      <c r="J65" s="518"/>
      <c r="K65" s="518"/>
      <c r="L65" s="518"/>
      <c r="M65" s="530"/>
    </row>
    <row r="66" spans="1:13" s="191" customFormat="1" ht="13.5" customHeight="1">
      <c r="A66" s="496"/>
      <c r="B66" s="493"/>
      <c r="C66" s="499"/>
      <c r="D66" s="501"/>
      <c r="E66" s="498"/>
      <c r="F66" s="521"/>
      <c r="G66" s="419"/>
      <c r="H66" s="533"/>
      <c r="I66" s="518"/>
      <c r="J66" s="518"/>
      <c r="K66" s="518"/>
      <c r="L66" s="518"/>
      <c r="M66" s="530"/>
    </row>
    <row r="67" spans="1:13" s="191" customFormat="1" ht="13.5" customHeight="1">
      <c r="A67" s="496"/>
      <c r="B67" s="493"/>
      <c r="C67" s="499"/>
      <c r="D67" s="501"/>
      <c r="E67" s="498"/>
      <c r="F67" s="521"/>
      <c r="G67" s="419"/>
      <c r="H67" s="533"/>
      <c r="I67" s="518"/>
      <c r="J67" s="518"/>
      <c r="K67" s="518"/>
      <c r="L67" s="518"/>
      <c r="M67" s="530"/>
    </row>
    <row r="68" spans="1:13" s="191" customFormat="1" ht="21.75" customHeight="1">
      <c r="A68" s="496"/>
      <c r="B68" s="493"/>
      <c r="C68" s="499"/>
      <c r="D68" s="501"/>
      <c r="E68" s="498"/>
      <c r="F68" s="521"/>
      <c r="G68" s="419"/>
      <c r="H68" s="533"/>
      <c r="I68" s="518"/>
      <c r="J68" s="518"/>
      <c r="K68" s="518"/>
      <c r="L68" s="518"/>
      <c r="M68" s="530"/>
    </row>
    <row r="69" spans="1:13" s="191" customFormat="1" ht="51.75" customHeight="1">
      <c r="A69" s="496"/>
      <c r="B69" s="493"/>
      <c r="C69" s="499"/>
      <c r="D69" s="501"/>
      <c r="E69" s="498"/>
      <c r="F69" s="521"/>
      <c r="G69" s="419"/>
      <c r="H69" s="533"/>
      <c r="I69" s="518"/>
      <c r="J69" s="518"/>
      <c r="K69" s="518"/>
      <c r="L69" s="518"/>
      <c r="M69" s="530"/>
    </row>
    <row r="70" spans="1:13" s="191" customFormat="1" ht="13.5" customHeight="1">
      <c r="A70" s="496">
        <f>'7. Mapa Final'!A70</f>
        <v>7</v>
      </c>
      <c r="B70" s="493" t="str">
        <f>'7. Mapa Final'!B70</f>
        <v>Que exista la evidencia de incumplimiento antisoborno por personal del proceso de MIF en el GPEI.</v>
      </c>
      <c r="C70" s="499" t="str">
        <f>'7. Mapa Final'!C70</f>
        <v>Cuando personal que hace parte del proceso y con la capacidad de toma de decisiones o de influir en ellas, se vea incolucrado en un acto de soborno.</v>
      </c>
      <c r="D70" s="500" t="str">
        <f>'7. Mapa Final'!J70</f>
        <v>Muy Baja - 1</v>
      </c>
      <c r="E70" s="497" t="str">
        <f>'7. Mapa Final'!K70</f>
        <v>Moderado - 3</v>
      </c>
      <c r="F70" s="521" t="str">
        <f>'7. Mapa Final'!M70</f>
        <v>Moderado - 3</v>
      </c>
      <c r="G70" s="419"/>
      <c r="H70" s="532" t="s">
        <v>646</v>
      </c>
      <c r="I70" s="518" t="s">
        <v>634</v>
      </c>
      <c r="J70" s="518"/>
      <c r="K70" s="517">
        <v>45292</v>
      </c>
      <c r="L70" s="517">
        <v>45382</v>
      </c>
      <c r="M70" s="520" t="s">
        <v>647</v>
      </c>
    </row>
    <row r="71" spans="1:13" s="191" customFormat="1" ht="13.5" customHeight="1">
      <c r="A71" s="496"/>
      <c r="B71" s="493"/>
      <c r="C71" s="499"/>
      <c r="D71" s="501"/>
      <c r="E71" s="498"/>
      <c r="F71" s="521"/>
      <c r="G71" s="419"/>
      <c r="H71" s="533"/>
      <c r="I71" s="518"/>
      <c r="J71" s="518"/>
      <c r="K71" s="518"/>
      <c r="L71" s="518"/>
      <c r="M71" s="520"/>
    </row>
    <row r="72" spans="1:13" s="191" customFormat="1" ht="13.5" customHeight="1">
      <c r="A72" s="496"/>
      <c r="B72" s="493"/>
      <c r="C72" s="499"/>
      <c r="D72" s="501"/>
      <c r="E72" s="498"/>
      <c r="F72" s="521"/>
      <c r="G72" s="419"/>
      <c r="H72" s="533"/>
      <c r="I72" s="518"/>
      <c r="J72" s="518"/>
      <c r="K72" s="518"/>
      <c r="L72" s="518"/>
      <c r="M72" s="520"/>
    </row>
    <row r="73" spans="1:13" s="191" customFormat="1" ht="13.5" customHeight="1">
      <c r="A73" s="496"/>
      <c r="B73" s="493"/>
      <c r="C73" s="499"/>
      <c r="D73" s="501"/>
      <c r="E73" s="498"/>
      <c r="F73" s="521"/>
      <c r="G73" s="419"/>
      <c r="H73" s="533"/>
      <c r="I73" s="518"/>
      <c r="J73" s="518"/>
      <c r="K73" s="518"/>
      <c r="L73" s="518"/>
      <c r="M73" s="520"/>
    </row>
    <row r="74" spans="1:13" s="191" customFormat="1" ht="13.5" customHeight="1">
      <c r="A74" s="496"/>
      <c r="B74" s="493"/>
      <c r="C74" s="499"/>
      <c r="D74" s="501"/>
      <c r="E74" s="498"/>
      <c r="F74" s="521"/>
      <c r="G74" s="419"/>
      <c r="H74" s="533"/>
      <c r="I74" s="518"/>
      <c r="J74" s="518"/>
      <c r="K74" s="518"/>
      <c r="L74" s="518"/>
      <c r="M74" s="520"/>
    </row>
    <row r="75" spans="1:13" s="191" customFormat="1" ht="13.5" customHeight="1">
      <c r="A75" s="496"/>
      <c r="B75" s="493"/>
      <c r="C75" s="499"/>
      <c r="D75" s="501"/>
      <c r="E75" s="498"/>
      <c r="F75" s="521"/>
      <c r="G75" s="419"/>
      <c r="H75" s="533"/>
      <c r="I75" s="518"/>
      <c r="J75" s="518"/>
      <c r="K75" s="518"/>
      <c r="L75" s="518"/>
      <c r="M75" s="520"/>
    </row>
    <row r="76" spans="1:13" s="191" customFormat="1" ht="13.5" customHeight="1">
      <c r="A76" s="496"/>
      <c r="B76" s="493"/>
      <c r="C76" s="499"/>
      <c r="D76" s="501"/>
      <c r="E76" s="498"/>
      <c r="F76" s="521"/>
      <c r="G76" s="419"/>
      <c r="H76" s="533"/>
      <c r="I76" s="518"/>
      <c r="J76" s="518"/>
      <c r="K76" s="518"/>
      <c r="L76" s="518"/>
      <c r="M76" s="520"/>
    </row>
    <row r="77" spans="1:13" s="191" customFormat="1" ht="13.5" customHeight="1">
      <c r="A77" s="496"/>
      <c r="B77" s="493"/>
      <c r="C77" s="499"/>
      <c r="D77" s="501"/>
      <c r="E77" s="498"/>
      <c r="F77" s="521"/>
      <c r="G77" s="419"/>
      <c r="H77" s="533"/>
      <c r="I77" s="518"/>
      <c r="J77" s="518"/>
      <c r="K77" s="518"/>
      <c r="L77" s="518"/>
      <c r="M77" s="520"/>
    </row>
    <row r="78" spans="1:13" s="191" customFormat="1" ht="21.75" customHeight="1">
      <c r="A78" s="496"/>
      <c r="B78" s="493"/>
      <c r="C78" s="499"/>
      <c r="D78" s="501"/>
      <c r="E78" s="498"/>
      <c r="F78" s="521"/>
      <c r="G78" s="419"/>
      <c r="H78" s="533"/>
      <c r="I78" s="518"/>
      <c r="J78" s="518"/>
      <c r="K78" s="518"/>
      <c r="L78" s="518"/>
      <c r="M78" s="520"/>
    </row>
    <row r="79" spans="1:13" s="191" customFormat="1" ht="32.25" customHeight="1">
      <c r="A79" s="496"/>
      <c r="B79" s="493"/>
      <c r="C79" s="499"/>
      <c r="D79" s="501"/>
      <c r="E79" s="498"/>
      <c r="F79" s="521"/>
      <c r="G79" s="419"/>
      <c r="H79" s="533"/>
      <c r="I79" s="518"/>
      <c r="J79" s="518"/>
      <c r="K79" s="518"/>
      <c r="L79" s="518"/>
      <c r="M79" s="520"/>
    </row>
    <row r="80" spans="1:13" s="191" customFormat="1" ht="13.5" customHeight="1">
      <c r="A80" s="496">
        <f>'7. Mapa Final'!A80</f>
        <v>0</v>
      </c>
      <c r="B80" s="493">
        <f>'7. Mapa Final'!B80</f>
        <v>0</v>
      </c>
      <c r="C80" s="499">
        <f>'7. Mapa Final'!C80</f>
        <v>0</v>
      </c>
      <c r="D80" s="500" t="str">
        <f>'7. Mapa Final'!J80</f>
        <v>Muy Baja - 1</v>
      </c>
      <c r="E80" s="497" t="str">
        <f>'7. Mapa Final'!K80</f>
        <v>Menor - 2</v>
      </c>
      <c r="F80" s="521" t="str">
        <f>'7. Mapa Final'!M80</f>
        <v>Bajo - 2</v>
      </c>
      <c r="G80" s="419"/>
      <c r="H80" s="499"/>
      <c r="I80" s="518" t="s">
        <v>634</v>
      </c>
      <c r="J80" s="518"/>
      <c r="K80" s="517">
        <v>45292</v>
      </c>
      <c r="L80" s="517">
        <v>45382</v>
      </c>
      <c r="M80" s="520"/>
    </row>
    <row r="81" spans="1:13" s="191" customFormat="1" ht="13.5" customHeight="1">
      <c r="A81" s="496"/>
      <c r="B81" s="493"/>
      <c r="C81" s="499"/>
      <c r="D81" s="501"/>
      <c r="E81" s="498"/>
      <c r="F81" s="521"/>
      <c r="G81" s="419"/>
      <c r="H81" s="499"/>
      <c r="I81" s="518"/>
      <c r="J81" s="518"/>
      <c r="K81" s="518"/>
      <c r="L81" s="518"/>
      <c r="M81" s="520"/>
    </row>
    <row r="82" spans="1:13" s="191" customFormat="1" ht="13.5" customHeight="1">
      <c r="A82" s="496"/>
      <c r="B82" s="493"/>
      <c r="C82" s="499"/>
      <c r="D82" s="501"/>
      <c r="E82" s="498"/>
      <c r="F82" s="521"/>
      <c r="G82" s="419"/>
      <c r="H82" s="499"/>
      <c r="I82" s="518"/>
      <c r="J82" s="518"/>
      <c r="K82" s="518"/>
      <c r="L82" s="518"/>
      <c r="M82" s="520"/>
    </row>
    <row r="83" spans="1:13" s="191" customFormat="1" ht="13.5" customHeight="1">
      <c r="A83" s="496"/>
      <c r="B83" s="493"/>
      <c r="C83" s="499"/>
      <c r="D83" s="501"/>
      <c r="E83" s="498"/>
      <c r="F83" s="521"/>
      <c r="G83" s="419"/>
      <c r="H83" s="499"/>
      <c r="I83" s="518"/>
      <c r="J83" s="518"/>
      <c r="K83" s="518"/>
      <c r="L83" s="518"/>
      <c r="M83" s="520"/>
    </row>
    <row r="84" spans="1:13" s="191" customFormat="1" ht="13.5" customHeight="1">
      <c r="A84" s="496"/>
      <c r="B84" s="493"/>
      <c r="C84" s="499"/>
      <c r="D84" s="501"/>
      <c r="E84" s="498"/>
      <c r="F84" s="521"/>
      <c r="G84" s="419"/>
      <c r="H84" s="499"/>
      <c r="I84" s="518"/>
      <c r="J84" s="518"/>
      <c r="K84" s="518"/>
      <c r="L84" s="518"/>
      <c r="M84" s="520"/>
    </row>
    <row r="85" spans="1:13" s="191" customFormat="1" ht="13.5" customHeight="1">
      <c r="A85" s="496"/>
      <c r="B85" s="493"/>
      <c r="C85" s="499"/>
      <c r="D85" s="501"/>
      <c r="E85" s="498"/>
      <c r="F85" s="521"/>
      <c r="G85" s="419"/>
      <c r="H85" s="499"/>
      <c r="I85" s="518"/>
      <c r="J85" s="518"/>
      <c r="K85" s="518"/>
      <c r="L85" s="518"/>
      <c r="M85" s="520"/>
    </row>
    <row r="86" spans="1:13" s="191" customFormat="1" ht="13.5" customHeight="1">
      <c r="A86" s="496"/>
      <c r="B86" s="493"/>
      <c r="C86" s="499"/>
      <c r="D86" s="501"/>
      <c r="E86" s="498"/>
      <c r="F86" s="521"/>
      <c r="G86" s="419"/>
      <c r="H86" s="499"/>
      <c r="I86" s="518"/>
      <c r="J86" s="518"/>
      <c r="K86" s="518"/>
      <c r="L86" s="518"/>
      <c r="M86" s="520"/>
    </row>
    <row r="87" spans="1:13" s="191" customFormat="1" ht="13.5" customHeight="1">
      <c r="A87" s="496"/>
      <c r="B87" s="493"/>
      <c r="C87" s="499"/>
      <c r="D87" s="501"/>
      <c r="E87" s="498"/>
      <c r="F87" s="521"/>
      <c r="G87" s="419"/>
      <c r="H87" s="499"/>
      <c r="I87" s="518"/>
      <c r="J87" s="518"/>
      <c r="K87" s="518"/>
      <c r="L87" s="518"/>
      <c r="M87" s="520"/>
    </row>
    <row r="88" spans="1:13" s="191" customFormat="1" ht="21.75" customHeight="1">
      <c r="A88" s="496"/>
      <c r="B88" s="493"/>
      <c r="C88" s="499"/>
      <c r="D88" s="501"/>
      <c r="E88" s="498"/>
      <c r="F88" s="521"/>
      <c r="G88" s="419"/>
      <c r="H88" s="499"/>
      <c r="I88" s="518"/>
      <c r="J88" s="518"/>
      <c r="K88" s="518"/>
      <c r="L88" s="518"/>
      <c r="M88" s="520"/>
    </row>
    <row r="89" spans="1:13" s="191" customFormat="1" ht="21.75" customHeight="1">
      <c r="A89" s="496"/>
      <c r="B89" s="493"/>
      <c r="C89" s="499"/>
      <c r="D89" s="501"/>
      <c r="E89" s="498"/>
      <c r="F89" s="521"/>
      <c r="G89" s="419"/>
      <c r="H89" s="499"/>
      <c r="I89" s="518"/>
      <c r="J89" s="518"/>
      <c r="K89" s="518"/>
      <c r="L89" s="518"/>
      <c r="M89" s="520"/>
    </row>
  </sheetData>
  <mergeCells count="121">
    <mergeCell ref="A70:A79"/>
    <mergeCell ref="J80:J89"/>
    <mergeCell ref="K80:K89"/>
    <mergeCell ref="L80:L89"/>
    <mergeCell ref="M80:M89"/>
    <mergeCell ref="F70:F79"/>
    <mergeCell ref="G70:G79"/>
    <mergeCell ref="H70:H79"/>
    <mergeCell ref="I70:I79"/>
    <mergeCell ref="J70:J79"/>
    <mergeCell ref="A80:A89"/>
    <mergeCell ref="B80:B89"/>
    <mergeCell ref="C80:C89"/>
    <mergeCell ref="D80:D89"/>
    <mergeCell ref="E80:E89"/>
    <mergeCell ref="F80:F89"/>
    <mergeCell ref="G80:G89"/>
    <mergeCell ref="H80:H89"/>
    <mergeCell ref="I80:I89"/>
    <mergeCell ref="B70:B79"/>
    <mergeCell ref="C70:C79"/>
    <mergeCell ref="D70:D79"/>
    <mergeCell ref="E70:E79"/>
    <mergeCell ref="I60:I69"/>
    <mergeCell ref="J60:J69"/>
    <mergeCell ref="K60:K69"/>
    <mergeCell ref="L60:L69"/>
    <mergeCell ref="M60:M69"/>
    <mergeCell ref="K70:K79"/>
    <mergeCell ref="L70:L79"/>
    <mergeCell ref="M70:M79"/>
    <mergeCell ref="A9:G9"/>
    <mergeCell ref="H20:H29"/>
    <mergeCell ref="A60:A69"/>
    <mergeCell ref="B60:B69"/>
    <mergeCell ref="C60:C69"/>
    <mergeCell ref="D60:D69"/>
    <mergeCell ref="E60:E69"/>
    <mergeCell ref="F60:F69"/>
    <mergeCell ref="G60:G69"/>
    <mergeCell ref="H60:H69"/>
    <mergeCell ref="C10:C19"/>
    <mergeCell ref="D10:D19"/>
    <mergeCell ref="E10:E19"/>
    <mergeCell ref="F40:F49"/>
    <mergeCell ref="G30:G39"/>
    <mergeCell ref="H30:H39"/>
    <mergeCell ref="B40:B49"/>
    <mergeCell ref="C40:C49"/>
    <mergeCell ref="D30:D39"/>
    <mergeCell ref="E30:E39"/>
    <mergeCell ref="D40:D49"/>
    <mergeCell ref="E40:E49"/>
    <mergeCell ref="J50:J59"/>
    <mergeCell ref="K50:K59"/>
    <mergeCell ref="B30:B39"/>
    <mergeCell ref="L50:L59"/>
    <mergeCell ref="M50:M59"/>
    <mergeCell ref="F10:F19"/>
    <mergeCell ref="G10:G19"/>
    <mergeCell ref="H10:H19"/>
    <mergeCell ref="I10:I19"/>
    <mergeCell ref="J10:J19"/>
    <mergeCell ref="M30:M39"/>
    <mergeCell ref="J40:J49"/>
    <mergeCell ref="K40:K49"/>
    <mergeCell ref="L40:L49"/>
    <mergeCell ref="M40:M49"/>
    <mergeCell ref="J30:J39"/>
    <mergeCell ref="K30:K39"/>
    <mergeCell ref="L30:L39"/>
    <mergeCell ref="I30:I39"/>
    <mergeCell ref="G40:G49"/>
    <mergeCell ref="H40:H49"/>
    <mergeCell ref="I40:I49"/>
    <mergeCell ref="L10:L19"/>
    <mergeCell ref="M10:M19"/>
    <mergeCell ref="K10:K19"/>
    <mergeCell ref="F30:F39"/>
    <mergeCell ref="A50:A59"/>
    <mergeCell ref="B50:B59"/>
    <mergeCell ref="C50:C59"/>
    <mergeCell ref="D50:D59"/>
    <mergeCell ref="E50:E59"/>
    <mergeCell ref="F50:F59"/>
    <mergeCell ref="G50:G59"/>
    <mergeCell ref="H50:H59"/>
    <mergeCell ref="I50:I59"/>
    <mergeCell ref="A20:A29"/>
    <mergeCell ref="C20:C29"/>
    <mergeCell ref="L20:L29"/>
    <mergeCell ref="M20:M29"/>
    <mergeCell ref="F20:F29"/>
    <mergeCell ref="G20:G29"/>
    <mergeCell ref="I20:I29"/>
    <mergeCell ref="J20:J29"/>
    <mergeCell ref="K20:K29"/>
    <mergeCell ref="B10:B19"/>
    <mergeCell ref="A10:A19"/>
    <mergeCell ref="A40:A49"/>
    <mergeCell ref="A30:A39"/>
    <mergeCell ref="E20:E29"/>
    <mergeCell ref="C30:C39"/>
    <mergeCell ref="D20:D29"/>
    <mergeCell ref="K1:M3"/>
    <mergeCell ref="A4:B4"/>
    <mergeCell ref="A5:B5"/>
    <mergeCell ref="C5:M5"/>
    <mergeCell ref="C4:M4"/>
    <mergeCell ref="A1:C3"/>
    <mergeCell ref="D1:J2"/>
    <mergeCell ref="H7:H8"/>
    <mergeCell ref="I7:J7"/>
    <mergeCell ref="K7:L7"/>
    <mergeCell ref="M7:M8"/>
    <mergeCell ref="A6:B6"/>
    <mergeCell ref="A7:C7"/>
    <mergeCell ref="D7:F7"/>
    <mergeCell ref="G7:G8"/>
    <mergeCell ref="C6:M6"/>
    <mergeCell ref="B20:B29"/>
  </mergeCells>
  <conditionalFormatting sqref="A10:B10 D10:E10">
    <cfRule type="containsText" dxfId="687" priority="285" operator="containsText" text="3- Moderado">
      <formula>NOT(ISERROR(SEARCH("3- Moderado",A10)))</formula>
    </cfRule>
    <cfRule type="containsText" dxfId="686" priority="286" operator="containsText" text="6- Moderado">
      <formula>NOT(ISERROR(SEARCH("6- Moderado",A10)))</formula>
    </cfRule>
    <cfRule type="containsText" dxfId="685" priority="287" operator="containsText" text="4- Moderado">
      <formula>NOT(ISERROR(SEARCH("4- Moderado",A10)))</formula>
    </cfRule>
    <cfRule type="containsText" dxfId="684" priority="288" operator="containsText" text="3- Bajo">
      <formula>NOT(ISERROR(SEARCH("3- Bajo",A10)))</formula>
    </cfRule>
    <cfRule type="containsText" dxfId="683" priority="289" operator="containsText" text="4- Bajo">
      <formula>NOT(ISERROR(SEARCH("4- Bajo",A10)))</formula>
    </cfRule>
    <cfRule type="containsText" dxfId="682" priority="290" operator="containsText" text="1- Bajo">
      <formula>NOT(ISERROR(SEARCH("1- Bajo",A10)))</formula>
    </cfRule>
  </conditionalFormatting>
  <conditionalFormatting sqref="D10:D19">
    <cfRule type="containsText" dxfId="681" priority="275" operator="containsText" text="Muy Alta">
      <formula>NOT(ISERROR(SEARCH("Muy Alta",D10)))</formula>
    </cfRule>
    <cfRule type="containsText" dxfId="680" priority="276" operator="containsText" text="Alta">
      <formula>NOT(ISERROR(SEARCH("Alta",D10)))</formula>
    </cfRule>
    <cfRule type="containsText" dxfId="679" priority="277" operator="containsText" text="Baja">
      <formula>NOT(ISERROR(SEARCH("Baja",D10)))</formula>
    </cfRule>
    <cfRule type="containsText" dxfId="678" priority="278" operator="containsText" text="Muy Baja">
      <formula>NOT(ISERROR(SEARCH("Muy Baja",D10)))</formula>
    </cfRule>
    <cfRule type="containsText" dxfId="677" priority="280" operator="containsText" text="Media">
      <formula>NOT(ISERROR(SEARCH("Media",D10)))</formula>
    </cfRule>
  </conditionalFormatting>
  <conditionalFormatting sqref="E10:E19">
    <cfRule type="containsText" dxfId="676" priority="271" operator="containsText" text="Catastrófico">
      <formula>NOT(ISERROR(SEARCH("Catastrófico",E10)))</formula>
    </cfRule>
    <cfRule type="containsText" dxfId="675" priority="272" operator="containsText" text="Mayor">
      <formula>NOT(ISERROR(SEARCH("Mayor",E10)))</formula>
    </cfRule>
    <cfRule type="containsText" dxfId="674" priority="273" operator="containsText" text="Menor">
      <formula>NOT(ISERROR(SEARCH("Menor",E10)))</formula>
    </cfRule>
    <cfRule type="containsText" dxfId="673" priority="274" operator="containsText" text="Leve">
      <formula>NOT(ISERROR(SEARCH("Leve",E10)))</formula>
    </cfRule>
  </conditionalFormatting>
  <conditionalFormatting sqref="E10:F19">
    <cfRule type="containsText" dxfId="672" priority="279" operator="containsText" text="Moderado">
      <formula>NOT(ISERROR(SEARCH("Moderado",E10)))</formula>
    </cfRule>
  </conditionalFormatting>
  <conditionalFormatting sqref="F10:F19">
    <cfRule type="colorScale" priority="291">
      <colorScale>
        <cfvo type="min"/>
        <cfvo type="max"/>
        <color rgb="FFFF7128"/>
        <color rgb="FFFFEF9C"/>
      </colorScale>
    </cfRule>
  </conditionalFormatting>
  <conditionalFormatting sqref="F10:F19">
    <cfRule type="containsText" dxfId="671" priority="281" operator="containsText" text="Bajo">
      <formula>NOT(ISERROR(SEARCH("Bajo",F10)))</formula>
    </cfRule>
    <cfRule type="containsText" dxfId="670" priority="282" operator="containsText" text="Moderado">
      <formula>NOT(ISERROR(SEARCH("Moderado",F10)))</formula>
    </cfRule>
    <cfRule type="containsText" dxfId="669" priority="283" operator="containsText" text="Alto">
      <formula>NOT(ISERROR(SEARCH("Alto",F10)))</formula>
    </cfRule>
    <cfRule type="containsText" dxfId="668" priority="284" operator="containsText" text="Extremo">
      <formula>NOT(ISERROR(SEARCH("Extremo",F10)))</formula>
    </cfRule>
  </conditionalFormatting>
  <conditionalFormatting sqref="A20:B20 D20:E20">
    <cfRule type="containsText" dxfId="667" priority="258" operator="containsText" text="3- Moderado">
      <formula>NOT(ISERROR(SEARCH("3- Moderado",A20)))</formula>
    </cfRule>
    <cfRule type="containsText" dxfId="666" priority="259" operator="containsText" text="6- Moderado">
      <formula>NOT(ISERROR(SEARCH("6- Moderado",A20)))</formula>
    </cfRule>
    <cfRule type="containsText" dxfId="665" priority="260" operator="containsText" text="4- Moderado">
      <formula>NOT(ISERROR(SEARCH("4- Moderado",A20)))</formula>
    </cfRule>
    <cfRule type="containsText" dxfId="664" priority="261" operator="containsText" text="3- Bajo">
      <formula>NOT(ISERROR(SEARCH("3- Bajo",A20)))</formula>
    </cfRule>
    <cfRule type="containsText" dxfId="663" priority="262" operator="containsText" text="4- Bajo">
      <formula>NOT(ISERROR(SEARCH("4- Bajo",A20)))</formula>
    </cfRule>
    <cfRule type="containsText" dxfId="662" priority="263" operator="containsText" text="1- Bajo">
      <formula>NOT(ISERROR(SEARCH("1- Bajo",A20)))</formula>
    </cfRule>
  </conditionalFormatting>
  <conditionalFormatting sqref="D20:D29">
    <cfRule type="containsText" dxfId="661" priority="248" operator="containsText" text="Muy Alta">
      <formula>NOT(ISERROR(SEARCH("Muy Alta",D20)))</formula>
    </cfRule>
    <cfRule type="containsText" dxfId="660" priority="249" operator="containsText" text="Alta">
      <formula>NOT(ISERROR(SEARCH("Alta",D20)))</formula>
    </cfRule>
    <cfRule type="containsText" dxfId="659" priority="250" operator="containsText" text="Baja">
      <formula>NOT(ISERROR(SEARCH("Baja",D20)))</formula>
    </cfRule>
    <cfRule type="containsText" dxfId="658" priority="251" operator="containsText" text="Muy Baja">
      <formula>NOT(ISERROR(SEARCH("Muy Baja",D20)))</formula>
    </cfRule>
    <cfRule type="containsText" dxfId="657" priority="253" operator="containsText" text="Media">
      <formula>NOT(ISERROR(SEARCH("Media",D20)))</formula>
    </cfRule>
  </conditionalFormatting>
  <conditionalFormatting sqref="E20:E29">
    <cfRule type="containsText" dxfId="656" priority="244" operator="containsText" text="Catastrófico">
      <formula>NOT(ISERROR(SEARCH("Catastrófico",E20)))</formula>
    </cfRule>
    <cfRule type="containsText" dxfId="655" priority="245" operator="containsText" text="Mayor">
      <formula>NOT(ISERROR(SEARCH("Mayor",E20)))</formula>
    </cfRule>
    <cfRule type="containsText" dxfId="654" priority="246" operator="containsText" text="Menor">
      <formula>NOT(ISERROR(SEARCH("Menor",E20)))</formula>
    </cfRule>
    <cfRule type="containsText" dxfId="653" priority="247" operator="containsText" text="Leve">
      <formula>NOT(ISERROR(SEARCH("Leve",E20)))</formula>
    </cfRule>
  </conditionalFormatting>
  <conditionalFormatting sqref="E20:F29">
    <cfRule type="containsText" dxfId="652" priority="252" operator="containsText" text="Moderado">
      <formula>NOT(ISERROR(SEARCH("Moderado",E20)))</formula>
    </cfRule>
  </conditionalFormatting>
  <conditionalFormatting sqref="F20:F29">
    <cfRule type="colorScale" priority="264">
      <colorScale>
        <cfvo type="min"/>
        <cfvo type="max"/>
        <color rgb="FFFF7128"/>
        <color rgb="FFFFEF9C"/>
      </colorScale>
    </cfRule>
  </conditionalFormatting>
  <conditionalFormatting sqref="F20:F29">
    <cfRule type="containsText" dxfId="651" priority="254" operator="containsText" text="Bajo">
      <formula>NOT(ISERROR(SEARCH("Bajo",F20)))</formula>
    </cfRule>
    <cfRule type="containsText" dxfId="650" priority="255" operator="containsText" text="Moderado">
      <formula>NOT(ISERROR(SEARCH("Moderado",F20)))</formula>
    </cfRule>
    <cfRule type="containsText" dxfId="649" priority="256" operator="containsText" text="Alto">
      <formula>NOT(ISERROR(SEARCH("Alto",F20)))</formula>
    </cfRule>
    <cfRule type="containsText" dxfId="648" priority="257" operator="containsText" text="Extremo">
      <formula>NOT(ISERROR(SEARCH("Extremo",F20)))</formula>
    </cfRule>
  </conditionalFormatting>
  <conditionalFormatting sqref="A30:B30 D30:E30">
    <cfRule type="containsText" dxfId="647" priority="237" operator="containsText" text="3- Moderado">
      <formula>NOT(ISERROR(SEARCH("3- Moderado",A30)))</formula>
    </cfRule>
    <cfRule type="containsText" dxfId="646" priority="238" operator="containsText" text="6- Moderado">
      <formula>NOT(ISERROR(SEARCH("6- Moderado",A30)))</formula>
    </cfRule>
    <cfRule type="containsText" dxfId="645" priority="239" operator="containsText" text="4- Moderado">
      <formula>NOT(ISERROR(SEARCH("4- Moderado",A30)))</formula>
    </cfRule>
    <cfRule type="containsText" dxfId="644" priority="240" operator="containsText" text="3- Bajo">
      <formula>NOT(ISERROR(SEARCH("3- Bajo",A30)))</formula>
    </cfRule>
    <cfRule type="containsText" dxfId="643" priority="241" operator="containsText" text="4- Bajo">
      <formula>NOT(ISERROR(SEARCH("4- Bajo",A30)))</formula>
    </cfRule>
    <cfRule type="containsText" dxfId="642" priority="242" operator="containsText" text="1- Bajo">
      <formula>NOT(ISERROR(SEARCH("1- Bajo",A30)))</formula>
    </cfRule>
  </conditionalFormatting>
  <conditionalFormatting sqref="D30:D39">
    <cfRule type="containsText" dxfId="641" priority="227" operator="containsText" text="Muy Alta">
      <formula>NOT(ISERROR(SEARCH("Muy Alta",D30)))</formula>
    </cfRule>
    <cfRule type="containsText" dxfId="640" priority="228" operator="containsText" text="Alta">
      <formula>NOT(ISERROR(SEARCH("Alta",D30)))</formula>
    </cfRule>
    <cfRule type="containsText" dxfId="639" priority="229" operator="containsText" text="Baja">
      <formula>NOT(ISERROR(SEARCH("Baja",D30)))</formula>
    </cfRule>
    <cfRule type="containsText" dxfId="638" priority="230" operator="containsText" text="Muy Baja">
      <formula>NOT(ISERROR(SEARCH("Muy Baja",D30)))</formula>
    </cfRule>
    <cfRule type="containsText" dxfId="637" priority="232" operator="containsText" text="Media">
      <formula>NOT(ISERROR(SEARCH("Media",D30)))</formula>
    </cfRule>
  </conditionalFormatting>
  <conditionalFormatting sqref="E30:E39">
    <cfRule type="containsText" dxfId="636" priority="223" operator="containsText" text="Catastrófico">
      <formula>NOT(ISERROR(SEARCH("Catastrófico",E30)))</formula>
    </cfRule>
    <cfRule type="containsText" dxfId="635" priority="224" operator="containsText" text="Mayor">
      <formula>NOT(ISERROR(SEARCH("Mayor",E30)))</formula>
    </cfRule>
    <cfRule type="containsText" dxfId="634" priority="225" operator="containsText" text="Menor">
      <formula>NOT(ISERROR(SEARCH("Menor",E30)))</formula>
    </cfRule>
    <cfRule type="containsText" dxfId="633" priority="226" operator="containsText" text="Leve">
      <formula>NOT(ISERROR(SEARCH("Leve",E30)))</formula>
    </cfRule>
  </conditionalFormatting>
  <conditionalFormatting sqref="E30:F39">
    <cfRule type="containsText" dxfId="632" priority="231" operator="containsText" text="Moderado">
      <formula>NOT(ISERROR(SEARCH("Moderado",E30)))</formula>
    </cfRule>
  </conditionalFormatting>
  <conditionalFormatting sqref="F30:F39">
    <cfRule type="colorScale" priority="243">
      <colorScale>
        <cfvo type="min"/>
        <cfvo type="max"/>
        <color rgb="FFFF7128"/>
        <color rgb="FFFFEF9C"/>
      </colorScale>
    </cfRule>
  </conditionalFormatting>
  <conditionalFormatting sqref="F30:F39">
    <cfRule type="containsText" dxfId="631" priority="233" operator="containsText" text="Bajo">
      <formula>NOT(ISERROR(SEARCH("Bajo",F30)))</formula>
    </cfRule>
    <cfRule type="containsText" dxfId="630" priority="234" operator="containsText" text="Moderado">
      <formula>NOT(ISERROR(SEARCH("Moderado",F30)))</formula>
    </cfRule>
    <cfRule type="containsText" dxfId="629" priority="235" operator="containsText" text="Alto">
      <formula>NOT(ISERROR(SEARCH("Alto",F30)))</formula>
    </cfRule>
    <cfRule type="containsText" dxfId="628" priority="236" operator="containsText" text="Extremo">
      <formula>NOT(ISERROR(SEARCH("Extremo",F30)))</formula>
    </cfRule>
  </conditionalFormatting>
  <conditionalFormatting sqref="A40:B40 D40:E40">
    <cfRule type="containsText" dxfId="627" priority="216" operator="containsText" text="3- Moderado">
      <formula>NOT(ISERROR(SEARCH("3- Moderado",A40)))</formula>
    </cfRule>
    <cfRule type="containsText" dxfId="626" priority="217" operator="containsText" text="6- Moderado">
      <formula>NOT(ISERROR(SEARCH("6- Moderado",A40)))</formula>
    </cfRule>
    <cfRule type="containsText" dxfId="625" priority="218" operator="containsText" text="4- Moderado">
      <formula>NOT(ISERROR(SEARCH("4- Moderado",A40)))</formula>
    </cfRule>
    <cfRule type="containsText" dxfId="624" priority="219" operator="containsText" text="3- Bajo">
      <formula>NOT(ISERROR(SEARCH("3- Bajo",A40)))</formula>
    </cfRule>
    <cfRule type="containsText" dxfId="623" priority="220" operator="containsText" text="4- Bajo">
      <formula>NOT(ISERROR(SEARCH("4- Bajo",A40)))</formula>
    </cfRule>
    <cfRule type="containsText" dxfId="622" priority="221" operator="containsText" text="1- Bajo">
      <formula>NOT(ISERROR(SEARCH("1- Bajo",A40)))</formula>
    </cfRule>
  </conditionalFormatting>
  <conditionalFormatting sqref="D40:D49">
    <cfRule type="containsText" dxfId="621" priority="206" operator="containsText" text="Muy Alta">
      <formula>NOT(ISERROR(SEARCH("Muy Alta",D40)))</formula>
    </cfRule>
    <cfRule type="containsText" dxfId="620" priority="207" operator="containsText" text="Alta">
      <formula>NOT(ISERROR(SEARCH("Alta",D40)))</formula>
    </cfRule>
    <cfRule type="containsText" dxfId="619" priority="208" operator="containsText" text="Baja">
      <formula>NOT(ISERROR(SEARCH("Baja",D40)))</formula>
    </cfRule>
    <cfRule type="containsText" dxfId="618" priority="209" operator="containsText" text="Muy Baja">
      <formula>NOT(ISERROR(SEARCH("Muy Baja",D40)))</formula>
    </cfRule>
    <cfRule type="containsText" dxfId="617" priority="211" operator="containsText" text="Media">
      <formula>NOT(ISERROR(SEARCH("Media",D40)))</formula>
    </cfRule>
  </conditionalFormatting>
  <conditionalFormatting sqref="E40:E49">
    <cfRule type="containsText" dxfId="616" priority="202" operator="containsText" text="Catastrófico">
      <formula>NOT(ISERROR(SEARCH("Catastrófico",E40)))</formula>
    </cfRule>
    <cfRule type="containsText" dxfId="615" priority="203" operator="containsText" text="Mayor">
      <formula>NOT(ISERROR(SEARCH("Mayor",E40)))</formula>
    </cfRule>
    <cfRule type="containsText" dxfId="614" priority="204" operator="containsText" text="Menor">
      <formula>NOT(ISERROR(SEARCH("Menor",E40)))</formula>
    </cfRule>
    <cfRule type="containsText" dxfId="613" priority="205" operator="containsText" text="Leve">
      <formula>NOT(ISERROR(SEARCH("Leve",E40)))</formula>
    </cfRule>
  </conditionalFormatting>
  <conditionalFormatting sqref="E40:F49">
    <cfRule type="containsText" dxfId="612" priority="210" operator="containsText" text="Moderado">
      <formula>NOT(ISERROR(SEARCH("Moderado",E40)))</formula>
    </cfRule>
  </conditionalFormatting>
  <conditionalFormatting sqref="F40:F49">
    <cfRule type="colorScale" priority="222">
      <colorScale>
        <cfvo type="min"/>
        <cfvo type="max"/>
        <color rgb="FFFF7128"/>
        <color rgb="FFFFEF9C"/>
      </colorScale>
    </cfRule>
  </conditionalFormatting>
  <conditionalFormatting sqref="F40:F49">
    <cfRule type="containsText" dxfId="611" priority="212" operator="containsText" text="Bajo">
      <formula>NOT(ISERROR(SEARCH("Bajo",F40)))</formula>
    </cfRule>
    <cfRule type="containsText" dxfId="610" priority="213" operator="containsText" text="Moderado">
      <formula>NOT(ISERROR(SEARCH("Moderado",F40)))</formula>
    </cfRule>
    <cfRule type="containsText" dxfId="609" priority="214" operator="containsText" text="Alto">
      <formula>NOT(ISERROR(SEARCH("Alto",F40)))</formula>
    </cfRule>
    <cfRule type="containsText" dxfId="608" priority="215" operator="containsText" text="Extremo">
      <formula>NOT(ISERROR(SEARCH("Extremo",F40)))</formula>
    </cfRule>
  </conditionalFormatting>
  <conditionalFormatting sqref="A50:B50 D50:E50">
    <cfRule type="containsText" dxfId="607" priority="195" operator="containsText" text="3- Moderado">
      <formula>NOT(ISERROR(SEARCH("3- Moderado",A50)))</formula>
    </cfRule>
    <cfRule type="containsText" dxfId="606" priority="196" operator="containsText" text="6- Moderado">
      <formula>NOT(ISERROR(SEARCH("6- Moderado",A50)))</formula>
    </cfRule>
    <cfRule type="containsText" dxfId="605" priority="197" operator="containsText" text="4- Moderado">
      <formula>NOT(ISERROR(SEARCH("4- Moderado",A50)))</formula>
    </cfRule>
    <cfRule type="containsText" dxfId="604" priority="198" operator="containsText" text="3- Bajo">
      <formula>NOT(ISERROR(SEARCH("3- Bajo",A50)))</formula>
    </cfRule>
    <cfRule type="containsText" dxfId="603" priority="199" operator="containsText" text="4- Bajo">
      <formula>NOT(ISERROR(SEARCH("4- Bajo",A50)))</formula>
    </cfRule>
    <cfRule type="containsText" dxfId="602" priority="200" operator="containsText" text="1- Bajo">
      <formula>NOT(ISERROR(SEARCH("1- Bajo",A50)))</formula>
    </cfRule>
  </conditionalFormatting>
  <conditionalFormatting sqref="D50:D59">
    <cfRule type="containsText" dxfId="601" priority="185" operator="containsText" text="Muy Alta">
      <formula>NOT(ISERROR(SEARCH("Muy Alta",D50)))</formula>
    </cfRule>
    <cfRule type="containsText" dxfId="600" priority="186" operator="containsText" text="Alta">
      <formula>NOT(ISERROR(SEARCH("Alta",D50)))</formula>
    </cfRule>
    <cfRule type="containsText" dxfId="599" priority="187" operator="containsText" text="Baja">
      <formula>NOT(ISERROR(SEARCH("Baja",D50)))</formula>
    </cfRule>
    <cfRule type="containsText" dxfId="598" priority="188" operator="containsText" text="Muy Baja">
      <formula>NOT(ISERROR(SEARCH("Muy Baja",D50)))</formula>
    </cfRule>
    <cfRule type="containsText" dxfId="597" priority="190" operator="containsText" text="Media">
      <formula>NOT(ISERROR(SEARCH("Media",D50)))</formula>
    </cfRule>
  </conditionalFormatting>
  <conditionalFormatting sqref="E50:E59">
    <cfRule type="containsText" dxfId="596" priority="181" operator="containsText" text="Catastrófico">
      <formula>NOT(ISERROR(SEARCH("Catastrófico",E50)))</formula>
    </cfRule>
    <cfRule type="containsText" dxfId="595" priority="182" operator="containsText" text="Mayor">
      <formula>NOT(ISERROR(SEARCH("Mayor",E50)))</formula>
    </cfRule>
    <cfRule type="containsText" dxfId="594" priority="183" operator="containsText" text="Menor">
      <formula>NOT(ISERROR(SEARCH("Menor",E50)))</formula>
    </cfRule>
    <cfRule type="containsText" dxfId="593" priority="184" operator="containsText" text="Leve">
      <formula>NOT(ISERROR(SEARCH("Leve",E50)))</formula>
    </cfRule>
  </conditionalFormatting>
  <conditionalFormatting sqref="E50:F59">
    <cfRule type="containsText" dxfId="592" priority="189" operator="containsText" text="Moderado">
      <formula>NOT(ISERROR(SEARCH("Moderado",E50)))</formula>
    </cfRule>
  </conditionalFormatting>
  <conditionalFormatting sqref="F50:F59">
    <cfRule type="colorScale" priority="201">
      <colorScale>
        <cfvo type="min"/>
        <cfvo type="max"/>
        <color rgb="FFFF7128"/>
        <color rgb="FFFFEF9C"/>
      </colorScale>
    </cfRule>
  </conditionalFormatting>
  <conditionalFormatting sqref="F50:F59">
    <cfRule type="containsText" dxfId="591" priority="191" operator="containsText" text="Bajo">
      <formula>NOT(ISERROR(SEARCH("Bajo",F50)))</formula>
    </cfRule>
    <cfRule type="containsText" dxfId="590" priority="192" operator="containsText" text="Moderado">
      <formula>NOT(ISERROR(SEARCH("Moderado",F50)))</formula>
    </cfRule>
    <cfRule type="containsText" dxfId="589" priority="193" operator="containsText" text="Alto">
      <formula>NOT(ISERROR(SEARCH("Alto",F50)))</formula>
    </cfRule>
    <cfRule type="containsText" dxfId="588" priority="194" operator="containsText" text="Extremo">
      <formula>NOT(ISERROR(SEARCH("Extremo",F50)))</formula>
    </cfRule>
  </conditionalFormatting>
  <conditionalFormatting sqref="A60:B60 D60:E60">
    <cfRule type="containsText" dxfId="587" priority="174" operator="containsText" text="3- Moderado">
      <formula>NOT(ISERROR(SEARCH("3- Moderado",A60)))</formula>
    </cfRule>
    <cfRule type="containsText" dxfId="586" priority="175" operator="containsText" text="6- Moderado">
      <formula>NOT(ISERROR(SEARCH("6- Moderado",A60)))</formula>
    </cfRule>
    <cfRule type="containsText" dxfId="585" priority="176" operator="containsText" text="4- Moderado">
      <formula>NOT(ISERROR(SEARCH("4- Moderado",A60)))</formula>
    </cfRule>
    <cfRule type="containsText" dxfId="584" priority="177" operator="containsText" text="3- Bajo">
      <formula>NOT(ISERROR(SEARCH("3- Bajo",A60)))</formula>
    </cfRule>
    <cfRule type="containsText" dxfId="583" priority="178" operator="containsText" text="4- Bajo">
      <formula>NOT(ISERROR(SEARCH("4- Bajo",A60)))</formula>
    </cfRule>
    <cfRule type="containsText" dxfId="582" priority="179" operator="containsText" text="1- Bajo">
      <formula>NOT(ISERROR(SEARCH("1- Bajo",A60)))</formula>
    </cfRule>
  </conditionalFormatting>
  <conditionalFormatting sqref="D60:D69">
    <cfRule type="containsText" dxfId="581" priority="164" operator="containsText" text="Muy Alta">
      <formula>NOT(ISERROR(SEARCH("Muy Alta",D60)))</formula>
    </cfRule>
    <cfRule type="containsText" dxfId="580" priority="165" operator="containsText" text="Alta">
      <formula>NOT(ISERROR(SEARCH("Alta",D60)))</formula>
    </cfRule>
    <cfRule type="containsText" dxfId="579" priority="166" operator="containsText" text="Baja">
      <formula>NOT(ISERROR(SEARCH("Baja",D60)))</formula>
    </cfRule>
    <cfRule type="containsText" dxfId="578" priority="167" operator="containsText" text="Muy Baja">
      <formula>NOT(ISERROR(SEARCH("Muy Baja",D60)))</formula>
    </cfRule>
    <cfRule type="containsText" dxfId="577" priority="169" operator="containsText" text="Media">
      <formula>NOT(ISERROR(SEARCH("Media",D60)))</formula>
    </cfRule>
  </conditionalFormatting>
  <conditionalFormatting sqref="E60:E69">
    <cfRule type="containsText" dxfId="576" priority="160" operator="containsText" text="Catastrófico">
      <formula>NOT(ISERROR(SEARCH("Catastrófico",E60)))</formula>
    </cfRule>
    <cfRule type="containsText" dxfId="575" priority="161" operator="containsText" text="Mayor">
      <formula>NOT(ISERROR(SEARCH("Mayor",E60)))</formula>
    </cfRule>
    <cfRule type="containsText" dxfId="574" priority="162" operator="containsText" text="Menor">
      <formula>NOT(ISERROR(SEARCH("Menor",E60)))</formula>
    </cfRule>
    <cfRule type="containsText" dxfId="573" priority="163" operator="containsText" text="Leve">
      <formula>NOT(ISERROR(SEARCH("Leve",E60)))</formula>
    </cfRule>
  </conditionalFormatting>
  <conditionalFormatting sqref="E60:F69">
    <cfRule type="containsText" dxfId="572" priority="168" operator="containsText" text="Moderado">
      <formula>NOT(ISERROR(SEARCH("Moderado",E60)))</formula>
    </cfRule>
  </conditionalFormatting>
  <conditionalFormatting sqref="F60:F69">
    <cfRule type="colorScale" priority="180">
      <colorScale>
        <cfvo type="min"/>
        <cfvo type="max"/>
        <color rgb="FFFF7128"/>
        <color rgb="FFFFEF9C"/>
      </colorScale>
    </cfRule>
  </conditionalFormatting>
  <conditionalFormatting sqref="F60:F69">
    <cfRule type="containsText" dxfId="571" priority="170" operator="containsText" text="Bajo">
      <formula>NOT(ISERROR(SEARCH("Bajo",F60)))</formula>
    </cfRule>
    <cfRule type="containsText" dxfId="570" priority="171" operator="containsText" text="Moderado">
      <formula>NOT(ISERROR(SEARCH("Moderado",F60)))</formula>
    </cfRule>
    <cfRule type="containsText" dxfId="569" priority="172" operator="containsText" text="Alto">
      <formula>NOT(ISERROR(SEARCH("Alto",F60)))</formula>
    </cfRule>
    <cfRule type="containsText" dxfId="568" priority="173" operator="containsText" text="Extremo">
      <formula>NOT(ISERROR(SEARCH("Extremo",F60)))</formula>
    </cfRule>
  </conditionalFormatting>
  <conditionalFormatting sqref="A70:B70 D70:E70">
    <cfRule type="containsText" dxfId="567" priority="153" operator="containsText" text="3- Moderado">
      <formula>NOT(ISERROR(SEARCH("3- Moderado",A70)))</formula>
    </cfRule>
    <cfRule type="containsText" dxfId="566" priority="154" operator="containsText" text="6- Moderado">
      <formula>NOT(ISERROR(SEARCH("6- Moderado",A70)))</formula>
    </cfRule>
    <cfRule type="containsText" dxfId="565" priority="155" operator="containsText" text="4- Moderado">
      <formula>NOT(ISERROR(SEARCH("4- Moderado",A70)))</formula>
    </cfRule>
    <cfRule type="containsText" dxfId="564" priority="156" operator="containsText" text="3- Bajo">
      <formula>NOT(ISERROR(SEARCH("3- Bajo",A70)))</formula>
    </cfRule>
    <cfRule type="containsText" dxfId="563" priority="157" operator="containsText" text="4- Bajo">
      <formula>NOT(ISERROR(SEARCH("4- Bajo",A70)))</formula>
    </cfRule>
    <cfRule type="containsText" dxfId="562" priority="158" operator="containsText" text="1- Bajo">
      <formula>NOT(ISERROR(SEARCH("1- Bajo",A70)))</formula>
    </cfRule>
  </conditionalFormatting>
  <conditionalFormatting sqref="D70:D79">
    <cfRule type="containsText" dxfId="561" priority="143" operator="containsText" text="Muy Alta">
      <formula>NOT(ISERROR(SEARCH("Muy Alta",D70)))</formula>
    </cfRule>
    <cfRule type="containsText" dxfId="560" priority="144" operator="containsText" text="Alta">
      <formula>NOT(ISERROR(SEARCH("Alta",D70)))</formula>
    </cfRule>
    <cfRule type="containsText" dxfId="559" priority="145" operator="containsText" text="Baja">
      <formula>NOT(ISERROR(SEARCH("Baja",D70)))</formula>
    </cfRule>
    <cfRule type="containsText" dxfId="558" priority="146" operator="containsText" text="Muy Baja">
      <formula>NOT(ISERROR(SEARCH("Muy Baja",D70)))</formula>
    </cfRule>
    <cfRule type="containsText" dxfId="557" priority="148" operator="containsText" text="Media">
      <formula>NOT(ISERROR(SEARCH("Media",D70)))</formula>
    </cfRule>
  </conditionalFormatting>
  <conditionalFormatting sqref="E70:E79">
    <cfRule type="containsText" dxfId="556" priority="139" operator="containsText" text="Catastrófico">
      <formula>NOT(ISERROR(SEARCH("Catastrófico",E70)))</formula>
    </cfRule>
    <cfRule type="containsText" dxfId="555" priority="140" operator="containsText" text="Mayor">
      <formula>NOT(ISERROR(SEARCH("Mayor",E70)))</formula>
    </cfRule>
    <cfRule type="containsText" dxfId="554" priority="141" operator="containsText" text="Menor">
      <formula>NOT(ISERROR(SEARCH("Menor",E70)))</formula>
    </cfRule>
    <cfRule type="containsText" dxfId="553" priority="142" operator="containsText" text="Leve">
      <formula>NOT(ISERROR(SEARCH("Leve",E70)))</formula>
    </cfRule>
  </conditionalFormatting>
  <conditionalFormatting sqref="E70:F79">
    <cfRule type="containsText" dxfId="552" priority="147" operator="containsText" text="Moderado">
      <formula>NOT(ISERROR(SEARCH("Moderado",E70)))</formula>
    </cfRule>
  </conditionalFormatting>
  <conditionalFormatting sqref="F70:F79">
    <cfRule type="colorScale" priority="159">
      <colorScale>
        <cfvo type="min"/>
        <cfvo type="max"/>
        <color rgb="FFFF7128"/>
        <color rgb="FFFFEF9C"/>
      </colorScale>
    </cfRule>
  </conditionalFormatting>
  <conditionalFormatting sqref="F70:F79">
    <cfRule type="containsText" dxfId="551" priority="149" operator="containsText" text="Bajo">
      <formula>NOT(ISERROR(SEARCH("Bajo",F70)))</formula>
    </cfRule>
    <cfRule type="containsText" dxfId="550" priority="150" operator="containsText" text="Moderado">
      <formula>NOT(ISERROR(SEARCH("Moderado",F70)))</formula>
    </cfRule>
    <cfRule type="containsText" dxfId="549" priority="151" operator="containsText" text="Alto">
      <formula>NOT(ISERROR(SEARCH("Alto",F70)))</formula>
    </cfRule>
    <cfRule type="containsText" dxfId="548" priority="152" operator="containsText" text="Extremo">
      <formula>NOT(ISERROR(SEARCH("Extremo",F70)))</formula>
    </cfRule>
  </conditionalFormatting>
  <conditionalFormatting sqref="A80:B80 D80:E80">
    <cfRule type="containsText" dxfId="547" priority="132" operator="containsText" text="3- Moderado">
      <formula>NOT(ISERROR(SEARCH("3- Moderado",A80)))</formula>
    </cfRule>
    <cfRule type="containsText" dxfId="546" priority="133" operator="containsText" text="6- Moderado">
      <formula>NOT(ISERROR(SEARCH("6- Moderado",A80)))</formula>
    </cfRule>
    <cfRule type="containsText" dxfId="545" priority="134" operator="containsText" text="4- Moderado">
      <formula>NOT(ISERROR(SEARCH("4- Moderado",A80)))</formula>
    </cfRule>
    <cfRule type="containsText" dxfId="544" priority="135" operator="containsText" text="3- Bajo">
      <formula>NOT(ISERROR(SEARCH("3- Bajo",A80)))</formula>
    </cfRule>
    <cfRule type="containsText" dxfId="543" priority="136" operator="containsText" text="4- Bajo">
      <formula>NOT(ISERROR(SEARCH("4- Bajo",A80)))</formula>
    </cfRule>
    <cfRule type="containsText" dxfId="542" priority="137" operator="containsText" text="1- Bajo">
      <formula>NOT(ISERROR(SEARCH("1- Bajo",A80)))</formula>
    </cfRule>
  </conditionalFormatting>
  <conditionalFormatting sqref="D80:D89">
    <cfRule type="containsText" dxfId="541" priority="122" operator="containsText" text="Muy Alta">
      <formula>NOT(ISERROR(SEARCH("Muy Alta",D80)))</formula>
    </cfRule>
    <cfRule type="containsText" dxfId="540" priority="123" operator="containsText" text="Alta">
      <formula>NOT(ISERROR(SEARCH("Alta",D80)))</formula>
    </cfRule>
    <cfRule type="containsText" dxfId="539" priority="124" operator="containsText" text="Baja">
      <formula>NOT(ISERROR(SEARCH("Baja",D80)))</formula>
    </cfRule>
    <cfRule type="containsText" dxfId="538" priority="125" operator="containsText" text="Muy Baja">
      <formula>NOT(ISERROR(SEARCH("Muy Baja",D80)))</formula>
    </cfRule>
    <cfRule type="containsText" dxfId="537" priority="127" operator="containsText" text="Media">
      <formula>NOT(ISERROR(SEARCH("Media",D80)))</formula>
    </cfRule>
  </conditionalFormatting>
  <conditionalFormatting sqref="E80:E89">
    <cfRule type="containsText" dxfId="536" priority="118" operator="containsText" text="Catastrófico">
      <formula>NOT(ISERROR(SEARCH("Catastrófico",E80)))</formula>
    </cfRule>
    <cfRule type="containsText" dxfId="535" priority="119" operator="containsText" text="Mayor">
      <formula>NOT(ISERROR(SEARCH("Mayor",E80)))</formula>
    </cfRule>
    <cfRule type="containsText" dxfId="534" priority="120" operator="containsText" text="Menor">
      <formula>NOT(ISERROR(SEARCH("Menor",E80)))</formula>
    </cfRule>
    <cfRule type="containsText" dxfId="533" priority="121" operator="containsText" text="Leve">
      <formula>NOT(ISERROR(SEARCH("Leve",E80)))</formula>
    </cfRule>
  </conditionalFormatting>
  <conditionalFormatting sqref="E80:F89">
    <cfRule type="containsText" dxfId="532" priority="126" operator="containsText" text="Moderado">
      <formula>NOT(ISERROR(SEARCH("Moderado",E80)))</formula>
    </cfRule>
  </conditionalFormatting>
  <conditionalFormatting sqref="F80:F89">
    <cfRule type="colorScale" priority="138">
      <colorScale>
        <cfvo type="min"/>
        <cfvo type="max"/>
        <color rgb="FFFF7128"/>
        <color rgb="FFFFEF9C"/>
      </colorScale>
    </cfRule>
  </conditionalFormatting>
  <conditionalFormatting sqref="F80:F89">
    <cfRule type="containsText" dxfId="531" priority="128" operator="containsText" text="Bajo">
      <formula>NOT(ISERROR(SEARCH("Bajo",F80)))</formula>
    </cfRule>
    <cfRule type="containsText" dxfId="530" priority="129" operator="containsText" text="Moderado">
      <formula>NOT(ISERROR(SEARCH("Moderado",F80)))</formula>
    </cfRule>
    <cfRule type="containsText" dxfId="529" priority="130" operator="containsText" text="Alto">
      <formula>NOT(ISERROR(SEARCH("Alto",F80)))</formula>
    </cfRule>
    <cfRule type="containsText" dxfId="528" priority="131" operator="containsText" text="Extremo">
      <formula>NOT(ISERROR(SEARCH("Extremo",F80)))</formula>
    </cfRule>
  </conditionalFormatting>
  <conditionalFormatting sqref="A7:B7">
    <cfRule type="containsText" dxfId="527" priority="7" operator="containsText" text="3- Moderado">
      <formula>NOT(ISERROR(SEARCH("3- Moderado",A7)))</formula>
    </cfRule>
    <cfRule type="containsText" dxfId="526" priority="8" operator="containsText" text="6- Moderado">
      <formula>NOT(ISERROR(SEARCH("6- Moderado",A7)))</formula>
    </cfRule>
    <cfRule type="containsText" dxfId="525" priority="9" operator="containsText" text="4- Moderado">
      <formula>NOT(ISERROR(SEARCH("4- Moderado",A7)))</formula>
    </cfRule>
    <cfRule type="containsText" dxfId="524" priority="10" operator="containsText" text="3- Bajo">
      <formula>NOT(ISERROR(SEARCH("3- Bajo",A7)))</formula>
    </cfRule>
    <cfRule type="containsText" dxfId="523" priority="11" operator="containsText" text="4- Bajo">
      <formula>NOT(ISERROR(SEARCH("4- Bajo",A7)))</formula>
    </cfRule>
    <cfRule type="containsText" dxfId="522" priority="12" operator="containsText" text="1- Bajo">
      <formula>NOT(ISERROR(SEARCH("1- Bajo",A7)))</formula>
    </cfRule>
  </conditionalFormatting>
  <conditionalFormatting sqref="C8:F8">
    <cfRule type="containsText" dxfId="521" priority="1" operator="containsText" text="3- Moderado">
      <formula>NOT(ISERROR(SEARCH("3- Moderado",C8)))</formula>
    </cfRule>
    <cfRule type="containsText" dxfId="520" priority="2" operator="containsText" text="6- Moderado">
      <formula>NOT(ISERROR(SEARCH("6- Moderado",C8)))</formula>
    </cfRule>
    <cfRule type="containsText" dxfId="519" priority="3" operator="containsText" text="4- Moderado">
      <formula>NOT(ISERROR(SEARCH("4- Moderado",C8)))</formula>
    </cfRule>
    <cfRule type="containsText" dxfId="518" priority="4" operator="containsText" text="3- Bajo">
      <formula>NOT(ISERROR(SEARCH("3- Bajo",C8)))</formula>
    </cfRule>
    <cfRule type="containsText" dxfId="517" priority="5" operator="containsText" text="4- Bajo">
      <formula>NOT(ISERROR(SEARCH("4- Bajo",C8)))</formula>
    </cfRule>
    <cfRule type="containsText" dxfId="516" priority="6" operator="containsText" text="1- Bajo">
      <formula>NOT(ISERROR(SEARCH("1- Bajo",C8)))</formula>
    </cfRule>
  </conditionalFormatting>
  <dataValidations count="4">
    <dataValidation allowBlank="1" showInputMessage="1" showErrorMessage="1" prompt="seleccionar si el responsable de ejecutar las acciones es el nivel central" sqref="J8" xr:uid="{8E24B65E-6E49-4A50-B8D7-7C3BDA0ED357}"/>
    <dataValidation allowBlank="1" showInputMessage="1" showErrorMessage="1" prompt="Seleccionar si el responsable es el responsable de las acciones es el nivel central" sqref="I7:I8" xr:uid="{92030F59-9902-4061-BF0F-EBC4BBDFE37D}"/>
    <dataValidation allowBlank="1" showInputMessage="1" showErrorMessage="1" prompt="Describir las actividades que se van a desarrollar para el proyecto" sqref="H7" xr:uid="{B6EB02E6-9D36-468A-8FCD-B387A7628F96}"/>
    <dataValidation allowBlank="1" showInputMessage="1" showErrorMessage="1" prompt="Registrar qué factor  que ocasina el riesgo: un facot identtficado el contexto._x000a_O  personas, recursos, estilo de direccion , factores externos, , codiciones ambientales" sqref="C8" xr:uid="{CC542075-B44D-44D5-9788-C851277461FD}"/>
  </dataValidations>
  <pageMargins left="0.7" right="0.7" top="0.75" bottom="0.75" header="0.3" footer="0.3"/>
  <pageSetup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'!$S$7:$S$10</xm:f>
          </x14:formula1>
          <xm:sqref>G9:G89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C45D-A5E3-48FB-9F4D-403FDBD4416A}">
  <sheetPr>
    <tabColor theme="7" tint="0.39997558519241921"/>
  </sheetPr>
  <dimension ref="A1:M89"/>
  <sheetViews>
    <sheetView showGridLines="0" topLeftCell="B1" zoomScale="115" zoomScaleNormal="115" workbookViewId="0">
      <selection activeCell="H10" sqref="H10:H19"/>
    </sheetView>
  </sheetViews>
  <sheetFormatPr baseColWidth="10" defaultColWidth="11.42578125" defaultRowHeight="15"/>
  <cols>
    <col min="1" max="1" width="6.140625" style="192" customWidth="1"/>
    <col min="2" max="2" width="22.42578125" style="192" customWidth="1"/>
    <col min="3" max="3" width="42" customWidth="1"/>
    <col min="4" max="4" width="15.5703125" style="193" customWidth="1"/>
    <col min="5" max="5" width="11.5703125" style="194" customWidth="1"/>
    <col min="6" max="6" width="12.7109375" style="194" customWidth="1"/>
    <col min="7" max="7" width="14.140625" customWidth="1"/>
    <col min="8" max="8" width="51.5703125" customWidth="1"/>
    <col min="9" max="9" width="10.5703125" customWidth="1"/>
    <col min="10" max="10" width="11" customWidth="1"/>
    <col min="11" max="11" width="15" customWidth="1"/>
    <col min="12" max="12" width="14.42578125" customWidth="1"/>
    <col min="13" max="13" width="48.28515625" customWidth="1"/>
  </cols>
  <sheetData>
    <row r="1" spans="1:13" s="11" customFormat="1" ht="16.5" customHeight="1">
      <c r="A1" s="460"/>
      <c r="B1" s="460"/>
      <c r="C1" s="460"/>
      <c r="D1" s="506"/>
      <c r="E1" s="506"/>
      <c r="F1" s="506"/>
      <c r="G1" s="506"/>
      <c r="H1" s="506"/>
      <c r="I1" s="506"/>
      <c r="J1" s="506"/>
      <c r="K1" s="502"/>
      <c r="L1" s="502"/>
      <c r="M1" s="502"/>
    </row>
    <row r="2" spans="1:13" s="11" customFormat="1" ht="39.75" customHeight="1">
      <c r="A2" s="460"/>
      <c r="B2" s="460"/>
      <c r="C2" s="460"/>
      <c r="D2" s="506"/>
      <c r="E2" s="506"/>
      <c r="F2" s="506"/>
      <c r="G2" s="506"/>
      <c r="H2" s="506"/>
      <c r="I2" s="506"/>
      <c r="J2" s="506"/>
      <c r="K2" s="502"/>
      <c r="L2" s="502"/>
      <c r="M2" s="502"/>
    </row>
    <row r="3" spans="1:13" s="11" customFormat="1" ht="3" customHeight="1">
      <c r="A3" s="460"/>
      <c r="B3" s="460"/>
      <c r="C3" s="460"/>
      <c r="D3" s="184"/>
      <c r="E3" s="184"/>
      <c r="F3" s="184"/>
      <c r="G3" s="184"/>
      <c r="H3" s="184"/>
      <c r="I3" s="184"/>
      <c r="J3" s="184"/>
      <c r="K3" s="502"/>
      <c r="L3" s="502"/>
      <c r="M3" s="502"/>
    </row>
    <row r="4" spans="1:13" s="11" customFormat="1" ht="21.75" customHeight="1">
      <c r="A4" s="503" t="s">
        <v>406</v>
      </c>
      <c r="B4" s="503"/>
      <c r="C4" s="505" t="str">
        <f>'6. Valoración Controles'!C4:K4</f>
        <v>MEJORAMIENTO INFRAESTRUCTURA FÍSICA</v>
      </c>
      <c r="D4" s="505"/>
      <c r="E4" s="505"/>
      <c r="F4" s="505"/>
      <c r="G4" s="505"/>
      <c r="H4" s="505"/>
      <c r="I4" s="505"/>
      <c r="J4" s="505"/>
      <c r="K4" s="505"/>
      <c r="L4" s="505"/>
      <c r="M4" s="505"/>
    </row>
    <row r="5" spans="1:13" s="11" customFormat="1" ht="40.9" customHeight="1">
      <c r="A5" s="503" t="s">
        <v>408</v>
      </c>
      <c r="B5" s="503"/>
      <c r="C5" s="504"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504"/>
      <c r="E5" s="504"/>
      <c r="F5" s="504"/>
      <c r="G5" s="504"/>
      <c r="H5" s="504"/>
      <c r="I5" s="504"/>
      <c r="J5" s="504"/>
      <c r="K5" s="504"/>
      <c r="L5" s="504"/>
      <c r="M5" s="504"/>
    </row>
    <row r="6" spans="1:13" s="11" customFormat="1" ht="24.75" customHeight="1" thickBot="1">
      <c r="A6" s="503" t="s">
        <v>409</v>
      </c>
      <c r="B6" s="503"/>
      <c r="C6" s="504" t="s">
        <v>410</v>
      </c>
      <c r="D6" s="504"/>
      <c r="E6" s="504"/>
      <c r="F6" s="504"/>
      <c r="G6" s="504"/>
      <c r="H6" s="504"/>
      <c r="I6" s="504"/>
      <c r="J6" s="504"/>
      <c r="K6" s="504"/>
      <c r="L6" s="504"/>
      <c r="M6" s="504"/>
    </row>
    <row r="7" spans="1:13" s="189" customFormat="1" ht="24.75" customHeight="1" thickTop="1" thickBot="1">
      <c r="A7" s="512" t="s">
        <v>620</v>
      </c>
      <c r="B7" s="513"/>
      <c r="C7" s="514"/>
      <c r="D7" s="515" t="s">
        <v>621</v>
      </c>
      <c r="E7" s="515"/>
      <c r="F7" s="515"/>
      <c r="G7" s="516" t="s">
        <v>622</v>
      </c>
      <c r="H7" s="507" t="s">
        <v>623</v>
      </c>
      <c r="I7" s="509" t="s">
        <v>624</v>
      </c>
      <c r="J7" s="510"/>
      <c r="K7" s="509" t="s">
        <v>625</v>
      </c>
      <c r="L7" s="510"/>
      <c r="M7" s="511" t="s">
        <v>626</v>
      </c>
    </row>
    <row r="8" spans="1:13" s="190" customFormat="1" ht="57" customHeight="1" thickTop="1" thickBot="1">
      <c r="A8" s="195" t="s">
        <v>41</v>
      </c>
      <c r="B8" s="195" t="s">
        <v>257</v>
      </c>
      <c r="C8" s="195" t="s">
        <v>259</v>
      </c>
      <c r="D8" s="196" t="s">
        <v>269</v>
      </c>
      <c r="E8" s="196" t="s">
        <v>627</v>
      </c>
      <c r="F8" s="196" t="s">
        <v>628</v>
      </c>
      <c r="G8" s="516"/>
      <c r="H8" s="508"/>
      <c r="I8" s="197" t="s">
        <v>629</v>
      </c>
      <c r="J8" s="197" t="s">
        <v>630</v>
      </c>
      <c r="K8" s="197" t="s">
        <v>631</v>
      </c>
      <c r="L8" s="197" t="s">
        <v>632</v>
      </c>
      <c r="M8" s="511"/>
    </row>
    <row r="9" spans="1:13" s="191" customFormat="1" ht="3.75" customHeight="1" thickTop="1" thickBot="1">
      <c r="A9" s="538"/>
      <c r="B9" s="538"/>
      <c r="C9" s="538"/>
      <c r="D9" s="538"/>
      <c r="E9" s="538"/>
      <c r="F9" s="538"/>
      <c r="G9" s="538"/>
      <c r="H9" s="188"/>
      <c r="I9" s="188"/>
      <c r="J9" s="188"/>
      <c r="K9" s="188"/>
      <c r="L9" s="188"/>
      <c r="M9" s="188"/>
    </row>
    <row r="10" spans="1:13" s="191" customFormat="1" ht="13.5" customHeight="1">
      <c r="A10" s="494">
        <f>'7. Mapa Final'!A10</f>
        <v>1</v>
      </c>
      <c r="B10" s="492" t="str">
        <f>'7. Mapa Final'!B10</f>
        <v>Demora en los procesos precontractuales y contractuales de infraestructura física de alta y media alta complejidad</v>
      </c>
      <c r="C10" s="524" t="str">
        <f>'7. Mapa Final'!C10</f>
        <v>Una vez y durante la etapa de contratación y adjudicación de un contrato, se generan circunstancias que impidan el inicio de la ejecución, por razones ajenas al proceso o por nuevos requisitos que surjan desde entidades externas o autoridades competentes.</v>
      </c>
      <c r="D10" s="535" t="str">
        <f>'7. Mapa Final'!J10</f>
        <v>Baja - 2</v>
      </c>
      <c r="E10" s="536" t="str">
        <f>'7. Mapa Final'!K10</f>
        <v>Menor - 2</v>
      </c>
      <c r="F10" s="523" t="str">
        <f>'7. Mapa Final'!M10</f>
        <v>Moderado - 4</v>
      </c>
      <c r="G10" s="418"/>
      <c r="H10" s="537" t="s">
        <v>648</v>
      </c>
      <c r="I10" s="525" t="s">
        <v>634</v>
      </c>
      <c r="J10" s="525"/>
      <c r="K10" s="527">
        <v>45383</v>
      </c>
      <c r="L10" s="527">
        <v>45473</v>
      </c>
      <c r="M10" s="528" t="s">
        <v>649</v>
      </c>
    </row>
    <row r="11" spans="1:13" s="191" customFormat="1" ht="13.5" customHeight="1">
      <c r="A11" s="495"/>
      <c r="B11" s="493"/>
      <c r="C11" s="499"/>
      <c r="D11" s="501"/>
      <c r="E11" s="498"/>
      <c r="F11" s="521"/>
      <c r="G11" s="419"/>
      <c r="H11" s="499"/>
      <c r="I11" s="518"/>
      <c r="J11" s="518"/>
      <c r="K11" s="518"/>
      <c r="L11" s="518"/>
      <c r="M11" s="520"/>
    </row>
    <row r="12" spans="1:13" s="191" customFormat="1" ht="13.5" customHeight="1">
      <c r="A12" s="495"/>
      <c r="B12" s="493"/>
      <c r="C12" s="499"/>
      <c r="D12" s="501"/>
      <c r="E12" s="498"/>
      <c r="F12" s="521"/>
      <c r="G12" s="419"/>
      <c r="H12" s="499"/>
      <c r="I12" s="518"/>
      <c r="J12" s="518"/>
      <c r="K12" s="518"/>
      <c r="L12" s="518"/>
      <c r="M12" s="520"/>
    </row>
    <row r="13" spans="1:13" s="191" customFormat="1" ht="13.5" customHeight="1">
      <c r="A13" s="495"/>
      <c r="B13" s="493"/>
      <c r="C13" s="499"/>
      <c r="D13" s="501"/>
      <c r="E13" s="498"/>
      <c r="F13" s="521"/>
      <c r="G13" s="419"/>
      <c r="H13" s="499"/>
      <c r="I13" s="518"/>
      <c r="J13" s="518"/>
      <c r="K13" s="518"/>
      <c r="L13" s="518"/>
      <c r="M13" s="520"/>
    </row>
    <row r="14" spans="1:13" s="191" customFormat="1" ht="13.5" customHeight="1">
      <c r="A14" s="495"/>
      <c r="B14" s="493"/>
      <c r="C14" s="499"/>
      <c r="D14" s="501"/>
      <c r="E14" s="498"/>
      <c r="F14" s="521"/>
      <c r="G14" s="419"/>
      <c r="H14" s="499"/>
      <c r="I14" s="518"/>
      <c r="J14" s="518"/>
      <c r="K14" s="518"/>
      <c r="L14" s="518"/>
      <c r="M14" s="520"/>
    </row>
    <row r="15" spans="1:13" s="191" customFormat="1" ht="13.5" customHeight="1">
      <c r="A15" s="495"/>
      <c r="B15" s="493"/>
      <c r="C15" s="499"/>
      <c r="D15" s="501"/>
      <c r="E15" s="498"/>
      <c r="F15" s="521"/>
      <c r="G15" s="419"/>
      <c r="H15" s="499"/>
      <c r="I15" s="518"/>
      <c r="J15" s="518"/>
      <c r="K15" s="518"/>
      <c r="L15" s="518"/>
      <c r="M15" s="520"/>
    </row>
    <row r="16" spans="1:13" s="191" customFormat="1" ht="13.5" customHeight="1">
      <c r="A16" s="495"/>
      <c r="B16" s="493"/>
      <c r="C16" s="499"/>
      <c r="D16" s="501"/>
      <c r="E16" s="498"/>
      <c r="F16" s="521"/>
      <c r="G16" s="419"/>
      <c r="H16" s="499"/>
      <c r="I16" s="518"/>
      <c r="J16" s="518"/>
      <c r="K16" s="518"/>
      <c r="L16" s="518"/>
      <c r="M16" s="520"/>
    </row>
    <row r="17" spans="1:13" s="191" customFormat="1" ht="13.5" customHeight="1">
      <c r="A17" s="495"/>
      <c r="B17" s="493"/>
      <c r="C17" s="499"/>
      <c r="D17" s="501"/>
      <c r="E17" s="498"/>
      <c r="F17" s="521"/>
      <c r="G17" s="419"/>
      <c r="H17" s="499"/>
      <c r="I17" s="518"/>
      <c r="J17" s="518"/>
      <c r="K17" s="518"/>
      <c r="L17" s="518"/>
      <c r="M17" s="520"/>
    </row>
    <row r="18" spans="1:13" s="191" customFormat="1" ht="21.75" customHeight="1">
      <c r="A18" s="495"/>
      <c r="B18" s="493"/>
      <c r="C18" s="499"/>
      <c r="D18" s="501"/>
      <c r="E18" s="498"/>
      <c r="F18" s="521"/>
      <c r="G18" s="419"/>
      <c r="H18" s="499"/>
      <c r="I18" s="518"/>
      <c r="J18" s="518"/>
      <c r="K18" s="518"/>
      <c r="L18" s="518"/>
      <c r="M18" s="520"/>
    </row>
    <row r="19" spans="1:13" s="191" customFormat="1" ht="21.75" customHeight="1">
      <c r="A19" s="495"/>
      <c r="B19" s="493"/>
      <c r="C19" s="499"/>
      <c r="D19" s="501"/>
      <c r="E19" s="498"/>
      <c r="F19" s="521"/>
      <c r="G19" s="419"/>
      <c r="H19" s="499"/>
      <c r="I19" s="518"/>
      <c r="J19" s="518"/>
      <c r="K19" s="518"/>
      <c r="L19" s="518"/>
      <c r="M19" s="520"/>
    </row>
    <row r="20" spans="1:13" s="191" customFormat="1" ht="13.5" customHeight="1">
      <c r="A20" s="495">
        <f>'7. Mapa Final'!A20</f>
        <v>2</v>
      </c>
      <c r="B20" s="493" t="str">
        <f>'7. Mapa Final'!B20</f>
        <v>Riesgo en la viabilidad de la adquisición de un inmueble</v>
      </c>
      <c r="C20" s="499" t="str">
        <f>'7. Mapa Final'!C20</f>
        <v>En cuanto se evidencia un impedimento u obstáculo que genera un retraso importante o impedimento en la adquisición de un inmueble.</v>
      </c>
      <c r="D20" s="500" t="str">
        <f>'7. Mapa Final'!J20</f>
        <v>Muy Baja - 1</v>
      </c>
      <c r="E20" s="497" t="str">
        <f>'7. Mapa Final'!K20</f>
        <v>Menor - 2</v>
      </c>
      <c r="F20" s="521" t="str">
        <f>'7. Mapa Final'!M20</f>
        <v>Bajo - 2</v>
      </c>
      <c r="G20" s="419"/>
      <c r="H20" s="532" t="s">
        <v>650</v>
      </c>
      <c r="I20" s="518" t="s">
        <v>634</v>
      </c>
      <c r="J20" s="518"/>
      <c r="K20" s="517">
        <v>45383</v>
      </c>
      <c r="L20" s="517">
        <v>45473</v>
      </c>
      <c r="M20" s="519" t="s">
        <v>651</v>
      </c>
    </row>
    <row r="21" spans="1:13" s="191" customFormat="1" ht="13.5" customHeight="1">
      <c r="A21" s="495"/>
      <c r="B21" s="493"/>
      <c r="C21" s="499"/>
      <c r="D21" s="501"/>
      <c r="E21" s="498"/>
      <c r="F21" s="521"/>
      <c r="G21" s="419"/>
      <c r="H21" s="533"/>
      <c r="I21" s="518"/>
      <c r="J21" s="518"/>
      <c r="K21" s="518"/>
      <c r="L21" s="518"/>
      <c r="M21" s="520"/>
    </row>
    <row r="22" spans="1:13" s="191" customFormat="1" ht="13.5" customHeight="1">
      <c r="A22" s="495"/>
      <c r="B22" s="493"/>
      <c r="C22" s="499"/>
      <c r="D22" s="501"/>
      <c r="E22" s="498"/>
      <c r="F22" s="521"/>
      <c r="G22" s="419"/>
      <c r="H22" s="533"/>
      <c r="I22" s="518"/>
      <c r="J22" s="518"/>
      <c r="K22" s="518"/>
      <c r="L22" s="518"/>
      <c r="M22" s="520"/>
    </row>
    <row r="23" spans="1:13" s="191" customFormat="1" ht="13.5" customHeight="1">
      <c r="A23" s="495"/>
      <c r="B23" s="493"/>
      <c r="C23" s="499"/>
      <c r="D23" s="501"/>
      <c r="E23" s="498"/>
      <c r="F23" s="521"/>
      <c r="G23" s="419"/>
      <c r="H23" s="533"/>
      <c r="I23" s="518"/>
      <c r="J23" s="518"/>
      <c r="K23" s="518"/>
      <c r="L23" s="518"/>
      <c r="M23" s="520"/>
    </row>
    <row r="24" spans="1:13" s="191" customFormat="1" ht="13.5" customHeight="1">
      <c r="A24" s="495"/>
      <c r="B24" s="493"/>
      <c r="C24" s="499"/>
      <c r="D24" s="501"/>
      <c r="E24" s="498"/>
      <c r="F24" s="521"/>
      <c r="G24" s="419"/>
      <c r="H24" s="533"/>
      <c r="I24" s="518"/>
      <c r="J24" s="518"/>
      <c r="K24" s="518"/>
      <c r="L24" s="518"/>
      <c r="M24" s="520"/>
    </row>
    <row r="25" spans="1:13" s="191" customFormat="1" ht="13.5" customHeight="1">
      <c r="A25" s="495"/>
      <c r="B25" s="493"/>
      <c r="C25" s="499"/>
      <c r="D25" s="501"/>
      <c r="E25" s="498"/>
      <c r="F25" s="521"/>
      <c r="G25" s="419"/>
      <c r="H25" s="533"/>
      <c r="I25" s="518"/>
      <c r="J25" s="518"/>
      <c r="K25" s="518"/>
      <c r="L25" s="518"/>
      <c r="M25" s="520"/>
    </row>
    <row r="26" spans="1:13" s="191" customFormat="1" ht="13.5" customHeight="1">
      <c r="A26" s="495"/>
      <c r="B26" s="493"/>
      <c r="C26" s="499"/>
      <c r="D26" s="501"/>
      <c r="E26" s="498"/>
      <c r="F26" s="521"/>
      <c r="G26" s="419"/>
      <c r="H26" s="533"/>
      <c r="I26" s="518"/>
      <c r="J26" s="518"/>
      <c r="K26" s="518"/>
      <c r="L26" s="518"/>
      <c r="M26" s="520"/>
    </row>
    <row r="27" spans="1:13" s="191" customFormat="1" ht="13.5" customHeight="1">
      <c r="A27" s="495"/>
      <c r="B27" s="493"/>
      <c r="C27" s="499"/>
      <c r="D27" s="501"/>
      <c r="E27" s="498"/>
      <c r="F27" s="521"/>
      <c r="G27" s="419"/>
      <c r="H27" s="533"/>
      <c r="I27" s="518"/>
      <c r="J27" s="518"/>
      <c r="K27" s="518"/>
      <c r="L27" s="518"/>
      <c r="M27" s="520"/>
    </row>
    <row r="28" spans="1:13" s="191" customFormat="1" ht="21.75" customHeight="1">
      <c r="A28" s="495"/>
      <c r="B28" s="493"/>
      <c r="C28" s="499"/>
      <c r="D28" s="501"/>
      <c r="E28" s="498"/>
      <c r="F28" s="521"/>
      <c r="G28" s="419"/>
      <c r="H28" s="533"/>
      <c r="I28" s="518"/>
      <c r="J28" s="518"/>
      <c r="K28" s="518"/>
      <c r="L28" s="518"/>
      <c r="M28" s="520"/>
    </row>
    <row r="29" spans="1:13" s="191" customFormat="1" ht="21.75" customHeight="1">
      <c r="A29" s="495"/>
      <c r="B29" s="493"/>
      <c r="C29" s="499"/>
      <c r="D29" s="501"/>
      <c r="E29" s="498"/>
      <c r="F29" s="521"/>
      <c r="G29" s="419"/>
      <c r="H29" s="533"/>
      <c r="I29" s="518"/>
      <c r="J29" s="518"/>
      <c r="K29" s="518"/>
      <c r="L29" s="518"/>
      <c r="M29" s="520"/>
    </row>
    <row r="30" spans="1:13" s="191" customFormat="1" ht="13.5" customHeight="1">
      <c r="A30" s="495">
        <f>'7. Mapa Final'!A30</f>
        <v>3</v>
      </c>
      <c r="B30" s="493" t="str">
        <f>'7. Mapa Final'!B30</f>
        <v>Retrasos en la ejecución de consultorías de estudios técnicos y diseños de infraestructura física de alta y media alta complejidad</v>
      </c>
      <c r="C30" s="499" t="str">
        <f>'7. Mapa Final'!C30</f>
        <v>A partir de un evidente retraso en el cronograma de ejecución del Contrato de Consultoría.</v>
      </c>
      <c r="D30" s="500" t="str">
        <f>'7. Mapa Final'!J30</f>
        <v>Muy Baja - 1</v>
      </c>
      <c r="E30" s="497" t="str">
        <f>'7. Mapa Final'!K30</f>
        <v>Menor - 2</v>
      </c>
      <c r="F30" s="521" t="str">
        <f>'7. Mapa Final'!M30</f>
        <v>Bajo - 2</v>
      </c>
      <c r="G30" s="419"/>
      <c r="H30" s="378" t="s">
        <v>652</v>
      </c>
      <c r="I30" s="518" t="s">
        <v>634</v>
      </c>
      <c r="J30" s="518"/>
      <c r="K30" s="517">
        <v>45383</v>
      </c>
      <c r="L30" s="517">
        <v>45473</v>
      </c>
      <c r="M30" s="519" t="s">
        <v>653</v>
      </c>
    </row>
    <row r="31" spans="1:13" s="191" customFormat="1" ht="13.5" customHeight="1">
      <c r="A31" s="495"/>
      <c r="B31" s="493"/>
      <c r="C31" s="499"/>
      <c r="D31" s="501"/>
      <c r="E31" s="498"/>
      <c r="F31" s="521"/>
      <c r="G31" s="419"/>
      <c r="H31" s="499"/>
      <c r="I31" s="518"/>
      <c r="J31" s="518"/>
      <c r="K31" s="518"/>
      <c r="L31" s="518"/>
      <c r="M31" s="520"/>
    </row>
    <row r="32" spans="1:13" s="191" customFormat="1" ht="13.5" customHeight="1">
      <c r="A32" s="495"/>
      <c r="B32" s="493"/>
      <c r="C32" s="499"/>
      <c r="D32" s="501"/>
      <c r="E32" s="498"/>
      <c r="F32" s="521"/>
      <c r="G32" s="419"/>
      <c r="H32" s="499"/>
      <c r="I32" s="518"/>
      <c r="J32" s="518"/>
      <c r="K32" s="518"/>
      <c r="L32" s="518"/>
      <c r="M32" s="520"/>
    </row>
    <row r="33" spans="1:13" s="191" customFormat="1" ht="13.5" customHeight="1">
      <c r="A33" s="495"/>
      <c r="B33" s="493"/>
      <c r="C33" s="499"/>
      <c r="D33" s="501"/>
      <c r="E33" s="498"/>
      <c r="F33" s="521"/>
      <c r="G33" s="419"/>
      <c r="H33" s="499"/>
      <c r="I33" s="518"/>
      <c r="J33" s="518"/>
      <c r="K33" s="518"/>
      <c r="L33" s="518"/>
      <c r="M33" s="520"/>
    </row>
    <row r="34" spans="1:13" s="191" customFormat="1" ht="13.5" customHeight="1">
      <c r="A34" s="495"/>
      <c r="B34" s="493"/>
      <c r="C34" s="499"/>
      <c r="D34" s="501"/>
      <c r="E34" s="498"/>
      <c r="F34" s="521"/>
      <c r="G34" s="419"/>
      <c r="H34" s="499"/>
      <c r="I34" s="518"/>
      <c r="J34" s="518"/>
      <c r="K34" s="518"/>
      <c r="L34" s="518"/>
      <c r="M34" s="520"/>
    </row>
    <row r="35" spans="1:13" s="191" customFormat="1" ht="13.5" customHeight="1">
      <c r="A35" s="495"/>
      <c r="B35" s="493"/>
      <c r="C35" s="499"/>
      <c r="D35" s="501"/>
      <c r="E35" s="498"/>
      <c r="F35" s="521"/>
      <c r="G35" s="419"/>
      <c r="H35" s="499"/>
      <c r="I35" s="518"/>
      <c r="J35" s="518"/>
      <c r="K35" s="518"/>
      <c r="L35" s="518"/>
      <c r="M35" s="520"/>
    </row>
    <row r="36" spans="1:13" s="191" customFormat="1" ht="13.5" customHeight="1">
      <c r="A36" s="495"/>
      <c r="B36" s="493"/>
      <c r="C36" s="499"/>
      <c r="D36" s="501"/>
      <c r="E36" s="498"/>
      <c r="F36" s="521"/>
      <c r="G36" s="419"/>
      <c r="H36" s="499"/>
      <c r="I36" s="518"/>
      <c r="J36" s="518"/>
      <c r="K36" s="518"/>
      <c r="L36" s="518"/>
      <c r="M36" s="520"/>
    </row>
    <row r="37" spans="1:13" s="191" customFormat="1" ht="13.5" customHeight="1">
      <c r="A37" s="495"/>
      <c r="B37" s="493"/>
      <c r="C37" s="499"/>
      <c r="D37" s="501"/>
      <c r="E37" s="498"/>
      <c r="F37" s="521"/>
      <c r="G37" s="419"/>
      <c r="H37" s="499"/>
      <c r="I37" s="518"/>
      <c r="J37" s="518"/>
      <c r="K37" s="518"/>
      <c r="L37" s="518"/>
      <c r="M37" s="520"/>
    </row>
    <row r="38" spans="1:13" s="191" customFormat="1" ht="21.75" customHeight="1">
      <c r="A38" s="495"/>
      <c r="B38" s="493"/>
      <c r="C38" s="499"/>
      <c r="D38" s="501"/>
      <c r="E38" s="498"/>
      <c r="F38" s="521"/>
      <c r="G38" s="419"/>
      <c r="H38" s="499"/>
      <c r="I38" s="518"/>
      <c r="J38" s="518"/>
      <c r="K38" s="518"/>
      <c r="L38" s="518"/>
      <c r="M38" s="520"/>
    </row>
    <row r="39" spans="1:13" s="191" customFormat="1" ht="21.75" customHeight="1">
      <c r="A39" s="495"/>
      <c r="B39" s="493"/>
      <c r="C39" s="499"/>
      <c r="D39" s="501"/>
      <c r="E39" s="498"/>
      <c r="F39" s="521"/>
      <c r="G39" s="419"/>
      <c r="H39" s="499"/>
      <c r="I39" s="518"/>
      <c r="J39" s="518"/>
      <c r="K39" s="518"/>
      <c r="L39" s="518"/>
      <c r="M39" s="520"/>
    </row>
    <row r="40" spans="1:13" s="191" customFormat="1" ht="13.5" customHeight="1">
      <c r="A40" s="496">
        <f>'7. Mapa Final'!A40</f>
        <v>4</v>
      </c>
      <c r="B40" s="493" t="str">
        <f>'7. Mapa Final'!B40</f>
        <v>Demora en la ejecución de los contratos de contrucción y dotación de mobiliario en proyectos de inversión de alta y media alta complejidad</v>
      </c>
      <c r="C40" s="499" t="str">
        <f>'7. Mapa Final'!C40</f>
        <v>Una vez se determina que existe un retraso en el cronograma de obra, debido a dificultadoes de origen externo, situaciones imprevistas o factores imputables al Constructor demorando la entrega y entrada en operación de la nueva sede judicial.</v>
      </c>
      <c r="D40" s="500" t="str">
        <f>'7. Mapa Final'!J40</f>
        <v>Media - 3</v>
      </c>
      <c r="E40" s="497" t="str">
        <f>'7. Mapa Final'!K40</f>
        <v>Menor - 2</v>
      </c>
      <c r="F40" s="521" t="str">
        <f>'7. Mapa Final'!M40</f>
        <v>Moderado - 6</v>
      </c>
      <c r="G40" s="419"/>
      <c r="H40" s="540" t="s">
        <v>654</v>
      </c>
      <c r="I40" s="518" t="s">
        <v>634</v>
      </c>
      <c r="J40" s="518"/>
      <c r="K40" s="517">
        <v>45383</v>
      </c>
      <c r="L40" s="517">
        <v>45473</v>
      </c>
      <c r="M40" s="539" t="s">
        <v>655</v>
      </c>
    </row>
    <row r="41" spans="1:13" s="191" customFormat="1" ht="13.5" customHeight="1">
      <c r="A41" s="496"/>
      <c r="B41" s="493"/>
      <c r="C41" s="499"/>
      <c r="D41" s="501"/>
      <c r="E41" s="498"/>
      <c r="F41" s="521"/>
      <c r="G41" s="419"/>
      <c r="H41" s="499"/>
      <c r="I41" s="518"/>
      <c r="J41" s="518"/>
      <c r="K41" s="518"/>
      <c r="L41" s="518"/>
      <c r="M41" s="520"/>
    </row>
    <row r="42" spans="1:13" s="191" customFormat="1" ht="13.5" customHeight="1">
      <c r="A42" s="496"/>
      <c r="B42" s="493"/>
      <c r="C42" s="499"/>
      <c r="D42" s="501"/>
      <c r="E42" s="498"/>
      <c r="F42" s="521"/>
      <c r="G42" s="419"/>
      <c r="H42" s="499"/>
      <c r="I42" s="518"/>
      <c r="J42" s="518"/>
      <c r="K42" s="518"/>
      <c r="L42" s="518"/>
      <c r="M42" s="520"/>
    </row>
    <row r="43" spans="1:13" s="191" customFormat="1" ht="13.5" customHeight="1">
      <c r="A43" s="496"/>
      <c r="B43" s="493"/>
      <c r="C43" s="499"/>
      <c r="D43" s="501"/>
      <c r="E43" s="498"/>
      <c r="F43" s="521"/>
      <c r="G43" s="419"/>
      <c r="H43" s="499"/>
      <c r="I43" s="518"/>
      <c r="J43" s="518"/>
      <c r="K43" s="518"/>
      <c r="L43" s="518"/>
      <c r="M43" s="520"/>
    </row>
    <row r="44" spans="1:13" s="191" customFormat="1" ht="13.5" customHeight="1">
      <c r="A44" s="496"/>
      <c r="B44" s="493"/>
      <c r="C44" s="499"/>
      <c r="D44" s="501"/>
      <c r="E44" s="498"/>
      <c r="F44" s="521"/>
      <c r="G44" s="419"/>
      <c r="H44" s="499"/>
      <c r="I44" s="518"/>
      <c r="J44" s="518"/>
      <c r="K44" s="518"/>
      <c r="L44" s="518"/>
      <c r="M44" s="520"/>
    </row>
    <row r="45" spans="1:13" s="191" customFormat="1" ht="13.5" customHeight="1">
      <c r="A45" s="496"/>
      <c r="B45" s="493"/>
      <c r="C45" s="499"/>
      <c r="D45" s="501"/>
      <c r="E45" s="498"/>
      <c r="F45" s="521"/>
      <c r="G45" s="419"/>
      <c r="H45" s="499"/>
      <c r="I45" s="518"/>
      <c r="J45" s="518"/>
      <c r="K45" s="518"/>
      <c r="L45" s="518"/>
      <c r="M45" s="520"/>
    </row>
    <row r="46" spans="1:13" s="191" customFormat="1" ht="13.5" customHeight="1">
      <c r="A46" s="496"/>
      <c r="B46" s="493"/>
      <c r="C46" s="499"/>
      <c r="D46" s="501"/>
      <c r="E46" s="498"/>
      <c r="F46" s="521"/>
      <c r="G46" s="419"/>
      <c r="H46" s="499"/>
      <c r="I46" s="518"/>
      <c r="J46" s="518"/>
      <c r="K46" s="518"/>
      <c r="L46" s="518"/>
      <c r="M46" s="520"/>
    </row>
    <row r="47" spans="1:13" s="191" customFormat="1" ht="13.5" customHeight="1">
      <c r="A47" s="496"/>
      <c r="B47" s="493"/>
      <c r="C47" s="499"/>
      <c r="D47" s="501"/>
      <c r="E47" s="498"/>
      <c r="F47" s="521"/>
      <c r="G47" s="419"/>
      <c r="H47" s="499"/>
      <c r="I47" s="518"/>
      <c r="J47" s="518"/>
      <c r="K47" s="518"/>
      <c r="L47" s="518"/>
      <c r="M47" s="520"/>
    </row>
    <row r="48" spans="1:13" s="191" customFormat="1" ht="21.75" customHeight="1">
      <c r="A48" s="496"/>
      <c r="B48" s="493"/>
      <c r="C48" s="499"/>
      <c r="D48" s="501"/>
      <c r="E48" s="498"/>
      <c r="F48" s="521"/>
      <c r="G48" s="419"/>
      <c r="H48" s="499"/>
      <c r="I48" s="518"/>
      <c r="J48" s="518"/>
      <c r="K48" s="518"/>
      <c r="L48" s="518"/>
      <c r="M48" s="520"/>
    </row>
    <row r="49" spans="1:13" s="191" customFormat="1" ht="21.75" customHeight="1">
      <c r="A49" s="496"/>
      <c r="B49" s="493"/>
      <c r="C49" s="499"/>
      <c r="D49" s="501"/>
      <c r="E49" s="498"/>
      <c r="F49" s="521"/>
      <c r="G49" s="419"/>
      <c r="H49" s="499"/>
      <c r="I49" s="518"/>
      <c r="J49" s="518"/>
      <c r="K49" s="518"/>
      <c r="L49" s="518"/>
      <c r="M49" s="520"/>
    </row>
    <row r="50" spans="1:13" s="191" customFormat="1" ht="13.5" customHeight="1">
      <c r="A50" s="496">
        <f>'7. Mapa Final'!A50</f>
        <v>5</v>
      </c>
      <c r="B50" s="493" t="str">
        <f>'7. Mapa Final'!B50</f>
        <v>Daño o deterioro en sedes judiciales en construcción o ya construidas de alta y media alta complejidad</v>
      </c>
      <c r="C50" s="499" t="str">
        <f>'7. Mapa Final'!C50</f>
        <v>Posibilidad de la ocurrencia de una afectación grave o leve, de origen externo dirigido a la la infraestructura física de la Rama Judicial.</v>
      </c>
      <c r="D50" s="500" t="str">
        <f>'7. Mapa Final'!J50</f>
        <v>Baja - 2</v>
      </c>
      <c r="E50" s="497" t="str">
        <f>'7. Mapa Final'!K50</f>
        <v>Menor - 2</v>
      </c>
      <c r="F50" s="521" t="str">
        <f>'7. Mapa Final'!M50</f>
        <v>Moderado - 4</v>
      </c>
      <c r="G50" s="419"/>
      <c r="H50" s="522" t="s">
        <v>656</v>
      </c>
      <c r="I50" s="518" t="s">
        <v>634</v>
      </c>
      <c r="J50" s="518"/>
      <c r="K50" s="517">
        <v>45383</v>
      </c>
      <c r="L50" s="517">
        <v>45473</v>
      </c>
      <c r="M50" s="519" t="s">
        <v>657</v>
      </c>
    </row>
    <row r="51" spans="1:13" s="191" customFormat="1" ht="13.5" customHeight="1">
      <c r="A51" s="496"/>
      <c r="B51" s="493"/>
      <c r="C51" s="499"/>
      <c r="D51" s="501"/>
      <c r="E51" s="498"/>
      <c r="F51" s="521"/>
      <c r="G51" s="419"/>
      <c r="H51" s="499"/>
      <c r="I51" s="518"/>
      <c r="J51" s="518"/>
      <c r="K51" s="518"/>
      <c r="L51" s="518"/>
      <c r="M51" s="520"/>
    </row>
    <row r="52" spans="1:13" s="191" customFormat="1" ht="13.5" customHeight="1">
      <c r="A52" s="496"/>
      <c r="B52" s="493"/>
      <c r="C52" s="499"/>
      <c r="D52" s="501"/>
      <c r="E52" s="498"/>
      <c r="F52" s="521"/>
      <c r="G52" s="419"/>
      <c r="H52" s="499"/>
      <c r="I52" s="518"/>
      <c r="J52" s="518"/>
      <c r="K52" s="518"/>
      <c r="L52" s="518"/>
      <c r="M52" s="520"/>
    </row>
    <row r="53" spans="1:13" s="191" customFormat="1" ht="13.5" customHeight="1">
      <c r="A53" s="496"/>
      <c r="B53" s="493"/>
      <c r="C53" s="499"/>
      <c r="D53" s="501"/>
      <c r="E53" s="498"/>
      <c r="F53" s="521"/>
      <c r="G53" s="419"/>
      <c r="H53" s="499"/>
      <c r="I53" s="518"/>
      <c r="J53" s="518"/>
      <c r="K53" s="518"/>
      <c r="L53" s="518"/>
      <c r="M53" s="520"/>
    </row>
    <row r="54" spans="1:13" s="191" customFormat="1" ht="13.5" customHeight="1">
      <c r="A54" s="496"/>
      <c r="B54" s="493"/>
      <c r="C54" s="499"/>
      <c r="D54" s="501"/>
      <c r="E54" s="498"/>
      <c r="F54" s="521"/>
      <c r="G54" s="419"/>
      <c r="H54" s="499"/>
      <c r="I54" s="518"/>
      <c r="J54" s="518"/>
      <c r="K54" s="518"/>
      <c r="L54" s="518"/>
      <c r="M54" s="520"/>
    </row>
    <row r="55" spans="1:13" s="191" customFormat="1" ht="13.5" customHeight="1">
      <c r="A55" s="496"/>
      <c r="B55" s="493"/>
      <c r="C55" s="499"/>
      <c r="D55" s="501"/>
      <c r="E55" s="498"/>
      <c r="F55" s="521"/>
      <c r="G55" s="419"/>
      <c r="H55" s="499"/>
      <c r="I55" s="518"/>
      <c r="J55" s="518"/>
      <c r="K55" s="518"/>
      <c r="L55" s="518"/>
      <c r="M55" s="520"/>
    </row>
    <row r="56" spans="1:13" s="191" customFormat="1" ht="13.5" customHeight="1">
      <c r="A56" s="496"/>
      <c r="B56" s="493"/>
      <c r="C56" s="499"/>
      <c r="D56" s="501"/>
      <c r="E56" s="498"/>
      <c r="F56" s="521"/>
      <c r="G56" s="419"/>
      <c r="H56" s="499"/>
      <c r="I56" s="518"/>
      <c r="J56" s="518"/>
      <c r="K56" s="518"/>
      <c r="L56" s="518"/>
      <c r="M56" s="520"/>
    </row>
    <row r="57" spans="1:13" s="191" customFormat="1" ht="13.5" customHeight="1">
      <c r="A57" s="496"/>
      <c r="B57" s="493"/>
      <c r="C57" s="499"/>
      <c r="D57" s="501"/>
      <c r="E57" s="498"/>
      <c r="F57" s="521"/>
      <c r="G57" s="419"/>
      <c r="H57" s="499"/>
      <c r="I57" s="518"/>
      <c r="J57" s="518"/>
      <c r="K57" s="518"/>
      <c r="L57" s="518"/>
      <c r="M57" s="520"/>
    </row>
    <row r="58" spans="1:13" s="191" customFormat="1" ht="21.75" customHeight="1">
      <c r="A58" s="496"/>
      <c r="B58" s="493"/>
      <c r="C58" s="499"/>
      <c r="D58" s="501"/>
      <c r="E58" s="498"/>
      <c r="F58" s="521"/>
      <c r="G58" s="419"/>
      <c r="H58" s="499"/>
      <c r="I58" s="518"/>
      <c r="J58" s="518"/>
      <c r="K58" s="518"/>
      <c r="L58" s="518"/>
      <c r="M58" s="520"/>
    </row>
    <row r="59" spans="1:13" s="191" customFormat="1" ht="21.75" customHeight="1">
      <c r="A59" s="496"/>
      <c r="B59" s="493"/>
      <c r="C59" s="499"/>
      <c r="D59" s="501"/>
      <c r="E59" s="498"/>
      <c r="F59" s="521"/>
      <c r="G59" s="419"/>
      <c r="H59" s="499"/>
      <c r="I59" s="518"/>
      <c r="J59" s="518"/>
      <c r="K59" s="518"/>
      <c r="L59" s="518"/>
      <c r="M59" s="520"/>
    </row>
    <row r="60" spans="1:13" s="191" customFormat="1" ht="13.5" customHeight="1">
      <c r="A60" s="496">
        <f>'7. Mapa Final'!A60</f>
        <v>6</v>
      </c>
      <c r="B60" s="493" t="str">
        <f>'7. Mapa Final'!B60</f>
        <v>Impacto ambiental negativo, ocasionado por las actividades constructivas de alta y media alta complejidad</v>
      </c>
      <c r="C60" s="499" t="str">
        <f>'7. Mapa Final'!C60</f>
        <v>Frente a un daño ambiental evidente, ocasionado por las acitividades constructivas contratadas por la entidad.</v>
      </c>
      <c r="D60" s="500" t="str">
        <f>'7. Mapa Final'!J60</f>
        <v>Muy Baja - 1</v>
      </c>
      <c r="E60" s="497" t="str">
        <f>'7. Mapa Final'!K60</f>
        <v>Menor - 2</v>
      </c>
      <c r="F60" s="521" t="str">
        <f>'7. Mapa Final'!M60</f>
        <v>Bajo - 2</v>
      </c>
      <c r="G60" s="419"/>
      <c r="H60" s="534" t="s">
        <v>658</v>
      </c>
      <c r="I60" s="518" t="s">
        <v>634</v>
      </c>
      <c r="J60" s="518"/>
      <c r="K60" s="517">
        <v>45383</v>
      </c>
      <c r="L60" s="517">
        <v>45473</v>
      </c>
      <c r="M60" s="541" t="s">
        <v>659</v>
      </c>
    </row>
    <row r="61" spans="1:13" s="191" customFormat="1" ht="13.5" customHeight="1">
      <c r="A61" s="496"/>
      <c r="B61" s="493"/>
      <c r="C61" s="499"/>
      <c r="D61" s="501"/>
      <c r="E61" s="498"/>
      <c r="F61" s="521"/>
      <c r="G61" s="419"/>
      <c r="H61" s="533"/>
      <c r="I61" s="518"/>
      <c r="J61" s="518"/>
      <c r="K61" s="518"/>
      <c r="L61" s="518"/>
      <c r="M61" s="530"/>
    </row>
    <row r="62" spans="1:13" s="191" customFormat="1" ht="13.5" customHeight="1">
      <c r="A62" s="496"/>
      <c r="B62" s="493"/>
      <c r="C62" s="499"/>
      <c r="D62" s="501"/>
      <c r="E62" s="498"/>
      <c r="F62" s="521"/>
      <c r="G62" s="419"/>
      <c r="H62" s="533"/>
      <c r="I62" s="518"/>
      <c r="J62" s="518"/>
      <c r="K62" s="518"/>
      <c r="L62" s="518"/>
      <c r="M62" s="530"/>
    </row>
    <row r="63" spans="1:13" s="191" customFormat="1" ht="13.5" customHeight="1">
      <c r="A63" s="496"/>
      <c r="B63" s="493"/>
      <c r="C63" s="499"/>
      <c r="D63" s="501"/>
      <c r="E63" s="498"/>
      <c r="F63" s="521"/>
      <c r="G63" s="419"/>
      <c r="H63" s="533"/>
      <c r="I63" s="518"/>
      <c r="J63" s="518"/>
      <c r="K63" s="518"/>
      <c r="L63" s="518"/>
      <c r="M63" s="530"/>
    </row>
    <row r="64" spans="1:13" s="191" customFormat="1" ht="13.5" customHeight="1">
      <c r="A64" s="496"/>
      <c r="B64" s="493"/>
      <c r="C64" s="499"/>
      <c r="D64" s="501"/>
      <c r="E64" s="498"/>
      <c r="F64" s="521"/>
      <c r="G64" s="419"/>
      <c r="H64" s="533"/>
      <c r="I64" s="518"/>
      <c r="J64" s="518"/>
      <c r="K64" s="518"/>
      <c r="L64" s="518"/>
      <c r="M64" s="530"/>
    </row>
    <row r="65" spans="1:13" s="191" customFormat="1" ht="13.5" customHeight="1">
      <c r="A65" s="496"/>
      <c r="B65" s="493"/>
      <c r="C65" s="499"/>
      <c r="D65" s="501"/>
      <c r="E65" s="498"/>
      <c r="F65" s="521"/>
      <c r="G65" s="419"/>
      <c r="H65" s="533"/>
      <c r="I65" s="518"/>
      <c r="J65" s="518"/>
      <c r="K65" s="518"/>
      <c r="L65" s="518"/>
      <c r="M65" s="530"/>
    </row>
    <row r="66" spans="1:13" s="191" customFormat="1" ht="13.5" customHeight="1">
      <c r="A66" s="496"/>
      <c r="B66" s="493"/>
      <c r="C66" s="499"/>
      <c r="D66" s="501"/>
      <c r="E66" s="498"/>
      <c r="F66" s="521"/>
      <c r="G66" s="419"/>
      <c r="H66" s="533"/>
      <c r="I66" s="518"/>
      <c r="J66" s="518"/>
      <c r="K66" s="518"/>
      <c r="L66" s="518"/>
      <c r="M66" s="530"/>
    </row>
    <row r="67" spans="1:13" s="191" customFormat="1" ht="13.5" customHeight="1">
      <c r="A67" s="496"/>
      <c r="B67" s="493"/>
      <c r="C67" s="499"/>
      <c r="D67" s="501"/>
      <c r="E67" s="498"/>
      <c r="F67" s="521"/>
      <c r="G67" s="419"/>
      <c r="H67" s="533"/>
      <c r="I67" s="518"/>
      <c r="J67" s="518"/>
      <c r="K67" s="518"/>
      <c r="L67" s="518"/>
      <c r="M67" s="530"/>
    </row>
    <row r="68" spans="1:13" s="191" customFormat="1" ht="80.25" customHeight="1">
      <c r="A68" s="496"/>
      <c r="B68" s="493"/>
      <c r="C68" s="499"/>
      <c r="D68" s="501"/>
      <c r="E68" s="498"/>
      <c r="F68" s="521"/>
      <c r="G68" s="419"/>
      <c r="H68" s="533"/>
      <c r="I68" s="518"/>
      <c r="J68" s="518"/>
      <c r="K68" s="518"/>
      <c r="L68" s="518"/>
      <c r="M68" s="530"/>
    </row>
    <row r="69" spans="1:13" s="191" customFormat="1" ht="37.5" customHeight="1">
      <c r="A69" s="496"/>
      <c r="B69" s="493"/>
      <c r="C69" s="499"/>
      <c r="D69" s="501"/>
      <c r="E69" s="498"/>
      <c r="F69" s="521"/>
      <c r="G69" s="419"/>
      <c r="H69" s="533"/>
      <c r="I69" s="518"/>
      <c r="J69" s="518"/>
      <c r="K69" s="518"/>
      <c r="L69" s="518"/>
      <c r="M69" s="530"/>
    </row>
    <row r="70" spans="1:13" s="191" customFormat="1" ht="13.5" customHeight="1">
      <c r="A70" s="496">
        <f>'7. Mapa Final'!A70</f>
        <v>7</v>
      </c>
      <c r="B70" s="493" t="str">
        <f>'7. Mapa Final'!B70</f>
        <v>Que exista la evidencia de incumplimiento antisoborno por personal del proceso de MIF en el GPEI.</v>
      </c>
      <c r="C70" s="499" t="str">
        <f>'7. Mapa Final'!C70</f>
        <v>Cuando personal que hace parte del proceso y con la capacidad de toma de decisiones o de influir en ellas, se vea incolucrado en un acto de soborno.</v>
      </c>
      <c r="D70" s="500" t="str">
        <f>'7. Mapa Final'!J70</f>
        <v>Muy Baja - 1</v>
      </c>
      <c r="E70" s="497" t="str">
        <f>'7. Mapa Final'!K70</f>
        <v>Moderado - 3</v>
      </c>
      <c r="F70" s="521" t="str">
        <f>'7. Mapa Final'!M70</f>
        <v>Moderado - 3</v>
      </c>
      <c r="G70" s="419"/>
      <c r="H70" s="499" t="s">
        <v>660</v>
      </c>
      <c r="I70" s="518" t="s">
        <v>634</v>
      </c>
      <c r="J70" s="518"/>
      <c r="K70" s="517">
        <v>45383</v>
      </c>
      <c r="L70" s="517">
        <v>45473</v>
      </c>
      <c r="M70" s="520" t="s">
        <v>661</v>
      </c>
    </row>
    <row r="71" spans="1:13" s="191" customFormat="1" ht="13.5" customHeight="1">
      <c r="A71" s="496"/>
      <c r="B71" s="493"/>
      <c r="C71" s="499"/>
      <c r="D71" s="501"/>
      <c r="E71" s="498"/>
      <c r="F71" s="521"/>
      <c r="G71" s="419"/>
      <c r="H71" s="499"/>
      <c r="I71" s="518"/>
      <c r="J71" s="518"/>
      <c r="K71" s="518"/>
      <c r="L71" s="518"/>
      <c r="M71" s="520"/>
    </row>
    <row r="72" spans="1:13" s="191" customFormat="1" ht="13.5" customHeight="1">
      <c r="A72" s="496"/>
      <c r="B72" s="493"/>
      <c r="C72" s="499"/>
      <c r="D72" s="501"/>
      <c r="E72" s="498"/>
      <c r="F72" s="521"/>
      <c r="G72" s="419"/>
      <c r="H72" s="499"/>
      <c r="I72" s="518"/>
      <c r="J72" s="518"/>
      <c r="K72" s="518"/>
      <c r="L72" s="518"/>
      <c r="M72" s="520"/>
    </row>
    <row r="73" spans="1:13" s="191" customFormat="1" ht="13.5" customHeight="1">
      <c r="A73" s="496"/>
      <c r="B73" s="493"/>
      <c r="C73" s="499"/>
      <c r="D73" s="501"/>
      <c r="E73" s="498"/>
      <c r="F73" s="521"/>
      <c r="G73" s="419"/>
      <c r="H73" s="499"/>
      <c r="I73" s="518"/>
      <c r="J73" s="518"/>
      <c r="K73" s="518"/>
      <c r="L73" s="518"/>
      <c r="M73" s="520"/>
    </row>
    <row r="74" spans="1:13" s="191" customFormat="1" ht="13.5" customHeight="1">
      <c r="A74" s="496"/>
      <c r="B74" s="493"/>
      <c r="C74" s="499"/>
      <c r="D74" s="501"/>
      <c r="E74" s="498"/>
      <c r="F74" s="521"/>
      <c r="G74" s="419"/>
      <c r="H74" s="499"/>
      <c r="I74" s="518"/>
      <c r="J74" s="518"/>
      <c r="K74" s="518"/>
      <c r="L74" s="518"/>
      <c r="M74" s="520"/>
    </row>
    <row r="75" spans="1:13" s="191" customFormat="1" ht="13.5" customHeight="1">
      <c r="A75" s="496"/>
      <c r="B75" s="493"/>
      <c r="C75" s="499"/>
      <c r="D75" s="501"/>
      <c r="E75" s="498"/>
      <c r="F75" s="521"/>
      <c r="G75" s="419"/>
      <c r="H75" s="499"/>
      <c r="I75" s="518"/>
      <c r="J75" s="518"/>
      <c r="K75" s="518"/>
      <c r="L75" s="518"/>
      <c r="M75" s="520"/>
    </row>
    <row r="76" spans="1:13" s="191" customFormat="1" ht="13.5" customHeight="1">
      <c r="A76" s="496"/>
      <c r="B76" s="493"/>
      <c r="C76" s="499"/>
      <c r="D76" s="501"/>
      <c r="E76" s="498"/>
      <c r="F76" s="521"/>
      <c r="G76" s="419"/>
      <c r="H76" s="499"/>
      <c r="I76" s="518"/>
      <c r="J76" s="518"/>
      <c r="K76" s="518"/>
      <c r="L76" s="518"/>
      <c r="M76" s="520"/>
    </row>
    <row r="77" spans="1:13" s="191" customFormat="1" ht="13.5" customHeight="1">
      <c r="A77" s="496"/>
      <c r="B77" s="493"/>
      <c r="C77" s="499"/>
      <c r="D77" s="501"/>
      <c r="E77" s="498"/>
      <c r="F77" s="521"/>
      <c r="G77" s="419"/>
      <c r="H77" s="499"/>
      <c r="I77" s="518"/>
      <c r="J77" s="518"/>
      <c r="K77" s="518"/>
      <c r="L77" s="518"/>
      <c r="M77" s="520"/>
    </row>
    <row r="78" spans="1:13" s="191" customFormat="1" ht="21.75" customHeight="1">
      <c r="A78" s="496"/>
      <c r="B78" s="493"/>
      <c r="C78" s="499"/>
      <c r="D78" s="501"/>
      <c r="E78" s="498"/>
      <c r="F78" s="521"/>
      <c r="G78" s="419"/>
      <c r="H78" s="499"/>
      <c r="I78" s="518"/>
      <c r="J78" s="518"/>
      <c r="K78" s="518"/>
      <c r="L78" s="518"/>
      <c r="M78" s="520"/>
    </row>
    <row r="79" spans="1:13" s="191" customFormat="1" ht="21.75" customHeight="1">
      <c r="A79" s="496"/>
      <c r="B79" s="493"/>
      <c r="C79" s="499"/>
      <c r="D79" s="501"/>
      <c r="E79" s="498"/>
      <c r="F79" s="521"/>
      <c r="G79" s="419"/>
      <c r="H79" s="499"/>
      <c r="I79" s="518"/>
      <c r="J79" s="518"/>
      <c r="K79" s="518"/>
      <c r="L79" s="518"/>
      <c r="M79" s="520"/>
    </row>
    <row r="80" spans="1:13" s="191" customFormat="1" ht="13.5" customHeight="1">
      <c r="A80" s="496">
        <f>'7. Mapa Final'!A80</f>
        <v>0</v>
      </c>
      <c r="B80" s="493">
        <f>'7. Mapa Final'!B80</f>
        <v>0</v>
      </c>
      <c r="C80" s="499">
        <f>'7. Mapa Final'!C80</f>
        <v>0</v>
      </c>
      <c r="D80" s="500" t="str">
        <f>'7. Mapa Final'!J80</f>
        <v>Muy Baja - 1</v>
      </c>
      <c r="E80" s="497" t="str">
        <f>'7. Mapa Final'!K80</f>
        <v>Menor - 2</v>
      </c>
      <c r="F80" s="521" t="str">
        <f>'7. Mapa Final'!M80</f>
        <v>Bajo - 2</v>
      </c>
      <c r="G80" s="419"/>
      <c r="H80" s="499"/>
      <c r="I80" s="518" t="s">
        <v>634</v>
      </c>
      <c r="J80" s="518"/>
      <c r="K80" s="517">
        <v>45383</v>
      </c>
      <c r="L80" s="517">
        <v>45473</v>
      </c>
      <c r="M80" s="520"/>
    </row>
    <row r="81" spans="1:13" s="191" customFormat="1" ht="13.5" customHeight="1">
      <c r="A81" s="496"/>
      <c r="B81" s="493"/>
      <c r="C81" s="499"/>
      <c r="D81" s="501"/>
      <c r="E81" s="498"/>
      <c r="F81" s="521"/>
      <c r="G81" s="419"/>
      <c r="H81" s="499"/>
      <c r="I81" s="518"/>
      <c r="J81" s="518"/>
      <c r="K81" s="518"/>
      <c r="L81" s="518"/>
      <c r="M81" s="520"/>
    </row>
    <row r="82" spans="1:13" s="191" customFormat="1" ht="13.5" customHeight="1">
      <c r="A82" s="496"/>
      <c r="B82" s="493"/>
      <c r="C82" s="499"/>
      <c r="D82" s="501"/>
      <c r="E82" s="498"/>
      <c r="F82" s="521"/>
      <c r="G82" s="419"/>
      <c r="H82" s="499"/>
      <c r="I82" s="518"/>
      <c r="J82" s="518"/>
      <c r="K82" s="518"/>
      <c r="L82" s="518"/>
      <c r="M82" s="520"/>
    </row>
    <row r="83" spans="1:13" s="191" customFormat="1" ht="13.5" customHeight="1">
      <c r="A83" s="496"/>
      <c r="B83" s="493"/>
      <c r="C83" s="499"/>
      <c r="D83" s="501"/>
      <c r="E83" s="498"/>
      <c r="F83" s="521"/>
      <c r="G83" s="419"/>
      <c r="H83" s="499"/>
      <c r="I83" s="518"/>
      <c r="J83" s="518"/>
      <c r="K83" s="518"/>
      <c r="L83" s="518"/>
      <c r="M83" s="520"/>
    </row>
    <row r="84" spans="1:13" s="191" customFormat="1" ht="13.5" customHeight="1">
      <c r="A84" s="496"/>
      <c r="B84" s="493"/>
      <c r="C84" s="499"/>
      <c r="D84" s="501"/>
      <c r="E84" s="498"/>
      <c r="F84" s="521"/>
      <c r="G84" s="419"/>
      <c r="H84" s="499"/>
      <c r="I84" s="518"/>
      <c r="J84" s="518"/>
      <c r="K84" s="518"/>
      <c r="L84" s="518"/>
      <c r="M84" s="520"/>
    </row>
    <row r="85" spans="1:13" s="191" customFormat="1" ht="13.5" customHeight="1">
      <c r="A85" s="496"/>
      <c r="B85" s="493"/>
      <c r="C85" s="499"/>
      <c r="D85" s="501"/>
      <c r="E85" s="498"/>
      <c r="F85" s="521"/>
      <c r="G85" s="419"/>
      <c r="H85" s="499"/>
      <c r="I85" s="518"/>
      <c r="J85" s="518"/>
      <c r="K85" s="518"/>
      <c r="L85" s="518"/>
      <c r="M85" s="520"/>
    </row>
    <row r="86" spans="1:13" s="191" customFormat="1" ht="13.5" customHeight="1">
      <c r="A86" s="496"/>
      <c r="B86" s="493"/>
      <c r="C86" s="499"/>
      <c r="D86" s="501"/>
      <c r="E86" s="498"/>
      <c r="F86" s="521"/>
      <c r="G86" s="419"/>
      <c r="H86" s="499"/>
      <c r="I86" s="518"/>
      <c r="J86" s="518"/>
      <c r="K86" s="518"/>
      <c r="L86" s="518"/>
      <c r="M86" s="520"/>
    </row>
    <row r="87" spans="1:13" s="191" customFormat="1" ht="13.5" customHeight="1">
      <c r="A87" s="496"/>
      <c r="B87" s="493"/>
      <c r="C87" s="499"/>
      <c r="D87" s="501"/>
      <c r="E87" s="498"/>
      <c r="F87" s="521"/>
      <c r="G87" s="419"/>
      <c r="H87" s="499"/>
      <c r="I87" s="518"/>
      <c r="J87" s="518"/>
      <c r="K87" s="518"/>
      <c r="L87" s="518"/>
      <c r="M87" s="520"/>
    </row>
    <row r="88" spans="1:13" s="191" customFormat="1" ht="21.75" customHeight="1">
      <c r="A88" s="496"/>
      <c r="B88" s="493"/>
      <c r="C88" s="499"/>
      <c r="D88" s="501"/>
      <c r="E88" s="498"/>
      <c r="F88" s="521"/>
      <c r="G88" s="419"/>
      <c r="H88" s="499"/>
      <c r="I88" s="518"/>
      <c r="J88" s="518"/>
      <c r="K88" s="518"/>
      <c r="L88" s="518"/>
      <c r="M88" s="520"/>
    </row>
    <row r="89" spans="1:13" s="191" customFormat="1" ht="21.75" customHeight="1">
      <c r="A89" s="496"/>
      <c r="B89" s="493"/>
      <c r="C89" s="499"/>
      <c r="D89" s="501"/>
      <c r="E89" s="498"/>
      <c r="F89" s="521"/>
      <c r="G89" s="419"/>
      <c r="H89" s="499"/>
      <c r="I89" s="518"/>
      <c r="J89" s="518"/>
      <c r="K89" s="518"/>
      <c r="L89" s="518"/>
      <c r="M89" s="520"/>
    </row>
  </sheetData>
  <mergeCells count="121">
    <mergeCell ref="J70:J79"/>
    <mergeCell ref="K70:K79"/>
    <mergeCell ref="L70:L79"/>
    <mergeCell ref="M70:M79"/>
    <mergeCell ref="A80:A89"/>
    <mergeCell ref="B80:B89"/>
    <mergeCell ref="C80:C89"/>
    <mergeCell ref="D80:D89"/>
    <mergeCell ref="E80:E89"/>
    <mergeCell ref="F80:F89"/>
    <mergeCell ref="M80:M89"/>
    <mergeCell ref="G80:G89"/>
    <mergeCell ref="H80:H89"/>
    <mergeCell ref="I80:I89"/>
    <mergeCell ref="J80:J89"/>
    <mergeCell ref="K80:K89"/>
    <mergeCell ref="L80:L89"/>
    <mergeCell ref="A70:A79"/>
    <mergeCell ref="B70:B79"/>
    <mergeCell ref="C70:C79"/>
    <mergeCell ref="D70:D79"/>
    <mergeCell ref="E70:E79"/>
    <mergeCell ref="F70:F79"/>
    <mergeCell ref="G70:G79"/>
    <mergeCell ref="H70:H79"/>
    <mergeCell ref="I70:I79"/>
    <mergeCell ref="J50:J59"/>
    <mergeCell ref="K50:K59"/>
    <mergeCell ref="L50:L59"/>
    <mergeCell ref="M50:M59"/>
    <mergeCell ref="A60:A69"/>
    <mergeCell ref="B60:B69"/>
    <mergeCell ref="C60:C69"/>
    <mergeCell ref="D60:D69"/>
    <mergeCell ref="E60:E69"/>
    <mergeCell ref="F60:F69"/>
    <mergeCell ref="M60:M69"/>
    <mergeCell ref="G60:G69"/>
    <mergeCell ref="H60:H69"/>
    <mergeCell ref="I60:I69"/>
    <mergeCell ref="J60:J69"/>
    <mergeCell ref="K60:K69"/>
    <mergeCell ref="L60:L69"/>
    <mergeCell ref="A50:A59"/>
    <mergeCell ref="B50:B59"/>
    <mergeCell ref="C50:C59"/>
    <mergeCell ref="D50:D59"/>
    <mergeCell ref="E50:E59"/>
    <mergeCell ref="F50:F59"/>
    <mergeCell ref="G50:G5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C3"/>
    <mergeCell ref="D1:J2"/>
    <mergeCell ref="K1:M3"/>
    <mergeCell ref="A4:B4"/>
    <mergeCell ref="C4:M4"/>
    <mergeCell ref="A5:B5"/>
    <mergeCell ref="C5:M5"/>
    <mergeCell ref="A6:B6"/>
    <mergeCell ref="C6:M6"/>
  </mergeCells>
  <conditionalFormatting sqref="A10:B10 D10:E10">
    <cfRule type="containsText" dxfId="515" priority="279" operator="containsText" text="3- Moderado">
      <formula>NOT(ISERROR(SEARCH("3- Moderado",A10)))</formula>
    </cfRule>
    <cfRule type="containsText" dxfId="514" priority="280" operator="containsText" text="6- Moderado">
      <formula>NOT(ISERROR(SEARCH("6- Moderado",A10)))</formula>
    </cfRule>
    <cfRule type="containsText" dxfId="513" priority="281" operator="containsText" text="4- Moderado">
      <formula>NOT(ISERROR(SEARCH("4- Moderado",A10)))</formula>
    </cfRule>
    <cfRule type="containsText" dxfId="512" priority="282" operator="containsText" text="3- Bajo">
      <formula>NOT(ISERROR(SEARCH("3- Bajo",A10)))</formula>
    </cfRule>
    <cfRule type="containsText" dxfId="511" priority="283" operator="containsText" text="4- Bajo">
      <formula>NOT(ISERROR(SEARCH("4- Bajo",A10)))</formula>
    </cfRule>
    <cfRule type="containsText" dxfId="510" priority="284" operator="containsText" text="1- Bajo">
      <formula>NOT(ISERROR(SEARCH("1- Bajo",A10)))</formula>
    </cfRule>
  </conditionalFormatting>
  <conditionalFormatting sqref="D10:D19">
    <cfRule type="containsText" dxfId="509" priority="269" operator="containsText" text="Muy Alta">
      <formula>NOT(ISERROR(SEARCH("Muy Alta",D10)))</formula>
    </cfRule>
    <cfRule type="containsText" dxfId="508" priority="270" operator="containsText" text="Alta">
      <formula>NOT(ISERROR(SEARCH("Alta",D10)))</formula>
    </cfRule>
    <cfRule type="containsText" dxfId="507" priority="271" operator="containsText" text="Baja">
      <formula>NOT(ISERROR(SEARCH("Baja",D10)))</formula>
    </cfRule>
    <cfRule type="containsText" dxfId="506" priority="272" operator="containsText" text="Muy Baja">
      <formula>NOT(ISERROR(SEARCH("Muy Baja",D10)))</formula>
    </cfRule>
    <cfRule type="containsText" dxfId="505" priority="274" operator="containsText" text="Media">
      <formula>NOT(ISERROR(SEARCH("Media",D10)))</formula>
    </cfRule>
  </conditionalFormatting>
  <conditionalFormatting sqref="E10:E19">
    <cfRule type="containsText" dxfId="504" priority="265" operator="containsText" text="Catastrófico">
      <formula>NOT(ISERROR(SEARCH("Catastrófico",E10)))</formula>
    </cfRule>
    <cfRule type="containsText" dxfId="503" priority="266" operator="containsText" text="Mayor">
      <formula>NOT(ISERROR(SEARCH("Mayor",E10)))</formula>
    </cfRule>
    <cfRule type="containsText" dxfId="502" priority="267" operator="containsText" text="Menor">
      <formula>NOT(ISERROR(SEARCH("Menor",E10)))</formula>
    </cfRule>
    <cfRule type="containsText" dxfId="501" priority="268" operator="containsText" text="Leve">
      <formula>NOT(ISERROR(SEARCH("Leve",E10)))</formula>
    </cfRule>
  </conditionalFormatting>
  <conditionalFormatting sqref="E10:F19">
    <cfRule type="containsText" dxfId="500" priority="273" operator="containsText" text="Moderado">
      <formula>NOT(ISERROR(SEARCH("Moderado",E10)))</formula>
    </cfRule>
  </conditionalFormatting>
  <conditionalFormatting sqref="F10:F19">
    <cfRule type="colorScale" priority="285">
      <colorScale>
        <cfvo type="min"/>
        <cfvo type="max"/>
        <color rgb="FFFF7128"/>
        <color rgb="FFFFEF9C"/>
      </colorScale>
    </cfRule>
  </conditionalFormatting>
  <conditionalFormatting sqref="F10:F19">
    <cfRule type="containsText" dxfId="499" priority="275" operator="containsText" text="Bajo">
      <formula>NOT(ISERROR(SEARCH("Bajo",F10)))</formula>
    </cfRule>
    <cfRule type="containsText" dxfId="498" priority="276" operator="containsText" text="Moderado">
      <formula>NOT(ISERROR(SEARCH("Moderado",F10)))</formula>
    </cfRule>
    <cfRule type="containsText" dxfId="497" priority="277" operator="containsText" text="Alto">
      <formula>NOT(ISERROR(SEARCH("Alto",F10)))</formula>
    </cfRule>
    <cfRule type="containsText" dxfId="496" priority="278" operator="containsText" text="Extremo">
      <formula>NOT(ISERROR(SEARCH("Extremo",F10)))</formula>
    </cfRule>
  </conditionalFormatting>
  <conditionalFormatting sqref="A20:B20 D20:E20">
    <cfRule type="containsText" dxfId="495" priority="258" operator="containsText" text="3- Moderado">
      <formula>NOT(ISERROR(SEARCH("3- Moderado",A20)))</formula>
    </cfRule>
    <cfRule type="containsText" dxfId="494" priority="259" operator="containsText" text="6- Moderado">
      <formula>NOT(ISERROR(SEARCH("6- Moderado",A20)))</formula>
    </cfRule>
    <cfRule type="containsText" dxfId="493" priority="260" operator="containsText" text="4- Moderado">
      <formula>NOT(ISERROR(SEARCH("4- Moderado",A20)))</formula>
    </cfRule>
    <cfRule type="containsText" dxfId="492" priority="261" operator="containsText" text="3- Bajo">
      <formula>NOT(ISERROR(SEARCH("3- Bajo",A20)))</formula>
    </cfRule>
    <cfRule type="containsText" dxfId="491" priority="262" operator="containsText" text="4- Bajo">
      <formula>NOT(ISERROR(SEARCH("4- Bajo",A20)))</formula>
    </cfRule>
    <cfRule type="containsText" dxfId="490" priority="263" operator="containsText" text="1- Bajo">
      <formula>NOT(ISERROR(SEARCH("1- Bajo",A20)))</formula>
    </cfRule>
  </conditionalFormatting>
  <conditionalFormatting sqref="D20:D29">
    <cfRule type="containsText" dxfId="489" priority="248" operator="containsText" text="Muy Alta">
      <formula>NOT(ISERROR(SEARCH("Muy Alta",D20)))</formula>
    </cfRule>
    <cfRule type="containsText" dxfId="488" priority="249" operator="containsText" text="Alta">
      <formula>NOT(ISERROR(SEARCH("Alta",D20)))</formula>
    </cfRule>
    <cfRule type="containsText" dxfId="487" priority="250" operator="containsText" text="Baja">
      <formula>NOT(ISERROR(SEARCH("Baja",D20)))</formula>
    </cfRule>
    <cfRule type="containsText" dxfId="486" priority="251" operator="containsText" text="Muy Baja">
      <formula>NOT(ISERROR(SEARCH("Muy Baja",D20)))</formula>
    </cfRule>
    <cfRule type="containsText" dxfId="485" priority="253" operator="containsText" text="Media">
      <formula>NOT(ISERROR(SEARCH("Media",D20)))</formula>
    </cfRule>
  </conditionalFormatting>
  <conditionalFormatting sqref="E20:E29">
    <cfRule type="containsText" dxfId="484" priority="244" operator="containsText" text="Catastrófico">
      <formula>NOT(ISERROR(SEARCH("Catastrófico",E20)))</formula>
    </cfRule>
    <cfRule type="containsText" dxfId="483" priority="245" operator="containsText" text="Mayor">
      <formula>NOT(ISERROR(SEARCH("Mayor",E20)))</formula>
    </cfRule>
    <cfRule type="containsText" dxfId="482" priority="246" operator="containsText" text="Menor">
      <formula>NOT(ISERROR(SEARCH("Menor",E20)))</formula>
    </cfRule>
    <cfRule type="containsText" dxfId="481" priority="247" operator="containsText" text="Leve">
      <formula>NOT(ISERROR(SEARCH("Leve",E20)))</formula>
    </cfRule>
  </conditionalFormatting>
  <conditionalFormatting sqref="E20:F29">
    <cfRule type="containsText" dxfId="480" priority="252" operator="containsText" text="Moderado">
      <formula>NOT(ISERROR(SEARCH("Moderado",E20)))</formula>
    </cfRule>
  </conditionalFormatting>
  <conditionalFormatting sqref="F20:F29">
    <cfRule type="colorScale" priority="264">
      <colorScale>
        <cfvo type="min"/>
        <cfvo type="max"/>
        <color rgb="FFFF7128"/>
        <color rgb="FFFFEF9C"/>
      </colorScale>
    </cfRule>
  </conditionalFormatting>
  <conditionalFormatting sqref="F20:F29">
    <cfRule type="containsText" dxfId="479" priority="254" operator="containsText" text="Bajo">
      <formula>NOT(ISERROR(SEARCH("Bajo",F20)))</formula>
    </cfRule>
    <cfRule type="containsText" dxfId="478" priority="255" operator="containsText" text="Moderado">
      <formula>NOT(ISERROR(SEARCH("Moderado",F20)))</formula>
    </cfRule>
    <cfRule type="containsText" dxfId="477" priority="256" operator="containsText" text="Alto">
      <formula>NOT(ISERROR(SEARCH("Alto",F20)))</formula>
    </cfRule>
    <cfRule type="containsText" dxfId="476" priority="257" operator="containsText" text="Extremo">
      <formula>NOT(ISERROR(SEARCH("Extremo",F20)))</formula>
    </cfRule>
  </conditionalFormatting>
  <conditionalFormatting sqref="A30:B30 D30:E30">
    <cfRule type="containsText" dxfId="475" priority="237" operator="containsText" text="3- Moderado">
      <formula>NOT(ISERROR(SEARCH("3- Moderado",A30)))</formula>
    </cfRule>
    <cfRule type="containsText" dxfId="474" priority="238" operator="containsText" text="6- Moderado">
      <formula>NOT(ISERROR(SEARCH("6- Moderado",A30)))</formula>
    </cfRule>
    <cfRule type="containsText" dxfId="473" priority="239" operator="containsText" text="4- Moderado">
      <formula>NOT(ISERROR(SEARCH("4- Moderado",A30)))</formula>
    </cfRule>
    <cfRule type="containsText" dxfId="472" priority="240" operator="containsText" text="3- Bajo">
      <formula>NOT(ISERROR(SEARCH("3- Bajo",A30)))</formula>
    </cfRule>
    <cfRule type="containsText" dxfId="471" priority="241" operator="containsText" text="4- Bajo">
      <formula>NOT(ISERROR(SEARCH("4- Bajo",A30)))</formula>
    </cfRule>
    <cfRule type="containsText" dxfId="470" priority="242" operator="containsText" text="1- Bajo">
      <formula>NOT(ISERROR(SEARCH("1- Bajo",A30)))</formula>
    </cfRule>
  </conditionalFormatting>
  <conditionalFormatting sqref="D30:D39">
    <cfRule type="containsText" dxfId="469" priority="227" operator="containsText" text="Muy Alta">
      <formula>NOT(ISERROR(SEARCH("Muy Alta",D30)))</formula>
    </cfRule>
    <cfRule type="containsText" dxfId="468" priority="228" operator="containsText" text="Alta">
      <formula>NOT(ISERROR(SEARCH("Alta",D30)))</formula>
    </cfRule>
    <cfRule type="containsText" dxfId="467" priority="229" operator="containsText" text="Baja">
      <formula>NOT(ISERROR(SEARCH("Baja",D30)))</formula>
    </cfRule>
    <cfRule type="containsText" dxfId="466" priority="230" operator="containsText" text="Muy Baja">
      <formula>NOT(ISERROR(SEARCH("Muy Baja",D30)))</formula>
    </cfRule>
    <cfRule type="containsText" dxfId="465" priority="232" operator="containsText" text="Media">
      <formula>NOT(ISERROR(SEARCH("Media",D30)))</formula>
    </cfRule>
  </conditionalFormatting>
  <conditionalFormatting sqref="E30:E39">
    <cfRule type="containsText" dxfId="464" priority="223" operator="containsText" text="Catastrófico">
      <formula>NOT(ISERROR(SEARCH("Catastrófico",E30)))</formula>
    </cfRule>
    <cfRule type="containsText" dxfId="463" priority="224" operator="containsText" text="Mayor">
      <formula>NOT(ISERROR(SEARCH("Mayor",E30)))</formula>
    </cfRule>
    <cfRule type="containsText" dxfId="462" priority="225" operator="containsText" text="Menor">
      <formula>NOT(ISERROR(SEARCH("Menor",E30)))</formula>
    </cfRule>
    <cfRule type="containsText" dxfId="461" priority="226" operator="containsText" text="Leve">
      <formula>NOT(ISERROR(SEARCH("Leve",E30)))</formula>
    </cfRule>
  </conditionalFormatting>
  <conditionalFormatting sqref="E30:F39">
    <cfRule type="containsText" dxfId="460" priority="231" operator="containsText" text="Moderado">
      <formula>NOT(ISERROR(SEARCH("Moderado",E30)))</formula>
    </cfRule>
  </conditionalFormatting>
  <conditionalFormatting sqref="F30:F39">
    <cfRule type="colorScale" priority="243">
      <colorScale>
        <cfvo type="min"/>
        <cfvo type="max"/>
        <color rgb="FFFF7128"/>
        <color rgb="FFFFEF9C"/>
      </colorScale>
    </cfRule>
  </conditionalFormatting>
  <conditionalFormatting sqref="F30:F39">
    <cfRule type="containsText" dxfId="459" priority="233" operator="containsText" text="Bajo">
      <formula>NOT(ISERROR(SEARCH("Bajo",F30)))</formula>
    </cfRule>
    <cfRule type="containsText" dxfId="458" priority="234" operator="containsText" text="Moderado">
      <formula>NOT(ISERROR(SEARCH("Moderado",F30)))</formula>
    </cfRule>
    <cfRule type="containsText" dxfId="457" priority="235" operator="containsText" text="Alto">
      <formula>NOT(ISERROR(SEARCH("Alto",F30)))</formula>
    </cfRule>
    <cfRule type="containsText" dxfId="456" priority="236" operator="containsText" text="Extremo">
      <formula>NOT(ISERROR(SEARCH("Extremo",F30)))</formula>
    </cfRule>
  </conditionalFormatting>
  <conditionalFormatting sqref="A40:B40 D40:E40">
    <cfRule type="containsText" dxfId="455" priority="216" operator="containsText" text="3- Moderado">
      <formula>NOT(ISERROR(SEARCH("3- Moderado",A40)))</formula>
    </cfRule>
    <cfRule type="containsText" dxfId="454" priority="217" operator="containsText" text="6- Moderado">
      <formula>NOT(ISERROR(SEARCH("6- Moderado",A40)))</formula>
    </cfRule>
    <cfRule type="containsText" dxfId="453" priority="218" operator="containsText" text="4- Moderado">
      <formula>NOT(ISERROR(SEARCH("4- Moderado",A40)))</formula>
    </cfRule>
    <cfRule type="containsText" dxfId="452" priority="219" operator="containsText" text="3- Bajo">
      <formula>NOT(ISERROR(SEARCH("3- Bajo",A40)))</formula>
    </cfRule>
    <cfRule type="containsText" dxfId="451" priority="220" operator="containsText" text="4- Bajo">
      <formula>NOT(ISERROR(SEARCH("4- Bajo",A40)))</formula>
    </cfRule>
    <cfRule type="containsText" dxfId="450" priority="221" operator="containsText" text="1- Bajo">
      <formula>NOT(ISERROR(SEARCH("1- Bajo",A40)))</formula>
    </cfRule>
  </conditionalFormatting>
  <conditionalFormatting sqref="D40:D49">
    <cfRule type="containsText" dxfId="449" priority="206" operator="containsText" text="Muy Alta">
      <formula>NOT(ISERROR(SEARCH("Muy Alta",D40)))</formula>
    </cfRule>
    <cfRule type="containsText" dxfId="448" priority="207" operator="containsText" text="Alta">
      <formula>NOT(ISERROR(SEARCH("Alta",D40)))</formula>
    </cfRule>
    <cfRule type="containsText" dxfId="447" priority="208" operator="containsText" text="Baja">
      <formula>NOT(ISERROR(SEARCH("Baja",D40)))</formula>
    </cfRule>
    <cfRule type="containsText" dxfId="446" priority="209" operator="containsText" text="Muy Baja">
      <formula>NOT(ISERROR(SEARCH("Muy Baja",D40)))</formula>
    </cfRule>
    <cfRule type="containsText" dxfId="445" priority="211" operator="containsText" text="Media">
      <formula>NOT(ISERROR(SEARCH("Media",D40)))</formula>
    </cfRule>
  </conditionalFormatting>
  <conditionalFormatting sqref="E40:E49">
    <cfRule type="containsText" dxfId="444" priority="202" operator="containsText" text="Catastrófico">
      <formula>NOT(ISERROR(SEARCH("Catastrófico",E40)))</formula>
    </cfRule>
    <cfRule type="containsText" dxfId="443" priority="203" operator="containsText" text="Mayor">
      <formula>NOT(ISERROR(SEARCH("Mayor",E40)))</formula>
    </cfRule>
    <cfRule type="containsText" dxfId="442" priority="204" operator="containsText" text="Menor">
      <formula>NOT(ISERROR(SEARCH("Menor",E40)))</formula>
    </cfRule>
    <cfRule type="containsText" dxfId="441" priority="205" operator="containsText" text="Leve">
      <formula>NOT(ISERROR(SEARCH("Leve",E40)))</formula>
    </cfRule>
  </conditionalFormatting>
  <conditionalFormatting sqref="E40:F49">
    <cfRule type="containsText" dxfId="440" priority="210" operator="containsText" text="Moderado">
      <formula>NOT(ISERROR(SEARCH("Moderado",E40)))</formula>
    </cfRule>
  </conditionalFormatting>
  <conditionalFormatting sqref="F40:F49">
    <cfRule type="colorScale" priority="222">
      <colorScale>
        <cfvo type="min"/>
        <cfvo type="max"/>
        <color rgb="FFFF7128"/>
        <color rgb="FFFFEF9C"/>
      </colorScale>
    </cfRule>
  </conditionalFormatting>
  <conditionalFormatting sqref="F40:F49">
    <cfRule type="containsText" dxfId="439" priority="212" operator="containsText" text="Bajo">
      <formula>NOT(ISERROR(SEARCH("Bajo",F40)))</formula>
    </cfRule>
    <cfRule type="containsText" dxfId="438" priority="213" operator="containsText" text="Moderado">
      <formula>NOT(ISERROR(SEARCH("Moderado",F40)))</formula>
    </cfRule>
    <cfRule type="containsText" dxfId="437" priority="214" operator="containsText" text="Alto">
      <formula>NOT(ISERROR(SEARCH("Alto",F40)))</formula>
    </cfRule>
    <cfRule type="containsText" dxfId="436" priority="215" operator="containsText" text="Extremo">
      <formula>NOT(ISERROR(SEARCH("Extremo",F40)))</formula>
    </cfRule>
  </conditionalFormatting>
  <conditionalFormatting sqref="A50:B50 D50:E50">
    <cfRule type="containsText" dxfId="435" priority="195" operator="containsText" text="3- Moderado">
      <formula>NOT(ISERROR(SEARCH("3- Moderado",A50)))</formula>
    </cfRule>
    <cfRule type="containsText" dxfId="434" priority="196" operator="containsText" text="6- Moderado">
      <formula>NOT(ISERROR(SEARCH("6- Moderado",A50)))</formula>
    </cfRule>
    <cfRule type="containsText" dxfId="433" priority="197" operator="containsText" text="4- Moderado">
      <formula>NOT(ISERROR(SEARCH("4- Moderado",A50)))</formula>
    </cfRule>
    <cfRule type="containsText" dxfId="432" priority="198" operator="containsText" text="3- Bajo">
      <formula>NOT(ISERROR(SEARCH("3- Bajo",A50)))</formula>
    </cfRule>
    <cfRule type="containsText" dxfId="431" priority="199" operator="containsText" text="4- Bajo">
      <formula>NOT(ISERROR(SEARCH("4- Bajo",A50)))</formula>
    </cfRule>
    <cfRule type="containsText" dxfId="430" priority="200" operator="containsText" text="1- Bajo">
      <formula>NOT(ISERROR(SEARCH("1- Bajo",A50)))</formula>
    </cfRule>
  </conditionalFormatting>
  <conditionalFormatting sqref="D50:D59">
    <cfRule type="containsText" dxfId="429" priority="185" operator="containsText" text="Muy Alta">
      <formula>NOT(ISERROR(SEARCH("Muy Alta",D50)))</formula>
    </cfRule>
    <cfRule type="containsText" dxfId="428" priority="186" operator="containsText" text="Alta">
      <formula>NOT(ISERROR(SEARCH("Alta",D50)))</formula>
    </cfRule>
    <cfRule type="containsText" dxfId="427" priority="187" operator="containsText" text="Baja">
      <formula>NOT(ISERROR(SEARCH("Baja",D50)))</formula>
    </cfRule>
    <cfRule type="containsText" dxfId="426" priority="188" operator="containsText" text="Muy Baja">
      <formula>NOT(ISERROR(SEARCH("Muy Baja",D50)))</formula>
    </cfRule>
    <cfRule type="containsText" dxfId="425" priority="190" operator="containsText" text="Media">
      <formula>NOT(ISERROR(SEARCH("Media",D50)))</formula>
    </cfRule>
  </conditionalFormatting>
  <conditionalFormatting sqref="E50:E59">
    <cfRule type="containsText" dxfId="424" priority="181" operator="containsText" text="Catastrófico">
      <formula>NOT(ISERROR(SEARCH("Catastrófico",E50)))</formula>
    </cfRule>
    <cfRule type="containsText" dxfId="423" priority="182" operator="containsText" text="Mayor">
      <formula>NOT(ISERROR(SEARCH("Mayor",E50)))</formula>
    </cfRule>
    <cfRule type="containsText" dxfId="422" priority="183" operator="containsText" text="Menor">
      <formula>NOT(ISERROR(SEARCH("Menor",E50)))</formula>
    </cfRule>
    <cfRule type="containsText" dxfId="421" priority="184" operator="containsText" text="Leve">
      <formula>NOT(ISERROR(SEARCH("Leve",E50)))</formula>
    </cfRule>
  </conditionalFormatting>
  <conditionalFormatting sqref="E50:F59">
    <cfRule type="containsText" dxfId="420" priority="189" operator="containsText" text="Moderado">
      <formula>NOT(ISERROR(SEARCH("Moderado",E50)))</formula>
    </cfRule>
  </conditionalFormatting>
  <conditionalFormatting sqref="F50:F59">
    <cfRule type="colorScale" priority="201">
      <colorScale>
        <cfvo type="min"/>
        <cfvo type="max"/>
        <color rgb="FFFF7128"/>
        <color rgb="FFFFEF9C"/>
      </colorScale>
    </cfRule>
  </conditionalFormatting>
  <conditionalFormatting sqref="F50:F59">
    <cfRule type="containsText" dxfId="419" priority="191" operator="containsText" text="Bajo">
      <formula>NOT(ISERROR(SEARCH("Bajo",F50)))</formula>
    </cfRule>
    <cfRule type="containsText" dxfId="418" priority="192" operator="containsText" text="Moderado">
      <formula>NOT(ISERROR(SEARCH("Moderado",F50)))</formula>
    </cfRule>
    <cfRule type="containsText" dxfId="417" priority="193" operator="containsText" text="Alto">
      <formula>NOT(ISERROR(SEARCH("Alto",F50)))</formula>
    </cfRule>
    <cfRule type="containsText" dxfId="416" priority="194" operator="containsText" text="Extremo">
      <formula>NOT(ISERROR(SEARCH("Extremo",F50)))</formula>
    </cfRule>
  </conditionalFormatting>
  <conditionalFormatting sqref="A60:B60 D60:E60">
    <cfRule type="containsText" dxfId="415" priority="174" operator="containsText" text="3- Moderado">
      <formula>NOT(ISERROR(SEARCH("3- Moderado",A60)))</formula>
    </cfRule>
    <cfRule type="containsText" dxfId="414" priority="175" operator="containsText" text="6- Moderado">
      <formula>NOT(ISERROR(SEARCH("6- Moderado",A60)))</formula>
    </cfRule>
    <cfRule type="containsText" dxfId="413" priority="176" operator="containsText" text="4- Moderado">
      <formula>NOT(ISERROR(SEARCH("4- Moderado",A60)))</formula>
    </cfRule>
    <cfRule type="containsText" dxfId="412" priority="177" operator="containsText" text="3- Bajo">
      <formula>NOT(ISERROR(SEARCH("3- Bajo",A60)))</formula>
    </cfRule>
    <cfRule type="containsText" dxfId="411" priority="178" operator="containsText" text="4- Bajo">
      <formula>NOT(ISERROR(SEARCH("4- Bajo",A60)))</formula>
    </cfRule>
    <cfRule type="containsText" dxfId="410" priority="179" operator="containsText" text="1- Bajo">
      <formula>NOT(ISERROR(SEARCH("1- Bajo",A60)))</formula>
    </cfRule>
  </conditionalFormatting>
  <conditionalFormatting sqref="D60:D69">
    <cfRule type="containsText" dxfId="409" priority="164" operator="containsText" text="Muy Alta">
      <formula>NOT(ISERROR(SEARCH("Muy Alta",D60)))</formula>
    </cfRule>
    <cfRule type="containsText" dxfId="408" priority="165" operator="containsText" text="Alta">
      <formula>NOT(ISERROR(SEARCH("Alta",D60)))</formula>
    </cfRule>
    <cfRule type="containsText" dxfId="407" priority="166" operator="containsText" text="Baja">
      <formula>NOT(ISERROR(SEARCH("Baja",D60)))</formula>
    </cfRule>
    <cfRule type="containsText" dxfId="406" priority="167" operator="containsText" text="Muy Baja">
      <formula>NOT(ISERROR(SEARCH("Muy Baja",D60)))</formula>
    </cfRule>
    <cfRule type="containsText" dxfId="405" priority="169" operator="containsText" text="Media">
      <formula>NOT(ISERROR(SEARCH("Media",D60)))</formula>
    </cfRule>
  </conditionalFormatting>
  <conditionalFormatting sqref="E60:E69">
    <cfRule type="containsText" dxfId="404" priority="160" operator="containsText" text="Catastrófico">
      <formula>NOT(ISERROR(SEARCH("Catastrófico",E60)))</formula>
    </cfRule>
    <cfRule type="containsText" dxfId="403" priority="161" operator="containsText" text="Mayor">
      <formula>NOT(ISERROR(SEARCH("Mayor",E60)))</formula>
    </cfRule>
    <cfRule type="containsText" dxfId="402" priority="162" operator="containsText" text="Menor">
      <formula>NOT(ISERROR(SEARCH("Menor",E60)))</formula>
    </cfRule>
    <cfRule type="containsText" dxfId="401" priority="163" operator="containsText" text="Leve">
      <formula>NOT(ISERROR(SEARCH("Leve",E60)))</formula>
    </cfRule>
  </conditionalFormatting>
  <conditionalFormatting sqref="E60:F69">
    <cfRule type="containsText" dxfId="400" priority="168" operator="containsText" text="Moderado">
      <formula>NOT(ISERROR(SEARCH("Moderado",E60)))</formula>
    </cfRule>
  </conditionalFormatting>
  <conditionalFormatting sqref="F60:F69">
    <cfRule type="colorScale" priority="180">
      <colorScale>
        <cfvo type="min"/>
        <cfvo type="max"/>
        <color rgb="FFFF7128"/>
        <color rgb="FFFFEF9C"/>
      </colorScale>
    </cfRule>
  </conditionalFormatting>
  <conditionalFormatting sqref="F60:F69">
    <cfRule type="containsText" dxfId="399" priority="170" operator="containsText" text="Bajo">
      <formula>NOT(ISERROR(SEARCH("Bajo",F60)))</formula>
    </cfRule>
    <cfRule type="containsText" dxfId="398" priority="171" operator="containsText" text="Moderado">
      <formula>NOT(ISERROR(SEARCH("Moderado",F60)))</formula>
    </cfRule>
    <cfRule type="containsText" dxfId="397" priority="172" operator="containsText" text="Alto">
      <formula>NOT(ISERROR(SEARCH("Alto",F60)))</formula>
    </cfRule>
    <cfRule type="containsText" dxfId="396" priority="173" operator="containsText" text="Extremo">
      <formula>NOT(ISERROR(SEARCH("Extremo",F60)))</formula>
    </cfRule>
  </conditionalFormatting>
  <conditionalFormatting sqref="A70:B70 D70:E70">
    <cfRule type="containsText" dxfId="395" priority="153" operator="containsText" text="3- Moderado">
      <formula>NOT(ISERROR(SEARCH("3- Moderado",A70)))</formula>
    </cfRule>
    <cfRule type="containsText" dxfId="394" priority="154" operator="containsText" text="6- Moderado">
      <formula>NOT(ISERROR(SEARCH("6- Moderado",A70)))</formula>
    </cfRule>
    <cfRule type="containsText" dxfId="393" priority="155" operator="containsText" text="4- Moderado">
      <formula>NOT(ISERROR(SEARCH("4- Moderado",A70)))</formula>
    </cfRule>
    <cfRule type="containsText" dxfId="392" priority="156" operator="containsText" text="3- Bajo">
      <formula>NOT(ISERROR(SEARCH("3- Bajo",A70)))</formula>
    </cfRule>
    <cfRule type="containsText" dxfId="391" priority="157" operator="containsText" text="4- Bajo">
      <formula>NOT(ISERROR(SEARCH("4- Bajo",A70)))</formula>
    </cfRule>
    <cfRule type="containsText" dxfId="390" priority="158" operator="containsText" text="1- Bajo">
      <formula>NOT(ISERROR(SEARCH("1- Bajo",A70)))</formula>
    </cfRule>
  </conditionalFormatting>
  <conditionalFormatting sqref="D70:D79">
    <cfRule type="containsText" dxfId="389" priority="143" operator="containsText" text="Muy Alta">
      <formula>NOT(ISERROR(SEARCH("Muy Alta",D70)))</formula>
    </cfRule>
    <cfRule type="containsText" dxfId="388" priority="144" operator="containsText" text="Alta">
      <formula>NOT(ISERROR(SEARCH("Alta",D70)))</formula>
    </cfRule>
    <cfRule type="containsText" dxfId="387" priority="145" operator="containsText" text="Baja">
      <formula>NOT(ISERROR(SEARCH("Baja",D70)))</formula>
    </cfRule>
    <cfRule type="containsText" dxfId="386" priority="146" operator="containsText" text="Muy Baja">
      <formula>NOT(ISERROR(SEARCH("Muy Baja",D70)))</formula>
    </cfRule>
    <cfRule type="containsText" dxfId="385" priority="148" operator="containsText" text="Media">
      <formula>NOT(ISERROR(SEARCH("Media",D70)))</formula>
    </cfRule>
  </conditionalFormatting>
  <conditionalFormatting sqref="E70:E79">
    <cfRule type="containsText" dxfId="384" priority="139" operator="containsText" text="Catastrófico">
      <formula>NOT(ISERROR(SEARCH("Catastrófico",E70)))</formula>
    </cfRule>
    <cfRule type="containsText" dxfId="383" priority="140" operator="containsText" text="Mayor">
      <formula>NOT(ISERROR(SEARCH("Mayor",E70)))</formula>
    </cfRule>
    <cfRule type="containsText" dxfId="382" priority="141" operator="containsText" text="Menor">
      <formula>NOT(ISERROR(SEARCH("Menor",E70)))</formula>
    </cfRule>
    <cfRule type="containsText" dxfId="381" priority="142" operator="containsText" text="Leve">
      <formula>NOT(ISERROR(SEARCH("Leve",E70)))</formula>
    </cfRule>
  </conditionalFormatting>
  <conditionalFormatting sqref="E70:F79">
    <cfRule type="containsText" dxfId="380" priority="147" operator="containsText" text="Moderado">
      <formula>NOT(ISERROR(SEARCH("Moderado",E70)))</formula>
    </cfRule>
  </conditionalFormatting>
  <conditionalFormatting sqref="F70:F79">
    <cfRule type="colorScale" priority="159">
      <colorScale>
        <cfvo type="min"/>
        <cfvo type="max"/>
        <color rgb="FFFF7128"/>
        <color rgb="FFFFEF9C"/>
      </colorScale>
    </cfRule>
  </conditionalFormatting>
  <conditionalFormatting sqref="F70:F79">
    <cfRule type="containsText" dxfId="379" priority="149" operator="containsText" text="Bajo">
      <formula>NOT(ISERROR(SEARCH("Bajo",F70)))</formula>
    </cfRule>
    <cfRule type="containsText" dxfId="378" priority="150" operator="containsText" text="Moderado">
      <formula>NOT(ISERROR(SEARCH("Moderado",F70)))</formula>
    </cfRule>
    <cfRule type="containsText" dxfId="377" priority="151" operator="containsText" text="Alto">
      <formula>NOT(ISERROR(SEARCH("Alto",F70)))</formula>
    </cfRule>
    <cfRule type="containsText" dxfId="376" priority="152" operator="containsText" text="Extremo">
      <formula>NOT(ISERROR(SEARCH("Extremo",F70)))</formula>
    </cfRule>
  </conditionalFormatting>
  <conditionalFormatting sqref="A80:B80 D80:E80">
    <cfRule type="containsText" dxfId="375" priority="132" operator="containsText" text="3- Moderado">
      <formula>NOT(ISERROR(SEARCH("3- Moderado",A80)))</formula>
    </cfRule>
    <cfRule type="containsText" dxfId="374" priority="133" operator="containsText" text="6- Moderado">
      <formula>NOT(ISERROR(SEARCH("6- Moderado",A80)))</formula>
    </cfRule>
    <cfRule type="containsText" dxfId="373" priority="134" operator="containsText" text="4- Moderado">
      <formula>NOT(ISERROR(SEARCH("4- Moderado",A80)))</formula>
    </cfRule>
    <cfRule type="containsText" dxfId="372" priority="135" operator="containsText" text="3- Bajo">
      <formula>NOT(ISERROR(SEARCH("3- Bajo",A80)))</formula>
    </cfRule>
    <cfRule type="containsText" dxfId="371" priority="136" operator="containsText" text="4- Bajo">
      <formula>NOT(ISERROR(SEARCH("4- Bajo",A80)))</formula>
    </cfRule>
    <cfRule type="containsText" dxfId="370" priority="137" operator="containsText" text="1- Bajo">
      <formula>NOT(ISERROR(SEARCH("1- Bajo",A80)))</formula>
    </cfRule>
  </conditionalFormatting>
  <conditionalFormatting sqref="D80:D89">
    <cfRule type="containsText" dxfId="369" priority="122" operator="containsText" text="Muy Alta">
      <formula>NOT(ISERROR(SEARCH("Muy Alta",D80)))</formula>
    </cfRule>
    <cfRule type="containsText" dxfId="368" priority="123" operator="containsText" text="Alta">
      <formula>NOT(ISERROR(SEARCH("Alta",D80)))</formula>
    </cfRule>
    <cfRule type="containsText" dxfId="367" priority="124" operator="containsText" text="Baja">
      <formula>NOT(ISERROR(SEARCH("Baja",D80)))</formula>
    </cfRule>
    <cfRule type="containsText" dxfId="366" priority="125" operator="containsText" text="Muy Baja">
      <formula>NOT(ISERROR(SEARCH("Muy Baja",D80)))</formula>
    </cfRule>
    <cfRule type="containsText" dxfId="365" priority="127" operator="containsText" text="Media">
      <formula>NOT(ISERROR(SEARCH("Media",D80)))</formula>
    </cfRule>
  </conditionalFormatting>
  <conditionalFormatting sqref="E80:E89">
    <cfRule type="containsText" dxfId="364" priority="118" operator="containsText" text="Catastrófico">
      <formula>NOT(ISERROR(SEARCH("Catastrófico",E80)))</formula>
    </cfRule>
    <cfRule type="containsText" dxfId="363" priority="119" operator="containsText" text="Mayor">
      <formula>NOT(ISERROR(SEARCH("Mayor",E80)))</formula>
    </cfRule>
    <cfRule type="containsText" dxfId="362" priority="120" operator="containsText" text="Menor">
      <formula>NOT(ISERROR(SEARCH("Menor",E80)))</formula>
    </cfRule>
    <cfRule type="containsText" dxfId="361" priority="121" operator="containsText" text="Leve">
      <formula>NOT(ISERROR(SEARCH("Leve",E80)))</formula>
    </cfRule>
  </conditionalFormatting>
  <conditionalFormatting sqref="E80:F89">
    <cfRule type="containsText" dxfId="360" priority="126" operator="containsText" text="Moderado">
      <formula>NOT(ISERROR(SEARCH("Moderado",E80)))</formula>
    </cfRule>
  </conditionalFormatting>
  <conditionalFormatting sqref="F80:F89">
    <cfRule type="colorScale" priority="138">
      <colorScale>
        <cfvo type="min"/>
        <cfvo type="max"/>
        <color rgb="FFFF7128"/>
        <color rgb="FFFFEF9C"/>
      </colorScale>
    </cfRule>
  </conditionalFormatting>
  <conditionalFormatting sqref="F80:F89">
    <cfRule type="containsText" dxfId="359" priority="128" operator="containsText" text="Bajo">
      <formula>NOT(ISERROR(SEARCH("Bajo",F80)))</formula>
    </cfRule>
    <cfRule type="containsText" dxfId="358" priority="129" operator="containsText" text="Moderado">
      <formula>NOT(ISERROR(SEARCH("Moderado",F80)))</formula>
    </cfRule>
    <cfRule type="containsText" dxfId="357" priority="130" operator="containsText" text="Alto">
      <formula>NOT(ISERROR(SEARCH("Alto",F80)))</formula>
    </cfRule>
    <cfRule type="containsText" dxfId="356" priority="131" operator="containsText" text="Extremo">
      <formula>NOT(ISERROR(SEARCH("Extremo",F80)))</formula>
    </cfRule>
  </conditionalFormatting>
  <conditionalFormatting sqref="A7:B7">
    <cfRule type="containsText" dxfId="355" priority="7" operator="containsText" text="3- Moderado">
      <formula>NOT(ISERROR(SEARCH("3- Moderado",A7)))</formula>
    </cfRule>
    <cfRule type="containsText" dxfId="354" priority="8" operator="containsText" text="6- Moderado">
      <formula>NOT(ISERROR(SEARCH("6- Moderado",A7)))</formula>
    </cfRule>
    <cfRule type="containsText" dxfId="353" priority="9" operator="containsText" text="4- Moderado">
      <formula>NOT(ISERROR(SEARCH("4- Moderado",A7)))</formula>
    </cfRule>
    <cfRule type="containsText" dxfId="352" priority="10" operator="containsText" text="3- Bajo">
      <formula>NOT(ISERROR(SEARCH("3- Bajo",A7)))</formula>
    </cfRule>
    <cfRule type="containsText" dxfId="351" priority="11" operator="containsText" text="4- Bajo">
      <formula>NOT(ISERROR(SEARCH("4- Bajo",A7)))</formula>
    </cfRule>
    <cfRule type="containsText" dxfId="350" priority="12" operator="containsText" text="1- Bajo">
      <formula>NOT(ISERROR(SEARCH("1- Bajo",A7)))</formula>
    </cfRule>
  </conditionalFormatting>
  <conditionalFormatting sqref="C8:F8">
    <cfRule type="containsText" dxfId="349" priority="1" operator="containsText" text="3- Moderado">
      <formula>NOT(ISERROR(SEARCH("3- Moderado",C8)))</formula>
    </cfRule>
    <cfRule type="containsText" dxfId="348" priority="2" operator="containsText" text="6- Moderado">
      <formula>NOT(ISERROR(SEARCH("6- Moderado",C8)))</formula>
    </cfRule>
    <cfRule type="containsText" dxfId="347" priority="3" operator="containsText" text="4- Moderado">
      <formula>NOT(ISERROR(SEARCH("4- Moderado",C8)))</formula>
    </cfRule>
    <cfRule type="containsText" dxfId="346" priority="4" operator="containsText" text="3- Bajo">
      <formula>NOT(ISERROR(SEARCH("3- Bajo",C8)))</formula>
    </cfRule>
    <cfRule type="containsText" dxfId="345" priority="5" operator="containsText" text="4- Bajo">
      <formula>NOT(ISERROR(SEARCH("4- Bajo",C8)))</formula>
    </cfRule>
    <cfRule type="containsText" dxfId="344" priority="6" operator="containsText" text="1- Bajo">
      <formula>NOT(ISERROR(SEARCH("1- Bajo",C8)))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1603D9D-018A-42BC-A27A-8AA6D92DE59C}"/>
    <dataValidation allowBlank="1" showInputMessage="1" showErrorMessage="1" prompt="Describir las actividades que se van a desarrollar para el proyecto" sqref="H7" xr:uid="{FFBD6A24-C06C-4DFD-ADEB-DA50645D54EF}"/>
    <dataValidation allowBlank="1" showInputMessage="1" showErrorMessage="1" prompt="Seleccionar si el responsable es el responsable de las acciones es el nivel central" sqref="I7:I8" xr:uid="{A42DD960-B66C-466C-A685-120F2CC2C0E4}"/>
    <dataValidation allowBlank="1" showInputMessage="1" showErrorMessage="1" prompt="seleccionar si el responsable de ejecutar las acciones es el nivel central" sqref="J8" xr:uid="{FFB9D759-6A8B-4FE9-98DD-ABD4461A4AA3}"/>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307A585-F575-4666-80BE-F77BEE0F01EB}">
          <x14:formula1>
            <xm:f>'9- Matriz de Calor '!$S$7:$S$10</xm:f>
          </x14:formula1>
          <xm:sqref>G9:G89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14EBB-771A-4D32-A743-72E23FBA29EA}">
  <sheetPr>
    <tabColor theme="7" tint="0.39997558519241921"/>
  </sheetPr>
  <dimension ref="A1:M89"/>
  <sheetViews>
    <sheetView topLeftCell="A54" zoomScale="80" zoomScaleNormal="80" workbookViewId="0">
      <selection activeCell="H30" sqref="H30:H39"/>
    </sheetView>
  </sheetViews>
  <sheetFormatPr baseColWidth="10" defaultColWidth="11.42578125" defaultRowHeight="15"/>
  <cols>
    <col min="1" max="1" width="6.140625" style="192" customWidth="1"/>
    <col min="2" max="2" width="22.42578125" style="192" customWidth="1"/>
    <col min="3" max="3" width="42" customWidth="1"/>
    <col min="4" max="4" width="15.5703125" style="193" customWidth="1"/>
    <col min="5" max="5" width="10.85546875" style="194" customWidth="1"/>
    <col min="6" max="6" width="14.140625" style="194" customWidth="1"/>
    <col min="7" max="7" width="14.140625" customWidth="1"/>
    <col min="8" max="8" width="51.5703125" customWidth="1"/>
    <col min="9" max="9" width="10.5703125" customWidth="1"/>
    <col min="10" max="10" width="11" customWidth="1"/>
    <col min="11" max="11" width="15" customWidth="1"/>
    <col min="12" max="12" width="14.42578125" customWidth="1"/>
    <col min="13" max="13" width="43.85546875" customWidth="1"/>
  </cols>
  <sheetData>
    <row r="1" spans="1:13" s="11" customFormat="1" ht="16.5" customHeight="1">
      <c r="A1" s="460"/>
      <c r="B1" s="460"/>
      <c r="C1" s="460"/>
      <c r="D1" s="506"/>
      <c r="E1" s="506"/>
      <c r="F1" s="506"/>
      <c r="G1" s="506"/>
      <c r="H1" s="506"/>
      <c r="I1" s="506"/>
      <c r="J1" s="506"/>
      <c r="K1" s="502"/>
      <c r="L1" s="502"/>
      <c r="M1" s="502"/>
    </row>
    <row r="2" spans="1:13" s="11" customFormat="1" ht="39.75" customHeight="1">
      <c r="A2" s="460"/>
      <c r="B2" s="460"/>
      <c r="C2" s="460"/>
      <c r="D2" s="506"/>
      <c r="E2" s="506"/>
      <c r="F2" s="506"/>
      <c r="G2" s="506"/>
      <c r="H2" s="506"/>
      <c r="I2" s="506"/>
      <c r="J2" s="506"/>
      <c r="K2" s="502"/>
      <c r="L2" s="502"/>
      <c r="M2" s="502"/>
    </row>
    <row r="3" spans="1:13" s="11" customFormat="1" ht="3" customHeight="1">
      <c r="A3" s="460"/>
      <c r="B3" s="460"/>
      <c r="C3" s="460"/>
      <c r="D3" s="184"/>
      <c r="E3" s="184"/>
      <c r="F3" s="184"/>
      <c r="G3" s="184"/>
      <c r="H3" s="184"/>
      <c r="I3" s="184"/>
      <c r="J3" s="184"/>
      <c r="K3" s="502"/>
      <c r="L3" s="502"/>
      <c r="M3" s="502"/>
    </row>
    <row r="4" spans="1:13" s="11" customFormat="1" ht="21.75" customHeight="1">
      <c r="A4" s="503" t="s">
        <v>406</v>
      </c>
      <c r="B4" s="503"/>
      <c r="C4" s="505" t="str">
        <f>'6. Valoración Controles'!C4:K4</f>
        <v>MEJORAMIENTO INFRAESTRUCTURA FÍSICA</v>
      </c>
      <c r="D4" s="505"/>
      <c r="E4" s="505"/>
      <c r="F4" s="505"/>
      <c r="G4" s="505"/>
      <c r="H4" s="505"/>
      <c r="I4" s="505"/>
      <c r="J4" s="505"/>
      <c r="K4" s="505"/>
      <c r="L4" s="505"/>
      <c r="M4" s="505"/>
    </row>
    <row r="5" spans="1:13" s="11" customFormat="1" ht="40.9" customHeight="1">
      <c r="A5" s="503" t="s">
        <v>408</v>
      </c>
      <c r="B5" s="503"/>
      <c r="C5" s="504"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504"/>
      <c r="E5" s="504"/>
      <c r="F5" s="504"/>
      <c r="G5" s="504"/>
      <c r="H5" s="504"/>
      <c r="I5" s="504"/>
      <c r="J5" s="504"/>
      <c r="K5" s="504"/>
      <c r="L5" s="504"/>
      <c r="M5" s="504"/>
    </row>
    <row r="6" spans="1:13" s="11" customFormat="1" ht="24.75" customHeight="1">
      <c r="A6" s="503" t="s">
        <v>409</v>
      </c>
      <c r="B6" s="503"/>
      <c r="C6" s="504" t="s">
        <v>410</v>
      </c>
      <c r="D6" s="504"/>
      <c r="E6" s="504"/>
      <c r="F6" s="504"/>
      <c r="G6" s="504"/>
      <c r="H6" s="504"/>
      <c r="I6" s="504"/>
      <c r="J6" s="504"/>
      <c r="K6" s="504"/>
      <c r="L6" s="504"/>
      <c r="M6" s="504"/>
    </row>
    <row r="7" spans="1:13" s="189" customFormat="1" ht="24.75" customHeight="1">
      <c r="A7" s="542" t="s">
        <v>620</v>
      </c>
      <c r="B7" s="542"/>
      <c r="C7" s="542"/>
      <c r="D7" s="543" t="s">
        <v>621</v>
      </c>
      <c r="E7" s="543"/>
      <c r="F7" s="543"/>
      <c r="G7" s="544" t="s">
        <v>622</v>
      </c>
      <c r="H7" s="545" t="s">
        <v>623</v>
      </c>
      <c r="I7" s="545" t="s">
        <v>624</v>
      </c>
      <c r="J7" s="545"/>
      <c r="K7" s="545" t="s">
        <v>625</v>
      </c>
      <c r="L7" s="545"/>
      <c r="M7" s="544" t="s">
        <v>626</v>
      </c>
    </row>
    <row r="8" spans="1:13" s="190" customFormat="1" ht="57" customHeight="1">
      <c r="A8" s="185" t="s">
        <v>41</v>
      </c>
      <c r="B8" s="185" t="s">
        <v>257</v>
      </c>
      <c r="C8" s="185" t="s">
        <v>259</v>
      </c>
      <c r="D8" s="186" t="s">
        <v>269</v>
      </c>
      <c r="E8" s="186" t="s">
        <v>627</v>
      </c>
      <c r="F8" s="186" t="s">
        <v>628</v>
      </c>
      <c r="G8" s="544"/>
      <c r="H8" s="545"/>
      <c r="I8" s="187" t="s">
        <v>629</v>
      </c>
      <c r="J8" s="187" t="s">
        <v>630</v>
      </c>
      <c r="K8" s="187" t="s">
        <v>631</v>
      </c>
      <c r="L8" s="187" t="s">
        <v>632</v>
      </c>
      <c r="M8" s="544"/>
    </row>
    <row r="9" spans="1:13" s="191" customFormat="1" ht="3.75" customHeight="1" thickBot="1">
      <c r="A9" s="531"/>
      <c r="B9" s="531"/>
      <c r="C9" s="531"/>
      <c r="D9" s="531"/>
      <c r="E9" s="531"/>
      <c r="F9" s="531"/>
      <c r="G9" s="531"/>
      <c r="H9" s="198"/>
      <c r="I9" s="198"/>
      <c r="J9" s="198"/>
      <c r="K9" s="198"/>
      <c r="L9" s="198"/>
      <c r="M9" s="198"/>
    </row>
    <row r="10" spans="1:13" s="191" customFormat="1" ht="13.5" customHeight="1">
      <c r="A10" s="494">
        <f>'7. Mapa Final'!A10</f>
        <v>1</v>
      </c>
      <c r="B10" s="492" t="str">
        <f>'7. Mapa Final'!B10</f>
        <v>Demora en los procesos precontractuales y contractuales de infraestructura física de alta y media alta complejidad</v>
      </c>
      <c r="C10" s="524" t="str">
        <f>'7. Mapa Final'!C10</f>
        <v>Una vez y durante la etapa de contratación y adjudicación de un contrato, se generan circunstancias que impidan el inicio de la ejecución, por razones ajenas al proceso o por nuevos requisitos que surjan desde entidades externas o autoridades competentes.</v>
      </c>
      <c r="D10" s="535" t="str">
        <f>'7. Mapa Final'!J10</f>
        <v>Baja - 2</v>
      </c>
      <c r="E10" s="536" t="str">
        <f>'7. Mapa Final'!K10</f>
        <v>Menor - 2</v>
      </c>
      <c r="F10" s="523" t="str">
        <f>'7. Mapa Final'!M10</f>
        <v>Moderado - 4</v>
      </c>
      <c r="G10" s="418"/>
      <c r="H10" s="546" t="s">
        <v>662</v>
      </c>
      <c r="I10" s="525" t="s">
        <v>634</v>
      </c>
      <c r="J10" s="525"/>
      <c r="K10" s="527">
        <v>45474</v>
      </c>
      <c r="L10" s="527">
        <v>45565</v>
      </c>
      <c r="M10" s="528" t="s">
        <v>663</v>
      </c>
    </row>
    <row r="11" spans="1:13" s="191" customFormat="1" ht="13.5" customHeight="1">
      <c r="A11" s="495"/>
      <c r="B11" s="493"/>
      <c r="C11" s="499"/>
      <c r="D11" s="501"/>
      <c r="E11" s="498"/>
      <c r="F11" s="521"/>
      <c r="G11" s="419"/>
      <c r="H11" s="547"/>
      <c r="I11" s="518"/>
      <c r="J11" s="518"/>
      <c r="K11" s="518"/>
      <c r="L11" s="518"/>
      <c r="M11" s="520"/>
    </row>
    <row r="12" spans="1:13" s="191" customFormat="1" ht="13.5" customHeight="1">
      <c r="A12" s="495"/>
      <c r="B12" s="493"/>
      <c r="C12" s="499"/>
      <c r="D12" s="501"/>
      <c r="E12" s="498"/>
      <c r="F12" s="521"/>
      <c r="G12" s="419"/>
      <c r="H12" s="547"/>
      <c r="I12" s="518"/>
      <c r="J12" s="518"/>
      <c r="K12" s="518"/>
      <c r="L12" s="518"/>
      <c r="M12" s="520"/>
    </row>
    <row r="13" spans="1:13" s="191" customFormat="1" ht="13.5" customHeight="1">
      <c r="A13" s="495"/>
      <c r="B13" s="493"/>
      <c r="C13" s="499"/>
      <c r="D13" s="501"/>
      <c r="E13" s="498"/>
      <c r="F13" s="521"/>
      <c r="G13" s="419"/>
      <c r="H13" s="547"/>
      <c r="I13" s="518"/>
      <c r="J13" s="518"/>
      <c r="K13" s="518"/>
      <c r="L13" s="518"/>
      <c r="M13" s="520"/>
    </row>
    <row r="14" spans="1:13" s="191" customFormat="1" ht="13.5" customHeight="1">
      <c r="A14" s="495"/>
      <c r="B14" s="493"/>
      <c r="C14" s="499"/>
      <c r="D14" s="501"/>
      <c r="E14" s="498"/>
      <c r="F14" s="521"/>
      <c r="G14" s="419"/>
      <c r="H14" s="547"/>
      <c r="I14" s="518"/>
      <c r="J14" s="518"/>
      <c r="K14" s="518"/>
      <c r="L14" s="518"/>
      <c r="M14" s="520"/>
    </row>
    <row r="15" spans="1:13" s="191" customFormat="1" ht="13.5" customHeight="1">
      <c r="A15" s="495"/>
      <c r="B15" s="493"/>
      <c r="C15" s="499"/>
      <c r="D15" s="501"/>
      <c r="E15" s="498"/>
      <c r="F15" s="521"/>
      <c r="G15" s="419"/>
      <c r="H15" s="547"/>
      <c r="I15" s="518"/>
      <c r="J15" s="518"/>
      <c r="K15" s="518"/>
      <c r="L15" s="518"/>
      <c r="M15" s="520"/>
    </row>
    <row r="16" spans="1:13" s="191" customFormat="1" ht="13.5" customHeight="1">
      <c r="A16" s="495"/>
      <c r="B16" s="493"/>
      <c r="C16" s="499"/>
      <c r="D16" s="501"/>
      <c r="E16" s="498"/>
      <c r="F16" s="521"/>
      <c r="G16" s="419"/>
      <c r="H16" s="547"/>
      <c r="I16" s="518"/>
      <c r="J16" s="518"/>
      <c r="K16" s="518"/>
      <c r="L16" s="518"/>
      <c r="M16" s="520"/>
    </row>
    <row r="17" spans="1:13" s="191" customFormat="1" ht="13.5" customHeight="1">
      <c r="A17" s="495"/>
      <c r="B17" s="493"/>
      <c r="C17" s="499"/>
      <c r="D17" s="501"/>
      <c r="E17" s="498"/>
      <c r="F17" s="521"/>
      <c r="G17" s="419"/>
      <c r="H17" s="547"/>
      <c r="I17" s="518"/>
      <c r="J17" s="518"/>
      <c r="K17" s="518"/>
      <c r="L17" s="518"/>
      <c r="M17" s="520"/>
    </row>
    <row r="18" spans="1:13" s="191" customFormat="1" ht="21.75" customHeight="1">
      <c r="A18" s="495"/>
      <c r="B18" s="493"/>
      <c r="C18" s="499"/>
      <c r="D18" s="501"/>
      <c r="E18" s="498"/>
      <c r="F18" s="521"/>
      <c r="G18" s="419"/>
      <c r="H18" s="547"/>
      <c r="I18" s="518"/>
      <c r="J18" s="518"/>
      <c r="K18" s="518"/>
      <c r="L18" s="518"/>
      <c r="M18" s="520"/>
    </row>
    <row r="19" spans="1:13" s="191" customFormat="1" ht="51" customHeight="1">
      <c r="A19" s="495"/>
      <c r="B19" s="493"/>
      <c r="C19" s="499"/>
      <c r="D19" s="501"/>
      <c r="E19" s="498"/>
      <c r="F19" s="521"/>
      <c r="G19" s="419"/>
      <c r="H19" s="547"/>
      <c r="I19" s="518"/>
      <c r="J19" s="518"/>
      <c r="K19" s="518"/>
      <c r="L19" s="518"/>
      <c r="M19" s="520"/>
    </row>
    <row r="20" spans="1:13" s="191" customFormat="1" ht="13.5" customHeight="1">
      <c r="A20" s="495">
        <f>'7. Mapa Final'!A20</f>
        <v>2</v>
      </c>
      <c r="B20" s="493" t="str">
        <f>'7. Mapa Final'!B20</f>
        <v>Riesgo en la viabilidad de la adquisición de un inmueble</v>
      </c>
      <c r="C20" s="499" t="str">
        <f>'7. Mapa Final'!C20</f>
        <v>En cuanto se evidencia un impedimento u obstáculo que genera un retraso importante o impedimento en la adquisición de un inmueble.</v>
      </c>
      <c r="D20" s="500" t="str">
        <f>'7. Mapa Final'!J20</f>
        <v>Muy Baja - 1</v>
      </c>
      <c r="E20" s="497" t="str">
        <f>'7. Mapa Final'!K20</f>
        <v>Menor - 2</v>
      </c>
      <c r="F20" s="521" t="str">
        <f>'7. Mapa Final'!M20</f>
        <v>Bajo - 2</v>
      </c>
      <c r="G20" s="419"/>
      <c r="H20" s="378" t="s">
        <v>664</v>
      </c>
      <c r="I20" s="518" t="s">
        <v>634</v>
      </c>
      <c r="J20" s="518"/>
      <c r="K20" s="517">
        <v>45474</v>
      </c>
      <c r="L20" s="517">
        <v>45565</v>
      </c>
      <c r="M20" s="528" t="s">
        <v>665</v>
      </c>
    </row>
    <row r="21" spans="1:13" s="191" customFormat="1" ht="13.5" customHeight="1">
      <c r="A21" s="495"/>
      <c r="B21" s="493"/>
      <c r="C21" s="499"/>
      <c r="D21" s="501"/>
      <c r="E21" s="498"/>
      <c r="F21" s="521"/>
      <c r="G21" s="419"/>
      <c r="H21" s="499"/>
      <c r="I21" s="518"/>
      <c r="J21" s="518"/>
      <c r="K21" s="518"/>
      <c r="L21" s="518"/>
      <c r="M21" s="520"/>
    </row>
    <row r="22" spans="1:13" s="191" customFormat="1" ht="36" customHeight="1">
      <c r="A22" s="495"/>
      <c r="B22" s="493"/>
      <c r="C22" s="499"/>
      <c r="D22" s="501"/>
      <c r="E22" s="498"/>
      <c r="F22" s="521"/>
      <c r="G22" s="419"/>
      <c r="H22" s="499"/>
      <c r="I22" s="518"/>
      <c r="J22" s="518"/>
      <c r="K22" s="518"/>
      <c r="L22" s="518"/>
      <c r="M22" s="520"/>
    </row>
    <row r="23" spans="1:13" s="191" customFormat="1" ht="13.5" customHeight="1">
      <c r="A23" s="495"/>
      <c r="B23" s="493"/>
      <c r="C23" s="499"/>
      <c r="D23" s="501"/>
      <c r="E23" s="498"/>
      <c r="F23" s="521"/>
      <c r="G23" s="419"/>
      <c r="H23" s="499"/>
      <c r="I23" s="518"/>
      <c r="J23" s="518"/>
      <c r="K23" s="518"/>
      <c r="L23" s="518"/>
      <c r="M23" s="520"/>
    </row>
    <row r="24" spans="1:13" s="191" customFormat="1" ht="13.5" customHeight="1">
      <c r="A24" s="495"/>
      <c r="B24" s="493"/>
      <c r="C24" s="499"/>
      <c r="D24" s="501"/>
      <c r="E24" s="498"/>
      <c r="F24" s="521"/>
      <c r="G24" s="419"/>
      <c r="H24" s="499"/>
      <c r="I24" s="518"/>
      <c r="J24" s="518"/>
      <c r="K24" s="518"/>
      <c r="L24" s="518"/>
      <c r="M24" s="520"/>
    </row>
    <row r="25" spans="1:13" s="191" customFormat="1" ht="13.5" customHeight="1">
      <c r="A25" s="495"/>
      <c r="B25" s="493"/>
      <c r="C25" s="499"/>
      <c r="D25" s="501"/>
      <c r="E25" s="498"/>
      <c r="F25" s="521"/>
      <c r="G25" s="419"/>
      <c r="H25" s="499"/>
      <c r="I25" s="518"/>
      <c r="J25" s="518"/>
      <c r="K25" s="518"/>
      <c r="L25" s="518"/>
      <c r="M25" s="520"/>
    </row>
    <row r="26" spans="1:13" s="191" customFormat="1" ht="13.5" customHeight="1">
      <c r="A26" s="495"/>
      <c r="B26" s="493"/>
      <c r="C26" s="499"/>
      <c r="D26" s="501"/>
      <c r="E26" s="498"/>
      <c r="F26" s="521"/>
      <c r="G26" s="419"/>
      <c r="H26" s="499"/>
      <c r="I26" s="518"/>
      <c r="J26" s="518"/>
      <c r="K26" s="518"/>
      <c r="L26" s="518"/>
      <c r="M26" s="520"/>
    </row>
    <row r="27" spans="1:13" s="191" customFormat="1" ht="13.5" customHeight="1">
      <c r="A27" s="495"/>
      <c r="B27" s="493"/>
      <c r="C27" s="499"/>
      <c r="D27" s="501"/>
      <c r="E27" s="498"/>
      <c r="F27" s="521"/>
      <c r="G27" s="419"/>
      <c r="H27" s="499"/>
      <c r="I27" s="518"/>
      <c r="J27" s="518"/>
      <c r="K27" s="518"/>
      <c r="L27" s="518"/>
      <c r="M27" s="520"/>
    </row>
    <row r="28" spans="1:13" s="191" customFormat="1" ht="21.75" customHeight="1">
      <c r="A28" s="495"/>
      <c r="B28" s="493"/>
      <c r="C28" s="499"/>
      <c r="D28" s="501"/>
      <c r="E28" s="498"/>
      <c r="F28" s="521"/>
      <c r="G28" s="419"/>
      <c r="H28" s="499"/>
      <c r="I28" s="518"/>
      <c r="J28" s="518"/>
      <c r="K28" s="518"/>
      <c r="L28" s="518"/>
      <c r="M28" s="520"/>
    </row>
    <row r="29" spans="1:13" s="191" customFormat="1" ht="80.25" customHeight="1">
      <c r="A29" s="495"/>
      <c r="B29" s="493"/>
      <c r="C29" s="499"/>
      <c r="D29" s="501"/>
      <c r="E29" s="498"/>
      <c r="F29" s="521"/>
      <c r="G29" s="419"/>
      <c r="H29" s="499"/>
      <c r="I29" s="518"/>
      <c r="J29" s="518"/>
      <c r="K29" s="518"/>
      <c r="L29" s="518"/>
      <c r="M29" s="520"/>
    </row>
    <row r="30" spans="1:13" s="191" customFormat="1" ht="13.5" customHeight="1">
      <c r="A30" s="495">
        <f>'7. Mapa Final'!A30</f>
        <v>3</v>
      </c>
      <c r="B30" s="493" t="str">
        <f>'7. Mapa Final'!B30</f>
        <v>Retrasos en la ejecución de consultorías de estudios técnicos y diseños de infraestructura física de alta y media alta complejidad</v>
      </c>
      <c r="C30" s="499" t="str">
        <f>'7. Mapa Final'!C30</f>
        <v>A partir de un evidente retraso en el cronograma de ejecución del Contrato de Consultoría.</v>
      </c>
      <c r="D30" s="500" t="str">
        <f>'7. Mapa Final'!J30</f>
        <v>Muy Baja - 1</v>
      </c>
      <c r="E30" s="497" t="str">
        <f>'7. Mapa Final'!K30</f>
        <v>Menor - 2</v>
      </c>
      <c r="F30" s="521" t="str">
        <f>'7. Mapa Final'!M30</f>
        <v>Bajo - 2</v>
      </c>
      <c r="G30" s="419"/>
      <c r="H30" s="378" t="s">
        <v>652</v>
      </c>
      <c r="I30" s="518" t="s">
        <v>634</v>
      </c>
      <c r="J30" s="518"/>
      <c r="K30" s="517">
        <v>45474</v>
      </c>
      <c r="L30" s="517">
        <v>45565</v>
      </c>
      <c r="M30" s="520"/>
    </row>
    <row r="31" spans="1:13" s="191" customFormat="1" ht="13.5" customHeight="1">
      <c r="A31" s="495"/>
      <c r="B31" s="493"/>
      <c r="C31" s="499"/>
      <c r="D31" s="501"/>
      <c r="E31" s="498"/>
      <c r="F31" s="521"/>
      <c r="G31" s="419"/>
      <c r="H31" s="499"/>
      <c r="I31" s="518"/>
      <c r="J31" s="518"/>
      <c r="K31" s="518"/>
      <c r="L31" s="518"/>
      <c r="M31" s="520"/>
    </row>
    <row r="32" spans="1:13" s="191" customFormat="1" ht="13.5" customHeight="1">
      <c r="A32" s="495"/>
      <c r="B32" s="493"/>
      <c r="C32" s="499"/>
      <c r="D32" s="501"/>
      <c r="E32" s="498"/>
      <c r="F32" s="521"/>
      <c r="G32" s="419"/>
      <c r="H32" s="499"/>
      <c r="I32" s="518"/>
      <c r="J32" s="518"/>
      <c r="K32" s="518"/>
      <c r="L32" s="518"/>
      <c r="M32" s="520"/>
    </row>
    <row r="33" spans="1:13" s="191" customFormat="1" ht="13.5" customHeight="1">
      <c r="A33" s="495"/>
      <c r="B33" s="493"/>
      <c r="C33" s="499"/>
      <c r="D33" s="501"/>
      <c r="E33" s="498"/>
      <c r="F33" s="521"/>
      <c r="G33" s="419"/>
      <c r="H33" s="499"/>
      <c r="I33" s="518"/>
      <c r="J33" s="518"/>
      <c r="K33" s="518"/>
      <c r="L33" s="518"/>
      <c r="M33" s="520"/>
    </row>
    <row r="34" spans="1:13" s="191" customFormat="1" ht="13.5" customHeight="1">
      <c r="A34" s="495"/>
      <c r="B34" s="493"/>
      <c r="C34" s="499"/>
      <c r="D34" s="501"/>
      <c r="E34" s="498"/>
      <c r="F34" s="521"/>
      <c r="G34" s="419"/>
      <c r="H34" s="499"/>
      <c r="I34" s="518"/>
      <c r="J34" s="518"/>
      <c r="K34" s="518"/>
      <c r="L34" s="518"/>
      <c r="M34" s="520"/>
    </row>
    <row r="35" spans="1:13" s="191" customFormat="1" ht="13.5" customHeight="1">
      <c r="A35" s="495"/>
      <c r="B35" s="493"/>
      <c r="C35" s="499"/>
      <c r="D35" s="501"/>
      <c r="E35" s="498"/>
      <c r="F35" s="521"/>
      <c r="G35" s="419"/>
      <c r="H35" s="499"/>
      <c r="I35" s="518"/>
      <c r="J35" s="518"/>
      <c r="K35" s="518"/>
      <c r="L35" s="518"/>
      <c r="M35" s="520"/>
    </row>
    <row r="36" spans="1:13" s="191" customFormat="1" ht="13.5" customHeight="1">
      <c r="A36" s="495"/>
      <c r="B36" s="493"/>
      <c r="C36" s="499"/>
      <c r="D36" s="501"/>
      <c r="E36" s="498"/>
      <c r="F36" s="521"/>
      <c r="G36" s="419"/>
      <c r="H36" s="499"/>
      <c r="I36" s="518"/>
      <c r="J36" s="518"/>
      <c r="K36" s="518"/>
      <c r="L36" s="518"/>
      <c r="M36" s="520"/>
    </row>
    <row r="37" spans="1:13" s="191" customFormat="1" ht="13.5" customHeight="1">
      <c r="A37" s="495"/>
      <c r="B37" s="493"/>
      <c r="C37" s="499"/>
      <c r="D37" s="501"/>
      <c r="E37" s="498"/>
      <c r="F37" s="521"/>
      <c r="G37" s="419"/>
      <c r="H37" s="499"/>
      <c r="I37" s="518"/>
      <c r="J37" s="518"/>
      <c r="K37" s="518"/>
      <c r="L37" s="518"/>
      <c r="M37" s="520"/>
    </row>
    <row r="38" spans="1:13" s="191" customFormat="1" ht="21.75" customHeight="1">
      <c r="A38" s="495"/>
      <c r="B38" s="493"/>
      <c r="C38" s="499"/>
      <c r="D38" s="501"/>
      <c r="E38" s="498"/>
      <c r="F38" s="521"/>
      <c r="G38" s="419"/>
      <c r="H38" s="499"/>
      <c r="I38" s="518"/>
      <c r="J38" s="518"/>
      <c r="K38" s="518"/>
      <c r="L38" s="518"/>
      <c r="M38" s="520"/>
    </row>
    <row r="39" spans="1:13" s="191" customFormat="1" ht="30" customHeight="1">
      <c r="A39" s="495"/>
      <c r="B39" s="493"/>
      <c r="C39" s="499"/>
      <c r="D39" s="501"/>
      <c r="E39" s="498"/>
      <c r="F39" s="521"/>
      <c r="G39" s="419"/>
      <c r="H39" s="499"/>
      <c r="I39" s="518"/>
      <c r="J39" s="518"/>
      <c r="K39" s="518"/>
      <c r="L39" s="518"/>
      <c r="M39" s="520"/>
    </row>
    <row r="40" spans="1:13" s="191" customFormat="1" ht="13.5" customHeight="1">
      <c r="A40" s="496">
        <f>'7. Mapa Final'!A40</f>
        <v>4</v>
      </c>
      <c r="B40" s="493" t="str">
        <f>'7. Mapa Final'!B40</f>
        <v>Demora en la ejecución de los contratos de contrucción y dotación de mobiliario en proyectos de inversión de alta y media alta complejidad</v>
      </c>
      <c r="C40" s="499" t="str">
        <f>'7. Mapa Final'!C40</f>
        <v>Una vez se determina que existe un retraso en el cronograma de obra, debido a dificultadoes de origen externo, situaciones imprevistas o factores imputables al Constructor demorando la entrega y entrada en operación de la nueva sede judicial.</v>
      </c>
      <c r="D40" s="500" t="str">
        <f>'7. Mapa Final'!J40</f>
        <v>Media - 3</v>
      </c>
      <c r="E40" s="497" t="str">
        <f>'7. Mapa Final'!K40</f>
        <v>Menor - 2</v>
      </c>
      <c r="F40" s="521" t="str">
        <f>'7. Mapa Final'!M40</f>
        <v>Moderado - 6</v>
      </c>
      <c r="G40" s="419"/>
      <c r="H40" s="550" t="s">
        <v>666</v>
      </c>
      <c r="I40" s="518" t="s">
        <v>634</v>
      </c>
      <c r="J40" s="518"/>
      <c r="K40" s="517">
        <v>45474</v>
      </c>
      <c r="L40" s="517">
        <v>45565</v>
      </c>
      <c r="M40" s="548" t="s">
        <v>667</v>
      </c>
    </row>
    <row r="41" spans="1:13" s="191" customFormat="1" ht="13.5" customHeight="1">
      <c r="A41" s="496"/>
      <c r="B41" s="493"/>
      <c r="C41" s="499"/>
      <c r="D41" s="501"/>
      <c r="E41" s="498"/>
      <c r="F41" s="521"/>
      <c r="G41" s="419"/>
      <c r="H41" s="551"/>
      <c r="I41" s="518"/>
      <c r="J41" s="518"/>
      <c r="K41" s="518"/>
      <c r="L41" s="518"/>
      <c r="M41" s="549"/>
    </row>
    <row r="42" spans="1:13" s="191" customFormat="1" ht="39.75" customHeight="1">
      <c r="A42" s="496"/>
      <c r="B42" s="493"/>
      <c r="C42" s="499"/>
      <c r="D42" s="501"/>
      <c r="E42" s="498"/>
      <c r="F42" s="521"/>
      <c r="G42" s="419"/>
      <c r="H42" s="551"/>
      <c r="I42" s="518"/>
      <c r="J42" s="518"/>
      <c r="K42" s="518"/>
      <c r="L42" s="518"/>
      <c r="M42" s="549"/>
    </row>
    <row r="43" spans="1:13" s="191" customFormat="1" ht="33" customHeight="1">
      <c r="A43" s="496"/>
      <c r="B43" s="493"/>
      <c r="C43" s="499"/>
      <c r="D43" s="501"/>
      <c r="E43" s="498"/>
      <c r="F43" s="521"/>
      <c r="G43" s="419"/>
      <c r="H43" s="551"/>
      <c r="I43" s="518"/>
      <c r="J43" s="518"/>
      <c r="K43" s="518"/>
      <c r="L43" s="518"/>
      <c r="M43" s="549"/>
    </row>
    <row r="44" spans="1:13" s="191" customFormat="1" ht="13.5" customHeight="1">
      <c r="A44" s="496"/>
      <c r="B44" s="493"/>
      <c r="C44" s="499"/>
      <c r="D44" s="501"/>
      <c r="E44" s="498"/>
      <c r="F44" s="521"/>
      <c r="G44" s="419"/>
      <c r="H44" s="551"/>
      <c r="I44" s="518"/>
      <c r="J44" s="518"/>
      <c r="K44" s="518"/>
      <c r="L44" s="518"/>
      <c r="M44" s="549"/>
    </row>
    <row r="45" spans="1:13" s="191" customFormat="1" ht="13.5" customHeight="1">
      <c r="A45" s="496"/>
      <c r="B45" s="493"/>
      <c r="C45" s="499"/>
      <c r="D45" s="501"/>
      <c r="E45" s="498"/>
      <c r="F45" s="521"/>
      <c r="G45" s="419"/>
      <c r="H45" s="551"/>
      <c r="I45" s="518"/>
      <c r="J45" s="518"/>
      <c r="K45" s="518"/>
      <c r="L45" s="518"/>
      <c r="M45" s="549"/>
    </row>
    <row r="46" spans="1:13" s="191" customFormat="1" ht="13.5" customHeight="1">
      <c r="A46" s="496"/>
      <c r="B46" s="493"/>
      <c r="C46" s="499"/>
      <c r="D46" s="501"/>
      <c r="E46" s="498"/>
      <c r="F46" s="521"/>
      <c r="G46" s="419"/>
      <c r="H46" s="551"/>
      <c r="I46" s="518"/>
      <c r="J46" s="518"/>
      <c r="K46" s="518"/>
      <c r="L46" s="518"/>
      <c r="M46" s="549"/>
    </row>
    <row r="47" spans="1:13" s="191" customFormat="1" ht="13.5" customHeight="1">
      <c r="A47" s="496"/>
      <c r="B47" s="493"/>
      <c r="C47" s="499"/>
      <c r="D47" s="501"/>
      <c r="E47" s="498"/>
      <c r="F47" s="521"/>
      <c r="G47" s="419"/>
      <c r="H47" s="551"/>
      <c r="I47" s="518"/>
      <c r="J47" s="518"/>
      <c r="K47" s="518"/>
      <c r="L47" s="518"/>
      <c r="M47" s="549"/>
    </row>
    <row r="48" spans="1:13" s="191" customFormat="1" ht="42" customHeight="1">
      <c r="A48" s="496"/>
      <c r="B48" s="493"/>
      <c r="C48" s="499"/>
      <c r="D48" s="501"/>
      <c r="E48" s="498"/>
      <c r="F48" s="521"/>
      <c r="G48" s="419"/>
      <c r="H48" s="551"/>
      <c r="I48" s="518"/>
      <c r="J48" s="518"/>
      <c r="K48" s="518"/>
      <c r="L48" s="518"/>
      <c r="M48" s="549"/>
    </row>
    <row r="49" spans="1:13" s="191" customFormat="1" ht="64.5" customHeight="1">
      <c r="A49" s="496"/>
      <c r="B49" s="493"/>
      <c r="C49" s="499"/>
      <c r="D49" s="501"/>
      <c r="E49" s="498"/>
      <c r="F49" s="521"/>
      <c r="G49" s="419"/>
      <c r="H49" s="551"/>
      <c r="I49" s="518"/>
      <c r="J49" s="518"/>
      <c r="K49" s="518"/>
      <c r="L49" s="518"/>
      <c r="M49" s="549"/>
    </row>
    <row r="50" spans="1:13" s="191" customFormat="1" ht="13.5" customHeight="1">
      <c r="A50" s="496">
        <f>'7. Mapa Final'!A50</f>
        <v>5</v>
      </c>
      <c r="B50" s="493" t="str">
        <f>'7. Mapa Final'!B50</f>
        <v>Daño o deterioro en sedes judiciales en construcción o ya construidas de alta y media alta complejidad</v>
      </c>
      <c r="C50" s="499" t="str">
        <f>'7. Mapa Final'!C50</f>
        <v>Posibilidad de la ocurrencia de una afectación grave o leve, de origen externo dirigido a la la infraestructura física de la Rama Judicial.</v>
      </c>
      <c r="D50" s="500" t="str">
        <f>'7. Mapa Final'!J50</f>
        <v>Baja - 2</v>
      </c>
      <c r="E50" s="497" t="str">
        <f>'7. Mapa Final'!K50</f>
        <v>Menor - 2</v>
      </c>
      <c r="F50" s="521" t="str">
        <f>'7. Mapa Final'!M50</f>
        <v>Moderado - 4</v>
      </c>
      <c r="G50" s="419"/>
      <c r="H50" s="499" t="s">
        <v>668</v>
      </c>
      <c r="I50" s="518" t="s">
        <v>634</v>
      </c>
      <c r="J50" s="518"/>
      <c r="K50" s="517">
        <v>45474</v>
      </c>
      <c r="L50" s="517">
        <v>45565</v>
      </c>
      <c r="M50" s="520"/>
    </row>
    <row r="51" spans="1:13" s="191" customFormat="1" ht="13.5" customHeight="1">
      <c r="A51" s="496"/>
      <c r="B51" s="493"/>
      <c r="C51" s="499"/>
      <c r="D51" s="501"/>
      <c r="E51" s="498"/>
      <c r="F51" s="521"/>
      <c r="G51" s="419"/>
      <c r="H51" s="499"/>
      <c r="I51" s="518"/>
      <c r="J51" s="518"/>
      <c r="K51" s="518"/>
      <c r="L51" s="518"/>
      <c r="M51" s="520"/>
    </row>
    <row r="52" spans="1:13" s="191" customFormat="1" ht="13.5" customHeight="1">
      <c r="A52" s="496"/>
      <c r="B52" s="493"/>
      <c r="C52" s="499"/>
      <c r="D52" s="501"/>
      <c r="E52" s="498"/>
      <c r="F52" s="521"/>
      <c r="G52" s="419"/>
      <c r="H52" s="499"/>
      <c r="I52" s="518"/>
      <c r="J52" s="518"/>
      <c r="K52" s="518"/>
      <c r="L52" s="518"/>
      <c r="M52" s="520"/>
    </row>
    <row r="53" spans="1:13" s="191" customFormat="1" ht="13.5" customHeight="1">
      <c r="A53" s="496"/>
      <c r="B53" s="493"/>
      <c r="C53" s="499"/>
      <c r="D53" s="501"/>
      <c r="E53" s="498"/>
      <c r="F53" s="521"/>
      <c r="G53" s="419"/>
      <c r="H53" s="499"/>
      <c r="I53" s="518"/>
      <c r="J53" s="518"/>
      <c r="K53" s="518"/>
      <c r="L53" s="518"/>
      <c r="M53" s="520"/>
    </row>
    <row r="54" spans="1:13" s="191" customFormat="1" ht="13.5" customHeight="1">
      <c r="A54" s="496"/>
      <c r="B54" s="493"/>
      <c r="C54" s="499"/>
      <c r="D54" s="501"/>
      <c r="E54" s="498"/>
      <c r="F54" s="521"/>
      <c r="G54" s="419"/>
      <c r="H54" s="499"/>
      <c r="I54" s="518"/>
      <c r="J54" s="518"/>
      <c r="K54" s="518"/>
      <c r="L54" s="518"/>
      <c r="M54" s="520"/>
    </row>
    <row r="55" spans="1:13" s="191" customFormat="1" ht="13.5" customHeight="1">
      <c r="A55" s="496"/>
      <c r="B55" s="493"/>
      <c r="C55" s="499"/>
      <c r="D55" s="501"/>
      <c r="E55" s="498"/>
      <c r="F55" s="521"/>
      <c r="G55" s="419"/>
      <c r="H55" s="499"/>
      <c r="I55" s="518"/>
      <c r="J55" s="518"/>
      <c r="K55" s="518"/>
      <c r="L55" s="518"/>
      <c r="M55" s="520"/>
    </row>
    <row r="56" spans="1:13" s="191" customFormat="1" ht="13.5" customHeight="1">
      <c r="A56" s="496"/>
      <c r="B56" s="493"/>
      <c r="C56" s="499"/>
      <c r="D56" s="501"/>
      <c r="E56" s="498"/>
      <c r="F56" s="521"/>
      <c r="G56" s="419"/>
      <c r="H56" s="499"/>
      <c r="I56" s="518"/>
      <c r="J56" s="518"/>
      <c r="K56" s="518"/>
      <c r="L56" s="518"/>
      <c r="M56" s="520"/>
    </row>
    <row r="57" spans="1:13" s="191" customFormat="1" ht="13.5" customHeight="1">
      <c r="A57" s="496"/>
      <c r="B57" s="493"/>
      <c r="C57" s="499"/>
      <c r="D57" s="501"/>
      <c r="E57" s="498"/>
      <c r="F57" s="521"/>
      <c r="G57" s="419"/>
      <c r="H57" s="499"/>
      <c r="I57" s="518"/>
      <c r="J57" s="518"/>
      <c r="K57" s="518"/>
      <c r="L57" s="518"/>
      <c r="M57" s="520"/>
    </row>
    <row r="58" spans="1:13" s="191" customFormat="1" ht="21.75" customHeight="1">
      <c r="A58" s="496"/>
      <c r="B58" s="493"/>
      <c r="C58" s="499"/>
      <c r="D58" s="501"/>
      <c r="E58" s="498"/>
      <c r="F58" s="521"/>
      <c r="G58" s="419"/>
      <c r="H58" s="499"/>
      <c r="I58" s="518"/>
      <c r="J58" s="518"/>
      <c r="K58" s="518"/>
      <c r="L58" s="518"/>
      <c r="M58" s="520"/>
    </row>
    <row r="59" spans="1:13" s="191" customFormat="1" ht="21.75" customHeight="1">
      <c r="A59" s="496"/>
      <c r="B59" s="493"/>
      <c r="C59" s="499"/>
      <c r="D59" s="501"/>
      <c r="E59" s="498"/>
      <c r="F59" s="521"/>
      <c r="G59" s="419"/>
      <c r="H59" s="499"/>
      <c r="I59" s="518"/>
      <c r="J59" s="518"/>
      <c r="K59" s="518"/>
      <c r="L59" s="518"/>
      <c r="M59" s="520"/>
    </row>
    <row r="60" spans="1:13" s="191" customFormat="1" ht="13.5" customHeight="1">
      <c r="A60" s="496">
        <f>'7. Mapa Final'!A60</f>
        <v>6</v>
      </c>
      <c r="B60" s="493" t="str">
        <f>'7. Mapa Final'!B60</f>
        <v>Impacto ambiental negativo, ocasionado por las actividades constructivas de alta y media alta complejidad</v>
      </c>
      <c r="C60" s="499" t="str">
        <f>'7. Mapa Final'!C60</f>
        <v>Frente a un daño ambiental evidente, ocasionado por las acitividades constructivas contratadas por la entidad.</v>
      </c>
      <c r="D60" s="500" t="str">
        <f>'7. Mapa Final'!J60</f>
        <v>Muy Baja - 1</v>
      </c>
      <c r="E60" s="497" t="str">
        <f>'7. Mapa Final'!K60</f>
        <v>Menor - 2</v>
      </c>
      <c r="F60" s="521" t="str">
        <f>'7. Mapa Final'!M60</f>
        <v>Bajo - 2</v>
      </c>
      <c r="G60" s="419"/>
      <c r="H60" s="552" t="s">
        <v>669</v>
      </c>
      <c r="I60" s="518" t="s">
        <v>634</v>
      </c>
      <c r="J60" s="518"/>
      <c r="K60" s="517">
        <v>45474</v>
      </c>
      <c r="L60" s="517">
        <v>45565</v>
      </c>
      <c r="M60" s="539" t="s">
        <v>670</v>
      </c>
    </row>
    <row r="61" spans="1:13" s="191" customFormat="1" ht="13.5" customHeight="1">
      <c r="A61" s="496"/>
      <c r="B61" s="493"/>
      <c r="C61" s="499"/>
      <c r="D61" s="501"/>
      <c r="E61" s="498"/>
      <c r="F61" s="521"/>
      <c r="G61" s="419"/>
      <c r="H61" s="547"/>
      <c r="I61" s="518"/>
      <c r="J61" s="518"/>
      <c r="K61" s="518"/>
      <c r="L61" s="518"/>
      <c r="M61" s="520"/>
    </row>
    <row r="62" spans="1:13" s="191" customFormat="1" ht="13.5" customHeight="1">
      <c r="A62" s="496"/>
      <c r="B62" s="493"/>
      <c r="C62" s="499"/>
      <c r="D62" s="501"/>
      <c r="E62" s="498"/>
      <c r="F62" s="521"/>
      <c r="G62" s="419"/>
      <c r="H62" s="547"/>
      <c r="I62" s="518"/>
      <c r="J62" s="518"/>
      <c r="K62" s="518"/>
      <c r="L62" s="518"/>
      <c r="M62" s="520"/>
    </row>
    <row r="63" spans="1:13" s="191" customFormat="1" ht="96" customHeight="1">
      <c r="A63" s="496"/>
      <c r="B63" s="493"/>
      <c r="C63" s="499"/>
      <c r="D63" s="501"/>
      <c r="E63" s="498"/>
      <c r="F63" s="521"/>
      <c r="G63" s="419"/>
      <c r="H63" s="547"/>
      <c r="I63" s="518"/>
      <c r="J63" s="518"/>
      <c r="K63" s="518"/>
      <c r="L63" s="518"/>
      <c r="M63" s="520"/>
    </row>
    <row r="64" spans="1:13" s="191" customFormat="1" ht="69" customHeight="1">
      <c r="A64" s="496"/>
      <c r="B64" s="493"/>
      <c r="C64" s="499"/>
      <c r="D64" s="501"/>
      <c r="E64" s="498"/>
      <c r="F64" s="521"/>
      <c r="G64" s="419"/>
      <c r="H64" s="547"/>
      <c r="I64" s="518"/>
      <c r="J64" s="518"/>
      <c r="K64" s="518"/>
      <c r="L64" s="518"/>
      <c r="M64" s="520"/>
    </row>
    <row r="65" spans="1:13" s="191" customFormat="1" ht="78" customHeight="1">
      <c r="A65" s="496"/>
      <c r="B65" s="493"/>
      <c r="C65" s="499"/>
      <c r="D65" s="501"/>
      <c r="E65" s="498"/>
      <c r="F65" s="521"/>
      <c r="G65" s="419"/>
      <c r="H65" s="547"/>
      <c r="I65" s="518"/>
      <c r="J65" s="518"/>
      <c r="K65" s="518"/>
      <c r="L65" s="518"/>
      <c r="M65" s="520"/>
    </row>
    <row r="66" spans="1:13" s="191" customFormat="1" ht="66.75" customHeight="1">
      <c r="A66" s="496"/>
      <c r="B66" s="493"/>
      <c r="C66" s="499"/>
      <c r="D66" s="501"/>
      <c r="E66" s="498"/>
      <c r="F66" s="521"/>
      <c r="G66" s="419"/>
      <c r="H66" s="547"/>
      <c r="I66" s="518"/>
      <c r="J66" s="518"/>
      <c r="K66" s="518"/>
      <c r="L66" s="518"/>
      <c r="M66" s="520"/>
    </row>
    <row r="67" spans="1:13" s="191" customFormat="1" ht="63.75" customHeight="1">
      <c r="A67" s="496"/>
      <c r="B67" s="493"/>
      <c r="C67" s="499"/>
      <c r="D67" s="501"/>
      <c r="E67" s="498"/>
      <c r="F67" s="521"/>
      <c r="G67" s="419"/>
      <c r="H67" s="547"/>
      <c r="I67" s="518"/>
      <c r="J67" s="518"/>
      <c r="K67" s="518"/>
      <c r="L67" s="518"/>
      <c r="M67" s="520"/>
    </row>
    <row r="68" spans="1:13" s="191" customFormat="1" ht="40.5" customHeight="1">
      <c r="A68" s="496"/>
      <c r="B68" s="493"/>
      <c r="C68" s="499"/>
      <c r="D68" s="501"/>
      <c r="E68" s="498"/>
      <c r="F68" s="521"/>
      <c r="G68" s="419"/>
      <c r="H68" s="547"/>
      <c r="I68" s="518"/>
      <c r="J68" s="518"/>
      <c r="K68" s="518"/>
      <c r="L68" s="518"/>
      <c r="M68" s="520"/>
    </row>
    <row r="69" spans="1:13" s="191" customFormat="1" ht="39.75" customHeight="1">
      <c r="A69" s="496"/>
      <c r="B69" s="493"/>
      <c r="C69" s="499"/>
      <c r="D69" s="501"/>
      <c r="E69" s="498"/>
      <c r="F69" s="521"/>
      <c r="G69" s="419"/>
      <c r="H69" s="547"/>
      <c r="I69" s="518"/>
      <c r="J69" s="518"/>
      <c r="K69" s="518"/>
      <c r="L69" s="518"/>
      <c r="M69" s="520"/>
    </row>
    <row r="70" spans="1:13" s="191" customFormat="1" ht="13.5" customHeight="1">
      <c r="A70" s="496">
        <f>'7. Mapa Final'!A70</f>
        <v>7</v>
      </c>
      <c r="B70" s="493" t="str">
        <f>'7. Mapa Final'!B70</f>
        <v>Que exista la evidencia de incumplimiento antisoborno por personal del proceso de MIF en el GPEI.</v>
      </c>
      <c r="C70" s="499" t="str">
        <f>'7. Mapa Final'!C70</f>
        <v>Cuando personal que hace parte del proceso y con la capacidad de toma de decisiones o de influir en ellas, se vea incolucrado en un acto de soborno.</v>
      </c>
      <c r="D70" s="500" t="str">
        <f>'7. Mapa Final'!J70</f>
        <v>Muy Baja - 1</v>
      </c>
      <c r="E70" s="497" t="str">
        <f>'7. Mapa Final'!K70</f>
        <v>Moderado - 3</v>
      </c>
      <c r="F70" s="521" t="str">
        <f>'7. Mapa Final'!M70</f>
        <v>Moderado - 3</v>
      </c>
      <c r="G70" s="419"/>
      <c r="H70" s="499" t="s">
        <v>671</v>
      </c>
      <c r="I70" s="518" t="s">
        <v>634</v>
      </c>
      <c r="J70" s="518"/>
      <c r="K70" s="517">
        <v>45474</v>
      </c>
      <c r="L70" s="517">
        <v>45565</v>
      </c>
      <c r="M70" s="520" t="s">
        <v>672</v>
      </c>
    </row>
    <row r="71" spans="1:13" s="191" customFormat="1" ht="13.5" customHeight="1">
      <c r="A71" s="496"/>
      <c r="B71" s="493"/>
      <c r="C71" s="499"/>
      <c r="D71" s="501"/>
      <c r="E71" s="498"/>
      <c r="F71" s="521"/>
      <c r="G71" s="419"/>
      <c r="H71" s="499"/>
      <c r="I71" s="518"/>
      <c r="J71" s="518"/>
      <c r="K71" s="518"/>
      <c r="L71" s="518"/>
      <c r="M71" s="520"/>
    </row>
    <row r="72" spans="1:13" s="191" customFormat="1" ht="13.5" customHeight="1">
      <c r="A72" s="496"/>
      <c r="B72" s="493"/>
      <c r="C72" s="499"/>
      <c r="D72" s="501"/>
      <c r="E72" s="498"/>
      <c r="F72" s="521"/>
      <c r="G72" s="419"/>
      <c r="H72" s="499"/>
      <c r="I72" s="518"/>
      <c r="J72" s="518"/>
      <c r="K72" s="518"/>
      <c r="L72" s="518"/>
      <c r="M72" s="520"/>
    </row>
    <row r="73" spans="1:13" s="191" customFormat="1" ht="13.5" customHeight="1">
      <c r="A73" s="496"/>
      <c r="B73" s="493"/>
      <c r="C73" s="499"/>
      <c r="D73" s="501"/>
      <c r="E73" s="498"/>
      <c r="F73" s="521"/>
      <c r="G73" s="419"/>
      <c r="H73" s="499"/>
      <c r="I73" s="518"/>
      <c r="J73" s="518"/>
      <c r="K73" s="518"/>
      <c r="L73" s="518"/>
      <c r="M73" s="520"/>
    </row>
    <row r="74" spans="1:13" s="191" customFormat="1" ht="13.5" customHeight="1">
      <c r="A74" s="496"/>
      <c r="B74" s="493"/>
      <c r="C74" s="499"/>
      <c r="D74" s="501"/>
      <c r="E74" s="498"/>
      <c r="F74" s="521"/>
      <c r="G74" s="419"/>
      <c r="H74" s="499"/>
      <c r="I74" s="518"/>
      <c r="J74" s="518"/>
      <c r="K74" s="518"/>
      <c r="L74" s="518"/>
      <c r="M74" s="520"/>
    </row>
    <row r="75" spans="1:13" s="191" customFormat="1" ht="13.5" customHeight="1">
      <c r="A75" s="496"/>
      <c r="B75" s="493"/>
      <c r="C75" s="499"/>
      <c r="D75" s="501"/>
      <c r="E75" s="498"/>
      <c r="F75" s="521"/>
      <c r="G75" s="419"/>
      <c r="H75" s="499"/>
      <c r="I75" s="518"/>
      <c r="J75" s="518"/>
      <c r="K75" s="518"/>
      <c r="L75" s="518"/>
      <c r="M75" s="520"/>
    </row>
    <row r="76" spans="1:13" s="191" customFormat="1" ht="13.5" customHeight="1">
      <c r="A76" s="496"/>
      <c r="B76" s="493"/>
      <c r="C76" s="499"/>
      <c r="D76" s="501"/>
      <c r="E76" s="498"/>
      <c r="F76" s="521"/>
      <c r="G76" s="419"/>
      <c r="H76" s="499"/>
      <c r="I76" s="518"/>
      <c r="J76" s="518"/>
      <c r="K76" s="518"/>
      <c r="L76" s="518"/>
      <c r="M76" s="520"/>
    </row>
    <row r="77" spans="1:13" s="191" customFormat="1" ht="13.5" customHeight="1">
      <c r="A77" s="496"/>
      <c r="B77" s="493"/>
      <c r="C77" s="499"/>
      <c r="D77" s="501"/>
      <c r="E77" s="498"/>
      <c r="F77" s="521"/>
      <c r="G77" s="419"/>
      <c r="H77" s="499"/>
      <c r="I77" s="518"/>
      <c r="J77" s="518"/>
      <c r="K77" s="518"/>
      <c r="L77" s="518"/>
      <c r="M77" s="520"/>
    </row>
    <row r="78" spans="1:13" s="191" customFormat="1" ht="21.75" customHeight="1">
      <c r="A78" s="496"/>
      <c r="B78" s="493"/>
      <c r="C78" s="499"/>
      <c r="D78" s="501"/>
      <c r="E78" s="498"/>
      <c r="F78" s="521"/>
      <c r="G78" s="419"/>
      <c r="H78" s="499"/>
      <c r="I78" s="518"/>
      <c r="J78" s="518"/>
      <c r="K78" s="518"/>
      <c r="L78" s="518"/>
      <c r="M78" s="520"/>
    </row>
    <row r="79" spans="1:13" s="191" customFormat="1" ht="21.75" customHeight="1">
      <c r="A79" s="496"/>
      <c r="B79" s="493"/>
      <c r="C79" s="499"/>
      <c r="D79" s="501"/>
      <c r="E79" s="498"/>
      <c r="F79" s="521"/>
      <c r="G79" s="419"/>
      <c r="H79" s="499"/>
      <c r="I79" s="518"/>
      <c r="J79" s="518"/>
      <c r="K79" s="518"/>
      <c r="L79" s="518"/>
      <c r="M79" s="520"/>
    </row>
    <row r="80" spans="1:13" s="191" customFormat="1" ht="13.5" customHeight="1">
      <c r="A80" s="496">
        <f>'7. Mapa Final'!A80</f>
        <v>0</v>
      </c>
      <c r="B80" s="493">
        <f>'7. Mapa Final'!B80</f>
        <v>0</v>
      </c>
      <c r="C80" s="499">
        <f>'7. Mapa Final'!C80</f>
        <v>0</v>
      </c>
      <c r="D80" s="500" t="str">
        <f>'7. Mapa Final'!J80</f>
        <v>Muy Baja - 1</v>
      </c>
      <c r="E80" s="497" t="str">
        <f>'7. Mapa Final'!K80</f>
        <v>Menor - 2</v>
      </c>
      <c r="F80" s="521" t="str">
        <f>'7. Mapa Final'!M80</f>
        <v>Bajo - 2</v>
      </c>
      <c r="G80" s="419"/>
      <c r="H80" s="499"/>
      <c r="I80" s="518" t="s">
        <v>634</v>
      </c>
      <c r="J80" s="518"/>
      <c r="K80" s="517">
        <v>45474</v>
      </c>
      <c r="L80" s="517">
        <v>45565</v>
      </c>
      <c r="M80" s="520"/>
    </row>
    <row r="81" spans="1:13" s="191" customFormat="1" ht="13.5" customHeight="1">
      <c r="A81" s="496"/>
      <c r="B81" s="493"/>
      <c r="C81" s="499"/>
      <c r="D81" s="501"/>
      <c r="E81" s="498"/>
      <c r="F81" s="521"/>
      <c r="G81" s="419"/>
      <c r="H81" s="499"/>
      <c r="I81" s="518"/>
      <c r="J81" s="518"/>
      <c r="K81" s="518"/>
      <c r="L81" s="518"/>
      <c r="M81" s="520"/>
    </row>
    <row r="82" spans="1:13" s="191" customFormat="1" ht="13.5" customHeight="1">
      <c r="A82" s="496"/>
      <c r="B82" s="493"/>
      <c r="C82" s="499"/>
      <c r="D82" s="501"/>
      <c r="E82" s="498"/>
      <c r="F82" s="521"/>
      <c r="G82" s="419"/>
      <c r="H82" s="499"/>
      <c r="I82" s="518"/>
      <c r="J82" s="518"/>
      <c r="K82" s="518"/>
      <c r="L82" s="518"/>
      <c r="M82" s="520"/>
    </row>
    <row r="83" spans="1:13" s="191" customFormat="1" ht="13.5" customHeight="1">
      <c r="A83" s="496"/>
      <c r="B83" s="493"/>
      <c r="C83" s="499"/>
      <c r="D83" s="501"/>
      <c r="E83" s="498"/>
      <c r="F83" s="521"/>
      <c r="G83" s="419"/>
      <c r="H83" s="499"/>
      <c r="I83" s="518"/>
      <c r="J83" s="518"/>
      <c r="K83" s="518"/>
      <c r="L83" s="518"/>
      <c r="M83" s="520"/>
    </row>
    <row r="84" spans="1:13" s="191" customFormat="1" ht="13.5" customHeight="1">
      <c r="A84" s="496"/>
      <c r="B84" s="493"/>
      <c r="C84" s="499"/>
      <c r="D84" s="501"/>
      <c r="E84" s="498"/>
      <c r="F84" s="521"/>
      <c r="G84" s="419"/>
      <c r="H84" s="499"/>
      <c r="I84" s="518"/>
      <c r="J84" s="518"/>
      <c r="K84" s="518"/>
      <c r="L84" s="518"/>
      <c r="M84" s="520"/>
    </row>
    <row r="85" spans="1:13" s="191" customFormat="1" ht="13.5" customHeight="1">
      <c r="A85" s="496"/>
      <c r="B85" s="493"/>
      <c r="C85" s="499"/>
      <c r="D85" s="501"/>
      <c r="E85" s="498"/>
      <c r="F85" s="521"/>
      <c r="G85" s="419"/>
      <c r="H85" s="499"/>
      <c r="I85" s="518"/>
      <c r="J85" s="518"/>
      <c r="K85" s="518"/>
      <c r="L85" s="518"/>
      <c r="M85" s="520"/>
    </row>
    <row r="86" spans="1:13" s="191" customFormat="1" ht="13.5" customHeight="1">
      <c r="A86" s="496"/>
      <c r="B86" s="493"/>
      <c r="C86" s="499"/>
      <c r="D86" s="501"/>
      <c r="E86" s="498"/>
      <c r="F86" s="521"/>
      <c r="G86" s="419"/>
      <c r="H86" s="499"/>
      <c r="I86" s="518"/>
      <c r="J86" s="518"/>
      <c r="K86" s="518"/>
      <c r="L86" s="518"/>
      <c r="M86" s="520"/>
    </row>
    <row r="87" spans="1:13" s="191" customFormat="1" ht="13.5" customHeight="1">
      <c r="A87" s="496"/>
      <c r="B87" s="493"/>
      <c r="C87" s="499"/>
      <c r="D87" s="501"/>
      <c r="E87" s="498"/>
      <c r="F87" s="521"/>
      <c r="G87" s="419"/>
      <c r="H87" s="499"/>
      <c r="I87" s="518"/>
      <c r="J87" s="518"/>
      <c r="K87" s="518"/>
      <c r="L87" s="518"/>
      <c r="M87" s="520"/>
    </row>
    <row r="88" spans="1:13" s="191" customFormat="1" ht="21.75" customHeight="1">
      <c r="A88" s="496"/>
      <c r="B88" s="493"/>
      <c r="C88" s="499"/>
      <c r="D88" s="501"/>
      <c r="E88" s="498"/>
      <c r="F88" s="521"/>
      <c r="G88" s="419"/>
      <c r="H88" s="499"/>
      <c r="I88" s="518"/>
      <c r="J88" s="518"/>
      <c r="K88" s="518"/>
      <c r="L88" s="518"/>
      <c r="M88" s="520"/>
    </row>
    <row r="89" spans="1:13" s="191" customFormat="1" ht="21.75" customHeight="1">
      <c r="A89" s="496"/>
      <c r="B89" s="493"/>
      <c r="C89" s="499"/>
      <c r="D89" s="501"/>
      <c r="E89" s="498"/>
      <c r="F89" s="521"/>
      <c r="G89" s="419"/>
      <c r="H89" s="499"/>
      <c r="I89" s="518"/>
      <c r="J89" s="518"/>
      <c r="K89" s="518"/>
      <c r="L89" s="518"/>
      <c r="M89" s="520"/>
    </row>
  </sheetData>
  <mergeCells count="121">
    <mergeCell ref="J70:J79"/>
    <mergeCell ref="K70:K79"/>
    <mergeCell ref="L70:L79"/>
    <mergeCell ref="M70:M79"/>
    <mergeCell ref="A80:A89"/>
    <mergeCell ref="B80:B89"/>
    <mergeCell ref="C80:C89"/>
    <mergeCell ref="D80:D89"/>
    <mergeCell ref="E80:E89"/>
    <mergeCell ref="F80:F89"/>
    <mergeCell ref="M80:M89"/>
    <mergeCell ref="G80:G89"/>
    <mergeCell ref="H80:H89"/>
    <mergeCell ref="I80:I89"/>
    <mergeCell ref="J80:J89"/>
    <mergeCell ref="K80:K89"/>
    <mergeCell ref="L80:L89"/>
    <mergeCell ref="A70:A79"/>
    <mergeCell ref="B70:B79"/>
    <mergeCell ref="C70:C79"/>
    <mergeCell ref="D70:D79"/>
    <mergeCell ref="E70:E79"/>
    <mergeCell ref="F70:F79"/>
    <mergeCell ref="G70:G79"/>
    <mergeCell ref="H70:H79"/>
    <mergeCell ref="I70:I79"/>
    <mergeCell ref="J50:J59"/>
    <mergeCell ref="K50:K59"/>
    <mergeCell ref="L50:L59"/>
    <mergeCell ref="M50:M59"/>
    <mergeCell ref="A60:A69"/>
    <mergeCell ref="B60:B69"/>
    <mergeCell ref="C60:C69"/>
    <mergeCell ref="D60:D69"/>
    <mergeCell ref="E60:E69"/>
    <mergeCell ref="F60:F69"/>
    <mergeCell ref="M60:M69"/>
    <mergeCell ref="G60:G69"/>
    <mergeCell ref="H60:H69"/>
    <mergeCell ref="I60:I69"/>
    <mergeCell ref="J60:J69"/>
    <mergeCell ref="K60:K69"/>
    <mergeCell ref="L60:L69"/>
    <mergeCell ref="A50:A59"/>
    <mergeCell ref="B50:B59"/>
    <mergeCell ref="C50:C59"/>
    <mergeCell ref="D50:D59"/>
    <mergeCell ref="E50:E59"/>
    <mergeCell ref="F50:F59"/>
    <mergeCell ref="G50:G5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C3"/>
    <mergeCell ref="D1:J2"/>
    <mergeCell ref="K1:M3"/>
    <mergeCell ref="A4:B4"/>
    <mergeCell ref="C4:M4"/>
    <mergeCell ref="A5:B5"/>
    <mergeCell ref="C5:M5"/>
    <mergeCell ref="A6:B6"/>
    <mergeCell ref="C6:M6"/>
  </mergeCells>
  <conditionalFormatting sqref="A7:B7">
    <cfRule type="containsText" dxfId="343" priority="280" operator="containsText" text="3- Moderado">
      <formula>NOT(ISERROR(SEARCH("3- Moderado",A7)))</formula>
    </cfRule>
    <cfRule type="containsText" dxfId="342" priority="281" operator="containsText" text="6- Moderado">
      <formula>NOT(ISERROR(SEARCH("6- Moderado",A7)))</formula>
    </cfRule>
    <cfRule type="containsText" dxfId="341" priority="282" operator="containsText" text="4- Moderado">
      <formula>NOT(ISERROR(SEARCH("4- Moderado",A7)))</formula>
    </cfRule>
    <cfRule type="containsText" dxfId="340" priority="283" operator="containsText" text="3- Bajo">
      <formula>NOT(ISERROR(SEARCH("3- Bajo",A7)))</formula>
    </cfRule>
    <cfRule type="containsText" dxfId="339" priority="284" operator="containsText" text="4- Bajo">
      <formula>NOT(ISERROR(SEARCH("4- Bajo",A7)))</formula>
    </cfRule>
    <cfRule type="containsText" dxfId="338" priority="285" operator="containsText" text="1- Bajo">
      <formula>NOT(ISERROR(SEARCH("1- Bajo",A7)))</formula>
    </cfRule>
  </conditionalFormatting>
  <conditionalFormatting sqref="C8:F8">
    <cfRule type="containsText" dxfId="337" priority="274" operator="containsText" text="3- Moderado">
      <formula>NOT(ISERROR(SEARCH("3- Moderado",C8)))</formula>
    </cfRule>
    <cfRule type="containsText" dxfId="336" priority="275" operator="containsText" text="6- Moderado">
      <formula>NOT(ISERROR(SEARCH("6- Moderado",C8)))</formula>
    </cfRule>
    <cfRule type="containsText" dxfId="335" priority="276" operator="containsText" text="4- Moderado">
      <formula>NOT(ISERROR(SEARCH("4- Moderado",C8)))</formula>
    </cfRule>
    <cfRule type="containsText" dxfId="334" priority="277" operator="containsText" text="3- Bajo">
      <formula>NOT(ISERROR(SEARCH("3- Bajo",C8)))</formula>
    </cfRule>
    <cfRule type="containsText" dxfId="333" priority="278" operator="containsText" text="4- Bajo">
      <formula>NOT(ISERROR(SEARCH("4- Bajo",C8)))</formula>
    </cfRule>
    <cfRule type="containsText" dxfId="332" priority="279" operator="containsText" text="1- Bajo">
      <formula>NOT(ISERROR(SEARCH("1- Bajo",C8)))</formula>
    </cfRule>
  </conditionalFormatting>
  <conditionalFormatting sqref="A10:B10 D10:E10">
    <cfRule type="containsText" dxfId="331" priority="267" operator="containsText" text="3- Moderado">
      <formula>NOT(ISERROR(SEARCH("3- Moderado",A10)))</formula>
    </cfRule>
    <cfRule type="containsText" dxfId="330" priority="268" operator="containsText" text="6- Moderado">
      <formula>NOT(ISERROR(SEARCH("6- Moderado",A10)))</formula>
    </cfRule>
    <cfRule type="containsText" dxfId="329" priority="269" operator="containsText" text="4- Moderado">
      <formula>NOT(ISERROR(SEARCH("4- Moderado",A10)))</formula>
    </cfRule>
    <cfRule type="containsText" dxfId="328" priority="270" operator="containsText" text="3- Bajo">
      <formula>NOT(ISERROR(SEARCH("3- Bajo",A10)))</formula>
    </cfRule>
    <cfRule type="containsText" dxfId="327" priority="271" operator="containsText" text="4- Bajo">
      <formula>NOT(ISERROR(SEARCH("4- Bajo",A10)))</formula>
    </cfRule>
    <cfRule type="containsText" dxfId="326" priority="272" operator="containsText" text="1- Bajo">
      <formula>NOT(ISERROR(SEARCH("1- Bajo",A10)))</formula>
    </cfRule>
  </conditionalFormatting>
  <conditionalFormatting sqref="D10:D19">
    <cfRule type="containsText" dxfId="325" priority="257" operator="containsText" text="Muy Alta">
      <formula>NOT(ISERROR(SEARCH("Muy Alta",D10)))</formula>
    </cfRule>
    <cfRule type="containsText" dxfId="324" priority="258" operator="containsText" text="Alta">
      <formula>NOT(ISERROR(SEARCH("Alta",D10)))</formula>
    </cfRule>
    <cfRule type="containsText" dxfId="323" priority="259" operator="containsText" text="Baja">
      <formula>NOT(ISERROR(SEARCH("Baja",D10)))</formula>
    </cfRule>
    <cfRule type="containsText" dxfId="322" priority="260" operator="containsText" text="Muy Baja">
      <formula>NOT(ISERROR(SEARCH("Muy Baja",D10)))</formula>
    </cfRule>
    <cfRule type="containsText" dxfId="321" priority="262" operator="containsText" text="Media">
      <formula>NOT(ISERROR(SEARCH("Media",D10)))</formula>
    </cfRule>
  </conditionalFormatting>
  <conditionalFormatting sqref="E10:E19">
    <cfRule type="containsText" dxfId="320" priority="253" operator="containsText" text="Catastrófico">
      <formula>NOT(ISERROR(SEARCH("Catastrófico",E10)))</formula>
    </cfRule>
    <cfRule type="containsText" dxfId="319" priority="254" operator="containsText" text="Mayor">
      <formula>NOT(ISERROR(SEARCH("Mayor",E10)))</formula>
    </cfRule>
    <cfRule type="containsText" dxfId="318" priority="255" operator="containsText" text="Menor">
      <formula>NOT(ISERROR(SEARCH("Menor",E10)))</formula>
    </cfRule>
    <cfRule type="containsText" dxfId="317" priority="256" operator="containsText" text="Leve">
      <formula>NOT(ISERROR(SEARCH("Leve",E10)))</formula>
    </cfRule>
  </conditionalFormatting>
  <conditionalFormatting sqref="E10:F19">
    <cfRule type="containsText" dxfId="316" priority="261" operator="containsText" text="Moderado">
      <formula>NOT(ISERROR(SEARCH("Moderado",E10)))</formula>
    </cfRule>
  </conditionalFormatting>
  <conditionalFormatting sqref="F10:F19">
    <cfRule type="colorScale" priority="273">
      <colorScale>
        <cfvo type="min"/>
        <cfvo type="max"/>
        <color rgb="FFFF7128"/>
        <color rgb="FFFFEF9C"/>
      </colorScale>
    </cfRule>
  </conditionalFormatting>
  <conditionalFormatting sqref="F10:F19">
    <cfRule type="containsText" dxfId="315" priority="263" operator="containsText" text="Bajo">
      <formula>NOT(ISERROR(SEARCH("Bajo",F10)))</formula>
    </cfRule>
    <cfRule type="containsText" dxfId="314" priority="264" operator="containsText" text="Moderado">
      <formula>NOT(ISERROR(SEARCH("Moderado",F10)))</formula>
    </cfRule>
    <cfRule type="containsText" dxfId="313" priority="265" operator="containsText" text="Alto">
      <formula>NOT(ISERROR(SEARCH("Alto",F10)))</formula>
    </cfRule>
    <cfRule type="containsText" dxfId="312" priority="266" operator="containsText" text="Extremo">
      <formula>NOT(ISERROR(SEARCH("Extremo",F10)))</formula>
    </cfRule>
  </conditionalFormatting>
  <conditionalFormatting sqref="A20:B20 D20:E20">
    <cfRule type="containsText" dxfId="311" priority="246" operator="containsText" text="3- Moderado">
      <formula>NOT(ISERROR(SEARCH("3- Moderado",A20)))</formula>
    </cfRule>
    <cfRule type="containsText" dxfId="310" priority="247" operator="containsText" text="6- Moderado">
      <formula>NOT(ISERROR(SEARCH("6- Moderado",A20)))</formula>
    </cfRule>
    <cfRule type="containsText" dxfId="309" priority="248" operator="containsText" text="4- Moderado">
      <formula>NOT(ISERROR(SEARCH("4- Moderado",A20)))</formula>
    </cfRule>
    <cfRule type="containsText" dxfId="308" priority="249" operator="containsText" text="3- Bajo">
      <formula>NOT(ISERROR(SEARCH("3- Bajo",A20)))</formula>
    </cfRule>
    <cfRule type="containsText" dxfId="307" priority="250" operator="containsText" text="4- Bajo">
      <formula>NOT(ISERROR(SEARCH("4- Bajo",A20)))</formula>
    </cfRule>
    <cfRule type="containsText" dxfId="306" priority="251" operator="containsText" text="1- Bajo">
      <formula>NOT(ISERROR(SEARCH("1- Bajo",A20)))</formula>
    </cfRule>
  </conditionalFormatting>
  <conditionalFormatting sqref="D20:D29">
    <cfRule type="containsText" dxfId="305" priority="236" operator="containsText" text="Muy Alta">
      <formula>NOT(ISERROR(SEARCH("Muy Alta",D20)))</formula>
    </cfRule>
    <cfRule type="containsText" dxfId="304" priority="237" operator="containsText" text="Alta">
      <formula>NOT(ISERROR(SEARCH("Alta",D20)))</formula>
    </cfRule>
    <cfRule type="containsText" dxfId="303" priority="238" operator="containsText" text="Baja">
      <formula>NOT(ISERROR(SEARCH("Baja",D20)))</formula>
    </cfRule>
    <cfRule type="containsText" dxfId="302" priority="239" operator="containsText" text="Muy Baja">
      <formula>NOT(ISERROR(SEARCH("Muy Baja",D20)))</formula>
    </cfRule>
    <cfRule type="containsText" dxfId="301" priority="241" operator="containsText" text="Media">
      <formula>NOT(ISERROR(SEARCH("Media",D20)))</formula>
    </cfRule>
  </conditionalFormatting>
  <conditionalFormatting sqref="E20:E29">
    <cfRule type="containsText" dxfId="300" priority="232" operator="containsText" text="Catastrófico">
      <formula>NOT(ISERROR(SEARCH("Catastrófico",E20)))</formula>
    </cfRule>
    <cfRule type="containsText" dxfId="299" priority="233" operator="containsText" text="Mayor">
      <formula>NOT(ISERROR(SEARCH("Mayor",E20)))</formula>
    </cfRule>
    <cfRule type="containsText" dxfId="298" priority="234" operator="containsText" text="Menor">
      <formula>NOT(ISERROR(SEARCH("Menor",E20)))</formula>
    </cfRule>
    <cfRule type="containsText" dxfId="297" priority="235" operator="containsText" text="Leve">
      <formula>NOT(ISERROR(SEARCH("Leve",E20)))</formula>
    </cfRule>
  </conditionalFormatting>
  <conditionalFormatting sqref="E20:F29">
    <cfRule type="containsText" dxfId="296" priority="240" operator="containsText" text="Moderado">
      <formula>NOT(ISERROR(SEARCH("Moderado",E20)))</formula>
    </cfRule>
  </conditionalFormatting>
  <conditionalFormatting sqref="F20:F29">
    <cfRule type="colorScale" priority="252">
      <colorScale>
        <cfvo type="min"/>
        <cfvo type="max"/>
        <color rgb="FFFF7128"/>
        <color rgb="FFFFEF9C"/>
      </colorScale>
    </cfRule>
  </conditionalFormatting>
  <conditionalFormatting sqref="F20:F29">
    <cfRule type="containsText" dxfId="295" priority="242" operator="containsText" text="Bajo">
      <formula>NOT(ISERROR(SEARCH("Bajo",F20)))</formula>
    </cfRule>
    <cfRule type="containsText" dxfId="294" priority="243" operator="containsText" text="Moderado">
      <formula>NOT(ISERROR(SEARCH("Moderado",F20)))</formula>
    </cfRule>
    <cfRule type="containsText" dxfId="293" priority="244" operator="containsText" text="Alto">
      <formula>NOT(ISERROR(SEARCH("Alto",F20)))</formula>
    </cfRule>
    <cfRule type="containsText" dxfId="292" priority="245" operator="containsText" text="Extremo">
      <formula>NOT(ISERROR(SEARCH("Extremo",F20)))</formula>
    </cfRule>
  </conditionalFormatting>
  <conditionalFormatting sqref="A30:B30 D30:E30">
    <cfRule type="containsText" dxfId="291" priority="225" operator="containsText" text="3- Moderado">
      <formula>NOT(ISERROR(SEARCH("3- Moderado",A30)))</formula>
    </cfRule>
    <cfRule type="containsText" dxfId="290" priority="226" operator="containsText" text="6- Moderado">
      <formula>NOT(ISERROR(SEARCH("6- Moderado",A30)))</formula>
    </cfRule>
    <cfRule type="containsText" dxfId="289" priority="227" operator="containsText" text="4- Moderado">
      <formula>NOT(ISERROR(SEARCH("4- Moderado",A30)))</formula>
    </cfRule>
    <cfRule type="containsText" dxfId="288" priority="228" operator="containsText" text="3- Bajo">
      <formula>NOT(ISERROR(SEARCH("3- Bajo",A30)))</formula>
    </cfRule>
    <cfRule type="containsText" dxfId="287" priority="229" operator="containsText" text="4- Bajo">
      <formula>NOT(ISERROR(SEARCH("4- Bajo",A30)))</formula>
    </cfRule>
    <cfRule type="containsText" dxfId="286" priority="230" operator="containsText" text="1- Bajo">
      <formula>NOT(ISERROR(SEARCH("1- Bajo",A30)))</formula>
    </cfRule>
  </conditionalFormatting>
  <conditionalFormatting sqref="D30:D39">
    <cfRule type="containsText" dxfId="285" priority="215" operator="containsText" text="Muy Alta">
      <formula>NOT(ISERROR(SEARCH("Muy Alta",D30)))</formula>
    </cfRule>
    <cfRule type="containsText" dxfId="284" priority="216" operator="containsText" text="Alta">
      <formula>NOT(ISERROR(SEARCH("Alta",D30)))</formula>
    </cfRule>
    <cfRule type="containsText" dxfId="283" priority="217" operator="containsText" text="Baja">
      <formula>NOT(ISERROR(SEARCH("Baja",D30)))</formula>
    </cfRule>
    <cfRule type="containsText" dxfId="282" priority="218" operator="containsText" text="Muy Baja">
      <formula>NOT(ISERROR(SEARCH("Muy Baja",D30)))</formula>
    </cfRule>
    <cfRule type="containsText" dxfId="281" priority="220" operator="containsText" text="Media">
      <formula>NOT(ISERROR(SEARCH("Media",D30)))</formula>
    </cfRule>
  </conditionalFormatting>
  <conditionalFormatting sqref="E30:E39">
    <cfRule type="containsText" dxfId="280" priority="211" operator="containsText" text="Catastrófico">
      <formula>NOT(ISERROR(SEARCH("Catastrófico",E30)))</formula>
    </cfRule>
    <cfRule type="containsText" dxfId="279" priority="212" operator="containsText" text="Mayor">
      <formula>NOT(ISERROR(SEARCH("Mayor",E30)))</formula>
    </cfRule>
    <cfRule type="containsText" dxfId="278" priority="213" operator="containsText" text="Menor">
      <formula>NOT(ISERROR(SEARCH("Menor",E30)))</formula>
    </cfRule>
    <cfRule type="containsText" dxfId="277" priority="214" operator="containsText" text="Leve">
      <formula>NOT(ISERROR(SEARCH("Leve",E30)))</formula>
    </cfRule>
  </conditionalFormatting>
  <conditionalFormatting sqref="E30:F39">
    <cfRule type="containsText" dxfId="276" priority="219" operator="containsText" text="Moderado">
      <formula>NOT(ISERROR(SEARCH("Moderado",E30)))</formula>
    </cfRule>
  </conditionalFormatting>
  <conditionalFormatting sqref="F30:F39">
    <cfRule type="colorScale" priority="231">
      <colorScale>
        <cfvo type="min"/>
        <cfvo type="max"/>
        <color rgb="FFFF7128"/>
        <color rgb="FFFFEF9C"/>
      </colorScale>
    </cfRule>
  </conditionalFormatting>
  <conditionalFormatting sqref="F30:F39">
    <cfRule type="containsText" dxfId="275" priority="221" operator="containsText" text="Bajo">
      <formula>NOT(ISERROR(SEARCH("Bajo",F30)))</formula>
    </cfRule>
    <cfRule type="containsText" dxfId="274" priority="222" operator="containsText" text="Moderado">
      <formula>NOT(ISERROR(SEARCH("Moderado",F30)))</formula>
    </cfRule>
    <cfRule type="containsText" dxfId="273" priority="223" operator="containsText" text="Alto">
      <formula>NOT(ISERROR(SEARCH("Alto",F30)))</formula>
    </cfRule>
    <cfRule type="containsText" dxfId="272" priority="224" operator="containsText" text="Extremo">
      <formula>NOT(ISERROR(SEARCH("Extremo",F30)))</formula>
    </cfRule>
  </conditionalFormatting>
  <conditionalFormatting sqref="A40:B40 D40:E40">
    <cfRule type="containsText" dxfId="271" priority="204" operator="containsText" text="3- Moderado">
      <formula>NOT(ISERROR(SEARCH("3- Moderado",A40)))</formula>
    </cfRule>
    <cfRule type="containsText" dxfId="270" priority="205" operator="containsText" text="6- Moderado">
      <formula>NOT(ISERROR(SEARCH("6- Moderado",A40)))</formula>
    </cfRule>
    <cfRule type="containsText" dxfId="269" priority="206" operator="containsText" text="4- Moderado">
      <formula>NOT(ISERROR(SEARCH("4- Moderado",A40)))</formula>
    </cfRule>
    <cfRule type="containsText" dxfId="268" priority="207" operator="containsText" text="3- Bajo">
      <formula>NOT(ISERROR(SEARCH("3- Bajo",A40)))</formula>
    </cfRule>
    <cfRule type="containsText" dxfId="267" priority="208" operator="containsText" text="4- Bajo">
      <formula>NOT(ISERROR(SEARCH("4- Bajo",A40)))</formula>
    </cfRule>
    <cfRule type="containsText" dxfId="266" priority="209" operator="containsText" text="1- Bajo">
      <formula>NOT(ISERROR(SEARCH("1- Bajo",A40)))</formula>
    </cfRule>
  </conditionalFormatting>
  <conditionalFormatting sqref="D40:D49">
    <cfRule type="containsText" dxfId="265" priority="194" operator="containsText" text="Muy Alta">
      <formula>NOT(ISERROR(SEARCH("Muy Alta",D40)))</formula>
    </cfRule>
    <cfRule type="containsText" dxfId="264" priority="195" operator="containsText" text="Alta">
      <formula>NOT(ISERROR(SEARCH("Alta",D40)))</formula>
    </cfRule>
    <cfRule type="containsText" dxfId="263" priority="196" operator="containsText" text="Baja">
      <formula>NOT(ISERROR(SEARCH("Baja",D40)))</formula>
    </cfRule>
    <cfRule type="containsText" dxfId="262" priority="197" operator="containsText" text="Muy Baja">
      <formula>NOT(ISERROR(SEARCH("Muy Baja",D40)))</formula>
    </cfRule>
    <cfRule type="containsText" dxfId="261" priority="199" operator="containsText" text="Media">
      <formula>NOT(ISERROR(SEARCH("Media",D40)))</formula>
    </cfRule>
  </conditionalFormatting>
  <conditionalFormatting sqref="E40:E49">
    <cfRule type="containsText" dxfId="260" priority="190" operator="containsText" text="Catastrófico">
      <formula>NOT(ISERROR(SEARCH("Catastrófico",E40)))</formula>
    </cfRule>
    <cfRule type="containsText" dxfId="259" priority="191" operator="containsText" text="Mayor">
      <formula>NOT(ISERROR(SEARCH("Mayor",E40)))</formula>
    </cfRule>
    <cfRule type="containsText" dxfId="258" priority="192" operator="containsText" text="Menor">
      <formula>NOT(ISERROR(SEARCH("Menor",E40)))</formula>
    </cfRule>
    <cfRule type="containsText" dxfId="257" priority="193" operator="containsText" text="Leve">
      <formula>NOT(ISERROR(SEARCH("Leve",E40)))</formula>
    </cfRule>
  </conditionalFormatting>
  <conditionalFormatting sqref="E40:F49">
    <cfRule type="containsText" dxfId="256" priority="198" operator="containsText" text="Moderado">
      <formula>NOT(ISERROR(SEARCH("Moderado",E40)))</formula>
    </cfRule>
  </conditionalFormatting>
  <conditionalFormatting sqref="F40:F49">
    <cfRule type="colorScale" priority="210">
      <colorScale>
        <cfvo type="min"/>
        <cfvo type="max"/>
        <color rgb="FFFF7128"/>
        <color rgb="FFFFEF9C"/>
      </colorScale>
    </cfRule>
  </conditionalFormatting>
  <conditionalFormatting sqref="F40:F49">
    <cfRule type="containsText" dxfId="255" priority="200" operator="containsText" text="Bajo">
      <formula>NOT(ISERROR(SEARCH("Bajo",F40)))</formula>
    </cfRule>
    <cfRule type="containsText" dxfId="254" priority="201" operator="containsText" text="Moderado">
      <formula>NOT(ISERROR(SEARCH("Moderado",F40)))</formula>
    </cfRule>
    <cfRule type="containsText" dxfId="253" priority="202" operator="containsText" text="Alto">
      <formula>NOT(ISERROR(SEARCH("Alto",F40)))</formula>
    </cfRule>
    <cfRule type="containsText" dxfId="252" priority="203" operator="containsText" text="Extremo">
      <formula>NOT(ISERROR(SEARCH("Extremo",F40)))</formula>
    </cfRule>
  </conditionalFormatting>
  <conditionalFormatting sqref="A50:B50 D50:E50">
    <cfRule type="containsText" dxfId="251" priority="183" operator="containsText" text="3- Moderado">
      <formula>NOT(ISERROR(SEARCH("3- Moderado",A50)))</formula>
    </cfRule>
    <cfRule type="containsText" dxfId="250" priority="184" operator="containsText" text="6- Moderado">
      <formula>NOT(ISERROR(SEARCH("6- Moderado",A50)))</formula>
    </cfRule>
    <cfRule type="containsText" dxfId="249" priority="185" operator="containsText" text="4- Moderado">
      <formula>NOT(ISERROR(SEARCH("4- Moderado",A50)))</formula>
    </cfRule>
    <cfRule type="containsText" dxfId="248" priority="186" operator="containsText" text="3- Bajo">
      <formula>NOT(ISERROR(SEARCH("3- Bajo",A50)))</formula>
    </cfRule>
    <cfRule type="containsText" dxfId="247" priority="187" operator="containsText" text="4- Bajo">
      <formula>NOT(ISERROR(SEARCH("4- Bajo",A50)))</formula>
    </cfRule>
    <cfRule type="containsText" dxfId="246" priority="188" operator="containsText" text="1- Bajo">
      <formula>NOT(ISERROR(SEARCH("1- Bajo",A50)))</formula>
    </cfRule>
  </conditionalFormatting>
  <conditionalFormatting sqref="D50:D59">
    <cfRule type="containsText" dxfId="245" priority="173" operator="containsText" text="Muy Alta">
      <formula>NOT(ISERROR(SEARCH("Muy Alta",D50)))</formula>
    </cfRule>
    <cfRule type="containsText" dxfId="244" priority="174" operator="containsText" text="Alta">
      <formula>NOT(ISERROR(SEARCH("Alta",D50)))</formula>
    </cfRule>
    <cfRule type="containsText" dxfId="243" priority="175" operator="containsText" text="Baja">
      <formula>NOT(ISERROR(SEARCH("Baja",D50)))</formula>
    </cfRule>
    <cfRule type="containsText" dxfId="242" priority="176" operator="containsText" text="Muy Baja">
      <formula>NOT(ISERROR(SEARCH("Muy Baja",D50)))</formula>
    </cfRule>
    <cfRule type="containsText" dxfId="241" priority="178" operator="containsText" text="Media">
      <formula>NOT(ISERROR(SEARCH("Media",D50)))</formula>
    </cfRule>
  </conditionalFormatting>
  <conditionalFormatting sqref="E50:E59">
    <cfRule type="containsText" dxfId="240" priority="169" operator="containsText" text="Catastrófico">
      <formula>NOT(ISERROR(SEARCH("Catastrófico",E50)))</formula>
    </cfRule>
    <cfRule type="containsText" dxfId="239" priority="170" operator="containsText" text="Mayor">
      <formula>NOT(ISERROR(SEARCH("Mayor",E50)))</formula>
    </cfRule>
    <cfRule type="containsText" dxfId="238" priority="171" operator="containsText" text="Menor">
      <formula>NOT(ISERROR(SEARCH("Menor",E50)))</formula>
    </cfRule>
    <cfRule type="containsText" dxfId="237" priority="172" operator="containsText" text="Leve">
      <formula>NOT(ISERROR(SEARCH("Leve",E50)))</formula>
    </cfRule>
  </conditionalFormatting>
  <conditionalFormatting sqref="E50:F59">
    <cfRule type="containsText" dxfId="236" priority="177" operator="containsText" text="Moderado">
      <formula>NOT(ISERROR(SEARCH("Moderado",E50)))</formula>
    </cfRule>
  </conditionalFormatting>
  <conditionalFormatting sqref="F50:F59">
    <cfRule type="colorScale" priority="189">
      <colorScale>
        <cfvo type="min"/>
        <cfvo type="max"/>
        <color rgb="FFFF7128"/>
        <color rgb="FFFFEF9C"/>
      </colorScale>
    </cfRule>
  </conditionalFormatting>
  <conditionalFormatting sqref="F50:F59">
    <cfRule type="containsText" dxfId="235" priority="179" operator="containsText" text="Bajo">
      <formula>NOT(ISERROR(SEARCH("Bajo",F50)))</formula>
    </cfRule>
    <cfRule type="containsText" dxfId="234" priority="180" operator="containsText" text="Moderado">
      <formula>NOT(ISERROR(SEARCH("Moderado",F50)))</formula>
    </cfRule>
    <cfRule type="containsText" dxfId="233" priority="181" operator="containsText" text="Alto">
      <formula>NOT(ISERROR(SEARCH("Alto",F50)))</formula>
    </cfRule>
    <cfRule type="containsText" dxfId="232" priority="182" operator="containsText" text="Extremo">
      <formula>NOT(ISERROR(SEARCH("Extremo",F50)))</formula>
    </cfRule>
  </conditionalFormatting>
  <conditionalFormatting sqref="A60:B60 D60:E60">
    <cfRule type="containsText" dxfId="231" priority="162" operator="containsText" text="3- Moderado">
      <formula>NOT(ISERROR(SEARCH("3- Moderado",A60)))</formula>
    </cfRule>
    <cfRule type="containsText" dxfId="230" priority="163" operator="containsText" text="6- Moderado">
      <formula>NOT(ISERROR(SEARCH("6- Moderado",A60)))</formula>
    </cfRule>
    <cfRule type="containsText" dxfId="229" priority="164" operator="containsText" text="4- Moderado">
      <formula>NOT(ISERROR(SEARCH("4- Moderado",A60)))</formula>
    </cfRule>
    <cfRule type="containsText" dxfId="228" priority="165" operator="containsText" text="3- Bajo">
      <formula>NOT(ISERROR(SEARCH("3- Bajo",A60)))</formula>
    </cfRule>
    <cfRule type="containsText" dxfId="227" priority="166" operator="containsText" text="4- Bajo">
      <formula>NOT(ISERROR(SEARCH("4- Bajo",A60)))</formula>
    </cfRule>
    <cfRule type="containsText" dxfId="226" priority="167" operator="containsText" text="1- Bajo">
      <formula>NOT(ISERROR(SEARCH("1- Bajo",A60)))</formula>
    </cfRule>
  </conditionalFormatting>
  <conditionalFormatting sqref="D60:D69">
    <cfRule type="containsText" dxfId="225" priority="152" operator="containsText" text="Muy Alta">
      <formula>NOT(ISERROR(SEARCH("Muy Alta",D60)))</formula>
    </cfRule>
    <cfRule type="containsText" dxfId="224" priority="153" operator="containsText" text="Alta">
      <formula>NOT(ISERROR(SEARCH("Alta",D60)))</formula>
    </cfRule>
    <cfRule type="containsText" dxfId="223" priority="154" operator="containsText" text="Baja">
      <formula>NOT(ISERROR(SEARCH("Baja",D60)))</formula>
    </cfRule>
    <cfRule type="containsText" dxfId="222" priority="155" operator="containsText" text="Muy Baja">
      <formula>NOT(ISERROR(SEARCH("Muy Baja",D60)))</formula>
    </cfRule>
    <cfRule type="containsText" dxfId="221" priority="157" operator="containsText" text="Media">
      <formula>NOT(ISERROR(SEARCH("Media",D60)))</formula>
    </cfRule>
  </conditionalFormatting>
  <conditionalFormatting sqref="E60:E69">
    <cfRule type="containsText" dxfId="220" priority="148" operator="containsText" text="Catastrófico">
      <formula>NOT(ISERROR(SEARCH("Catastrófico",E60)))</formula>
    </cfRule>
    <cfRule type="containsText" dxfId="219" priority="149" operator="containsText" text="Mayor">
      <formula>NOT(ISERROR(SEARCH("Mayor",E60)))</formula>
    </cfRule>
    <cfRule type="containsText" dxfId="218" priority="150" operator="containsText" text="Menor">
      <formula>NOT(ISERROR(SEARCH("Menor",E60)))</formula>
    </cfRule>
    <cfRule type="containsText" dxfId="217" priority="151" operator="containsText" text="Leve">
      <formula>NOT(ISERROR(SEARCH("Leve",E60)))</formula>
    </cfRule>
  </conditionalFormatting>
  <conditionalFormatting sqref="E60:F69">
    <cfRule type="containsText" dxfId="216" priority="156" operator="containsText" text="Moderado">
      <formula>NOT(ISERROR(SEARCH("Moderado",E60)))</formula>
    </cfRule>
  </conditionalFormatting>
  <conditionalFormatting sqref="F60:F69">
    <cfRule type="colorScale" priority="168">
      <colorScale>
        <cfvo type="min"/>
        <cfvo type="max"/>
        <color rgb="FFFF7128"/>
        <color rgb="FFFFEF9C"/>
      </colorScale>
    </cfRule>
  </conditionalFormatting>
  <conditionalFormatting sqref="F60:F69">
    <cfRule type="containsText" dxfId="215" priority="158" operator="containsText" text="Bajo">
      <formula>NOT(ISERROR(SEARCH("Bajo",F60)))</formula>
    </cfRule>
    <cfRule type="containsText" dxfId="214" priority="159" operator="containsText" text="Moderado">
      <formula>NOT(ISERROR(SEARCH("Moderado",F60)))</formula>
    </cfRule>
    <cfRule type="containsText" dxfId="213" priority="160" operator="containsText" text="Alto">
      <formula>NOT(ISERROR(SEARCH("Alto",F60)))</formula>
    </cfRule>
    <cfRule type="containsText" dxfId="212" priority="161" operator="containsText" text="Extremo">
      <formula>NOT(ISERROR(SEARCH("Extremo",F60)))</formula>
    </cfRule>
  </conditionalFormatting>
  <conditionalFormatting sqref="A70:B70 D70:E70">
    <cfRule type="containsText" dxfId="211" priority="141" operator="containsText" text="3- Moderado">
      <formula>NOT(ISERROR(SEARCH("3- Moderado",A70)))</formula>
    </cfRule>
    <cfRule type="containsText" dxfId="210" priority="142" operator="containsText" text="6- Moderado">
      <formula>NOT(ISERROR(SEARCH("6- Moderado",A70)))</formula>
    </cfRule>
    <cfRule type="containsText" dxfId="209" priority="143" operator="containsText" text="4- Moderado">
      <formula>NOT(ISERROR(SEARCH("4- Moderado",A70)))</formula>
    </cfRule>
    <cfRule type="containsText" dxfId="208" priority="144" operator="containsText" text="3- Bajo">
      <formula>NOT(ISERROR(SEARCH("3- Bajo",A70)))</formula>
    </cfRule>
    <cfRule type="containsText" dxfId="207" priority="145" operator="containsText" text="4- Bajo">
      <formula>NOT(ISERROR(SEARCH("4- Bajo",A70)))</formula>
    </cfRule>
    <cfRule type="containsText" dxfId="206" priority="146" operator="containsText" text="1- Bajo">
      <formula>NOT(ISERROR(SEARCH("1- Bajo",A70)))</formula>
    </cfRule>
  </conditionalFormatting>
  <conditionalFormatting sqref="D70:D79">
    <cfRule type="containsText" dxfId="205" priority="131" operator="containsText" text="Muy Alta">
      <formula>NOT(ISERROR(SEARCH("Muy Alta",D70)))</formula>
    </cfRule>
    <cfRule type="containsText" dxfId="204" priority="132" operator="containsText" text="Alta">
      <formula>NOT(ISERROR(SEARCH("Alta",D70)))</formula>
    </cfRule>
    <cfRule type="containsText" dxfId="203" priority="133" operator="containsText" text="Baja">
      <formula>NOT(ISERROR(SEARCH("Baja",D70)))</formula>
    </cfRule>
    <cfRule type="containsText" dxfId="202" priority="134" operator="containsText" text="Muy Baja">
      <formula>NOT(ISERROR(SEARCH("Muy Baja",D70)))</formula>
    </cfRule>
    <cfRule type="containsText" dxfId="201" priority="136" operator="containsText" text="Media">
      <formula>NOT(ISERROR(SEARCH("Media",D70)))</formula>
    </cfRule>
  </conditionalFormatting>
  <conditionalFormatting sqref="E70:E79">
    <cfRule type="containsText" dxfId="200" priority="127" operator="containsText" text="Catastrófico">
      <formula>NOT(ISERROR(SEARCH("Catastrófico",E70)))</formula>
    </cfRule>
    <cfRule type="containsText" dxfId="199" priority="128" operator="containsText" text="Mayor">
      <formula>NOT(ISERROR(SEARCH("Mayor",E70)))</formula>
    </cfRule>
    <cfRule type="containsText" dxfId="198" priority="129" operator="containsText" text="Menor">
      <formula>NOT(ISERROR(SEARCH("Menor",E70)))</formula>
    </cfRule>
    <cfRule type="containsText" dxfId="197" priority="130" operator="containsText" text="Leve">
      <formula>NOT(ISERROR(SEARCH("Leve",E70)))</formula>
    </cfRule>
  </conditionalFormatting>
  <conditionalFormatting sqref="E70:F79">
    <cfRule type="containsText" dxfId="196" priority="135" operator="containsText" text="Moderado">
      <formula>NOT(ISERROR(SEARCH("Moderado",E70)))</formula>
    </cfRule>
  </conditionalFormatting>
  <conditionalFormatting sqref="F70:F79">
    <cfRule type="colorScale" priority="147">
      <colorScale>
        <cfvo type="min"/>
        <cfvo type="max"/>
        <color rgb="FFFF7128"/>
        <color rgb="FFFFEF9C"/>
      </colorScale>
    </cfRule>
  </conditionalFormatting>
  <conditionalFormatting sqref="F70:F79">
    <cfRule type="containsText" dxfId="195" priority="137" operator="containsText" text="Bajo">
      <formula>NOT(ISERROR(SEARCH("Bajo",F70)))</formula>
    </cfRule>
    <cfRule type="containsText" dxfId="194" priority="138" operator="containsText" text="Moderado">
      <formula>NOT(ISERROR(SEARCH("Moderado",F70)))</formula>
    </cfRule>
    <cfRule type="containsText" dxfId="193" priority="139" operator="containsText" text="Alto">
      <formula>NOT(ISERROR(SEARCH("Alto",F70)))</formula>
    </cfRule>
    <cfRule type="containsText" dxfId="192" priority="140" operator="containsText" text="Extremo">
      <formula>NOT(ISERROR(SEARCH("Extremo",F70)))</formula>
    </cfRule>
  </conditionalFormatting>
  <conditionalFormatting sqref="A80:B80 D80:E80">
    <cfRule type="containsText" dxfId="191" priority="120" operator="containsText" text="3- Moderado">
      <formula>NOT(ISERROR(SEARCH("3- Moderado",A80)))</formula>
    </cfRule>
    <cfRule type="containsText" dxfId="190" priority="121" operator="containsText" text="6- Moderado">
      <formula>NOT(ISERROR(SEARCH("6- Moderado",A80)))</formula>
    </cfRule>
    <cfRule type="containsText" dxfId="189" priority="122" operator="containsText" text="4- Moderado">
      <formula>NOT(ISERROR(SEARCH("4- Moderado",A80)))</formula>
    </cfRule>
    <cfRule type="containsText" dxfId="188" priority="123" operator="containsText" text="3- Bajo">
      <formula>NOT(ISERROR(SEARCH("3- Bajo",A80)))</formula>
    </cfRule>
    <cfRule type="containsText" dxfId="187" priority="124" operator="containsText" text="4- Bajo">
      <formula>NOT(ISERROR(SEARCH("4- Bajo",A80)))</formula>
    </cfRule>
    <cfRule type="containsText" dxfId="186" priority="125" operator="containsText" text="1- Bajo">
      <formula>NOT(ISERROR(SEARCH("1- Bajo",A80)))</formula>
    </cfRule>
  </conditionalFormatting>
  <conditionalFormatting sqref="D80:D89">
    <cfRule type="containsText" dxfId="185" priority="110" operator="containsText" text="Muy Alta">
      <formula>NOT(ISERROR(SEARCH("Muy Alta",D80)))</formula>
    </cfRule>
    <cfRule type="containsText" dxfId="184" priority="111" operator="containsText" text="Alta">
      <formula>NOT(ISERROR(SEARCH("Alta",D80)))</formula>
    </cfRule>
    <cfRule type="containsText" dxfId="183" priority="112" operator="containsText" text="Baja">
      <formula>NOT(ISERROR(SEARCH("Baja",D80)))</formula>
    </cfRule>
    <cfRule type="containsText" dxfId="182" priority="113" operator="containsText" text="Muy Baja">
      <formula>NOT(ISERROR(SEARCH("Muy Baja",D80)))</formula>
    </cfRule>
    <cfRule type="containsText" dxfId="181" priority="115" operator="containsText" text="Media">
      <formula>NOT(ISERROR(SEARCH("Media",D80)))</formula>
    </cfRule>
  </conditionalFormatting>
  <conditionalFormatting sqref="E80:E89">
    <cfRule type="containsText" dxfId="180" priority="106" operator="containsText" text="Catastrófico">
      <formula>NOT(ISERROR(SEARCH("Catastrófico",E80)))</formula>
    </cfRule>
    <cfRule type="containsText" dxfId="179" priority="107" operator="containsText" text="Mayor">
      <formula>NOT(ISERROR(SEARCH("Mayor",E80)))</formula>
    </cfRule>
    <cfRule type="containsText" dxfId="178" priority="108" operator="containsText" text="Menor">
      <formula>NOT(ISERROR(SEARCH("Menor",E80)))</formula>
    </cfRule>
    <cfRule type="containsText" dxfId="177" priority="109" operator="containsText" text="Leve">
      <formula>NOT(ISERROR(SEARCH("Leve",E80)))</formula>
    </cfRule>
  </conditionalFormatting>
  <conditionalFormatting sqref="E80:F89">
    <cfRule type="containsText" dxfId="176" priority="114" operator="containsText" text="Moderado">
      <formula>NOT(ISERROR(SEARCH("Moderado",E80)))</formula>
    </cfRule>
  </conditionalFormatting>
  <conditionalFormatting sqref="F80:F89">
    <cfRule type="colorScale" priority="126">
      <colorScale>
        <cfvo type="min"/>
        <cfvo type="max"/>
        <color rgb="FFFF7128"/>
        <color rgb="FFFFEF9C"/>
      </colorScale>
    </cfRule>
  </conditionalFormatting>
  <conditionalFormatting sqref="F80:F89">
    <cfRule type="containsText" dxfId="175" priority="116" operator="containsText" text="Bajo">
      <formula>NOT(ISERROR(SEARCH("Bajo",F80)))</formula>
    </cfRule>
    <cfRule type="containsText" dxfId="174" priority="117" operator="containsText" text="Moderado">
      <formula>NOT(ISERROR(SEARCH("Moderado",F80)))</formula>
    </cfRule>
    <cfRule type="containsText" dxfId="173" priority="118" operator="containsText" text="Alto">
      <formula>NOT(ISERROR(SEARCH("Alto",F80)))</formula>
    </cfRule>
    <cfRule type="containsText" dxfId="172" priority="119" operator="containsText" text="Extremo">
      <formula>NOT(ISERROR(SEARCH("Extremo",F80)))</formula>
    </cfRule>
  </conditionalFormatting>
  <dataValidations count="4">
    <dataValidation allowBlank="1" showInputMessage="1" showErrorMessage="1" prompt="seleccionar si el responsable de ejecutar las acciones es el nivel central" sqref="J8" xr:uid="{5FC96E12-01CC-405A-BE70-5EC8249B3456}"/>
    <dataValidation allowBlank="1" showInputMessage="1" showErrorMessage="1" prompt="Seleccionar si el responsable es el responsable de las acciones es el nivel central" sqref="I7:I8" xr:uid="{E3320ABC-ECAD-4642-BFD0-256BEA402295}"/>
    <dataValidation allowBlank="1" showInputMessage="1" showErrorMessage="1" prompt="Describir las actividades que se van a desarrollar para el proyecto" sqref="H7" xr:uid="{8581D9E4-D215-4050-AFA4-4D580153FBD9}"/>
    <dataValidation allowBlank="1" showInputMessage="1" showErrorMessage="1" prompt="Registrar qué factor  que ocasina el riesgo: un facot identtficado el contexto._x000a_O  personas, recursos, estilo de direccion , factores externos, , codiciones ambientales" sqref="C8" xr:uid="{9E41933D-A97D-43BF-B063-A394F9BB9E67}"/>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9B0F1CB-6AF1-4009-A881-E204277D951A}">
          <x14:formula1>
            <xm:f>'9- Matriz de Calor '!$S$7:$S$10</xm:f>
          </x14:formula1>
          <xm:sqref>G9:G89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39C27-004C-49E2-AD8A-A223F5173EDA}">
  <sheetPr>
    <tabColor theme="7" tint="0.39997558519241921"/>
  </sheetPr>
  <dimension ref="A1:M89"/>
  <sheetViews>
    <sheetView showGridLines="0" tabSelected="1" topLeftCell="A80" zoomScale="80" zoomScaleNormal="80" workbookViewId="0">
      <selection activeCell="E101" sqref="E101"/>
    </sheetView>
  </sheetViews>
  <sheetFormatPr baseColWidth="10" defaultColWidth="11.42578125" defaultRowHeight="15"/>
  <cols>
    <col min="1" max="1" width="6.140625" style="192" customWidth="1"/>
    <col min="2" max="2" width="22.42578125" style="192" customWidth="1"/>
    <col min="3" max="3" width="42" customWidth="1"/>
    <col min="4" max="4" width="16.85546875" style="193" customWidth="1"/>
    <col min="5" max="5" width="13.28515625" style="194" customWidth="1"/>
    <col min="6" max="6" width="13.7109375" style="194" customWidth="1"/>
    <col min="7" max="7" width="14.140625" customWidth="1"/>
    <col min="8" max="8" width="52.28515625" customWidth="1"/>
    <col min="9" max="9" width="10.5703125" customWidth="1"/>
    <col min="10" max="10" width="11" customWidth="1"/>
    <col min="11" max="11" width="15" customWidth="1"/>
    <col min="12" max="12" width="14.42578125" customWidth="1"/>
    <col min="13" max="13" width="48.28515625" customWidth="1"/>
  </cols>
  <sheetData>
    <row r="1" spans="1:13" s="11" customFormat="1" ht="16.5" customHeight="1">
      <c r="A1" s="460"/>
      <c r="B1" s="460"/>
      <c r="C1" s="460"/>
      <c r="D1" s="506"/>
      <c r="E1" s="506"/>
      <c r="F1" s="506"/>
      <c r="G1" s="506"/>
      <c r="H1" s="506"/>
      <c r="I1" s="506"/>
      <c r="J1" s="506"/>
      <c r="K1" s="502"/>
      <c r="L1" s="502"/>
      <c r="M1" s="502"/>
    </row>
    <row r="2" spans="1:13" s="11" customFormat="1" ht="39.75" customHeight="1">
      <c r="A2" s="460"/>
      <c r="B2" s="460"/>
      <c r="C2" s="460"/>
      <c r="D2" s="506"/>
      <c r="E2" s="506"/>
      <c r="F2" s="506"/>
      <c r="G2" s="506"/>
      <c r="H2" s="506"/>
      <c r="I2" s="506"/>
      <c r="J2" s="506"/>
      <c r="K2" s="502"/>
      <c r="L2" s="502"/>
      <c r="M2" s="502"/>
    </row>
    <row r="3" spans="1:13" s="11" customFormat="1" ht="3" customHeight="1">
      <c r="A3" s="460"/>
      <c r="B3" s="460"/>
      <c r="C3" s="460"/>
      <c r="D3" s="184"/>
      <c r="E3" s="184"/>
      <c r="F3" s="184"/>
      <c r="G3" s="184"/>
      <c r="H3" s="184"/>
      <c r="I3" s="184"/>
      <c r="J3" s="184"/>
      <c r="K3" s="502"/>
      <c r="L3" s="502"/>
      <c r="M3" s="502"/>
    </row>
    <row r="4" spans="1:13" s="11" customFormat="1" ht="21.75" customHeight="1">
      <c r="A4" s="503" t="s">
        <v>406</v>
      </c>
      <c r="B4" s="503"/>
      <c r="C4" s="505" t="str">
        <f>'6. Valoración Controles'!C4:K4</f>
        <v>MEJORAMIENTO INFRAESTRUCTURA FÍSICA</v>
      </c>
      <c r="D4" s="505"/>
      <c r="E4" s="505"/>
      <c r="F4" s="505"/>
      <c r="G4" s="505"/>
      <c r="H4" s="505"/>
      <c r="I4" s="505"/>
      <c r="J4" s="505"/>
      <c r="K4" s="505"/>
      <c r="L4" s="505"/>
      <c r="M4" s="505"/>
    </row>
    <row r="5" spans="1:13" s="11" customFormat="1" ht="40.9" customHeight="1">
      <c r="A5" s="503" t="s">
        <v>408</v>
      </c>
      <c r="B5" s="503"/>
      <c r="C5" s="504"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504"/>
      <c r="E5" s="504"/>
      <c r="F5" s="504"/>
      <c r="G5" s="504"/>
      <c r="H5" s="504"/>
      <c r="I5" s="504"/>
      <c r="J5" s="504"/>
      <c r="K5" s="504"/>
      <c r="L5" s="504"/>
      <c r="M5" s="504"/>
    </row>
    <row r="6" spans="1:13" s="11" customFormat="1" ht="24.75" customHeight="1">
      <c r="A6" s="503" t="s">
        <v>409</v>
      </c>
      <c r="B6" s="503"/>
      <c r="C6" s="504" t="s">
        <v>410</v>
      </c>
      <c r="D6" s="504"/>
      <c r="E6" s="504"/>
      <c r="F6" s="504"/>
      <c r="G6" s="504"/>
      <c r="H6" s="504"/>
      <c r="I6" s="504"/>
      <c r="J6" s="504"/>
      <c r="K6" s="504"/>
      <c r="L6" s="504"/>
      <c r="M6" s="504"/>
    </row>
    <row r="7" spans="1:13" s="189" customFormat="1" ht="24.75" customHeight="1">
      <c r="A7" s="542" t="s">
        <v>620</v>
      </c>
      <c r="B7" s="542"/>
      <c r="C7" s="542"/>
      <c r="D7" s="543" t="s">
        <v>621</v>
      </c>
      <c r="E7" s="543"/>
      <c r="F7" s="543"/>
      <c r="G7" s="544" t="s">
        <v>622</v>
      </c>
      <c r="H7" s="545" t="s">
        <v>623</v>
      </c>
      <c r="I7" s="545" t="s">
        <v>624</v>
      </c>
      <c r="J7" s="545"/>
      <c r="K7" s="545" t="s">
        <v>625</v>
      </c>
      <c r="L7" s="545"/>
      <c r="M7" s="544" t="s">
        <v>626</v>
      </c>
    </row>
    <row r="8" spans="1:13" s="190" customFormat="1" ht="57" customHeight="1">
      <c r="A8" s="185" t="s">
        <v>41</v>
      </c>
      <c r="B8" s="185" t="s">
        <v>257</v>
      </c>
      <c r="C8" s="185" t="s">
        <v>259</v>
      </c>
      <c r="D8" s="186" t="s">
        <v>269</v>
      </c>
      <c r="E8" s="186" t="s">
        <v>627</v>
      </c>
      <c r="F8" s="186" t="s">
        <v>628</v>
      </c>
      <c r="G8" s="544"/>
      <c r="H8" s="545"/>
      <c r="I8" s="187" t="s">
        <v>629</v>
      </c>
      <c r="J8" s="187" t="s">
        <v>630</v>
      </c>
      <c r="K8" s="187" t="s">
        <v>631</v>
      </c>
      <c r="L8" s="187" t="s">
        <v>632</v>
      </c>
      <c r="M8" s="544"/>
    </row>
    <row r="9" spans="1:13" s="191" customFormat="1" ht="3.75" customHeight="1">
      <c r="A9" s="531"/>
      <c r="B9" s="531"/>
      <c r="C9" s="531"/>
      <c r="D9" s="531"/>
      <c r="E9" s="531"/>
      <c r="F9" s="531"/>
      <c r="G9" s="531"/>
      <c r="H9" s="198"/>
      <c r="I9" s="198"/>
      <c r="J9" s="198"/>
      <c r="K9" s="198"/>
      <c r="L9" s="198"/>
      <c r="M9" s="198"/>
    </row>
    <row r="10" spans="1:13" s="191" customFormat="1" ht="13.5" customHeight="1">
      <c r="A10" s="494">
        <f>'7. Mapa Final'!A10</f>
        <v>1</v>
      </c>
      <c r="B10" s="492" t="str">
        <f>'7. Mapa Final'!B10</f>
        <v>Demora en los procesos precontractuales y contractuales de infraestructura física de alta y media alta complejidad</v>
      </c>
      <c r="C10" s="524" t="str">
        <f>'7. Mapa Final'!C10</f>
        <v>Una vez y durante la etapa de contratación y adjudicación de un contrato, se generan circunstancias que impidan el inicio de la ejecución, por razones ajenas al proceso o por nuevos requisitos que surjan desde entidades externas o autoridades competentes.</v>
      </c>
      <c r="D10" s="535" t="str">
        <f>'7. Mapa Final'!J10</f>
        <v>Baja - 2</v>
      </c>
      <c r="E10" s="536" t="str">
        <f>'7. Mapa Final'!K10</f>
        <v>Menor - 2</v>
      </c>
      <c r="F10" s="523" t="str">
        <f>'7. Mapa Final'!M10</f>
        <v>Moderado - 4</v>
      </c>
      <c r="G10" s="418"/>
      <c r="H10" s="546" t="s">
        <v>676</v>
      </c>
      <c r="I10" s="525" t="s">
        <v>634</v>
      </c>
      <c r="J10" s="525"/>
      <c r="K10" s="527">
        <v>45566</v>
      </c>
      <c r="L10" s="527">
        <v>45657</v>
      </c>
      <c r="M10" s="528" t="s">
        <v>677</v>
      </c>
    </row>
    <row r="11" spans="1:13" s="191" customFormat="1" ht="13.5" customHeight="1">
      <c r="A11" s="495"/>
      <c r="B11" s="493"/>
      <c r="C11" s="499"/>
      <c r="D11" s="501"/>
      <c r="E11" s="498"/>
      <c r="F11" s="521"/>
      <c r="G11" s="419"/>
      <c r="H11" s="547"/>
      <c r="I11" s="518"/>
      <c r="J11" s="518"/>
      <c r="K11" s="518"/>
      <c r="L11" s="518"/>
      <c r="M11" s="520"/>
    </row>
    <row r="12" spans="1:13" s="191" customFormat="1" ht="13.5" customHeight="1">
      <c r="A12" s="495"/>
      <c r="B12" s="493"/>
      <c r="C12" s="499"/>
      <c r="D12" s="501"/>
      <c r="E12" s="498"/>
      <c r="F12" s="521"/>
      <c r="G12" s="419"/>
      <c r="H12" s="547"/>
      <c r="I12" s="518"/>
      <c r="J12" s="518"/>
      <c r="K12" s="518"/>
      <c r="L12" s="518"/>
      <c r="M12" s="520"/>
    </row>
    <row r="13" spans="1:13" s="191" customFormat="1" ht="13.5" customHeight="1">
      <c r="A13" s="495"/>
      <c r="B13" s="493"/>
      <c r="C13" s="499"/>
      <c r="D13" s="501"/>
      <c r="E13" s="498"/>
      <c r="F13" s="521"/>
      <c r="G13" s="419"/>
      <c r="H13" s="547"/>
      <c r="I13" s="518"/>
      <c r="J13" s="518"/>
      <c r="K13" s="518"/>
      <c r="L13" s="518"/>
      <c r="M13" s="520"/>
    </row>
    <row r="14" spans="1:13" s="191" customFormat="1" ht="13.5" customHeight="1">
      <c r="A14" s="495"/>
      <c r="B14" s="493"/>
      <c r="C14" s="499"/>
      <c r="D14" s="501"/>
      <c r="E14" s="498"/>
      <c r="F14" s="521"/>
      <c r="G14" s="419"/>
      <c r="H14" s="547"/>
      <c r="I14" s="518"/>
      <c r="J14" s="518"/>
      <c r="K14" s="518"/>
      <c r="L14" s="518"/>
      <c r="M14" s="520"/>
    </row>
    <row r="15" spans="1:13" s="191" customFormat="1" ht="13.5" customHeight="1">
      <c r="A15" s="495"/>
      <c r="B15" s="493"/>
      <c r="C15" s="499"/>
      <c r="D15" s="501"/>
      <c r="E15" s="498"/>
      <c r="F15" s="521"/>
      <c r="G15" s="419"/>
      <c r="H15" s="547"/>
      <c r="I15" s="518"/>
      <c r="J15" s="518"/>
      <c r="K15" s="518"/>
      <c r="L15" s="518"/>
      <c r="M15" s="520"/>
    </row>
    <row r="16" spans="1:13" s="191" customFormat="1" ht="13.5" customHeight="1">
      <c r="A16" s="495"/>
      <c r="B16" s="493"/>
      <c r="C16" s="499"/>
      <c r="D16" s="501"/>
      <c r="E16" s="498"/>
      <c r="F16" s="521"/>
      <c r="G16" s="419"/>
      <c r="H16" s="547"/>
      <c r="I16" s="518"/>
      <c r="J16" s="518"/>
      <c r="K16" s="518"/>
      <c r="L16" s="518"/>
      <c r="M16" s="520"/>
    </row>
    <row r="17" spans="1:13" s="191" customFormat="1" ht="13.5" customHeight="1">
      <c r="A17" s="495"/>
      <c r="B17" s="493"/>
      <c r="C17" s="499"/>
      <c r="D17" s="501"/>
      <c r="E17" s="498"/>
      <c r="F17" s="521"/>
      <c r="G17" s="419"/>
      <c r="H17" s="547"/>
      <c r="I17" s="518"/>
      <c r="J17" s="518"/>
      <c r="K17" s="518"/>
      <c r="L17" s="518"/>
      <c r="M17" s="520"/>
    </row>
    <row r="18" spans="1:13" s="191" customFormat="1" ht="17.25" customHeight="1">
      <c r="A18" s="495"/>
      <c r="B18" s="493"/>
      <c r="C18" s="499"/>
      <c r="D18" s="501"/>
      <c r="E18" s="498"/>
      <c r="F18" s="521"/>
      <c r="G18" s="419"/>
      <c r="H18" s="547"/>
      <c r="I18" s="518"/>
      <c r="J18" s="518"/>
      <c r="K18" s="518"/>
      <c r="L18" s="518"/>
      <c r="M18" s="520"/>
    </row>
    <row r="19" spans="1:13" s="191" customFormat="1" ht="15" customHeight="1">
      <c r="A19" s="495"/>
      <c r="B19" s="493"/>
      <c r="C19" s="499"/>
      <c r="D19" s="501"/>
      <c r="E19" s="498"/>
      <c r="F19" s="521"/>
      <c r="G19" s="419"/>
      <c r="H19" s="547"/>
      <c r="I19" s="518"/>
      <c r="J19" s="518"/>
      <c r="K19" s="518"/>
      <c r="L19" s="518"/>
      <c r="M19" s="520"/>
    </row>
    <row r="20" spans="1:13" s="191" customFormat="1" ht="13.5" customHeight="1">
      <c r="A20" s="495">
        <f>'7. Mapa Final'!A20</f>
        <v>2</v>
      </c>
      <c r="B20" s="493" t="str">
        <f>'7. Mapa Final'!B20</f>
        <v>Riesgo en la viabilidad de la adquisición de un inmueble</v>
      </c>
      <c r="C20" s="499" t="str">
        <f>'7. Mapa Final'!C20</f>
        <v>En cuanto se evidencia un impedimento u obstáculo que genera un retraso importante o impedimento en la adquisición de un inmueble.</v>
      </c>
      <c r="D20" s="500" t="str">
        <f>'7. Mapa Final'!J20</f>
        <v>Muy Baja - 1</v>
      </c>
      <c r="E20" s="497" t="str">
        <f>'7. Mapa Final'!K20</f>
        <v>Menor - 2</v>
      </c>
      <c r="F20" s="521" t="str">
        <f>'7. Mapa Final'!M20</f>
        <v>Bajo - 2</v>
      </c>
      <c r="G20" s="419"/>
      <c r="H20" s="540" t="s">
        <v>678</v>
      </c>
      <c r="I20" s="518" t="s">
        <v>634</v>
      </c>
      <c r="J20" s="518"/>
      <c r="K20" s="517">
        <v>45566</v>
      </c>
      <c r="L20" s="517">
        <v>45657</v>
      </c>
      <c r="M20" s="520" t="s">
        <v>673</v>
      </c>
    </row>
    <row r="21" spans="1:13" s="191" customFormat="1" ht="13.5" customHeight="1">
      <c r="A21" s="495"/>
      <c r="B21" s="493"/>
      <c r="C21" s="499"/>
      <c r="D21" s="501"/>
      <c r="E21" s="498"/>
      <c r="F21" s="521"/>
      <c r="G21" s="419"/>
      <c r="H21" s="499"/>
      <c r="I21" s="518"/>
      <c r="J21" s="518"/>
      <c r="K21" s="518"/>
      <c r="L21" s="518"/>
      <c r="M21" s="520"/>
    </row>
    <row r="22" spans="1:13" s="191" customFormat="1" ht="13.5" customHeight="1">
      <c r="A22" s="495"/>
      <c r="B22" s="493"/>
      <c r="C22" s="499"/>
      <c r="D22" s="501"/>
      <c r="E22" s="498"/>
      <c r="F22" s="521"/>
      <c r="G22" s="419"/>
      <c r="H22" s="499"/>
      <c r="I22" s="518"/>
      <c r="J22" s="518"/>
      <c r="K22" s="518"/>
      <c r="L22" s="518"/>
      <c r="M22" s="520"/>
    </row>
    <row r="23" spans="1:13" s="191" customFormat="1" ht="13.5" customHeight="1">
      <c r="A23" s="495"/>
      <c r="B23" s="493"/>
      <c r="C23" s="499"/>
      <c r="D23" s="501"/>
      <c r="E23" s="498"/>
      <c r="F23" s="521"/>
      <c r="G23" s="419"/>
      <c r="H23" s="499"/>
      <c r="I23" s="518"/>
      <c r="J23" s="518"/>
      <c r="K23" s="518"/>
      <c r="L23" s="518"/>
      <c r="M23" s="520"/>
    </row>
    <row r="24" spans="1:13" s="191" customFormat="1" ht="13.5" customHeight="1">
      <c r="A24" s="495"/>
      <c r="B24" s="493"/>
      <c r="C24" s="499"/>
      <c r="D24" s="501"/>
      <c r="E24" s="498"/>
      <c r="F24" s="521"/>
      <c r="G24" s="419"/>
      <c r="H24" s="499"/>
      <c r="I24" s="518"/>
      <c r="J24" s="518"/>
      <c r="K24" s="518"/>
      <c r="L24" s="518"/>
      <c r="M24" s="520"/>
    </row>
    <row r="25" spans="1:13" s="191" customFormat="1" ht="13.5" customHeight="1">
      <c r="A25" s="495"/>
      <c r="B25" s="493"/>
      <c r="C25" s="499"/>
      <c r="D25" s="501"/>
      <c r="E25" s="498"/>
      <c r="F25" s="521"/>
      <c r="G25" s="419"/>
      <c r="H25" s="499"/>
      <c r="I25" s="518"/>
      <c r="J25" s="518"/>
      <c r="K25" s="518"/>
      <c r="L25" s="518"/>
      <c r="M25" s="520"/>
    </row>
    <row r="26" spans="1:13" s="191" customFormat="1" ht="13.5" customHeight="1">
      <c r="A26" s="495"/>
      <c r="B26" s="493"/>
      <c r="C26" s="499"/>
      <c r="D26" s="501"/>
      <c r="E26" s="498"/>
      <c r="F26" s="521"/>
      <c r="G26" s="419"/>
      <c r="H26" s="499"/>
      <c r="I26" s="518"/>
      <c r="J26" s="518"/>
      <c r="K26" s="518"/>
      <c r="L26" s="518"/>
      <c r="M26" s="520"/>
    </row>
    <row r="27" spans="1:13" s="191" customFormat="1" ht="13.5" customHeight="1">
      <c r="A27" s="495"/>
      <c r="B27" s="493"/>
      <c r="C27" s="499"/>
      <c r="D27" s="501"/>
      <c r="E27" s="498"/>
      <c r="F27" s="521"/>
      <c r="G27" s="419"/>
      <c r="H27" s="499"/>
      <c r="I27" s="518"/>
      <c r="J27" s="518"/>
      <c r="K27" s="518"/>
      <c r="L27" s="518"/>
      <c r="M27" s="520"/>
    </row>
    <row r="28" spans="1:13" s="191" customFormat="1" ht="110.25" customHeight="1">
      <c r="A28" s="495"/>
      <c r="B28" s="493"/>
      <c r="C28" s="499"/>
      <c r="D28" s="501"/>
      <c r="E28" s="498"/>
      <c r="F28" s="521"/>
      <c r="G28" s="419"/>
      <c r="H28" s="499"/>
      <c r="I28" s="518"/>
      <c r="J28" s="518"/>
      <c r="K28" s="518"/>
      <c r="L28" s="518"/>
      <c r="M28" s="520"/>
    </row>
    <row r="29" spans="1:13" s="191" customFormat="1" ht="148.5" customHeight="1">
      <c r="A29" s="495"/>
      <c r="B29" s="493"/>
      <c r="C29" s="499"/>
      <c r="D29" s="501"/>
      <c r="E29" s="498"/>
      <c r="F29" s="521"/>
      <c r="G29" s="419"/>
      <c r="H29" s="499"/>
      <c r="I29" s="518"/>
      <c r="J29" s="518"/>
      <c r="K29" s="518"/>
      <c r="L29" s="518"/>
      <c r="M29" s="520"/>
    </row>
    <row r="30" spans="1:13" s="191" customFormat="1" ht="13.5" customHeight="1">
      <c r="A30" s="495">
        <f>'7. Mapa Final'!A30</f>
        <v>3</v>
      </c>
      <c r="B30" s="493" t="str">
        <f>'7. Mapa Final'!B30</f>
        <v>Retrasos en la ejecución de consultorías de estudios técnicos y diseños de infraestructura física de alta y media alta complejidad</v>
      </c>
      <c r="C30" s="499" t="str">
        <f>'7. Mapa Final'!C30</f>
        <v>A partir de un evidente retraso en el cronograma de ejecución del Contrato de Consultoría.</v>
      </c>
      <c r="D30" s="500" t="str">
        <f>'7. Mapa Final'!J30</f>
        <v>Muy Baja - 1</v>
      </c>
      <c r="E30" s="497" t="str">
        <f>'7. Mapa Final'!K30</f>
        <v>Menor - 2</v>
      </c>
      <c r="F30" s="521" t="str">
        <f>'7. Mapa Final'!M30</f>
        <v>Bajo - 2</v>
      </c>
      <c r="G30" s="419"/>
      <c r="H30" s="378" t="s">
        <v>652</v>
      </c>
      <c r="I30" s="518" t="s">
        <v>634</v>
      </c>
      <c r="J30" s="518"/>
      <c r="K30" s="517">
        <v>45566</v>
      </c>
      <c r="L30" s="517">
        <v>45657</v>
      </c>
      <c r="M30" s="520"/>
    </row>
    <row r="31" spans="1:13" s="191" customFormat="1" ht="13.5" customHeight="1">
      <c r="A31" s="495"/>
      <c r="B31" s="493"/>
      <c r="C31" s="499"/>
      <c r="D31" s="501"/>
      <c r="E31" s="498"/>
      <c r="F31" s="521"/>
      <c r="G31" s="419"/>
      <c r="H31" s="499"/>
      <c r="I31" s="518"/>
      <c r="J31" s="518"/>
      <c r="K31" s="518"/>
      <c r="L31" s="518"/>
      <c r="M31" s="520"/>
    </row>
    <row r="32" spans="1:13" s="191" customFormat="1" ht="13.5" customHeight="1">
      <c r="A32" s="495"/>
      <c r="B32" s="493"/>
      <c r="C32" s="499"/>
      <c r="D32" s="501"/>
      <c r="E32" s="498"/>
      <c r="F32" s="521"/>
      <c r="G32" s="419"/>
      <c r="H32" s="499"/>
      <c r="I32" s="518"/>
      <c r="J32" s="518"/>
      <c r="K32" s="518"/>
      <c r="L32" s="518"/>
      <c r="M32" s="520"/>
    </row>
    <row r="33" spans="1:13" s="191" customFormat="1" ht="13.5" customHeight="1">
      <c r="A33" s="495"/>
      <c r="B33" s="493"/>
      <c r="C33" s="499"/>
      <c r="D33" s="501"/>
      <c r="E33" s="498"/>
      <c r="F33" s="521"/>
      <c r="G33" s="419"/>
      <c r="H33" s="499"/>
      <c r="I33" s="518"/>
      <c r="J33" s="518"/>
      <c r="K33" s="518"/>
      <c r="L33" s="518"/>
      <c r="M33" s="520"/>
    </row>
    <row r="34" spans="1:13" s="191" customFormat="1" ht="13.5" customHeight="1">
      <c r="A34" s="495"/>
      <c r="B34" s="493"/>
      <c r="C34" s="499"/>
      <c r="D34" s="501"/>
      <c r="E34" s="498"/>
      <c r="F34" s="521"/>
      <c r="G34" s="419"/>
      <c r="H34" s="499"/>
      <c r="I34" s="518"/>
      <c r="J34" s="518"/>
      <c r="K34" s="518"/>
      <c r="L34" s="518"/>
      <c r="M34" s="520"/>
    </row>
    <row r="35" spans="1:13" s="191" customFormat="1" ht="13.5" customHeight="1">
      <c r="A35" s="495"/>
      <c r="B35" s="493"/>
      <c r="C35" s="499"/>
      <c r="D35" s="501"/>
      <c r="E35" s="498"/>
      <c r="F35" s="521"/>
      <c r="G35" s="419"/>
      <c r="H35" s="499"/>
      <c r="I35" s="518"/>
      <c r="J35" s="518"/>
      <c r="K35" s="518"/>
      <c r="L35" s="518"/>
      <c r="M35" s="520"/>
    </row>
    <row r="36" spans="1:13" s="191" customFormat="1" ht="13.5" customHeight="1">
      <c r="A36" s="495"/>
      <c r="B36" s="493"/>
      <c r="C36" s="499"/>
      <c r="D36" s="501"/>
      <c r="E36" s="498"/>
      <c r="F36" s="521"/>
      <c r="G36" s="419"/>
      <c r="H36" s="499"/>
      <c r="I36" s="518"/>
      <c r="J36" s="518"/>
      <c r="K36" s="518"/>
      <c r="L36" s="518"/>
      <c r="M36" s="520"/>
    </row>
    <row r="37" spans="1:13" s="191" customFormat="1" ht="13.5" customHeight="1">
      <c r="A37" s="495"/>
      <c r="B37" s="493"/>
      <c r="C37" s="499"/>
      <c r="D37" s="501"/>
      <c r="E37" s="498"/>
      <c r="F37" s="521"/>
      <c r="G37" s="419"/>
      <c r="H37" s="499"/>
      <c r="I37" s="518"/>
      <c r="J37" s="518"/>
      <c r="K37" s="518"/>
      <c r="L37" s="518"/>
      <c r="M37" s="520"/>
    </row>
    <row r="38" spans="1:13" s="191" customFormat="1" ht="14.25" customHeight="1">
      <c r="A38" s="495"/>
      <c r="B38" s="493"/>
      <c r="C38" s="499"/>
      <c r="D38" s="501"/>
      <c r="E38" s="498"/>
      <c r="F38" s="521"/>
      <c r="G38" s="419"/>
      <c r="H38" s="499"/>
      <c r="I38" s="518"/>
      <c r="J38" s="518"/>
      <c r="K38" s="518"/>
      <c r="L38" s="518"/>
      <c r="M38" s="520"/>
    </row>
    <row r="39" spans="1:13" s="191" customFormat="1" ht="13.5" customHeight="1">
      <c r="A39" s="495"/>
      <c r="B39" s="493"/>
      <c r="C39" s="499"/>
      <c r="D39" s="501"/>
      <c r="E39" s="498"/>
      <c r="F39" s="521"/>
      <c r="G39" s="419"/>
      <c r="H39" s="499"/>
      <c r="I39" s="518"/>
      <c r="J39" s="518"/>
      <c r="K39" s="518"/>
      <c r="L39" s="518"/>
      <c r="M39" s="520"/>
    </row>
    <row r="40" spans="1:13" s="191" customFormat="1" ht="13.5" customHeight="1">
      <c r="A40" s="496">
        <f>'7. Mapa Final'!A40</f>
        <v>4</v>
      </c>
      <c r="B40" s="493" t="str">
        <f>'7. Mapa Final'!B40</f>
        <v>Demora en la ejecución de los contratos de contrucción y dotación de mobiliario en proyectos de inversión de alta y media alta complejidad</v>
      </c>
      <c r="C40" s="499" t="str">
        <f>'7. Mapa Final'!C40</f>
        <v>Una vez se determina que existe un retraso en el cronograma de obra, debido a dificultadoes de origen externo, situaciones imprevistas o factores imputables al Constructor demorando la entrega y entrada en operación de la nueva sede judicial.</v>
      </c>
      <c r="D40" s="500" t="str">
        <f>'7. Mapa Final'!J40</f>
        <v>Media - 3</v>
      </c>
      <c r="E40" s="497" t="str">
        <f>'7. Mapa Final'!K40</f>
        <v>Menor - 2</v>
      </c>
      <c r="F40" s="521" t="str">
        <f>'7. Mapa Final'!M40</f>
        <v>Moderado - 6</v>
      </c>
      <c r="G40" s="419"/>
      <c r="H40" s="550" t="s">
        <v>679</v>
      </c>
      <c r="I40" s="518" t="s">
        <v>634</v>
      </c>
      <c r="J40" s="518"/>
      <c r="K40" s="517">
        <v>45566</v>
      </c>
      <c r="L40" s="517">
        <v>45657</v>
      </c>
      <c r="M40" s="552" t="s">
        <v>680</v>
      </c>
    </row>
    <row r="41" spans="1:13" s="191" customFormat="1" ht="13.5" customHeight="1">
      <c r="A41" s="496"/>
      <c r="B41" s="493"/>
      <c r="C41" s="499"/>
      <c r="D41" s="501"/>
      <c r="E41" s="498"/>
      <c r="F41" s="521"/>
      <c r="G41" s="419"/>
      <c r="H41" s="551"/>
      <c r="I41" s="518"/>
      <c r="J41" s="518"/>
      <c r="K41" s="518"/>
      <c r="L41" s="518"/>
      <c r="M41" s="547"/>
    </row>
    <row r="42" spans="1:13" s="191" customFormat="1" ht="13.5" customHeight="1">
      <c r="A42" s="496"/>
      <c r="B42" s="493"/>
      <c r="C42" s="499"/>
      <c r="D42" s="501"/>
      <c r="E42" s="498"/>
      <c r="F42" s="521"/>
      <c r="G42" s="419"/>
      <c r="H42" s="551"/>
      <c r="I42" s="518"/>
      <c r="J42" s="518"/>
      <c r="K42" s="518"/>
      <c r="L42" s="518"/>
      <c r="M42" s="547"/>
    </row>
    <row r="43" spans="1:13" s="191" customFormat="1" ht="13.5" customHeight="1">
      <c r="A43" s="496"/>
      <c r="B43" s="493"/>
      <c r="C43" s="499"/>
      <c r="D43" s="501"/>
      <c r="E43" s="498"/>
      <c r="F43" s="521"/>
      <c r="G43" s="419"/>
      <c r="H43" s="551"/>
      <c r="I43" s="518"/>
      <c r="J43" s="518"/>
      <c r="K43" s="518"/>
      <c r="L43" s="518"/>
      <c r="M43" s="547"/>
    </row>
    <row r="44" spans="1:13" s="191" customFormat="1" ht="13.5" customHeight="1">
      <c r="A44" s="496"/>
      <c r="B44" s="493"/>
      <c r="C44" s="499"/>
      <c r="D44" s="501"/>
      <c r="E44" s="498"/>
      <c r="F44" s="521"/>
      <c r="G44" s="419"/>
      <c r="H44" s="551"/>
      <c r="I44" s="518"/>
      <c r="J44" s="518"/>
      <c r="K44" s="518"/>
      <c r="L44" s="518"/>
      <c r="M44" s="547"/>
    </row>
    <row r="45" spans="1:13" s="191" customFormat="1" ht="13.5" customHeight="1">
      <c r="A45" s="496"/>
      <c r="B45" s="493"/>
      <c r="C45" s="499"/>
      <c r="D45" s="501"/>
      <c r="E45" s="498"/>
      <c r="F45" s="521"/>
      <c r="G45" s="419"/>
      <c r="H45" s="551"/>
      <c r="I45" s="518"/>
      <c r="J45" s="518"/>
      <c r="K45" s="518"/>
      <c r="L45" s="518"/>
      <c r="M45" s="547"/>
    </row>
    <row r="46" spans="1:13" s="191" customFormat="1" ht="13.5" customHeight="1">
      <c r="A46" s="496"/>
      <c r="B46" s="493"/>
      <c r="C46" s="499"/>
      <c r="D46" s="501"/>
      <c r="E46" s="498"/>
      <c r="F46" s="521"/>
      <c r="G46" s="419"/>
      <c r="H46" s="551"/>
      <c r="I46" s="518"/>
      <c r="J46" s="518"/>
      <c r="K46" s="518"/>
      <c r="L46" s="518"/>
      <c r="M46" s="547"/>
    </row>
    <row r="47" spans="1:13" s="191" customFormat="1" ht="57" customHeight="1">
      <c r="A47" s="496"/>
      <c r="B47" s="493"/>
      <c r="C47" s="499"/>
      <c r="D47" s="501"/>
      <c r="E47" s="498"/>
      <c r="F47" s="521"/>
      <c r="G47" s="419"/>
      <c r="H47" s="551"/>
      <c r="I47" s="518"/>
      <c r="J47" s="518"/>
      <c r="K47" s="518"/>
      <c r="L47" s="518"/>
      <c r="M47" s="547"/>
    </row>
    <row r="48" spans="1:13" s="191" customFormat="1" ht="82.5" customHeight="1">
      <c r="A48" s="496"/>
      <c r="B48" s="493"/>
      <c r="C48" s="499"/>
      <c r="D48" s="501"/>
      <c r="E48" s="498"/>
      <c r="F48" s="521"/>
      <c r="G48" s="419"/>
      <c r="H48" s="551"/>
      <c r="I48" s="518"/>
      <c r="J48" s="518"/>
      <c r="K48" s="518"/>
      <c r="L48" s="518"/>
      <c r="M48" s="547"/>
    </row>
    <row r="49" spans="1:13" s="191" customFormat="1" ht="114.75" customHeight="1">
      <c r="A49" s="496"/>
      <c r="B49" s="493"/>
      <c r="C49" s="499"/>
      <c r="D49" s="501"/>
      <c r="E49" s="498"/>
      <c r="F49" s="521"/>
      <c r="G49" s="419"/>
      <c r="H49" s="551"/>
      <c r="I49" s="518"/>
      <c r="J49" s="518"/>
      <c r="K49" s="518"/>
      <c r="L49" s="518"/>
      <c r="M49" s="547"/>
    </row>
    <row r="50" spans="1:13" s="191" customFormat="1" ht="13.5" customHeight="1">
      <c r="A50" s="496">
        <f>'7. Mapa Final'!A50</f>
        <v>5</v>
      </c>
      <c r="B50" s="493" t="str">
        <f>'7. Mapa Final'!B50</f>
        <v>Daño o deterioro en sedes judiciales en construcción o ya construidas de alta y media alta complejidad</v>
      </c>
      <c r="C50" s="499" t="str">
        <f>'7. Mapa Final'!C50</f>
        <v>Posibilidad de la ocurrencia de una afectación grave o leve, de origen externo dirigido a la la infraestructura física de la Rama Judicial.</v>
      </c>
      <c r="D50" s="500" t="str">
        <f>'7. Mapa Final'!J50</f>
        <v>Baja - 2</v>
      </c>
      <c r="E50" s="497" t="str">
        <f>'7. Mapa Final'!K50</f>
        <v>Menor - 2</v>
      </c>
      <c r="F50" s="521" t="str">
        <f>'7. Mapa Final'!M50</f>
        <v>Moderado - 4</v>
      </c>
      <c r="G50" s="419"/>
      <c r="H50" s="499" t="s">
        <v>668</v>
      </c>
      <c r="I50" s="518" t="s">
        <v>634</v>
      </c>
      <c r="J50" s="518"/>
      <c r="K50" s="517">
        <v>45566</v>
      </c>
      <c r="L50" s="517">
        <v>45657</v>
      </c>
      <c r="M50" s="550"/>
    </row>
    <row r="51" spans="1:13" s="191" customFormat="1" ht="13.5" customHeight="1">
      <c r="A51" s="496"/>
      <c r="B51" s="493"/>
      <c r="C51" s="499"/>
      <c r="D51" s="501"/>
      <c r="E51" s="498"/>
      <c r="F51" s="521"/>
      <c r="G51" s="419"/>
      <c r="H51" s="499"/>
      <c r="I51" s="518"/>
      <c r="J51" s="518"/>
      <c r="K51" s="518"/>
      <c r="L51" s="518"/>
      <c r="M51" s="551"/>
    </row>
    <row r="52" spans="1:13" s="191" customFormat="1" ht="13.5" customHeight="1">
      <c r="A52" s="496"/>
      <c r="B52" s="493"/>
      <c r="C52" s="499"/>
      <c r="D52" s="501"/>
      <c r="E52" s="498"/>
      <c r="F52" s="521"/>
      <c r="G52" s="419"/>
      <c r="H52" s="499"/>
      <c r="I52" s="518"/>
      <c r="J52" s="518"/>
      <c r="K52" s="518"/>
      <c r="L52" s="518"/>
      <c r="M52" s="551"/>
    </row>
    <row r="53" spans="1:13" s="191" customFormat="1" ht="13.5" customHeight="1">
      <c r="A53" s="496"/>
      <c r="B53" s="493"/>
      <c r="C53" s="499"/>
      <c r="D53" s="501"/>
      <c r="E53" s="498"/>
      <c r="F53" s="521"/>
      <c r="G53" s="419"/>
      <c r="H53" s="499"/>
      <c r="I53" s="518"/>
      <c r="J53" s="518"/>
      <c r="K53" s="518"/>
      <c r="L53" s="518"/>
      <c r="M53" s="551"/>
    </row>
    <row r="54" spans="1:13" s="191" customFormat="1" ht="13.5" customHeight="1">
      <c r="A54" s="496"/>
      <c r="B54" s="493"/>
      <c r="C54" s="499"/>
      <c r="D54" s="501"/>
      <c r="E54" s="498"/>
      <c r="F54" s="521"/>
      <c r="G54" s="419"/>
      <c r="H54" s="499"/>
      <c r="I54" s="518"/>
      <c r="J54" s="518"/>
      <c r="K54" s="518"/>
      <c r="L54" s="518"/>
      <c r="M54" s="551"/>
    </row>
    <row r="55" spans="1:13" s="191" customFormat="1" ht="13.5" customHeight="1">
      <c r="A55" s="496"/>
      <c r="B55" s="493"/>
      <c r="C55" s="499"/>
      <c r="D55" s="501"/>
      <c r="E55" s="498"/>
      <c r="F55" s="521"/>
      <c r="G55" s="419"/>
      <c r="H55" s="499"/>
      <c r="I55" s="518"/>
      <c r="J55" s="518"/>
      <c r="K55" s="518"/>
      <c r="L55" s="518"/>
      <c r="M55" s="551"/>
    </row>
    <row r="56" spans="1:13" s="191" customFormat="1" ht="13.5" customHeight="1">
      <c r="A56" s="496"/>
      <c r="B56" s="493"/>
      <c r="C56" s="499"/>
      <c r="D56" s="501"/>
      <c r="E56" s="498"/>
      <c r="F56" s="521"/>
      <c r="G56" s="419"/>
      <c r="H56" s="499"/>
      <c r="I56" s="518"/>
      <c r="J56" s="518"/>
      <c r="K56" s="518"/>
      <c r="L56" s="518"/>
      <c r="M56" s="551"/>
    </row>
    <row r="57" spans="1:13" s="191" customFormat="1" ht="13.5" customHeight="1">
      <c r="A57" s="496"/>
      <c r="B57" s="493"/>
      <c r="C57" s="499"/>
      <c r="D57" s="501"/>
      <c r="E57" s="498"/>
      <c r="F57" s="521"/>
      <c r="G57" s="419"/>
      <c r="H57" s="499"/>
      <c r="I57" s="518"/>
      <c r="J57" s="518"/>
      <c r="K57" s="518"/>
      <c r="L57" s="518"/>
      <c r="M57" s="551"/>
    </row>
    <row r="58" spans="1:13" s="191" customFormat="1" ht="14.25" customHeight="1">
      <c r="A58" s="496"/>
      <c r="B58" s="493"/>
      <c r="C58" s="499"/>
      <c r="D58" s="501"/>
      <c r="E58" s="498"/>
      <c r="F58" s="521"/>
      <c r="G58" s="419"/>
      <c r="H58" s="499"/>
      <c r="I58" s="518"/>
      <c r="J58" s="518"/>
      <c r="K58" s="518"/>
      <c r="L58" s="518"/>
      <c r="M58" s="551"/>
    </row>
    <row r="59" spans="1:13" s="191" customFormat="1" ht="14.25" customHeight="1">
      <c r="A59" s="496"/>
      <c r="B59" s="493"/>
      <c r="C59" s="499"/>
      <c r="D59" s="501"/>
      <c r="E59" s="498"/>
      <c r="F59" s="521"/>
      <c r="G59" s="419"/>
      <c r="H59" s="499"/>
      <c r="I59" s="518"/>
      <c r="J59" s="518"/>
      <c r="K59" s="518"/>
      <c r="L59" s="518"/>
      <c r="M59" s="551"/>
    </row>
    <row r="60" spans="1:13" s="191" customFormat="1" ht="13.5" customHeight="1">
      <c r="A60" s="496">
        <f>'7. Mapa Final'!A60</f>
        <v>6</v>
      </c>
      <c r="B60" s="493" t="str">
        <f>'7. Mapa Final'!B60</f>
        <v>Impacto ambiental negativo, ocasionado por las actividades constructivas de alta y media alta complejidad</v>
      </c>
      <c r="C60" s="499" t="str">
        <f>'7. Mapa Final'!C60</f>
        <v>Frente a un daño ambiental evidente, ocasionado por las acitividades constructivas contratadas por la entidad.</v>
      </c>
      <c r="D60" s="500" t="str">
        <f>'7. Mapa Final'!J60</f>
        <v>Muy Baja - 1</v>
      </c>
      <c r="E60" s="497" t="str">
        <f>'7. Mapa Final'!K60</f>
        <v>Menor - 2</v>
      </c>
      <c r="F60" s="521" t="str">
        <f>'7. Mapa Final'!M60</f>
        <v>Bajo - 2</v>
      </c>
      <c r="G60" s="419"/>
      <c r="H60" s="550" t="s">
        <v>674</v>
      </c>
      <c r="I60" s="518" t="s">
        <v>634</v>
      </c>
      <c r="J60" s="518"/>
      <c r="K60" s="517">
        <v>45566</v>
      </c>
      <c r="L60" s="517">
        <v>45657</v>
      </c>
      <c r="M60" s="550" t="s">
        <v>681</v>
      </c>
    </row>
    <row r="61" spans="1:13" s="191" customFormat="1" ht="13.5" customHeight="1">
      <c r="A61" s="496"/>
      <c r="B61" s="493"/>
      <c r="C61" s="499"/>
      <c r="D61" s="501"/>
      <c r="E61" s="498"/>
      <c r="F61" s="521"/>
      <c r="G61" s="419"/>
      <c r="H61" s="551"/>
      <c r="I61" s="518"/>
      <c r="J61" s="518"/>
      <c r="K61" s="518"/>
      <c r="L61" s="518"/>
      <c r="M61" s="551"/>
    </row>
    <row r="62" spans="1:13" s="191" customFormat="1" ht="13.5" customHeight="1">
      <c r="A62" s="496"/>
      <c r="B62" s="493"/>
      <c r="C62" s="499"/>
      <c r="D62" s="501"/>
      <c r="E62" s="498"/>
      <c r="F62" s="521"/>
      <c r="G62" s="419"/>
      <c r="H62" s="551"/>
      <c r="I62" s="518"/>
      <c r="J62" s="518"/>
      <c r="K62" s="518"/>
      <c r="L62" s="518"/>
      <c r="M62" s="551"/>
    </row>
    <row r="63" spans="1:13" s="191" customFormat="1" ht="13.5" customHeight="1">
      <c r="A63" s="496"/>
      <c r="B63" s="493"/>
      <c r="C63" s="499"/>
      <c r="D63" s="501"/>
      <c r="E63" s="498"/>
      <c r="F63" s="521"/>
      <c r="G63" s="419"/>
      <c r="H63" s="551"/>
      <c r="I63" s="518"/>
      <c r="J63" s="518"/>
      <c r="K63" s="518"/>
      <c r="L63" s="518"/>
      <c r="M63" s="551"/>
    </row>
    <row r="64" spans="1:13" s="191" customFormat="1" ht="13.5" customHeight="1">
      <c r="A64" s="496"/>
      <c r="B64" s="493"/>
      <c r="C64" s="499"/>
      <c r="D64" s="501"/>
      <c r="E64" s="498"/>
      <c r="F64" s="521"/>
      <c r="G64" s="419"/>
      <c r="H64" s="551"/>
      <c r="I64" s="518"/>
      <c r="J64" s="518"/>
      <c r="K64" s="518"/>
      <c r="L64" s="518"/>
      <c r="M64" s="551"/>
    </row>
    <row r="65" spans="1:13" s="191" customFormat="1" ht="13.5" customHeight="1">
      <c r="A65" s="496"/>
      <c r="B65" s="493"/>
      <c r="C65" s="499"/>
      <c r="D65" s="501"/>
      <c r="E65" s="498"/>
      <c r="F65" s="521"/>
      <c r="G65" s="419"/>
      <c r="H65" s="551"/>
      <c r="I65" s="518"/>
      <c r="J65" s="518"/>
      <c r="K65" s="518"/>
      <c r="L65" s="518"/>
      <c r="M65" s="551"/>
    </row>
    <row r="66" spans="1:13" s="191" customFormat="1" ht="13.5" customHeight="1">
      <c r="A66" s="496"/>
      <c r="B66" s="493"/>
      <c r="C66" s="499"/>
      <c r="D66" s="501"/>
      <c r="E66" s="498"/>
      <c r="F66" s="521"/>
      <c r="G66" s="419"/>
      <c r="H66" s="551"/>
      <c r="I66" s="518"/>
      <c r="J66" s="518"/>
      <c r="K66" s="518"/>
      <c r="L66" s="518"/>
      <c r="M66" s="551"/>
    </row>
    <row r="67" spans="1:13" s="191" customFormat="1" ht="13.5" customHeight="1">
      <c r="A67" s="496"/>
      <c r="B67" s="493"/>
      <c r="C67" s="499"/>
      <c r="D67" s="501"/>
      <c r="E67" s="498"/>
      <c r="F67" s="521"/>
      <c r="G67" s="419"/>
      <c r="H67" s="551"/>
      <c r="I67" s="518"/>
      <c r="J67" s="518"/>
      <c r="K67" s="518"/>
      <c r="L67" s="518"/>
      <c r="M67" s="551"/>
    </row>
    <row r="68" spans="1:13" s="191" customFormat="1" ht="48.75" customHeight="1">
      <c r="A68" s="496"/>
      <c r="B68" s="493"/>
      <c r="C68" s="499"/>
      <c r="D68" s="501"/>
      <c r="E68" s="498"/>
      <c r="F68" s="521"/>
      <c r="G68" s="419"/>
      <c r="H68" s="551"/>
      <c r="I68" s="518"/>
      <c r="J68" s="518"/>
      <c r="K68" s="518"/>
      <c r="L68" s="518"/>
      <c r="M68" s="551"/>
    </row>
    <row r="69" spans="1:13" s="191" customFormat="1" ht="321.75" customHeight="1">
      <c r="A69" s="496"/>
      <c r="B69" s="493"/>
      <c r="C69" s="499"/>
      <c r="D69" s="501"/>
      <c r="E69" s="498"/>
      <c r="F69" s="521"/>
      <c r="G69" s="419"/>
      <c r="H69" s="551"/>
      <c r="I69" s="518"/>
      <c r="J69" s="518"/>
      <c r="K69" s="518"/>
      <c r="L69" s="518"/>
      <c r="M69" s="551"/>
    </row>
    <row r="70" spans="1:13" s="191" customFormat="1" ht="13.5" customHeight="1">
      <c r="A70" s="496">
        <f>'7. Mapa Final'!A70</f>
        <v>7</v>
      </c>
      <c r="B70" s="493" t="str">
        <f>'7. Mapa Final'!B70</f>
        <v>Que exista la evidencia de incumplimiento antisoborno por personal del proceso de MIF en el GPEI.</v>
      </c>
      <c r="C70" s="499" t="str">
        <f>'7. Mapa Final'!C70</f>
        <v>Cuando personal que hace parte del proceso y con la capacidad de toma de decisiones o de influir en ellas, se vea incolucrado en un acto de soborno.</v>
      </c>
      <c r="D70" s="500" t="str">
        <f>'7. Mapa Final'!J70</f>
        <v>Muy Baja - 1</v>
      </c>
      <c r="E70" s="497" t="str">
        <f>'7. Mapa Final'!K70</f>
        <v>Moderado - 3</v>
      </c>
      <c r="F70" s="521" t="str">
        <f>'7. Mapa Final'!M70</f>
        <v>Moderado - 3</v>
      </c>
      <c r="G70" s="419"/>
      <c r="H70" s="499" t="s">
        <v>675</v>
      </c>
      <c r="I70" s="518" t="s">
        <v>634</v>
      </c>
      <c r="J70" s="518"/>
      <c r="K70" s="517">
        <v>45566</v>
      </c>
      <c r="L70" s="517">
        <v>45657</v>
      </c>
      <c r="M70" s="520" t="s">
        <v>672</v>
      </c>
    </row>
    <row r="71" spans="1:13" s="191" customFormat="1" ht="13.5" customHeight="1">
      <c r="A71" s="496"/>
      <c r="B71" s="493"/>
      <c r="C71" s="499"/>
      <c r="D71" s="501"/>
      <c r="E71" s="498"/>
      <c r="F71" s="521"/>
      <c r="G71" s="419"/>
      <c r="H71" s="499"/>
      <c r="I71" s="518"/>
      <c r="J71" s="518"/>
      <c r="K71" s="518"/>
      <c r="L71" s="518"/>
      <c r="M71" s="520"/>
    </row>
    <row r="72" spans="1:13" s="191" customFormat="1" ht="13.5" customHeight="1">
      <c r="A72" s="496"/>
      <c r="B72" s="493"/>
      <c r="C72" s="499"/>
      <c r="D72" s="501"/>
      <c r="E72" s="498"/>
      <c r="F72" s="521"/>
      <c r="G72" s="419"/>
      <c r="H72" s="499"/>
      <c r="I72" s="518"/>
      <c r="J72" s="518"/>
      <c r="K72" s="518"/>
      <c r="L72" s="518"/>
      <c r="M72" s="520"/>
    </row>
    <row r="73" spans="1:13" s="191" customFormat="1" ht="13.5" customHeight="1">
      <c r="A73" s="496"/>
      <c r="B73" s="493"/>
      <c r="C73" s="499"/>
      <c r="D73" s="501"/>
      <c r="E73" s="498"/>
      <c r="F73" s="521"/>
      <c r="G73" s="419"/>
      <c r="H73" s="499"/>
      <c r="I73" s="518"/>
      <c r="J73" s="518"/>
      <c r="K73" s="518"/>
      <c r="L73" s="518"/>
      <c r="M73" s="520"/>
    </row>
    <row r="74" spans="1:13" s="191" customFormat="1" ht="13.5" customHeight="1">
      <c r="A74" s="496"/>
      <c r="B74" s="493"/>
      <c r="C74" s="499"/>
      <c r="D74" s="501"/>
      <c r="E74" s="498"/>
      <c r="F74" s="521"/>
      <c r="G74" s="419"/>
      <c r="H74" s="499"/>
      <c r="I74" s="518"/>
      <c r="J74" s="518"/>
      <c r="K74" s="518"/>
      <c r="L74" s="518"/>
      <c r="M74" s="520"/>
    </row>
    <row r="75" spans="1:13" s="191" customFormat="1" ht="13.5" customHeight="1">
      <c r="A75" s="496"/>
      <c r="B75" s="493"/>
      <c r="C75" s="499"/>
      <c r="D75" s="501"/>
      <c r="E75" s="498"/>
      <c r="F75" s="521"/>
      <c r="G75" s="419"/>
      <c r="H75" s="499"/>
      <c r="I75" s="518"/>
      <c r="J75" s="518"/>
      <c r="K75" s="518"/>
      <c r="L75" s="518"/>
      <c r="M75" s="520"/>
    </row>
    <row r="76" spans="1:13" s="191" customFormat="1" ht="13.5" customHeight="1">
      <c r="A76" s="496"/>
      <c r="B76" s="493"/>
      <c r="C76" s="499"/>
      <c r="D76" s="501"/>
      <c r="E76" s="498"/>
      <c r="F76" s="521"/>
      <c r="G76" s="419"/>
      <c r="H76" s="499"/>
      <c r="I76" s="518"/>
      <c r="J76" s="518"/>
      <c r="K76" s="518"/>
      <c r="L76" s="518"/>
      <c r="M76" s="520"/>
    </row>
    <row r="77" spans="1:13" s="191" customFormat="1" ht="13.5" customHeight="1">
      <c r="A77" s="496"/>
      <c r="B77" s="493"/>
      <c r="C77" s="499"/>
      <c r="D77" s="501"/>
      <c r="E77" s="498"/>
      <c r="F77" s="521"/>
      <c r="G77" s="419"/>
      <c r="H77" s="499"/>
      <c r="I77" s="518"/>
      <c r="J77" s="518"/>
      <c r="K77" s="518"/>
      <c r="L77" s="518"/>
      <c r="M77" s="520"/>
    </row>
    <row r="78" spans="1:13" s="191" customFormat="1" ht="21.75" customHeight="1">
      <c r="A78" s="496"/>
      <c r="B78" s="493"/>
      <c r="C78" s="499"/>
      <c r="D78" s="501"/>
      <c r="E78" s="498"/>
      <c r="F78" s="521"/>
      <c r="G78" s="419"/>
      <c r="H78" s="499"/>
      <c r="I78" s="518"/>
      <c r="J78" s="518"/>
      <c r="K78" s="518"/>
      <c r="L78" s="518"/>
      <c r="M78" s="520"/>
    </row>
    <row r="79" spans="1:13" s="191" customFormat="1" ht="21.75" customHeight="1">
      <c r="A79" s="496"/>
      <c r="B79" s="493"/>
      <c r="C79" s="499"/>
      <c r="D79" s="501"/>
      <c r="E79" s="498"/>
      <c r="F79" s="521"/>
      <c r="G79" s="419"/>
      <c r="H79" s="499"/>
      <c r="I79" s="518"/>
      <c r="J79" s="518"/>
      <c r="K79" s="518"/>
      <c r="L79" s="518"/>
      <c r="M79" s="520"/>
    </row>
    <row r="80" spans="1:13" s="191" customFormat="1" ht="13.5" customHeight="1">
      <c r="A80" s="496">
        <f>'7. Mapa Final'!A80</f>
        <v>0</v>
      </c>
      <c r="B80" s="493">
        <f>'7. Mapa Final'!B80</f>
        <v>0</v>
      </c>
      <c r="C80" s="499">
        <f>'7. Mapa Final'!C80</f>
        <v>0</v>
      </c>
      <c r="D80" s="500" t="str">
        <f>'7. Mapa Final'!J80</f>
        <v>Muy Baja - 1</v>
      </c>
      <c r="E80" s="497" t="str">
        <f>'7. Mapa Final'!K80</f>
        <v>Menor - 2</v>
      </c>
      <c r="F80" s="521" t="str">
        <f>'7. Mapa Final'!M80</f>
        <v>Bajo - 2</v>
      </c>
      <c r="G80" s="419"/>
      <c r="H80" s="499"/>
      <c r="I80" s="518" t="s">
        <v>634</v>
      </c>
      <c r="J80" s="518"/>
      <c r="K80" s="517">
        <v>45566</v>
      </c>
      <c r="L80" s="517">
        <v>45657</v>
      </c>
      <c r="M80" s="520"/>
    </row>
    <row r="81" spans="1:13" s="191" customFormat="1" ht="13.5" customHeight="1">
      <c r="A81" s="496"/>
      <c r="B81" s="493"/>
      <c r="C81" s="499"/>
      <c r="D81" s="501"/>
      <c r="E81" s="498"/>
      <c r="F81" s="521"/>
      <c r="G81" s="419"/>
      <c r="H81" s="499"/>
      <c r="I81" s="518"/>
      <c r="J81" s="518"/>
      <c r="K81" s="518"/>
      <c r="L81" s="518"/>
      <c r="M81" s="520"/>
    </row>
    <row r="82" spans="1:13" s="191" customFormat="1" ht="13.5" customHeight="1">
      <c r="A82" s="496"/>
      <c r="B82" s="493"/>
      <c r="C82" s="499"/>
      <c r="D82" s="501"/>
      <c r="E82" s="498"/>
      <c r="F82" s="521"/>
      <c r="G82" s="419"/>
      <c r="H82" s="499"/>
      <c r="I82" s="518"/>
      <c r="J82" s="518"/>
      <c r="K82" s="518"/>
      <c r="L82" s="518"/>
      <c r="M82" s="520"/>
    </row>
    <row r="83" spans="1:13" s="191" customFormat="1" ht="13.5" customHeight="1">
      <c r="A83" s="496"/>
      <c r="B83" s="493"/>
      <c r="C83" s="499"/>
      <c r="D83" s="501"/>
      <c r="E83" s="498"/>
      <c r="F83" s="521"/>
      <c r="G83" s="419"/>
      <c r="H83" s="499"/>
      <c r="I83" s="518"/>
      <c r="J83" s="518"/>
      <c r="K83" s="518"/>
      <c r="L83" s="518"/>
      <c r="M83" s="520"/>
    </row>
    <row r="84" spans="1:13" s="191" customFormat="1" ht="13.5" customHeight="1">
      <c r="A84" s="496"/>
      <c r="B84" s="493"/>
      <c r="C84" s="499"/>
      <c r="D84" s="501"/>
      <c r="E84" s="498"/>
      <c r="F84" s="521"/>
      <c r="G84" s="419"/>
      <c r="H84" s="499"/>
      <c r="I84" s="518"/>
      <c r="J84" s="518"/>
      <c r="K84" s="518"/>
      <c r="L84" s="518"/>
      <c r="M84" s="520"/>
    </row>
    <row r="85" spans="1:13" s="191" customFormat="1" ht="13.5" customHeight="1">
      <c r="A85" s="496"/>
      <c r="B85" s="493"/>
      <c r="C85" s="499"/>
      <c r="D85" s="501"/>
      <c r="E85" s="498"/>
      <c r="F85" s="521"/>
      <c r="G85" s="419"/>
      <c r="H85" s="499"/>
      <c r="I85" s="518"/>
      <c r="J85" s="518"/>
      <c r="K85" s="518"/>
      <c r="L85" s="518"/>
      <c r="M85" s="520"/>
    </row>
    <row r="86" spans="1:13" s="191" customFormat="1" ht="13.5" customHeight="1">
      <c r="A86" s="496"/>
      <c r="B86" s="493"/>
      <c r="C86" s="499"/>
      <c r="D86" s="501"/>
      <c r="E86" s="498"/>
      <c r="F86" s="521"/>
      <c r="G86" s="419"/>
      <c r="H86" s="499"/>
      <c r="I86" s="518"/>
      <c r="J86" s="518"/>
      <c r="K86" s="518"/>
      <c r="L86" s="518"/>
      <c r="M86" s="520"/>
    </row>
    <row r="87" spans="1:13" s="191" customFormat="1" ht="13.5" customHeight="1">
      <c r="A87" s="496"/>
      <c r="B87" s="493"/>
      <c r="C87" s="499"/>
      <c r="D87" s="501"/>
      <c r="E87" s="498"/>
      <c r="F87" s="521"/>
      <c r="G87" s="419"/>
      <c r="H87" s="499"/>
      <c r="I87" s="518"/>
      <c r="J87" s="518"/>
      <c r="K87" s="518"/>
      <c r="L87" s="518"/>
      <c r="M87" s="520"/>
    </row>
    <row r="88" spans="1:13" s="191" customFormat="1" ht="21.75" customHeight="1">
      <c r="A88" s="496"/>
      <c r="B88" s="493"/>
      <c r="C88" s="499"/>
      <c r="D88" s="501"/>
      <c r="E88" s="498"/>
      <c r="F88" s="521"/>
      <c r="G88" s="419"/>
      <c r="H88" s="499"/>
      <c r="I88" s="518"/>
      <c r="J88" s="518"/>
      <c r="K88" s="518"/>
      <c r="L88" s="518"/>
      <c r="M88" s="520"/>
    </row>
    <row r="89" spans="1:13" s="191" customFormat="1" ht="21.75" customHeight="1">
      <c r="A89" s="496"/>
      <c r="B89" s="493"/>
      <c r="C89" s="499"/>
      <c r="D89" s="501"/>
      <c r="E89" s="498"/>
      <c r="F89" s="521"/>
      <c r="G89" s="419"/>
      <c r="H89" s="499"/>
      <c r="I89" s="518"/>
      <c r="J89" s="518"/>
      <c r="K89" s="518"/>
      <c r="L89" s="518"/>
      <c r="M89" s="520"/>
    </row>
  </sheetData>
  <mergeCells count="121">
    <mergeCell ref="J70:J79"/>
    <mergeCell ref="K70:K79"/>
    <mergeCell ref="L70:L79"/>
    <mergeCell ref="M70:M79"/>
    <mergeCell ref="A80:A89"/>
    <mergeCell ref="B80:B89"/>
    <mergeCell ref="C80:C89"/>
    <mergeCell ref="D80:D89"/>
    <mergeCell ref="E80:E89"/>
    <mergeCell ref="F80:F89"/>
    <mergeCell ref="M80:M89"/>
    <mergeCell ref="G80:G89"/>
    <mergeCell ref="H80:H89"/>
    <mergeCell ref="I80:I89"/>
    <mergeCell ref="J80:J89"/>
    <mergeCell ref="K80:K89"/>
    <mergeCell ref="L80:L89"/>
    <mergeCell ref="A70:A79"/>
    <mergeCell ref="B70:B79"/>
    <mergeCell ref="C70:C79"/>
    <mergeCell ref="D70:D79"/>
    <mergeCell ref="E70:E79"/>
    <mergeCell ref="F70:F79"/>
    <mergeCell ref="G70:G79"/>
    <mergeCell ref="H70:H79"/>
    <mergeCell ref="I70:I79"/>
    <mergeCell ref="J50:J59"/>
    <mergeCell ref="K50:K59"/>
    <mergeCell ref="L50:L59"/>
    <mergeCell ref="M50:M59"/>
    <mergeCell ref="A60:A69"/>
    <mergeCell ref="B60:B69"/>
    <mergeCell ref="C60:C69"/>
    <mergeCell ref="D60:D69"/>
    <mergeCell ref="E60:E69"/>
    <mergeCell ref="F60:F69"/>
    <mergeCell ref="M60:M69"/>
    <mergeCell ref="G60:G69"/>
    <mergeCell ref="H60:H69"/>
    <mergeCell ref="I60:I69"/>
    <mergeCell ref="J60:J69"/>
    <mergeCell ref="K60:K69"/>
    <mergeCell ref="L60:L69"/>
    <mergeCell ref="A50:A59"/>
    <mergeCell ref="B50:B59"/>
    <mergeCell ref="C50:C59"/>
    <mergeCell ref="D50:D59"/>
    <mergeCell ref="E50:E59"/>
    <mergeCell ref="F50:F59"/>
    <mergeCell ref="G50:G5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C3"/>
    <mergeCell ref="D1:J2"/>
    <mergeCell ref="K1:M3"/>
    <mergeCell ref="A4:B4"/>
    <mergeCell ref="C4:M4"/>
    <mergeCell ref="A5:B5"/>
    <mergeCell ref="C5:M5"/>
    <mergeCell ref="A6:B6"/>
    <mergeCell ref="C6:M6"/>
  </mergeCells>
  <conditionalFormatting sqref="A7:B7">
    <cfRule type="containsText" dxfId="171" priority="280" operator="containsText" text="3- Moderado">
      <formula>NOT(ISERROR(SEARCH("3- Moderado",A7)))</formula>
    </cfRule>
    <cfRule type="containsText" dxfId="170" priority="281" operator="containsText" text="6- Moderado">
      <formula>NOT(ISERROR(SEARCH("6- Moderado",A7)))</formula>
    </cfRule>
    <cfRule type="containsText" dxfId="169" priority="282" operator="containsText" text="4- Moderado">
      <formula>NOT(ISERROR(SEARCH("4- Moderado",A7)))</formula>
    </cfRule>
    <cfRule type="containsText" dxfId="168" priority="283" operator="containsText" text="3- Bajo">
      <formula>NOT(ISERROR(SEARCH("3- Bajo",A7)))</formula>
    </cfRule>
    <cfRule type="containsText" dxfId="167" priority="284" operator="containsText" text="4- Bajo">
      <formula>NOT(ISERROR(SEARCH("4- Bajo",A7)))</formula>
    </cfRule>
    <cfRule type="containsText" dxfId="166" priority="285" operator="containsText" text="1- Bajo">
      <formula>NOT(ISERROR(SEARCH("1- Bajo",A7)))</formula>
    </cfRule>
  </conditionalFormatting>
  <conditionalFormatting sqref="C8:F8">
    <cfRule type="containsText" dxfId="165" priority="274" operator="containsText" text="3- Moderado">
      <formula>NOT(ISERROR(SEARCH("3- Moderado",C8)))</formula>
    </cfRule>
    <cfRule type="containsText" dxfId="164" priority="275" operator="containsText" text="6- Moderado">
      <formula>NOT(ISERROR(SEARCH("6- Moderado",C8)))</formula>
    </cfRule>
    <cfRule type="containsText" dxfId="163" priority="276" operator="containsText" text="4- Moderado">
      <formula>NOT(ISERROR(SEARCH("4- Moderado",C8)))</formula>
    </cfRule>
    <cfRule type="containsText" dxfId="162" priority="277" operator="containsText" text="3- Bajo">
      <formula>NOT(ISERROR(SEARCH("3- Bajo",C8)))</formula>
    </cfRule>
    <cfRule type="containsText" dxfId="161" priority="278" operator="containsText" text="4- Bajo">
      <formula>NOT(ISERROR(SEARCH("4- Bajo",C8)))</formula>
    </cfRule>
    <cfRule type="containsText" dxfId="160" priority="279" operator="containsText" text="1- Bajo">
      <formula>NOT(ISERROR(SEARCH("1- Bajo",C8)))</formula>
    </cfRule>
  </conditionalFormatting>
  <conditionalFormatting sqref="A10:B10 D10:E10">
    <cfRule type="containsText" dxfId="159" priority="267" operator="containsText" text="3- Moderado">
      <formula>NOT(ISERROR(SEARCH("3- Moderado",A10)))</formula>
    </cfRule>
    <cfRule type="containsText" dxfId="158" priority="268" operator="containsText" text="6- Moderado">
      <formula>NOT(ISERROR(SEARCH("6- Moderado",A10)))</formula>
    </cfRule>
    <cfRule type="containsText" dxfId="157" priority="269" operator="containsText" text="4- Moderado">
      <formula>NOT(ISERROR(SEARCH("4- Moderado",A10)))</formula>
    </cfRule>
    <cfRule type="containsText" dxfId="156" priority="270" operator="containsText" text="3- Bajo">
      <formula>NOT(ISERROR(SEARCH("3- Bajo",A10)))</formula>
    </cfRule>
    <cfRule type="containsText" dxfId="155" priority="271" operator="containsText" text="4- Bajo">
      <formula>NOT(ISERROR(SEARCH("4- Bajo",A10)))</formula>
    </cfRule>
    <cfRule type="containsText" dxfId="154" priority="272" operator="containsText" text="1- Bajo">
      <formula>NOT(ISERROR(SEARCH("1- Bajo",A10)))</formula>
    </cfRule>
  </conditionalFormatting>
  <conditionalFormatting sqref="D10:D19">
    <cfRule type="containsText" dxfId="153" priority="257" operator="containsText" text="Muy Alta">
      <formula>NOT(ISERROR(SEARCH("Muy Alta",D10)))</formula>
    </cfRule>
    <cfRule type="containsText" dxfId="152" priority="258" operator="containsText" text="Alta">
      <formula>NOT(ISERROR(SEARCH("Alta",D10)))</formula>
    </cfRule>
    <cfRule type="containsText" dxfId="151" priority="259" operator="containsText" text="Baja">
      <formula>NOT(ISERROR(SEARCH("Baja",D10)))</formula>
    </cfRule>
    <cfRule type="containsText" dxfId="150" priority="260" operator="containsText" text="Muy Baja">
      <formula>NOT(ISERROR(SEARCH("Muy Baja",D10)))</formula>
    </cfRule>
    <cfRule type="containsText" dxfId="149" priority="262" operator="containsText" text="Media">
      <formula>NOT(ISERROR(SEARCH("Media",D10)))</formula>
    </cfRule>
  </conditionalFormatting>
  <conditionalFormatting sqref="E10:E19">
    <cfRule type="containsText" dxfId="148" priority="253" operator="containsText" text="Catastrófico">
      <formula>NOT(ISERROR(SEARCH("Catastrófico",E10)))</formula>
    </cfRule>
    <cfRule type="containsText" dxfId="147" priority="254" operator="containsText" text="Mayor">
      <formula>NOT(ISERROR(SEARCH("Mayor",E10)))</formula>
    </cfRule>
    <cfRule type="containsText" dxfId="146" priority="255" operator="containsText" text="Menor">
      <formula>NOT(ISERROR(SEARCH("Menor",E10)))</formula>
    </cfRule>
    <cfRule type="containsText" dxfId="145" priority="256" operator="containsText" text="Leve">
      <formula>NOT(ISERROR(SEARCH("Leve",E10)))</formula>
    </cfRule>
  </conditionalFormatting>
  <conditionalFormatting sqref="E10:F19">
    <cfRule type="containsText" dxfId="144" priority="261" operator="containsText" text="Moderado">
      <formula>NOT(ISERROR(SEARCH("Moderado",E10)))</formula>
    </cfRule>
  </conditionalFormatting>
  <conditionalFormatting sqref="F10:F19">
    <cfRule type="colorScale" priority="273">
      <colorScale>
        <cfvo type="min"/>
        <cfvo type="max"/>
        <color rgb="FFFF7128"/>
        <color rgb="FFFFEF9C"/>
      </colorScale>
    </cfRule>
  </conditionalFormatting>
  <conditionalFormatting sqref="F10:F19">
    <cfRule type="containsText" dxfId="143" priority="263" operator="containsText" text="Bajo">
      <formula>NOT(ISERROR(SEARCH("Bajo",F10)))</formula>
    </cfRule>
    <cfRule type="containsText" dxfId="142" priority="264" operator="containsText" text="Moderado">
      <formula>NOT(ISERROR(SEARCH("Moderado",F10)))</formula>
    </cfRule>
    <cfRule type="containsText" dxfId="141" priority="265" operator="containsText" text="Alto">
      <formula>NOT(ISERROR(SEARCH("Alto",F10)))</formula>
    </cfRule>
    <cfRule type="containsText" dxfId="140" priority="266" operator="containsText" text="Extremo">
      <formula>NOT(ISERROR(SEARCH("Extremo",F10)))</formula>
    </cfRule>
  </conditionalFormatting>
  <conditionalFormatting sqref="A20:B20 D20:E20">
    <cfRule type="containsText" dxfId="139" priority="246" operator="containsText" text="3- Moderado">
      <formula>NOT(ISERROR(SEARCH("3- Moderado",A20)))</formula>
    </cfRule>
    <cfRule type="containsText" dxfId="138" priority="247" operator="containsText" text="6- Moderado">
      <formula>NOT(ISERROR(SEARCH("6- Moderado",A20)))</formula>
    </cfRule>
    <cfRule type="containsText" dxfId="137" priority="248" operator="containsText" text="4- Moderado">
      <formula>NOT(ISERROR(SEARCH("4- Moderado",A20)))</formula>
    </cfRule>
    <cfRule type="containsText" dxfId="136" priority="249" operator="containsText" text="3- Bajo">
      <formula>NOT(ISERROR(SEARCH("3- Bajo",A20)))</formula>
    </cfRule>
    <cfRule type="containsText" dxfId="135" priority="250" operator="containsText" text="4- Bajo">
      <formula>NOT(ISERROR(SEARCH("4- Bajo",A20)))</formula>
    </cfRule>
    <cfRule type="containsText" dxfId="134" priority="251" operator="containsText" text="1- Bajo">
      <formula>NOT(ISERROR(SEARCH("1- Bajo",A20)))</formula>
    </cfRule>
  </conditionalFormatting>
  <conditionalFormatting sqref="D20:D29">
    <cfRule type="containsText" dxfId="133" priority="236" operator="containsText" text="Muy Alta">
      <formula>NOT(ISERROR(SEARCH("Muy Alta",D20)))</formula>
    </cfRule>
    <cfRule type="containsText" dxfId="132" priority="237" operator="containsText" text="Alta">
      <formula>NOT(ISERROR(SEARCH("Alta",D20)))</formula>
    </cfRule>
    <cfRule type="containsText" dxfId="131" priority="238" operator="containsText" text="Baja">
      <formula>NOT(ISERROR(SEARCH("Baja",D20)))</formula>
    </cfRule>
    <cfRule type="containsText" dxfId="130" priority="239" operator="containsText" text="Muy Baja">
      <formula>NOT(ISERROR(SEARCH("Muy Baja",D20)))</formula>
    </cfRule>
    <cfRule type="containsText" dxfId="129" priority="241" operator="containsText" text="Media">
      <formula>NOT(ISERROR(SEARCH("Media",D20)))</formula>
    </cfRule>
  </conditionalFormatting>
  <conditionalFormatting sqref="E20:E29">
    <cfRule type="containsText" dxfId="128" priority="232" operator="containsText" text="Catastrófico">
      <formula>NOT(ISERROR(SEARCH("Catastrófico",E20)))</formula>
    </cfRule>
    <cfRule type="containsText" dxfId="127" priority="233" operator="containsText" text="Mayor">
      <formula>NOT(ISERROR(SEARCH("Mayor",E20)))</formula>
    </cfRule>
    <cfRule type="containsText" dxfId="126" priority="234" operator="containsText" text="Menor">
      <formula>NOT(ISERROR(SEARCH("Menor",E20)))</formula>
    </cfRule>
    <cfRule type="containsText" dxfId="125" priority="235" operator="containsText" text="Leve">
      <formula>NOT(ISERROR(SEARCH("Leve",E20)))</formula>
    </cfRule>
  </conditionalFormatting>
  <conditionalFormatting sqref="E20:F29">
    <cfRule type="containsText" dxfId="124" priority="240" operator="containsText" text="Moderado">
      <formula>NOT(ISERROR(SEARCH("Moderado",E20)))</formula>
    </cfRule>
  </conditionalFormatting>
  <conditionalFormatting sqref="F20:F29">
    <cfRule type="colorScale" priority="252">
      <colorScale>
        <cfvo type="min"/>
        <cfvo type="max"/>
        <color rgb="FFFF7128"/>
        <color rgb="FFFFEF9C"/>
      </colorScale>
    </cfRule>
  </conditionalFormatting>
  <conditionalFormatting sqref="F20:F29">
    <cfRule type="containsText" dxfId="123" priority="242" operator="containsText" text="Bajo">
      <formula>NOT(ISERROR(SEARCH("Bajo",F20)))</formula>
    </cfRule>
    <cfRule type="containsText" dxfId="122" priority="243" operator="containsText" text="Moderado">
      <formula>NOT(ISERROR(SEARCH("Moderado",F20)))</formula>
    </cfRule>
    <cfRule type="containsText" dxfId="121" priority="244" operator="containsText" text="Alto">
      <formula>NOT(ISERROR(SEARCH("Alto",F20)))</formula>
    </cfRule>
    <cfRule type="containsText" dxfId="120" priority="245" operator="containsText" text="Extremo">
      <formula>NOT(ISERROR(SEARCH("Extremo",F20)))</formula>
    </cfRule>
  </conditionalFormatting>
  <conditionalFormatting sqref="A30:B30 D30:E30">
    <cfRule type="containsText" dxfId="119" priority="225" operator="containsText" text="3- Moderado">
      <formula>NOT(ISERROR(SEARCH("3- Moderado",A30)))</formula>
    </cfRule>
    <cfRule type="containsText" dxfId="118" priority="226" operator="containsText" text="6- Moderado">
      <formula>NOT(ISERROR(SEARCH("6- Moderado",A30)))</formula>
    </cfRule>
    <cfRule type="containsText" dxfId="117" priority="227" operator="containsText" text="4- Moderado">
      <formula>NOT(ISERROR(SEARCH("4- Moderado",A30)))</formula>
    </cfRule>
    <cfRule type="containsText" dxfId="116" priority="228" operator="containsText" text="3- Bajo">
      <formula>NOT(ISERROR(SEARCH("3- Bajo",A30)))</formula>
    </cfRule>
    <cfRule type="containsText" dxfId="115" priority="229" operator="containsText" text="4- Bajo">
      <formula>NOT(ISERROR(SEARCH("4- Bajo",A30)))</formula>
    </cfRule>
    <cfRule type="containsText" dxfId="114" priority="230" operator="containsText" text="1- Bajo">
      <formula>NOT(ISERROR(SEARCH("1- Bajo",A30)))</formula>
    </cfRule>
  </conditionalFormatting>
  <conditionalFormatting sqref="D30:D39">
    <cfRule type="containsText" dxfId="113" priority="215" operator="containsText" text="Muy Alta">
      <formula>NOT(ISERROR(SEARCH("Muy Alta",D30)))</formula>
    </cfRule>
    <cfRule type="containsText" dxfId="112" priority="216" operator="containsText" text="Alta">
      <formula>NOT(ISERROR(SEARCH("Alta",D30)))</formula>
    </cfRule>
    <cfRule type="containsText" dxfId="111" priority="217" operator="containsText" text="Baja">
      <formula>NOT(ISERROR(SEARCH("Baja",D30)))</formula>
    </cfRule>
    <cfRule type="containsText" dxfId="110" priority="218" operator="containsText" text="Muy Baja">
      <formula>NOT(ISERROR(SEARCH("Muy Baja",D30)))</formula>
    </cfRule>
    <cfRule type="containsText" dxfId="109" priority="220" operator="containsText" text="Media">
      <formula>NOT(ISERROR(SEARCH("Media",D30)))</formula>
    </cfRule>
  </conditionalFormatting>
  <conditionalFormatting sqref="E30:E39">
    <cfRule type="containsText" dxfId="108" priority="211" operator="containsText" text="Catastrófico">
      <formula>NOT(ISERROR(SEARCH("Catastrófico",E30)))</formula>
    </cfRule>
    <cfRule type="containsText" dxfId="107" priority="212" operator="containsText" text="Mayor">
      <formula>NOT(ISERROR(SEARCH("Mayor",E30)))</formula>
    </cfRule>
    <cfRule type="containsText" dxfId="106" priority="213" operator="containsText" text="Menor">
      <formula>NOT(ISERROR(SEARCH("Menor",E30)))</formula>
    </cfRule>
    <cfRule type="containsText" dxfId="105" priority="214" operator="containsText" text="Leve">
      <formula>NOT(ISERROR(SEARCH("Leve",E30)))</formula>
    </cfRule>
  </conditionalFormatting>
  <conditionalFormatting sqref="E30:F39">
    <cfRule type="containsText" dxfId="104" priority="219" operator="containsText" text="Moderado">
      <formula>NOT(ISERROR(SEARCH("Moderado",E30)))</formula>
    </cfRule>
  </conditionalFormatting>
  <conditionalFormatting sqref="F30:F39">
    <cfRule type="colorScale" priority="231">
      <colorScale>
        <cfvo type="min"/>
        <cfvo type="max"/>
        <color rgb="FFFF7128"/>
        <color rgb="FFFFEF9C"/>
      </colorScale>
    </cfRule>
  </conditionalFormatting>
  <conditionalFormatting sqref="F30:F39">
    <cfRule type="containsText" dxfId="103" priority="221" operator="containsText" text="Bajo">
      <formula>NOT(ISERROR(SEARCH("Bajo",F30)))</formula>
    </cfRule>
    <cfRule type="containsText" dxfId="102" priority="222" operator="containsText" text="Moderado">
      <formula>NOT(ISERROR(SEARCH("Moderado",F30)))</formula>
    </cfRule>
    <cfRule type="containsText" dxfId="101" priority="223" operator="containsText" text="Alto">
      <formula>NOT(ISERROR(SEARCH("Alto",F30)))</formula>
    </cfRule>
    <cfRule type="containsText" dxfId="100" priority="224" operator="containsText" text="Extremo">
      <formula>NOT(ISERROR(SEARCH("Extremo",F30)))</formula>
    </cfRule>
  </conditionalFormatting>
  <conditionalFormatting sqref="A40:B40 D40:E40">
    <cfRule type="containsText" dxfId="99" priority="204" operator="containsText" text="3- Moderado">
      <formula>NOT(ISERROR(SEARCH("3- Moderado",A40)))</formula>
    </cfRule>
    <cfRule type="containsText" dxfId="98" priority="205" operator="containsText" text="6- Moderado">
      <formula>NOT(ISERROR(SEARCH("6- Moderado",A40)))</formula>
    </cfRule>
    <cfRule type="containsText" dxfId="97" priority="206" operator="containsText" text="4- Moderado">
      <formula>NOT(ISERROR(SEARCH("4- Moderado",A40)))</formula>
    </cfRule>
    <cfRule type="containsText" dxfId="96" priority="207" operator="containsText" text="3- Bajo">
      <formula>NOT(ISERROR(SEARCH("3- Bajo",A40)))</formula>
    </cfRule>
    <cfRule type="containsText" dxfId="95" priority="208" operator="containsText" text="4- Bajo">
      <formula>NOT(ISERROR(SEARCH("4- Bajo",A40)))</formula>
    </cfRule>
    <cfRule type="containsText" dxfId="94" priority="209" operator="containsText" text="1- Bajo">
      <formula>NOT(ISERROR(SEARCH("1- Bajo",A40)))</formula>
    </cfRule>
  </conditionalFormatting>
  <conditionalFormatting sqref="D40:D49">
    <cfRule type="containsText" dxfId="93" priority="194" operator="containsText" text="Muy Alta">
      <formula>NOT(ISERROR(SEARCH("Muy Alta",D40)))</formula>
    </cfRule>
    <cfRule type="containsText" dxfId="92" priority="195" operator="containsText" text="Alta">
      <formula>NOT(ISERROR(SEARCH("Alta",D40)))</formula>
    </cfRule>
    <cfRule type="containsText" dxfId="91" priority="196" operator="containsText" text="Baja">
      <formula>NOT(ISERROR(SEARCH("Baja",D40)))</formula>
    </cfRule>
    <cfRule type="containsText" dxfId="90" priority="197" operator="containsText" text="Muy Baja">
      <formula>NOT(ISERROR(SEARCH("Muy Baja",D40)))</formula>
    </cfRule>
    <cfRule type="containsText" dxfId="89" priority="199" operator="containsText" text="Media">
      <formula>NOT(ISERROR(SEARCH("Media",D40)))</formula>
    </cfRule>
  </conditionalFormatting>
  <conditionalFormatting sqref="E40:E49">
    <cfRule type="containsText" dxfId="88" priority="190" operator="containsText" text="Catastrófico">
      <formula>NOT(ISERROR(SEARCH("Catastrófico",E40)))</formula>
    </cfRule>
    <cfRule type="containsText" dxfId="87" priority="191" operator="containsText" text="Mayor">
      <formula>NOT(ISERROR(SEARCH("Mayor",E40)))</formula>
    </cfRule>
    <cfRule type="containsText" dxfId="86" priority="192" operator="containsText" text="Menor">
      <formula>NOT(ISERROR(SEARCH("Menor",E40)))</formula>
    </cfRule>
    <cfRule type="containsText" dxfId="85" priority="193" operator="containsText" text="Leve">
      <formula>NOT(ISERROR(SEARCH("Leve",E40)))</formula>
    </cfRule>
  </conditionalFormatting>
  <conditionalFormatting sqref="E40:F49">
    <cfRule type="containsText" dxfId="84" priority="198" operator="containsText" text="Moderado">
      <formula>NOT(ISERROR(SEARCH("Moderado",E40)))</formula>
    </cfRule>
  </conditionalFormatting>
  <conditionalFormatting sqref="F40:F49">
    <cfRule type="colorScale" priority="210">
      <colorScale>
        <cfvo type="min"/>
        <cfvo type="max"/>
        <color rgb="FFFF7128"/>
        <color rgb="FFFFEF9C"/>
      </colorScale>
    </cfRule>
  </conditionalFormatting>
  <conditionalFormatting sqref="F40:F49">
    <cfRule type="containsText" dxfId="83" priority="200" operator="containsText" text="Bajo">
      <formula>NOT(ISERROR(SEARCH("Bajo",F40)))</formula>
    </cfRule>
    <cfRule type="containsText" dxfId="82" priority="201" operator="containsText" text="Moderado">
      <formula>NOT(ISERROR(SEARCH("Moderado",F40)))</formula>
    </cfRule>
    <cfRule type="containsText" dxfId="81" priority="202" operator="containsText" text="Alto">
      <formula>NOT(ISERROR(SEARCH("Alto",F40)))</formula>
    </cfRule>
    <cfRule type="containsText" dxfId="80" priority="203" operator="containsText" text="Extremo">
      <formula>NOT(ISERROR(SEARCH("Extremo",F40)))</formula>
    </cfRule>
  </conditionalFormatting>
  <conditionalFormatting sqref="A50:B50 D50:E50">
    <cfRule type="containsText" dxfId="79" priority="183" operator="containsText" text="3- Moderado">
      <formula>NOT(ISERROR(SEARCH("3- Moderado",A50)))</formula>
    </cfRule>
    <cfRule type="containsText" dxfId="78" priority="184" operator="containsText" text="6- Moderado">
      <formula>NOT(ISERROR(SEARCH("6- Moderado",A50)))</formula>
    </cfRule>
    <cfRule type="containsText" dxfId="77" priority="185" operator="containsText" text="4- Moderado">
      <formula>NOT(ISERROR(SEARCH("4- Moderado",A50)))</formula>
    </cfRule>
    <cfRule type="containsText" dxfId="76" priority="186" operator="containsText" text="3- Bajo">
      <formula>NOT(ISERROR(SEARCH("3- Bajo",A50)))</formula>
    </cfRule>
    <cfRule type="containsText" dxfId="75" priority="187" operator="containsText" text="4- Bajo">
      <formula>NOT(ISERROR(SEARCH("4- Bajo",A50)))</formula>
    </cfRule>
    <cfRule type="containsText" dxfId="74" priority="188" operator="containsText" text="1- Bajo">
      <formula>NOT(ISERROR(SEARCH("1- Bajo",A50)))</formula>
    </cfRule>
  </conditionalFormatting>
  <conditionalFormatting sqref="D50:D59">
    <cfRule type="containsText" dxfId="73" priority="173" operator="containsText" text="Muy Alta">
      <formula>NOT(ISERROR(SEARCH("Muy Alta",D50)))</formula>
    </cfRule>
    <cfRule type="containsText" dxfId="72" priority="174" operator="containsText" text="Alta">
      <formula>NOT(ISERROR(SEARCH("Alta",D50)))</formula>
    </cfRule>
    <cfRule type="containsText" dxfId="71" priority="175" operator="containsText" text="Baja">
      <formula>NOT(ISERROR(SEARCH("Baja",D50)))</formula>
    </cfRule>
    <cfRule type="containsText" dxfId="70" priority="176" operator="containsText" text="Muy Baja">
      <formula>NOT(ISERROR(SEARCH("Muy Baja",D50)))</formula>
    </cfRule>
    <cfRule type="containsText" dxfId="69" priority="178" operator="containsText" text="Media">
      <formula>NOT(ISERROR(SEARCH("Media",D50)))</formula>
    </cfRule>
  </conditionalFormatting>
  <conditionalFormatting sqref="E50:E59">
    <cfRule type="containsText" dxfId="68" priority="169" operator="containsText" text="Catastrófico">
      <formula>NOT(ISERROR(SEARCH("Catastrófico",E50)))</formula>
    </cfRule>
    <cfRule type="containsText" dxfId="67" priority="170" operator="containsText" text="Mayor">
      <formula>NOT(ISERROR(SEARCH("Mayor",E50)))</formula>
    </cfRule>
    <cfRule type="containsText" dxfId="66" priority="171" operator="containsText" text="Menor">
      <formula>NOT(ISERROR(SEARCH("Menor",E50)))</formula>
    </cfRule>
    <cfRule type="containsText" dxfId="65" priority="172" operator="containsText" text="Leve">
      <formula>NOT(ISERROR(SEARCH("Leve",E50)))</formula>
    </cfRule>
  </conditionalFormatting>
  <conditionalFormatting sqref="E50:F59">
    <cfRule type="containsText" dxfId="64" priority="177" operator="containsText" text="Moderado">
      <formula>NOT(ISERROR(SEARCH("Moderado",E50)))</formula>
    </cfRule>
  </conditionalFormatting>
  <conditionalFormatting sqref="F50:F59">
    <cfRule type="colorScale" priority="189">
      <colorScale>
        <cfvo type="min"/>
        <cfvo type="max"/>
        <color rgb="FFFF7128"/>
        <color rgb="FFFFEF9C"/>
      </colorScale>
    </cfRule>
  </conditionalFormatting>
  <conditionalFormatting sqref="F50:F59">
    <cfRule type="containsText" dxfId="63" priority="179" operator="containsText" text="Bajo">
      <formula>NOT(ISERROR(SEARCH("Bajo",F50)))</formula>
    </cfRule>
    <cfRule type="containsText" dxfId="62" priority="180" operator="containsText" text="Moderado">
      <formula>NOT(ISERROR(SEARCH("Moderado",F50)))</formula>
    </cfRule>
    <cfRule type="containsText" dxfId="61" priority="181" operator="containsText" text="Alto">
      <formula>NOT(ISERROR(SEARCH("Alto",F50)))</formula>
    </cfRule>
    <cfRule type="containsText" dxfId="60" priority="182" operator="containsText" text="Extremo">
      <formula>NOT(ISERROR(SEARCH("Extremo",F50)))</formula>
    </cfRule>
  </conditionalFormatting>
  <conditionalFormatting sqref="A60:B60 D60:E60">
    <cfRule type="containsText" dxfId="59" priority="162" operator="containsText" text="3- Moderado">
      <formula>NOT(ISERROR(SEARCH("3- Moderado",A60)))</formula>
    </cfRule>
    <cfRule type="containsText" dxfId="58" priority="163" operator="containsText" text="6- Moderado">
      <formula>NOT(ISERROR(SEARCH("6- Moderado",A60)))</formula>
    </cfRule>
    <cfRule type="containsText" dxfId="57" priority="164" operator="containsText" text="4- Moderado">
      <formula>NOT(ISERROR(SEARCH("4- Moderado",A60)))</formula>
    </cfRule>
    <cfRule type="containsText" dxfId="56" priority="165" operator="containsText" text="3- Bajo">
      <formula>NOT(ISERROR(SEARCH("3- Bajo",A60)))</formula>
    </cfRule>
    <cfRule type="containsText" dxfId="55" priority="166" operator="containsText" text="4- Bajo">
      <formula>NOT(ISERROR(SEARCH("4- Bajo",A60)))</formula>
    </cfRule>
    <cfRule type="containsText" dxfId="54" priority="167" operator="containsText" text="1- Bajo">
      <formula>NOT(ISERROR(SEARCH("1- Bajo",A60)))</formula>
    </cfRule>
  </conditionalFormatting>
  <conditionalFormatting sqref="D60:D69">
    <cfRule type="containsText" dxfId="53" priority="152" operator="containsText" text="Muy Alta">
      <formula>NOT(ISERROR(SEARCH("Muy Alta",D60)))</formula>
    </cfRule>
    <cfRule type="containsText" dxfId="52" priority="153" operator="containsText" text="Alta">
      <formula>NOT(ISERROR(SEARCH("Alta",D60)))</formula>
    </cfRule>
    <cfRule type="containsText" dxfId="51" priority="154" operator="containsText" text="Baja">
      <formula>NOT(ISERROR(SEARCH("Baja",D60)))</formula>
    </cfRule>
    <cfRule type="containsText" dxfId="50" priority="155" operator="containsText" text="Muy Baja">
      <formula>NOT(ISERROR(SEARCH("Muy Baja",D60)))</formula>
    </cfRule>
    <cfRule type="containsText" dxfId="49" priority="157" operator="containsText" text="Media">
      <formula>NOT(ISERROR(SEARCH("Media",D60)))</formula>
    </cfRule>
  </conditionalFormatting>
  <conditionalFormatting sqref="E60:E69">
    <cfRule type="containsText" dxfId="48" priority="148" operator="containsText" text="Catastrófico">
      <formula>NOT(ISERROR(SEARCH("Catastrófico",E60)))</formula>
    </cfRule>
    <cfRule type="containsText" dxfId="47" priority="149" operator="containsText" text="Mayor">
      <formula>NOT(ISERROR(SEARCH("Mayor",E60)))</formula>
    </cfRule>
    <cfRule type="containsText" dxfId="46" priority="150" operator="containsText" text="Menor">
      <formula>NOT(ISERROR(SEARCH("Menor",E60)))</formula>
    </cfRule>
    <cfRule type="containsText" dxfId="45" priority="151" operator="containsText" text="Leve">
      <formula>NOT(ISERROR(SEARCH("Leve",E60)))</formula>
    </cfRule>
  </conditionalFormatting>
  <conditionalFormatting sqref="E60:F69">
    <cfRule type="containsText" dxfId="44" priority="156" operator="containsText" text="Moderado">
      <formula>NOT(ISERROR(SEARCH("Moderado",E60)))</formula>
    </cfRule>
  </conditionalFormatting>
  <conditionalFormatting sqref="F60:F69">
    <cfRule type="colorScale" priority="168">
      <colorScale>
        <cfvo type="min"/>
        <cfvo type="max"/>
        <color rgb="FFFF7128"/>
        <color rgb="FFFFEF9C"/>
      </colorScale>
    </cfRule>
  </conditionalFormatting>
  <conditionalFormatting sqref="F60:F69">
    <cfRule type="containsText" dxfId="43" priority="158" operator="containsText" text="Bajo">
      <formula>NOT(ISERROR(SEARCH("Bajo",F60)))</formula>
    </cfRule>
    <cfRule type="containsText" dxfId="42" priority="159" operator="containsText" text="Moderado">
      <formula>NOT(ISERROR(SEARCH("Moderado",F60)))</formula>
    </cfRule>
    <cfRule type="containsText" dxfId="41" priority="160" operator="containsText" text="Alto">
      <formula>NOT(ISERROR(SEARCH("Alto",F60)))</formula>
    </cfRule>
    <cfRule type="containsText" dxfId="40" priority="161" operator="containsText" text="Extremo">
      <formula>NOT(ISERROR(SEARCH("Extremo",F60)))</formula>
    </cfRule>
  </conditionalFormatting>
  <conditionalFormatting sqref="A70:B70 D70:E70">
    <cfRule type="containsText" dxfId="39" priority="141" operator="containsText" text="3- Moderado">
      <formula>NOT(ISERROR(SEARCH("3- Moderado",A70)))</formula>
    </cfRule>
    <cfRule type="containsText" dxfId="38" priority="142" operator="containsText" text="6- Moderado">
      <formula>NOT(ISERROR(SEARCH("6- Moderado",A70)))</formula>
    </cfRule>
    <cfRule type="containsText" dxfId="37" priority="143" operator="containsText" text="4- Moderado">
      <formula>NOT(ISERROR(SEARCH("4- Moderado",A70)))</formula>
    </cfRule>
    <cfRule type="containsText" dxfId="36" priority="144" operator="containsText" text="3- Bajo">
      <formula>NOT(ISERROR(SEARCH("3- Bajo",A70)))</formula>
    </cfRule>
    <cfRule type="containsText" dxfId="35" priority="145" operator="containsText" text="4- Bajo">
      <formula>NOT(ISERROR(SEARCH("4- Bajo",A70)))</formula>
    </cfRule>
    <cfRule type="containsText" dxfId="34" priority="146" operator="containsText" text="1- Bajo">
      <formula>NOT(ISERROR(SEARCH("1- Bajo",A70)))</formula>
    </cfRule>
  </conditionalFormatting>
  <conditionalFormatting sqref="D70:D79">
    <cfRule type="containsText" dxfId="33" priority="131" operator="containsText" text="Muy Alta">
      <formula>NOT(ISERROR(SEARCH("Muy Alta",D70)))</formula>
    </cfRule>
    <cfRule type="containsText" dxfId="32" priority="132" operator="containsText" text="Alta">
      <formula>NOT(ISERROR(SEARCH("Alta",D70)))</formula>
    </cfRule>
    <cfRule type="containsText" dxfId="31" priority="133" operator="containsText" text="Baja">
      <formula>NOT(ISERROR(SEARCH("Baja",D70)))</formula>
    </cfRule>
    <cfRule type="containsText" dxfId="30" priority="134" operator="containsText" text="Muy Baja">
      <formula>NOT(ISERROR(SEARCH("Muy Baja",D70)))</formula>
    </cfRule>
    <cfRule type="containsText" dxfId="29" priority="136" operator="containsText" text="Media">
      <formula>NOT(ISERROR(SEARCH("Media",D70)))</formula>
    </cfRule>
  </conditionalFormatting>
  <conditionalFormatting sqref="E70:E79">
    <cfRule type="containsText" dxfId="28" priority="127" operator="containsText" text="Catastrófico">
      <formula>NOT(ISERROR(SEARCH("Catastrófico",E70)))</formula>
    </cfRule>
    <cfRule type="containsText" dxfId="27" priority="128" operator="containsText" text="Mayor">
      <formula>NOT(ISERROR(SEARCH("Mayor",E70)))</formula>
    </cfRule>
    <cfRule type="containsText" dxfId="26" priority="129" operator="containsText" text="Menor">
      <formula>NOT(ISERROR(SEARCH("Menor",E70)))</formula>
    </cfRule>
    <cfRule type="containsText" dxfId="25" priority="130" operator="containsText" text="Leve">
      <formula>NOT(ISERROR(SEARCH("Leve",E70)))</formula>
    </cfRule>
  </conditionalFormatting>
  <conditionalFormatting sqref="E70:F79">
    <cfRule type="containsText" dxfId="24" priority="135" operator="containsText" text="Moderado">
      <formula>NOT(ISERROR(SEARCH("Moderado",E70)))</formula>
    </cfRule>
  </conditionalFormatting>
  <conditionalFormatting sqref="F70:F79">
    <cfRule type="colorScale" priority="147">
      <colorScale>
        <cfvo type="min"/>
        <cfvo type="max"/>
        <color rgb="FFFF7128"/>
        <color rgb="FFFFEF9C"/>
      </colorScale>
    </cfRule>
  </conditionalFormatting>
  <conditionalFormatting sqref="F70:F79">
    <cfRule type="containsText" dxfId="23" priority="137" operator="containsText" text="Bajo">
      <formula>NOT(ISERROR(SEARCH("Bajo",F70)))</formula>
    </cfRule>
    <cfRule type="containsText" dxfId="22" priority="138" operator="containsText" text="Moderado">
      <formula>NOT(ISERROR(SEARCH("Moderado",F70)))</formula>
    </cfRule>
    <cfRule type="containsText" dxfId="21" priority="139" operator="containsText" text="Alto">
      <formula>NOT(ISERROR(SEARCH("Alto",F70)))</formula>
    </cfRule>
    <cfRule type="containsText" dxfId="20" priority="140" operator="containsText" text="Extremo">
      <formula>NOT(ISERROR(SEARCH("Extremo",F70)))</formula>
    </cfRule>
  </conditionalFormatting>
  <conditionalFormatting sqref="A80:B80 D80:E80">
    <cfRule type="containsText" dxfId="19" priority="120" operator="containsText" text="3- Moderado">
      <formula>NOT(ISERROR(SEARCH("3- Moderado",A80)))</formula>
    </cfRule>
    <cfRule type="containsText" dxfId="18" priority="121" operator="containsText" text="6- Moderado">
      <formula>NOT(ISERROR(SEARCH("6- Moderado",A80)))</formula>
    </cfRule>
    <cfRule type="containsText" dxfId="17" priority="122" operator="containsText" text="4- Moderado">
      <formula>NOT(ISERROR(SEARCH("4- Moderado",A80)))</formula>
    </cfRule>
    <cfRule type="containsText" dxfId="16" priority="123" operator="containsText" text="3- Bajo">
      <formula>NOT(ISERROR(SEARCH("3- Bajo",A80)))</formula>
    </cfRule>
    <cfRule type="containsText" dxfId="15" priority="124" operator="containsText" text="4- Bajo">
      <formula>NOT(ISERROR(SEARCH("4- Bajo",A80)))</formula>
    </cfRule>
    <cfRule type="containsText" dxfId="14" priority="125" operator="containsText" text="1- Bajo">
      <formula>NOT(ISERROR(SEARCH("1- Bajo",A80)))</formula>
    </cfRule>
  </conditionalFormatting>
  <conditionalFormatting sqref="D80:D89">
    <cfRule type="containsText" dxfId="13" priority="110" operator="containsText" text="Muy Alta">
      <formula>NOT(ISERROR(SEARCH("Muy Alta",D80)))</formula>
    </cfRule>
    <cfRule type="containsText" dxfId="12" priority="111" operator="containsText" text="Alta">
      <formula>NOT(ISERROR(SEARCH("Alta",D80)))</formula>
    </cfRule>
    <cfRule type="containsText" dxfId="11" priority="112" operator="containsText" text="Baja">
      <formula>NOT(ISERROR(SEARCH("Baja",D80)))</formula>
    </cfRule>
    <cfRule type="containsText" dxfId="10" priority="113" operator="containsText" text="Muy Baja">
      <formula>NOT(ISERROR(SEARCH("Muy Baja",D80)))</formula>
    </cfRule>
    <cfRule type="containsText" dxfId="9" priority="115" operator="containsText" text="Media">
      <formula>NOT(ISERROR(SEARCH("Media",D80)))</formula>
    </cfRule>
  </conditionalFormatting>
  <conditionalFormatting sqref="E80:E89">
    <cfRule type="containsText" dxfId="8" priority="106" operator="containsText" text="Catastrófico">
      <formula>NOT(ISERROR(SEARCH("Catastrófico",E80)))</formula>
    </cfRule>
    <cfRule type="containsText" dxfId="7" priority="107" operator="containsText" text="Mayor">
      <formula>NOT(ISERROR(SEARCH("Mayor",E80)))</formula>
    </cfRule>
    <cfRule type="containsText" dxfId="6" priority="108" operator="containsText" text="Menor">
      <formula>NOT(ISERROR(SEARCH("Menor",E80)))</formula>
    </cfRule>
    <cfRule type="containsText" dxfId="5" priority="109" operator="containsText" text="Leve">
      <formula>NOT(ISERROR(SEARCH("Leve",E80)))</formula>
    </cfRule>
  </conditionalFormatting>
  <conditionalFormatting sqref="E80:F89">
    <cfRule type="containsText" dxfId="4" priority="114" operator="containsText" text="Moderado">
      <formula>NOT(ISERROR(SEARCH("Moderado",E80)))</formula>
    </cfRule>
  </conditionalFormatting>
  <conditionalFormatting sqref="F80:F89">
    <cfRule type="colorScale" priority="126">
      <colorScale>
        <cfvo type="min"/>
        <cfvo type="max"/>
        <color rgb="FFFF7128"/>
        <color rgb="FFFFEF9C"/>
      </colorScale>
    </cfRule>
  </conditionalFormatting>
  <conditionalFormatting sqref="F80:F89">
    <cfRule type="containsText" dxfId="3" priority="116" operator="containsText" text="Bajo">
      <formula>NOT(ISERROR(SEARCH("Bajo",F80)))</formula>
    </cfRule>
    <cfRule type="containsText" dxfId="2" priority="117" operator="containsText" text="Moderado">
      <formula>NOT(ISERROR(SEARCH("Moderado",F80)))</formula>
    </cfRule>
    <cfRule type="containsText" dxfId="1" priority="118" operator="containsText" text="Alto">
      <formula>NOT(ISERROR(SEARCH("Alto",F80)))</formula>
    </cfRule>
    <cfRule type="containsText" dxfId="0" priority="119" operator="containsText" text="Extremo">
      <formula>NOT(ISERROR(SEARCH("Extremo",F80)))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E39582E2-954A-4457-B442-2B52B15DAE5E}"/>
    <dataValidation allowBlank="1" showInputMessage="1" showErrorMessage="1" prompt="Describir las actividades que se van a desarrollar para el proyecto" sqref="H7" xr:uid="{C4520880-53A2-48A1-B759-E45BC728571C}"/>
    <dataValidation allowBlank="1" showInputMessage="1" showErrorMessage="1" prompt="Seleccionar si el responsable es el responsable de las acciones es el nivel central" sqref="I7:I8" xr:uid="{657F5EC5-77B0-4A77-90A1-36990F765927}"/>
    <dataValidation allowBlank="1" showInputMessage="1" showErrorMessage="1" prompt="seleccionar si el responsable de ejecutar las acciones es el nivel central" sqref="J8" xr:uid="{4DF9AD3F-C637-4638-B0BB-0398ED973F35}"/>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63BCF0A-25E5-429A-B5C0-EE41589657EB}">
          <x14:formula1>
            <xm:f>'9- Matriz de Calor '!$S$7:$S$10</xm:f>
          </x14:formula1>
          <xm:sqref>G9:G89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241079-a1f9-4b4d-9ec4-d2622ac503be">
      <Terms xmlns="http://schemas.microsoft.com/office/infopath/2007/PartnerControls"/>
    </lcf76f155ced4ddcb4097134ff3c332f>
    <TaxCatchAll xmlns="dffc01c7-d9e7-426b-8b22-128400751d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85257830A40ED4D81C6C964176025BB" ma:contentTypeVersion="15" ma:contentTypeDescription="Crear nuevo documento." ma:contentTypeScope="" ma:versionID="8ec51a621058e98a2fd70c5ad551f9e4">
  <xsd:schema xmlns:xsd="http://www.w3.org/2001/XMLSchema" xmlns:xs="http://www.w3.org/2001/XMLSchema" xmlns:p="http://schemas.microsoft.com/office/2006/metadata/properties" xmlns:ns2="d3241079-a1f9-4b4d-9ec4-d2622ac503be" xmlns:ns3="dffc01c7-d9e7-426b-8b22-128400751d09" targetNamespace="http://schemas.microsoft.com/office/2006/metadata/properties" ma:root="true" ma:fieldsID="7701d59f073edfa414e0167ea09967e1" ns2:_="" ns3:_="">
    <xsd:import namespace="d3241079-a1f9-4b4d-9ec4-d2622ac503be"/>
    <xsd:import namespace="dffc01c7-d9e7-426b-8b22-128400751d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41079-a1f9-4b4d-9ec4-d2622ac50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c01c7-d9e7-426b-8b22-128400751d0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ef07088e-2099-4a01-a1b9-9db0319c0151}" ma:internalName="TaxCatchAll" ma:showField="CatchAllData" ma:web="dffc01c7-d9e7-426b-8b22-128400751d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80E8FA-F9C4-4F93-80D6-2B02395B54A6}">
  <ds:schemaRefs>
    <ds:schemaRef ds:uri="http://schemas.microsoft.com/sharepoint/v3/contenttype/forms"/>
  </ds:schemaRefs>
</ds:datastoreItem>
</file>

<file path=customXml/itemProps2.xml><?xml version="1.0" encoding="utf-8"?>
<ds:datastoreItem xmlns:ds="http://schemas.openxmlformats.org/officeDocument/2006/customXml" ds:itemID="{C32634F9-E90D-47D7-98A9-0DD366F8E5B8}">
  <ds:schemaRef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d3241079-a1f9-4b4d-9ec4-d2622ac503be"/>
    <ds:schemaRef ds:uri="http://schemas.microsoft.com/office/2006/metadata/properties"/>
    <ds:schemaRef ds:uri="dffc01c7-d9e7-426b-8b22-128400751d09"/>
    <ds:schemaRef ds:uri="http://www.w3.org/XML/1998/namespace"/>
  </ds:schemaRefs>
</ds:datastoreItem>
</file>

<file path=customXml/itemProps3.xml><?xml version="1.0" encoding="utf-8"?>
<ds:datastoreItem xmlns:ds="http://schemas.openxmlformats.org/officeDocument/2006/customXml" ds:itemID="{6124EC65-0162-4D70-9047-C84F9EED9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41079-a1f9-4b4d-9ec4-d2622ac503be"/>
    <ds:schemaRef ds:uri="dffc01c7-d9e7-426b-8b22-128400751d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Presentacion </vt:lpstr>
      <vt:lpstr>Conceptos 37001</vt:lpstr>
      <vt:lpstr>2. Análisis de Contexto</vt:lpstr>
      <vt:lpstr>3. Estrategias</vt:lpstr>
      <vt:lpstr>4. Instructivo Riesgos </vt:lpstr>
      <vt:lpstr>5. Identificación de Riesgos</vt:lpstr>
      <vt:lpstr>6. Valoración Controles</vt:lpstr>
      <vt:lpstr>7. Mapa Final</vt:lpstr>
      <vt:lpstr>8- Politicas de admiistracion </vt:lpstr>
      <vt:lpstr>9- Matriz de Calor </vt:lpstr>
      <vt:lpstr>Seguimiento 1 Trimestre</vt:lpstr>
      <vt:lpstr>Seguimiento 2 Trimestre</vt:lpstr>
      <vt:lpstr>Seguimiento 3 Trimestre</vt:lpstr>
      <vt:lpstr>Seguimiento 4 Trimestre</vt:lpstr>
      <vt:lpstr>'2. Análisis de Contexto'!Área_de_impresión</vt:lpstr>
      <vt:lpstr>'3.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Angela Aranzazu Montoya</cp:lastModifiedBy>
  <cp:revision/>
  <dcterms:created xsi:type="dcterms:W3CDTF">2021-04-16T16:11:31Z</dcterms:created>
  <dcterms:modified xsi:type="dcterms:W3CDTF">2025-02-14T16:09:25Z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0x010100A85257830A40ED4D81C6C964176025BB</vt:lpwstr>
  </property>
  <property fmtid="{D5CDD505-2E9C-101B-9397-08002B2CF9AE}" pid="3" name="MediaServiceImageTags">
    <vt:lpwstr/>
  </property>
</Properties>
</file>