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hidePivotFieldList="1" defaultThemeVersion="166925"/>
  <mc:AlternateContent xmlns:mc="http://schemas.openxmlformats.org/markup-compatibility/2006">
    <mc:Choice Requires="x15">
      <x15ac:absPath xmlns:x15ac="http://schemas.microsoft.com/office/spreadsheetml/2010/11/ac" url="C:\Users\User\OneDrive - Consejo Superior de la Judicatura\Johana y Marcela\SIGCMA\2025\"/>
    </mc:Choice>
  </mc:AlternateContent>
  <xr:revisionPtr revIDLastSave="0" documentId="13_ncr:1_{58A860BD-A159-49FF-A00C-6C96F8E95382}" xr6:coauthVersionLast="47" xr6:coauthVersionMax="47" xr10:uidLastSave="{00000000-0000-0000-0000-000000000000}"/>
  <bookViews>
    <workbookView xWindow="-120" yWindow="-120" windowWidth="20730" windowHeight="11040" tabRatio="898" xr2:uid="{00000000-000D-0000-FFFF-FFFF00000000}"/>
  </bookViews>
  <sheets>
    <sheet name="1- Presentacion " sheetId="10" r:id="rId1"/>
    <sheet name="Conceptos 37001" sheetId="37" r:id="rId2"/>
    <sheet name="2- Análisis de Contexto " sheetId="14" r:id="rId3"/>
    <sheet name="3- Estrategias" sheetId="15"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 name="Seguimiento 2 Trimestre" sheetId="34" r:id="rId12"/>
    <sheet name="Seguimiento 3 Trimestre" sheetId="35" r:id="rId13"/>
    <sheet name="Seguimiento 4 Trimestre" sheetId="36" r:id="rId14"/>
  </sheets>
  <externalReferences>
    <externalReference r:id="rId15"/>
    <externalReference r:id="rId16"/>
    <externalReference r:id="rId17"/>
    <externalReference r:id="rId18"/>
    <externalReference r:id="rId19"/>
  </externalReferences>
  <definedNames>
    <definedName name="_xlnm.Print_Area" localSheetId="5">'5- Identificación de Riesgos'!$A$1:$N$12</definedName>
    <definedName name="_xlnm.Print_Area" localSheetId="6">'6- Valoración Controles'!$A$1:$V$12</definedName>
    <definedName name="_xlnm.Print_Area" localSheetId="7">'7- Mapa Final'!$A$1:$N$19</definedName>
    <definedName name="Data">'[1]Tabla de Valoración'!$I$2:$L$5</definedName>
    <definedName name="Diseño">'[1]Tabla de Valoración'!$I$2:$I$5</definedName>
    <definedName name="Ejecución">'[1]Tabla de Valoración'!$I$2:$L$2</definedName>
    <definedName name="Posibilidad" localSheetId="2">[2]Hoja2!$H$3:$H$7</definedName>
    <definedName name="Posibilidad" localSheetId="3">[2]Hoja2!$H$3:$H$7</definedName>
    <definedName name="Posibilidad">[2]Hoja2!$H$3:$H$7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28" l="1"/>
  <c r="L18" i="28"/>
  <c r="K18" i="27"/>
  <c r="C16" i="28"/>
  <c r="A39" i="18"/>
  <c r="C40" i="29"/>
  <c r="C39" i="18" s="1"/>
  <c r="B40" i="29"/>
  <c r="B39" i="18" s="1"/>
  <c r="E40" i="29"/>
  <c r="L40" i="29"/>
  <c r="E41" i="29"/>
  <c r="E42" i="29"/>
  <c r="E43" i="29"/>
  <c r="E44" i="29"/>
  <c r="E45" i="29"/>
  <c r="E46" i="29"/>
  <c r="E47" i="29"/>
  <c r="E48" i="29"/>
  <c r="E49" i="29"/>
  <c r="A40" i="29"/>
  <c r="A39" i="36" s="1"/>
  <c r="R19" i="28"/>
  <c r="R17" i="28"/>
  <c r="R16" i="28"/>
  <c r="S15" i="28" s="1"/>
  <c r="L17" i="28"/>
  <c r="L16" i="28"/>
  <c r="J19" i="28"/>
  <c r="K17" i="28" s="1"/>
  <c r="J17" i="28"/>
  <c r="J16" i="28"/>
  <c r="A17" i="28"/>
  <c r="M17" i="27"/>
  <c r="G40" i="29" s="1"/>
  <c r="M15" i="27"/>
  <c r="K17" i="27"/>
  <c r="K19" i="27"/>
  <c r="G17" i="27"/>
  <c r="H17" i="27" s="1"/>
  <c r="C30" i="29"/>
  <c r="C29" i="35" s="1"/>
  <c r="B30" i="29"/>
  <c r="B29" i="36" s="1"/>
  <c r="A30" i="29"/>
  <c r="A29" i="34" s="1"/>
  <c r="E39" i="29"/>
  <c r="E38" i="29"/>
  <c r="E37" i="29"/>
  <c r="E36" i="29"/>
  <c r="E35" i="29"/>
  <c r="E34" i="29"/>
  <c r="E33" i="29"/>
  <c r="E32" i="29"/>
  <c r="E31" i="29"/>
  <c r="L30" i="29"/>
  <c r="E30" i="29"/>
  <c r="A15" i="28"/>
  <c r="A20" i="28"/>
  <c r="A25" i="28"/>
  <c r="R15" i="28"/>
  <c r="L15" i="28"/>
  <c r="A39" i="34" l="1"/>
  <c r="C39" i="34"/>
  <c r="C39" i="35"/>
  <c r="B39" i="35"/>
  <c r="A39" i="35"/>
  <c r="C39" i="36"/>
  <c r="B39" i="36"/>
  <c r="B39" i="34"/>
  <c r="N17" i="27"/>
  <c r="H40" i="29" s="1"/>
  <c r="F40" i="29"/>
  <c r="S17" i="28"/>
  <c r="U17" i="28" s="1"/>
  <c r="K40" i="29" s="1"/>
  <c r="E39" i="35" s="1"/>
  <c r="T17" i="28"/>
  <c r="A29" i="18"/>
  <c r="A29" i="35"/>
  <c r="C29" i="34"/>
  <c r="A29" i="36"/>
  <c r="C29" i="36"/>
  <c r="C29" i="18"/>
  <c r="B29" i="18"/>
  <c r="B29" i="35"/>
  <c r="B29" i="34"/>
  <c r="J15" i="28"/>
  <c r="K15" i="28" s="1"/>
  <c r="K22" i="27"/>
  <c r="K15" i="27"/>
  <c r="K16" i="27"/>
  <c r="G15" i="27"/>
  <c r="H15" i="27" s="1"/>
  <c r="N15" i="27" s="1"/>
  <c r="H30" i="29" s="1"/>
  <c r="C13" i="28"/>
  <c r="G20" i="27"/>
  <c r="H20" i="27" s="1"/>
  <c r="L20" i="27"/>
  <c r="K20" i="27" s="1"/>
  <c r="L21" i="27"/>
  <c r="K21" i="27" s="1"/>
  <c r="L23" i="27"/>
  <c r="K23" i="27" s="1"/>
  <c r="L24" i="27"/>
  <c r="K24" i="27" s="1"/>
  <c r="G25" i="27"/>
  <c r="H25" i="27" s="1"/>
  <c r="L25" i="27"/>
  <c r="L26" i="27"/>
  <c r="K26" i="27" s="1"/>
  <c r="L27" i="27"/>
  <c r="K27" i="27" s="1"/>
  <c r="V17" i="28" l="1"/>
  <c r="M40" i="29" s="1"/>
  <c r="F39" i="36" s="1"/>
  <c r="E39" i="34"/>
  <c r="E39" i="36"/>
  <c r="J40" i="29"/>
  <c r="D39" i="18" s="1"/>
  <c r="E39" i="18"/>
  <c r="T15" i="28"/>
  <c r="F30" i="29"/>
  <c r="G30" i="29"/>
  <c r="U15" i="28"/>
  <c r="K30" i="29" s="1"/>
  <c r="M20" i="27"/>
  <c r="N20" i="27" s="1"/>
  <c r="M25" i="27"/>
  <c r="O25" i="27" s="1"/>
  <c r="K25" i="27"/>
  <c r="F39" i="34" l="1"/>
  <c r="F39" i="18"/>
  <c r="F39" i="35"/>
  <c r="D39" i="34"/>
  <c r="D39" i="36"/>
  <c r="D39" i="35"/>
  <c r="E29" i="36"/>
  <c r="E29" i="34"/>
  <c r="E29" i="35"/>
  <c r="E29" i="18"/>
  <c r="J30" i="29"/>
  <c r="V15" i="28"/>
  <c r="M30" i="29" s="1"/>
  <c r="N25" i="27"/>
  <c r="O20" i="27"/>
  <c r="F29" i="36" l="1"/>
  <c r="F29" i="34"/>
  <c r="F29" i="35"/>
  <c r="F29" i="18"/>
  <c r="D29" i="35"/>
  <c r="D29" i="18"/>
  <c r="D29" i="34"/>
  <c r="D29" i="36"/>
  <c r="A28" i="28"/>
  <c r="I33" i="5" l="1" a="1"/>
  <c r="I37" i="5" s="1"/>
  <c r="I27" i="5" a="1"/>
  <c r="I29" i="5" s="1"/>
  <c r="I22" i="5"/>
  <c r="I21" i="5"/>
  <c r="I30" i="5" l="1"/>
  <c r="I34" i="5"/>
  <c r="I27" i="5"/>
  <c r="I31" i="5"/>
  <c r="I35" i="5"/>
  <c r="I36" i="5"/>
  <c r="I28" i="5"/>
  <c r="I33" i="5"/>
  <c r="E79" i="29"/>
  <c r="E78" i="29"/>
  <c r="E77" i="29"/>
  <c r="E76" i="29"/>
  <c r="E75" i="29"/>
  <c r="E74" i="29"/>
  <c r="E73" i="29"/>
  <c r="E72" i="29"/>
  <c r="E71" i="29"/>
  <c r="L70" i="29"/>
  <c r="E70" i="29"/>
  <c r="C70" i="29"/>
  <c r="C69" i="35" s="1"/>
  <c r="B70" i="29"/>
  <c r="B69" i="35" s="1"/>
  <c r="A70" i="29"/>
  <c r="A69" i="34" s="1"/>
  <c r="B69" i="34" l="1"/>
  <c r="C69" i="34"/>
  <c r="A69" i="36"/>
  <c r="B69" i="36"/>
  <c r="A69" i="18"/>
  <c r="C69" i="36"/>
  <c r="A69" i="35"/>
  <c r="B69" i="18"/>
  <c r="C69" i="18"/>
  <c r="C10" i="28" l="1"/>
  <c r="E14" i="29" l="1"/>
  <c r="E15" i="29"/>
  <c r="E16" i="29"/>
  <c r="E17" i="29"/>
  <c r="E18" i="29"/>
  <c r="E19" i="29"/>
  <c r="E20" i="29"/>
  <c r="E21" i="29"/>
  <c r="E22" i="29"/>
  <c r="E23" i="29"/>
  <c r="E24" i="29"/>
  <c r="E25" i="29"/>
  <c r="E26" i="29"/>
  <c r="E27" i="29"/>
  <c r="E28" i="29"/>
  <c r="E29" i="29"/>
  <c r="E50" i="29"/>
  <c r="E51" i="29"/>
  <c r="E52" i="29"/>
  <c r="E53" i="29"/>
  <c r="E54" i="29"/>
  <c r="E55" i="29"/>
  <c r="E56" i="29"/>
  <c r="E57" i="29"/>
  <c r="E58" i="29"/>
  <c r="E59" i="29"/>
  <c r="E60" i="29"/>
  <c r="E61" i="29"/>
  <c r="E62" i="29"/>
  <c r="E63" i="29"/>
  <c r="E64" i="29"/>
  <c r="E65" i="29"/>
  <c r="E66" i="29"/>
  <c r="E67" i="29"/>
  <c r="E68" i="29"/>
  <c r="E69" i="29"/>
  <c r="L11" i="27"/>
  <c r="K11" i="27" s="1"/>
  <c r="L12" i="27"/>
  <c r="K12" i="27" s="1"/>
  <c r="L13" i="27"/>
  <c r="L14" i="27"/>
  <c r="K14" i="27" s="1"/>
  <c r="L28" i="27"/>
  <c r="L29" i="27"/>
  <c r="K29" i="27" s="1"/>
  <c r="L30" i="27"/>
  <c r="K30" i="27" s="1"/>
  <c r="K13" i="27" l="1"/>
  <c r="M13" i="27"/>
  <c r="K28" i="27"/>
  <c r="M28" i="27"/>
  <c r="C14" i="28"/>
  <c r="C20" i="28"/>
  <c r="C21" i="28"/>
  <c r="C22" i="28"/>
  <c r="C23" i="28"/>
  <c r="C24" i="28"/>
  <c r="C25" i="28"/>
  <c r="C26" i="28"/>
  <c r="C27" i="28"/>
  <c r="C28" i="28"/>
  <c r="C29" i="28"/>
  <c r="C30" i="28"/>
  <c r="L29" i="28" l="1"/>
  <c r="L30" i="28"/>
  <c r="L28" i="28"/>
  <c r="R30" i="28"/>
  <c r="R29" i="28"/>
  <c r="R28" i="28"/>
  <c r="J30" i="28"/>
  <c r="J29" i="28"/>
  <c r="J28" i="28"/>
  <c r="B28" i="28"/>
  <c r="B25" i="28"/>
  <c r="L60" i="29"/>
  <c r="C60" i="29"/>
  <c r="B60" i="29"/>
  <c r="A60" i="29"/>
  <c r="C59" i="36" l="1"/>
  <c r="C59" i="34"/>
  <c r="C59" i="35"/>
  <c r="B59" i="34"/>
  <c r="B59" i="36"/>
  <c r="B59" i="35"/>
  <c r="A59" i="35"/>
  <c r="A59" i="34"/>
  <c r="A59" i="36"/>
  <c r="A59" i="18"/>
  <c r="B59" i="18"/>
  <c r="C59" i="18"/>
  <c r="S28" i="28"/>
  <c r="K28" i="28"/>
  <c r="G70" i="29" l="1"/>
  <c r="U28" i="28" l="1"/>
  <c r="K70" i="29" s="1"/>
  <c r="L26" i="28"/>
  <c r="L27" i="28"/>
  <c r="L21" i="28"/>
  <c r="L22" i="28"/>
  <c r="L23" i="28"/>
  <c r="L24" i="28"/>
  <c r="L14" i="28"/>
  <c r="L11" i="28"/>
  <c r="E69" i="36" l="1"/>
  <c r="E69" i="18"/>
  <c r="E69" i="34"/>
  <c r="E69" i="35"/>
  <c r="F60" i="29"/>
  <c r="G13" i="27"/>
  <c r="H13" i="27" s="1"/>
  <c r="G10" i="27"/>
  <c r="H10" i="27" s="1"/>
  <c r="G60" i="29" l="1"/>
  <c r="H60" i="29"/>
  <c r="B13" i="28" l="1"/>
  <c r="A13" i="28"/>
  <c r="J13" i="28"/>
  <c r="L13" i="28"/>
  <c r="R13" i="28"/>
  <c r="J14" i="28"/>
  <c r="R14" i="28"/>
  <c r="B20" i="28"/>
  <c r="J20" i="28"/>
  <c r="L20" i="28"/>
  <c r="R20" i="28"/>
  <c r="J21" i="28"/>
  <c r="R21" i="28"/>
  <c r="J22" i="28"/>
  <c r="R22" i="28"/>
  <c r="J23" i="28"/>
  <c r="R23" i="28"/>
  <c r="J24" i="28"/>
  <c r="R24" i="28"/>
  <c r="A20" i="29"/>
  <c r="B20" i="29"/>
  <c r="C20" i="29"/>
  <c r="L20" i="29"/>
  <c r="A50" i="29"/>
  <c r="B50" i="29"/>
  <c r="C50" i="29"/>
  <c r="L50" i="29"/>
  <c r="R27" i="28"/>
  <c r="J27" i="28"/>
  <c r="R26" i="28"/>
  <c r="J26" i="28"/>
  <c r="R25" i="28"/>
  <c r="L25" i="28"/>
  <c r="J25" i="28"/>
  <c r="C19" i="35" l="1"/>
  <c r="C19" i="34"/>
  <c r="C19" i="36"/>
  <c r="A19" i="34"/>
  <c r="A19" i="36"/>
  <c r="A19" i="35"/>
  <c r="C49" i="34"/>
  <c r="C49" i="35"/>
  <c r="C49" i="36"/>
  <c r="B19" i="35"/>
  <c r="B19" i="36"/>
  <c r="B19" i="34"/>
  <c r="B49" i="36"/>
  <c r="B49" i="34"/>
  <c r="B49" i="35"/>
  <c r="A49" i="35"/>
  <c r="A49" i="36"/>
  <c r="A49" i="34"/>
  <c r="A49" i="18"/>
  <c r="A19" i="18"/>
  <c r="B19" i="18"/>
  <c r="B49" i="18"/>
  <c r="C19" i="18"/>
  <c r="C49" i="18"/>
  <c r="S20" i="28"/>
  <c r="K20" i="28"/>
  <c r="S13" i="28"/>
  <c r="K13" i="28"/>
  <c r="K25" i="28"/>
  <c r="S25" i="28"/>
  <c r="T25" i="28" l="1"/>
  <c r="J60" i="29" s="1"/>
  <c r="D59" i="35" l="1"/>
  <c r="D59" i="34"/>
  <c r="D59" i="36"/>
  <c r="D59" i="18"/>
  <c r="U25" i="28"/>
  <c r="K60" i="29" s="1"/>
  <c r="E59" i="34" l="1"/>
  <c r="E59" i="35"/>
  <c r="E59" i="36"/>
  <c r="E59" i="18"/>
  <c r="V25" i="28"/>
  <c r="M60" i="29" s="1"/>
  <c r="G28" i="27"/>
  <c r="H28" i="27" s="1"/>
  <c r="F59" i="34" l="1"/>
  <c r="F59" i="35"/>
  <c r="F59" i="36"/>
  <c r="T28" i="28"/>
  <c r="J70" i="29" s="1"/>
  <c r="F70" i="29"/>
  <c r="F59" i="18"/>
  <c r="N28" i="27"/>
  <c r="H70" i="29" s="1"/>
  <c r="T13" i="28"/>
  <c r="F20" i="29"/>
  <c r="N13" i="27"/>
  <c r="H20" i="29" s="1"/>
  <c r="D69" i="36" l="1"/>
  <c r="D69" i="18"/>
  <c r="D69" i="34"/>
  <c r="D69" i="35"/>
  <c r="V28" i="28"/>
  <c r="M70" i="29" s="1"/>
  <c r="T20" i="28"/>
  <c r="F50" i="29"/>
  <c r="O13" i="27"/>
  <c r="G20" i="29"/>
  <c r="U13" i="28"/>
  <c r="K20" i="29" s="1"/>
  <c r="J20" i="29"/>
  <c r="O28" i="27"/>
  <c r="F69" i="34" l="1"/>
  <c r="F69" i="36"/>
  <c r="F69" i="35"/>
  <c r="F69" i="18"/>
  <c r="D19" i="36"/>
  <c r="D19" i="34"/>
  <c r="D19" i="35"/>
  <c r="E19" i="36"/>
  <c r="E19" i="34"/>
  <c r="E19" i="35"/>
  <c r="D19" i="18"/>
  <c r="E19" i="18"/>
  <c r="G50" i="29"/>
  <c r="U20" i="28"/>
  <c r="K50" i="29" s="1"/>
  <c r="V13" i="28"/>
  <c r="M20" i="29" s="1"/>
  <c r="J50" i="29"/>
  <c r="H50" i="29"/>
  <c r="F19" i="35" l="1"/>
  <c r="F19" i="34"/>
  <c r="F19" i="36"/>
  <c r="E49" i="35"/>
  <c r="E49" i="34"/>
  <c r="E49" i="36"/>
  <c r="D49" i="35"/>
  <c r="D49" i="34"/>
  <c r="D49" i="36"/>
  <c r="D49" i="18"/>
  <c r="F19" i="18"/>
  <c r="E49" i="18"/>
  <c r="V20" i="28"/>
  <c r="M50" i="29" s="1"/>
  <c r="A10" i="28"/>
  <c r="B10" i="28"/>
  <c r="F49" i="36" l="1"/>
  <c r="F49" i="34"/>
  <c r="F49" i="35"/>
  <c r="F49" i="18"/>
  <c r="C10" i="29"/>
  <c r="C9" i="36" l="1"/>
  <c r="C9" i="35"/>
  <c r="C9" i="34"/>
  <c r="L12" i="28"/>
  <c r="L10" i="28"/>
  <c r="C11" i="28"/>
  <c r="L10" i="27" l="1"/>
  <c r="M10" i="27" l="1"/>
  <c r="K10" i="27"/>
  <c r="C9" i="18"/>
  <c r="G10" i="29" l="1"/>
  <c r="E11" i="29"/>
  <c r="E12" i="29"/>
  <c r="E13" i="29"/>
  <c r="R11" i="28"/>
  <c r="R12" i="28"/>
  <c r="R10" i="28"/>
  <c r="J11" i="28"/>
  <c r="J12" i="28"/>
  <c r="J10" i="28"/>
  <c r="K10" i="28" l="1"/>
  <c r="S10" i="28"/>
  <c r="U10" i="28" s="1"/>
  <c r="O10" i="27" l="1"/>
  <c r="N10" i="27"/>
  <c r="H10" i="29" s="1"/>
  <c r="T10" i="28"/>
  <c r="V10" i="28" s="1"/>
  <c r="M10" i="29" s="1"/>
  <c r="E10" i="29"/>
  <c r="B10" i="29"/>
  <c r="A10" i="29"/>
  <c r="A9" i="35" l="1"/>
  <c r="A9" i="36"/>
  <c r="A9" i="34"/>
  <c r="B9" i="35"/>
  <c r="B9" i="36"/>
  <c r="B9" i="34"/>
  <c r="F9" i="36"/>
  <c r="F9" i="35"/>
  <c r="F9" i="34"/>
  <c r="B9" i="18"/>
  <c r="F9" i="18"/>
  <c r="A9" i="18"/>
  <c r="L10" i="29" l="1"/>
  <c r="K10" i="29" l="1"/>
  <c r="E9" i="34" l="1"/>
  <c r="E9" i="36"/>
  <c r="E9" i="35"/>
  <c r="E9" i="18"/>
  <c r="F10" i="29" l="1"/>
  <c r="J10" i="29" l="1"/>
  <c r="D9" i="34" l="1"/>
  <c r="D9" i="36"/>
  <c r="D9" i="35"/>
  <c r="D9" i="18"/>
</calcChain>
</file>

<file path=xl/sharedStrings.xml><?xml version="1.0" encoding="utf-8"?>
<sst xmlns="http://schemas.openxmlformats.org/spreadsheetml/2006/main" count="985" uniqueCount="514">
  <si>
    <t xml:space="preserve"> MAPA DE RIESGOS SIGCMA</t>
  </si>
  <si>
    <t>DEPENDENCIA (Unidad misional del CSJ o Unidad de la DEAJ o Seccional o CSJ en caso de despachos judiciales certificados)</t>
  </si>
  <si>
    <t>PROCESO (indique el tipo de proceso si es Estratégico. Misional, Apoyo, Evaluación y Mejora y especifique el nombre del proceso)</t>
  </si>
  <si>
    <t>Apoyo</t>
  </si>
  <si>
    <t>GESTIÓN DE LA SEGURIDAD Y SALUD EN EL TRABAJO</t>
  </si>
  <si>
    <t>CONSEJO SUPERIOR DE LA JUDICATURA</t>
  </si>
  <si>
    <t>DIRECCION EJECUTIVA DE ADMINISTRACION JUDICIAL</t>
  </si>
  <si>
    <t>CONSEJO SECCIONAL DE LA JUDICATURA</t>
  </si>
  <si>
    <t>DIRECCIÓN SECCIONAL DE ADMINISTRACIÓN JUDICIAL</t>
  </si>
  <si>
    <t>DESPACHO JUDICIAL CERTIFICADO</t>
  </si>
  <si>
    <t>FECHA</t>
  </si>
  <si>
    <t>CÓDIGO</t>
  </si>
  <si>
    <t>ELABORÓ</t>
  </si>
  <si>
    <t>REVISÓ</t>
  </si>
  <si>
    <t>APROBÓ</t>
  </si>
  <si>
    <t>F-EVSG-11</t>
  </si>
  <si>
    <t>Líder de Proceso</t>
  </si>
  <si>
    <t xml:space="preserve">Coordinación Nacional SIGCMA </t>
  </si>
  <si>
    <t>Comité Nacional SIGCMA</t>
  </si>
  <si>
    <t>VERSIÓN</t>
  </si>
  <si>
    <t>RIESGOS DE SOBORNO</t>
  </si>
  <si>
    <r>
      <t>La norma ISO37001:2017  define el soborno como: "</t>
    </r>
    <r>
      <rPr>
        <sz val="9"/>
        <color theme="4"/>
        <rFont val="Arial"/>
        <family val="2"/>
      </rPr>
      <t>Oferta</t>
    </r>
    <r>
      <rPr>
        <sz val="9"/>
        <color theme="1"/>
        <rFont val="Arial"/>
        <family val="2"/>
      </rPr>
      <t xml:space="preserve">, </t>
    </r>
    <r>
      <rPr>
        <sz val="9"/>
        <color theme="5"/>
        <rFont val="Arial"/>
        <family val="2"/>
      </rPr>
      <t>promesa</t>
    </r>
    <r>
      <rPr>
        <sz val="9"/>
        <color theme="1"/>
        <rFont val="Arial"/>
        <family val="2"/>
      </rPr>
      <t xml:space="preserve">, </t>
    </r>
    <r>
      <rPr>
        <sz val="9"/>
        <color theme="9"/>
        <rFont val="Arial"/>
        <family val="2"/>
      </rPr>
      <t>entrega</t>
    </r>
    <r>
      <rPr>
        <sz val="9"/>
        <color theme="1"/>
        <rFont val="Arial"/>
        <family val="2"/>
      </rPr>
      <t xml:space="preserve">, </t>
    </r>
    <r>
      <rPr>
        <sz val="9"/>
        <rFont val="Arial"/>
        <family val="2"/>
      </rPr>
      <t>aceptación</t>
    </r>
    <r>
      <rPr>
        <sz val="9"/>
        <color theme="1"/>
        <rFont val="Arial"/>
        <family val="2"/>
      </rPr>
      <t xml:space="preserve"> o </t>
    </r>
    <r>
      <rPr>
        <sz val="9"/>
        <color rgb="FF7030A0"/>
        <rFont val="Arial"/>
        <family val="2"/>
      </rPr>
      <t>solicitud</t>
    </r>
    <r>
      <rPr>
        <sz val="9"/>
        <color theme="1"/>
        <rFont val="Arial"/>
        <family val="2"/>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</si>
  <si>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</si>
  <si>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</si>
  <si>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</si>
  <si>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</si>
  <si>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</si>
  <si>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DIRECCIÓN EJECUTIVA DE ADMINISTRACIÓN JUDICIAL</t>
  </si>
  <si>
    <t xml:space="preserve">PROCESO </t>
  </si>
  <si>
    <t>GESTÓN DE LA SEGURIDAD Y SALUD EN EL TRABAJO</t>
  </si>
  <si>
    <t xml:space="preserve">DEPENDENCIA ADMINISTRATIVA O JUDICIAL CERTIFICADA </t>
  </si>
  <si>
    <t>OBJETIVO DEL PROCESO</t>
  </si>
  <si>
    <t>MAPA DE PROCESOS CONSEJO SUPERIOR DE LA JUDICATURA</t>
  </si>
  <si>
    <t>PROCESOS DEPENDENCIA JUDICIALES CERTIFICADAS</t>
  </si>
  <si>
    <t>Administrar el Sistema de  Gestión de Seguridad y Salud en el Trabajo, para que se garantice la seguridad y la salud en el trabajo de los servidores judiciales, contratistas, judicantes y practicantes, dando cumplimiento al marco normativo y articulados con el Sistema de Gestión de la Calidad, Medio Ambiente y Antisoborno de la Rama Judicial</t>
  </si>
  <si>
    <t>N/A</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</si>
  <si>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</si>
  <si>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</si>
  <si>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</si>
  <si>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</si>
  <si>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</si>
  <si>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</si>
  <si>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</si>
  <si>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 con direccionamientos nuevos que afecten la Seguridad y la Salud de los servidores judiciales.</t>
  </si>
  <si>
    <t>Reglamentación y modelos nacionales e internacionales adaptables como buenas prácticas en el SG-SST</t>
  </si>
  <si>
    <t xml:space="preserve">Cambio de Normatividad y Regulaciones expedidas en relación con Seguridad y Salud en el Trabajo </t>
  </si>
  <si>
    <t>Económicos y Financieros (disponibilidad de capital, liquidez, mercados financieros, desempleo, competencia)</t>
  </si>
  <si>
    <t>Presupuesto insuficiente asignado para la vigencia 2024 al Sistema de Gestion de Gestion de Seguridad y Salud en el Trabajo de la entidad por parte del Ministerio de Hacienda.</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</si>
  <si>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</si>
  <si>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</si>
  <si>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</si>
  <si>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 xml:space="preserve">Afectación a servidores judiciales e infraestructura física de las sedes Judiciales y Administrativas por causa del riesgo público, tales como: conflicto armado de las regiones, asonadas, atracos, robos o hurtos, extorsiones y secuestros </t>
  </si>
  <si>
    <t>Incremento de la credibilidad, confianza y mejora en las prácticas de seguridad y salud de los servidores judiciales</t>
  </si>
  <si>
    <t>Afectación a servidores judiciales a causa de amenazas, insultos o agresiones por parte de los usuarios de justicia cuando se realizan diligencias dentro o fuera de las sedes judiciales</t>
  </si>
  <si>
    <t>Aprovechamiento de nuevas metodologías con base en investigaciones y estudios para la prevención de accidentes de trabajo, enfermedades laborales y PVE.</t>
  </si>
  <si>
    <t>Afectación a servidores judiciales a causa de pandemias y sus variantes.</t>
  </si>
  <si>
    <t>Visibilizacion de los actores no formales (Grupos y minorías Indígenas, género) mediante las actividades desarrolladas por el Sistema de Gestión de Seguridad y Salud en el Trabajo</t>
  </si>
  <si>
    <t>Tecnológicos (desarrollo digital, avances en tecnología, acceso a sistemas de información externos, gobierno en línea)</t>
  </si>
  <si>
    <t>Pérdida o hackeo de información derivada de ataques cibernéticos</t>
  </si>
  <si>
    <t>Aprovechamiento de actividades y herramientas tecnológicas disponibles con los diferentes aliados estratégicos (Administradora de Riesgos Laborales, Cajas de Compensación Familiar, Entidades Promotoras de Salud, Corredor de seguros, entre otros)</t>
  </si>
  <si>
    <t>Indisponibilidad y/o colapso de la infraestructura tecnológica (servicios de internet, actualizaciones de software, entre otros)</t>
  </si>
  <si>
    <t>Desarrollo de alianzas estratégicas para el fortalecimiento de las actividades del SG-SST, a través de las TICs y de herramientas de inteligencia artificial</t>
  </si>
  <si>
    <t xml:space="preserve">Afectación en la implementación del Sistema de Gestión de seguridad y salud en el trabajo por conectividad </t>
  </si>
  <si>
    <t>Legales y reglamentarios (estándares nacionales, internacionales, regulación)</t>
  </si>
  <si>
    <t>Excesiva reglamentación y cambios permanentes de los requisitos legales y otros requisitos.</t>
  </si>
  <si>
    <t xml:space="preserve">Actualización del marco normativo que mejore las condiciones de trabajo de la entidad. </t>
  </si>
  <si>
    <t>Ambientales (emisiones y residuos, energía, catástrofes naturales, desarrollo sostenible)</t>
  </si>
  <si>
    <t>Aumento de los impactos ambientales negativos por pandemias y eventos climáticos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</si>
  <si>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</si>
  <si>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</si>
  <si>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</si>
  <si>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</si>
  <si>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</si>
  <si>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Plan Sectorial de Desarrollo de la Rama Judicial que contempla proyectos en seguridad y salud en el trabajo</t>
  </si>
  <si>
    <t>Falta de socialización de estrategias con las dependencias para fomentar el trabajo colaborativo</t>
  </si>
  <si>
    <t>Demora en la aprobación de documentos del proceso de SG-SST por parte del SIGCMA</t>
  </si>
  <si>
    <t>Participación en los esquemas que se encuentra certificados la Rama Judicial por parte del SIGCMA: Sellos SAFE &amp; HEALTHY, antisoborno y ambiental.</t>
  </si>
  <si>
    <t>Definición de roles y responsabilidades de todos los niveles de la Rama Judicial en el Sistema de Gestión de Seguridad y Salud en el Trabajo</t>
  </si>
  <si>
    <t>Encuentros nacionales y regionales de COPASST, Comité de Convivencia Laboral, coordinadores del SG-SST y Brigadas de emergencia.</t>
  </si>
  <si>
    <t>Se cuenta con un equipo de trabajo liderado por la Dirección Administrativa del SG-SST, Coordinación Nacional del SG-SST, apoyado por los responsables de seguridad y salud en el trabajo del Nivel Central, Seccionales y Coordinaciones Administrativas, así mismo, tiene el apoyo técnico y logístico de contratistas, asesores del Corredor de Seguros y Administradora de Riesgos Laborales (ARL)</t>
  </si>
  <si>
    <t>Manual de requisitos del SG-SST para contratación actualizado</t>
  </si>
  <si>
    <t>Recursos financieros (presupuesto de funcionamiento, recursos de inversión</t>
  </si>
  <si>
    <t>Asignación insuficiente de recursos para Seguridad y Salud en el Trabajo</t>
  </si>
  <si>
    <t xml:space="preserve">Demora en la ejecución de recursos de inversión y funcionamiento </t>
  </si>
  <si>
    <t>Personal (competencia del personal, disponibilidad, suficiencia, seguridad y salud  en el trabajo)</t>
  </si>
  <si>
    <t>Dificultad en la participación de los servidores judiciales en actividades, capacitaciones, sensibilizaciones, cursos, talleres, diplomados, entre otros</t>
  </si>
  <si>
    <t>Desarrollo y fortalecimiento de competencias de los Responsables del SG-SST de Nivel Central, Seccionales y Coordinaciones Administrativas.</t>
  </si>
  <si>
    <r>
      <rPr>
        <sz val="11"/>
        <color rgb="FF595959"/>
        <rFont val="Arial"/>
        <family val="2"/>
      </rPr>
      <t>Afectación de la salud de los servidores judiciales  a causa de la extensión en los horarios laborales de teletrabajo y presencial</t>
    </r>
  </si>
  <si>
    <t>Participación en los espacios de sensibilización en seguridad y salud en el trabajo como el Día SIGCMA</t>
  </si>
  <si>
    <t xml:space="preserve">Dificultad en el proceso de inducción y reinducción de los servidores judiciales, judicantes y contratistas debido a la constante rotación </t>
  </si>
  <si>
    <t>Resistencia por parte de algunos servidores judiciales a participar en actividades de Seguridad y Salud en el Trabajo</t>
  </si>
  <si>
    <t>Proceso (capacidad, diseño, ejecución, proveedores, entradas, salidas, gestión del conocimiento)</t>
  </si>
  <si>
    <t>Debilidad en el control y seguimiento a los requisitos de seguridad y salud en el trabajo que deben cumplir los proveedores y contratistas.</t>
  </si>
  <si>
    <t>Seguimiento de las recomendaciones médico laborales emitidas por la EPS y ARL liderado por la Dirección Administrativa responsable del SG-SST de la Unidad de Recursos Humanos de la Dirección Ejecutiva de Administración Judicial</t>
  </si>
  <si>
    <t xml:space="preserve">Demora en los cierres de los planes de acción resultantes de hallazgos de las inspecciones de seguridad y salud en el trabajo </t>
  </si>
  <si>
    <t>Mesas de seguimiento administrativo con las entidades de seguridad social para el seguimiento de casos críticos de accidentes de trabajo y comunes y enfermedad laborales y comunes</t>
  </si>
  <si>
    <t xml:space="preserve">Tecnológicos </t>
  </si>
  <si>
    <t>Debilidad en la ejecución de la plataforma tecnológica a nivel nacional de software y hardware en las sedes administrativas y judiciales (Efinómina modulo SG-SST)</t>
  </si>
  <si>
    <t>Accesibilidad a nuevas herramientas virtuales, que facilitan el acceso a la información, la optimización del tiempo, contribuyen a la disminución de los consumos de papel para ampliar la cobertura en prevención y promoción de los riesgos laborales</t>
  </si>
  <si>
    <t xml:space="preserve">Fallas de conectividad para la realización de las actividades </t>
  </si>
  <si>
    <t>Deficiencia en el mantenimiento de la pagina web de la Rama Judicial</t>
  </si>
  <si>
    <t xml:space="preserve">Documentación (actualización, coherencia, aplicabilidad) </t>
  </si>
  <si>
    <t>Debilidad en la estandarización y socialización de tablas de retención documental</t>
  </si>
  <si>
    <t>Documentos estandarizados para la implementación del SG-SST a nivel nacional como: Manuales, Programas, Procedimientos, Instructivos y formatos con la aprobación del SIGCMA, publicados en la pagina web de la Rama Judicial con acceso a todas las partes interesadas.</t>
  </si>
  <si>
    <t>Infraestructura física (suficiencia, comodidad)</t>
  </si>
  <si>
    <t>Sedes Judiciales arrendadas, en comodato y propias que no cuentan con las condiciones locativas mínimas y de seguridad, para los servidores judiciales, contratistas, personas con movilidad reducida y usuarios de la justicia según la normatividad vigente debido a la deficiencia en el cierre eficaz de  acciones para los hallazgos identificados.</t>
  </si>
  <si>
    <t>Seguimiento al cierre de los hallazgos presentados en las inspecciones integrales de seguridad realizadas a cada una de las sedes.</t>
  </si>
  <si>
    <t xml:space="preserve">Falta de modernización y mantenimiento del mobiliario que impactan las condiciones de salud de los servidores judiciales </t>
  </si>
  <si>
    <t>Elementos de trabajo (papel, equipos, herramientas)</t>
  </si>
  <si>
    <t xml:space="preserve">Equipos y elementos de trabajo desactualizados y/o insuficientes </t>
  </si>
  <si>
    <t>Uso adecuado de los elementos de trabajo</t>
  </si>
  <si>
    <t xml:space="preserve">Asignación de elementos de protección personal por tipo de actividades </t>
  </si>
  <si>
    <t>Comunicación Interna (canales utilizados y su efectividad, flujo de la información necesaria para el desarrollo de las actividades)</t>
  </si>
  <si>
    <t>Desaprovechamiento de canales de comunicaciones, para generar mayor información a las partes interesadas</t>
  </si>
  <si>
    <t>Fortalecimiento de la página web institucional y mecanismos de comunicación</t>
  </si>
  <si>
    <t>Uso adecuado del micrositio asignado al Sistema de Gestion de Seguridad y salud en el Trabajo.</t>
  </si>
  <si>
    <t xml:space="preserve">Uso de correos electrónicos para socialización de información de seguridad y salud en el trabajo </t>
  </si>
  <si>
    <t xml:space="preserve">Uso del aplicativo SIGOBIUS para socialización de documentos internos y externos en seguridad y salud en el trabajo </t>
  </si>
  <si>
    <t>Reconocimiento de la imagen corporativa y los logos en los cuales se encuentra certificada la Rama Judicial</t>
  </si>
  <si>
    <t>Fortalecimiento para el tratamiento de PQRS</t>
  </si>
  <si>
    <t>Ambientales</t>
  </si>
  <si>
    <t>Desconocimiento del Plan de Gestión Ambiental que aplica para la Rama Judicial Acuerdo PSAA14-10160</t>
  </si>
  <si>
    <t>Disminución en el uso de papel, toners y demás elementos de oficina al implementar el uso de medios tecnológicos</t>
  </si>
  <si>
    <t>Falta en la separación adecuada de residuos en la fuente </t>
  </si>
  <si>
    <t>Participación virtual es los espacios de sensibilización ambiental, como el Día SIGCMA</t>
  </si>
  <si>
    <t>Desconocimiento por parte de los brigadistas, servidores judiciales y contratistas de las acciones necesarias para actuar ante una emergencia ambiental</t>
  </si>
  <si>
    <t>Participar la certificación de Sellos SAFE &amp; HEALTHY en ambiental</t>
  </si>
  <si>
    <t>Implementación de buenas prácticas tendientes a la protección del medio ambiente</t>
  </si>
  <si>
    <t xml:space="preserve"> </t>
  </si>
  <si>
    <t>CÓDIGO
F-ESG-10</t>
  </si>
  <si>
    <t xml:space="preserve">ELABORÓ
LIDER DEL PROCESO </t>
  </si>
  <si>
    <t xml:space="preserve">REVISÓ
COORDINACIÓN NACIONAL DEL SIGCMA </t>
  </si>
  <si>
    <t>APROBÓ
COMITÉ NACIONAL DEL SIGCMA</t>
  </si>
  <si>
    <t>VERSIÓN
02</t>
  </si>
  <si>
    <t>FECHA
06/11/2023</t>
  </si>
  <si>
    <t>FECHA
12/12/2023</t>
  </si>
  <si>
    <t>FECHA
13/12/2023</t>
  </si>
  <si>
    <t>ESTRATEGIAS</t>
  </si>
  <si>
    <t>ESTRATEGIAS  DOFA</t>
  </si>
  <si>
    <t>ESTRATEGIA/ACCIÓN/ PROYECTO</t>
  </si>
  <si>
    <t xml:space="preserve">GESTIONA </t>
  </si>
  <si>
    <t xml:space="preserve">DOCUMENTADA EN </t>
  </si>
  <si>
    <t>A</t>
  </si>
  <si>
    <t>O</t>
  </si>
  <si>
    <t>D</t>
  </si>
  <si>
    <t>F</t>
  </si>
  <si>
    <t>1,2,12</t>
  </si>
  <si>
    <t>Matriz de riesgos</t>
  </si>
  <si>
    <t>2. Planear, gestionar y ejecutar actividades en pro de la seguridad y salud en el trabajo de la población judicial de acuerdo al presupuesto asignado</t>
  </si>
  <si>
    <t>3,4,5</t>
  </si>
  <si>
    <t>3. Fortalecer la identificación de peligros, evaluación y valoración de riesgos, amenazas, análisis de vulnerabilidad, acciones para la prevención, mitigación, atención y respuesta ante las emergencias</t>
  </si>
  <si>
    <t>6,7,8,13,14</t>
  </si>
  <si>
    <t>2,3,15,16,17</t>
  </si>
  <si>
    <t>Matriz de oportunidades</t>
  </si>
  <si>
    <t>6,7,8,9</t>
  </si>
  <si>
    <t>4,5,6,7,9,10</t>
  </si>
  <si>
    <t>6. Implementar mecanismos para el seguimiento y la retroalimentación de las partes interesadas</t>
  </si>
  <si>
    <t>7. Actualizar y capacitar a los encargados de SG-SST en el manejo de tablas de retención documental (TRD)</t>
  </si>
  <si>
    <t>8. Hacer uso de la información y de las herramientas tecnológicas dispuestas por la entidad</t>
  </si>
  <si>
    <t>9,10,11</t>
  </si>
  <si>
    <t>12,13,14</t>
  </si>
  <si>
    <t>13,18,19,20,21,24,27</t>
  </si>
  <si>
    <t>1,2,3</t>
  </si>
  <si>
    <t>Matriz Mapa de Riesgos</t>
  </si>
  <si>
    <t>Orientaciones Generales</t>
  </si>
  <si>
    <r>
      <t xml:space="preserve">Antes de iniciar con el diligenciamiento de la información en la matriz, se requiere haber efectuado el análisis DOFA (Hoja 1. Análisis de Contexto)  y revisado todos los elementos del proceso: </t>
    </r>
    <r>
      <rPr>
        <b/>
        <sz val="9"/>
        <rFont val="Arial"/>
        <family val="2"/>
      </rPr>
      <t xml:space="preserve"> objetivo, alcance, actividades, y en especial los productos y servicios que entrega.</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</si>
  <si>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</si>
  <si>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</si>
  <si>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</si>
  <si>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</si>
  <si>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</si>
  <si>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</si>
  <si>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</si>
  <si>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(Ver caracterización del proceso)</t>
  </si>
  <si>
    <t>Alcance</t>
  </si>
  <si>
    <t>Diligenciar el alcance del proceso.(Ver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</si>
  <si>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</si>
  <si>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</si>
  <si>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</si>
  <si>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</si>
  <si>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</si>
  <si>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</si>
  <si>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</si>
  <si>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</si>
  <si>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</si>
  <si>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proyectar de acuerdo con el conocimiento que se tiene del proceso.</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</si>
  <si>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</si>
  <si>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</si>
  <si>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</si>
  <si>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Políticas </t>
  </si>
  <si>
    <t>PROBABILIDAD</t>
  </si>
  <si>
    <t xml:space="preserve">La hoja valora la probabilidad de acuerdo con los criterio definidos en la Hoja 8. Políticas de Administración 
La hoja valora la probabilidad de acuerdo con los criterio definidos en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</si>
  <si>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</si>
  <si>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</si>
  <si>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</si>
  <si>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</si>
  <si>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</si>
  <si>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</si>
  <si>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</si>
  <si>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</si>
  <si>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</si>
  <si>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Probabilidad inherente por probabilidad residual </t>
  </si>
  <si>
    <r>
      <rPr>
        <b/>
        <sz val="9"/>
        <rFont val="Arial"/>
        <family val="2"/>
      </rPr>
      <t>NOTA</t>
    </r>
    <r>
      <rPr>
        <sz val="9"/>
        <rFont val="Arial"/>
        <family val="2"/>
      </rPr>
      <t>: Si desea adicionar mas riesgos, copie las filas del riesgo anterior. No modifique las formulas</t>
    </r>
  </si>
  <si>
    <r>
      <t xml:space="preserve"> - </t>
    </r>
    <r>
      <rPr>
        <b/>
        <sz val="9"/>
        <rFont val="Arial"/>
        <family val="2"/>
      </rPr>
      <t xml:space="preserve"> Hoja 5 Valoración Controles:</t>
    </r>
    <r>
      <rPr>
        <sz val="9"/>
        <rFont val="Arial"/>
        <family val="2"/>
      </rPr>
      <t xml:space="preserve"> Información pertinente referente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</si>
  <si>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</si>
  <si>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</si>
  <si>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</si>
  <si>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</si>
  <si>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</si>
  <si>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</si>
  <si>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están  asociadas a los factores: personal, recursos, sistema de información procedimientos, etc., relacionados en el DOFA, si encuentra causas adicionales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</si>
  <si>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</si>
  <si>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</si>
  <si>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</si>
  <si>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</si>
  <si>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</si>
  <si>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</si>
  <si>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</si>
  <si>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</si>
  <si>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</si>
  <si>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</si>
  <si>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</si>
  <si>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</si>
  <si>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</si>
  <si>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</si>
  <si>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</si>
  <si>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</si>
  <si>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</si>
  <si>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</si>
  <si>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</si>
  <si>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</si>
  <si>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 </t>
    </r>
    <r>
      <rPr>
        <b/>
        <sz val="9"/>
        <rFont val="Arial"/>
        <family val="2"/>
      </rPr>
      <t xml:space="preserve"> Hoja7  Mapa Final</t>
    </r>
    <r>
      <rPr>
        <sz val="9"/>
        <rFont val="Arial"/>
        <family val="2"/>
      </rPr>
      <t>. Resumen del análisis de riesgo inherente , riesgo residual y tratamiento a ejecutar</t>
    </r>
  </si>
  <si>
    <r>
      <t xml:space="preserve"> - </t>
    </r>
    <r>
      <rPr>
        <b/>
        <sz val="9"/>
        <rFont val="Arial"/>
        <family val="2"/>
      </rPr>
      <t xml:space="preserve"> Hoja 7 Tabla de Clasificación Riesgo: </t>
    </r>
    <r>
      <rPr>
        <sz val="9"/>
        <rFont val="Arial"/>
        <family val="2"/>
      </rPr>
      <t>Tabla referente para todos los cálculos (no se diligencia)</t>
    </r>
  </si>
  <si>
    <r>
      <t xml:space="preserve"> - </t>
    </r>
    <r>
      <rPr>
        <b/>
        <sz val="9"/>
        <rFont val="Arial"/>
        <family val="2"/>
      </rPr>
      <t xml:space="preserve"> Hoja 8 Políticas de administración. </t>
    </r>
    <r>
      <rPr>
        <sz val="9"/>
        <rFont val="Arial"/>
        <family val="2"/>
      </rPr>
      <t>Se establecen los criterios de probabilidad e impacto (según apetito y tolerancia de riesgo)</t>
    </r>
  </si>
  <si>
    <r>
      <t xml:space="preserve"> - </t>
    </r>
    <r>
      <rPr>
        <b/>
        <sz val="9"/>
        <rFont val="Arial"/>
        <family val="2"/>
      </rPr>
      <t xml:space="preserve"> Hoja 9 Matriz de Calor :  </t>
    </r>
    <r>
      <rPr>
        <sz val="9"/>
        <rFont val="Arial"/>
        <family val="2"/>
      </rPr>
      <t>Criterios  según política para el tratamiento de riesgos acorde con su evaluación</t>
    </r>
  </si>
  <si>
    <r>
      <t xml:space="preserve"> -  </t>
    </r>
    <r>
      <rPr>
        <b/>
        <sz val="9"/>
        <rFont val="Arial"/>
        <family val="2"/>
      </rPr>
      <t>Hoja 10 a la 13 Seguimientos Trimestrales</t>
    </r>
    <r>
      <rPr>
        <sz val="9"/>
        <rFont val="Arial"/>
        <family val="2"/>
      </rPr>
      <t>: En estas hojas de cálculo se realiza el seguimiento trimestral a las acciones formuladas para gestionar  los riesgos residuales</t>
    </r>
  </si>
  <si>
    <t>Proceso:</t>
  </si>
  <si>
    <t>Objetivo:</t>
  </si>
  <si>
    <t>Alcance:</t>
  </si>
  <si>
    <t>Nivel Nacional</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</si>
  <si>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</si>
  <si>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</si>
  <si>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</si>
  <si>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</si>
  <si>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</si>
  <si>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</si>
  <si>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</si>
  <si>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</si>
  <si>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</si>
  <si>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</si>
  <si>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</si>
  <si>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</si>
  <si>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</si>
  <si>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</si>
  <si>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</si>
  <si>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</si>
  <si>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</si>
  <si>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</si>
  <si>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</si>
  <si>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1. Desconocimiento de los requisitos legales para la implementación del SG-SST</t>
  </si>
  <si>
    <t>Afectación Económica</t>
  </si>
  <si>
    <t>Afectación al presupuesto  en un valor  &lt;1% y ≥5%.</t>
  </si>
  <si>
    <t>2. Insuficientes recursos técnicos, humanos y financieros para la implementación del SG-SST</t>
  </si>
  <si>
    <t>Afectación de reputacion,imagén,  credibilidad, satisfacción de usuarios y PI</t>
  </si>
  <si>
    <t xml:space="preserve">De la entidad y sector justicia a nivel nacional </t>
  </si>
  <si>
    <t>Incumplimiento de las metas establecidas</t>
  </si>
  <si>
    <t>Incumplimiento del 60% de los indicadores del proceso</t>
  </si>
  <si>
    <t>Incumplimiento del 40% de los indicadores del proceso</t>
  </si>
  <si>
    <t xml:space="preserve">Aumento de Accidentes de trabajo y enfermedades laborales o salud pública </t>
  </si>
  <si>
    <t>Recibir dádivas o beneficios a nombre propio o de terceros para  desviar recursos, no presentar o presentar reportes con información no veraz</t>
  </si>
  <si>
    <t xml:space="preserve">Se favorece indebidamente a un servidor judicial a través de la validación del  reporte de accidentes de trabajo ante la Administradora de Riesgos Laborales </t>
  </si>
  <si>
    <t>1. Insuficientes programas de capacitación para la toma de conciencia debido al desconocimiento de la ley antisoborno (ISO 37001:2016), Plan Anticorrupción y  de los  valores y principios propios de la entidad</t>
  </si>
  <si>
    <t xml:space="preserve">De la entidad y sector justicia a nivel internacional </t>
  </si>
  <si>
    <t xml:space="preserve">PARA LOS RIESGOS DE CORRUPCIÓN POR POLÍTICA EL IMPACTO SIEMPRE SERÁ MAYOR O CATASTRÓFICO Y SU REDACCÓN  DEBE CONSERVAR EL MODELO PROPUESTO </t>
  </si>
  <si>
    <t>2. Desconocimiento y no aplicación del Código de Ética y Buen Gobierno</t>
  </si>
  <si>
    <t>3. Carencia de compromiso  y transparencia de los servidores judiciales</t>
  </si>
  <si>
    <t>4. Deficiencia de  controles en el trámite  de los documentos</t>
  </si>
  <si>
    <t xml:space="preserve">5. No aplicación adecuada de los procedimientos de control </t>
  </si>
  <si>
    <t>1. Falta de ética de los servidores públicos (Debilidades en principios y valores)</t>
  </si>
  <si>
    <t>2. Falta de ética de terceros interesados  (Debilidades principios y valores)</t>
  </si>
  <si>
    <t>3. Debilidades en los controles de los procedimientos de estructuración de los procesos de contratación</t>
  </si>
  <si>
    <t>Ofrecer, prometer y entregar, aceptar o solicitar una ventaja indebida  para influir o direccionar en la aprobación de accidentes de trabajo ante la Administradora de Riesgos Laborales, para satisfacer un interés personal, de manera directa , indirecta o interpuesta por otras personas</t>
  </si>
  <si>
    <t xml:space="preserve">Cuando se favorece indebidamente a un servidor judicial a través de la validación del  reporte de accidentes de trabajo ante la Administradora de Riesgos Laborales </t>
  </si>
  <si>
    <t>1. Falta de ética de los servidores judiciales (Debilidades en principios y valores)</t>
  </si>
  <si>
    <t>3. Debilidades en los controles de los procedimientos de reporte de incidentes y accidentes de trabajo y de Investigación de incidentes y accidentes de trabajo</t>
  </si>
  <si>
    <t>EVALUACIÓN DE RIESGO - VALORACIÓN DE LOS CONTROLES</t>
  </si>
  <si>
    <t>EVALUACIÓN DEL RIESGO - NIVEL DEL RIESGO RESIDUAL</t>
  </si>
  <si>
    <t xml:space="preserve">RIESGO </t>
  </si>
  <si>
    <t>No. Control</t>
  </si>
  <si>
    <t>Criterios para valorar la eficacia de  los controles preventivos</t>
  </si>
  <si>
    <t>Criterios para  valorar la eficacia de los controles correctivos</t>
  </si>
  <si>
    <t>RIESGO RESIDUAL</t>
  </si>
  <si>
    <t>¿Está establecida la frecuencia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</si>
  <si>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</si>
  <si>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</si>
  <si>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</si>
  <si>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</si>
  <si>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</si>
  <si>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</si>
  <si>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Eficacia del control </t>
  </si>
  <si>
    <t>Zona Riesgo Residual</t>
  </si>
  <si>
    <t>SI</t>
  </si>
  <si>
    <t>Aseguradora: Administradora de Riesgos Laborales (ARL)
Pólizas de calidad y cumplimiento</t>
  </si>
  <si>
    <t>Acciones de respuesta ante noticias que afectan la imagen de la entidad</t>
  </si>
  <si>
    <t>NO</t>
  </si>
  <si>
    <t xml:space="preserve">Análisis de indicadores y acciones de mejoramiento </t>
  </si>
  <si>
    <t>Seguimiento de los reportes de AT y el presentados con base en cada uno de los procedimientos establecidos, asi como la ejecución de cada acción necesaria para cerrar correctamente el caso</t>
  </si>
  <si>
    <t>Aseguradora: Administradora de Riesgos Laborales (ARL)
Aseguradora de riesgos 
Pólizas de calidad y cumplimiento</t>
  </si>
  <si>
    <t>Asistencia a capacitaciones por parte del equipo de trabajo en cuanto a la norma ISO 37001 asi mismo se verifica el cumplimiento de los numerales de la norma.</t>
  </si>
  <si>
    <t>Cumplimiento de la normatividad vigente y de los procedimiebtos establecidos por la entidad garantizando una correcta y transparente ejecución de actividades</t>
  </si>
  <si>
    <t xml:space="preserve">Administrar el SIstema de  Gestión de Seguridad y Salud en el Trabajo, para que se garantice la seguridad y la salud en el trabajo de los servidores judiciales, contratistas, judicantes y practicantes, dando cumplmiento al marco normativo y articulados con el Sistema de Gestión de la Calidad, Medio Ambiente y Antisoborno de la Rama Judicial. </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</si>
  <si>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</si>
  <si>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</si>
  <si>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</si>
  <si>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</si>
  <si>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</si>
  <si>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</si>
  <si>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</si>
  <si>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</si>
  <si>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</si>
  <si>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</si>
  <si>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</si>
  <si>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</si>
  <si>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</si>
  <si>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Aceptar el riesgo</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</si>
  <si>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</si>
  <si>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</si>
  <si>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</si>
  <si>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</si>
  <si>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</si>
  <si>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</si>
  <si>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</si>
  <si>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</si>
  <si>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</si>
  <si>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</si>
  <si>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</si>
  <si>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</si>
  <si>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</si>
  <si>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</si>
  <si>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</si>
  <si>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</si>
  <si>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</si>
  <si>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</si>
  <si>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</si>
  <si>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</si>
  <si>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</si>
  <si>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</si>
  <si>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</si>
  <si>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 xml:space="preserve">De un área del nivel central, seccional o despacho judicial </t>
  </si>
  <si>
    <t>Menor</t>
  </si>
  <si>
    <t xml:space="preserve">De la entidad, seccional, despachos a nivel local o municipal </t>
  </si>
  <si>
    <t>Moderado</t>
  </si>
  <si>
    <t xml:space="preserve">De la entidad, seccional, despachos a nivel departamental </t>
  </si>
  <si>
    <t>Mayor</t>
  </si>
  <si>
    <t>Interrupción o afectación en la prestación del servicio judicial</t>
  </si>
  <si>
    <t>Catastrófico</t>
  </si>
  <si>
    <t>Afectación al presupuesto en un valor ≥0,5%.</t>
  </si>
  <si>
    <t>Afectación al presupuesto en un valor &lt;0,5% y ≥1%.</t>
  </si>
  <si>
    <t>Afectación al  presupuesto en un valor  &lt;5% y  ≥20%.</t>
  </si>
  <si>
    <t>Afectación al presupuesto en un valor ≥50%.</t>
  </si>
  <si>
    <t>Incumplimiento del 20% de los indicadores del proceso</t>
  </si>
  <si>
    <t>Incumplimiento del 80% de los indicadores del proceso</t>
  </si>
  <si>
    <t>Incumplimiento del 100% de los indicadores del proceso</t>
  </si>
  <si>
    <t xml:space="preserve">Entre  0 a 48 horas habiles al año </t>
  </si>
  <si>
    <t xml:space="preserve">Entre 49 a 96 horas  habiles al año  </t>
  </si>
  <si>
    <t xml:space="preserve">Entre  97 a 144 horas   habiles al año  </t>
  </si>
  <si>
    <t>Entre  145 a 192 horas  hábiles al año</t>
  </si>
  <si>
    <t xml:space="preserve">Entre e 193 a 240 horas  habiles al año   </t>
  </si>
  <si>
    <t xml:space="preserve">     El riesgo afecta la imagen de la entidad con algunos usuarios de relevancia frente al logro de los objetivos</t>
  </si>
  <si>
    <t>Interrupción o afectación en la prestación del servicio administrativo</t>
  </si>
  <si>
    <t>Entre 0 a 96 horas habiles al año  o afectación minima</t>
  </si>
  <si>
    <t>Entre e 97 a 192 horas  habiles al año o afectación baja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</si>
  <si>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</si>
  <si>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</si>
  <si>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</si>
  <si>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</si>
  <si>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</si>
  <si>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</si>
  <si>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</si>
  <si>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</si>
  <si>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9- </t>
  </si>
  <si>
    <t>Impacto</t>
  </si>
  <si>
    <t>Tratamiento</t>
  </si>
  <si>
    <t>Muy Alta
5</t>
  </si>
  <si>
    <t>Extremo</t>
  </si>
  <si>
    <t>Evitar,Reducir (Compartir),Reducir(Mitigar)</t>
  </si>
  <si>
    <t>Evitar</t>
  </si>
  <si>
    <t>Alta
4</t>
  </si>
  <si>
    <t>Alto</t>
  </si>
  <si>
    <t>Reducir (Compartir),Reducir(Mitigar), Evitar</t>
  </si>
  <si>
    <t>Reducir (Mitigar)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</si>
  <si>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</si>
  <si>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</si>
  <si>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</si>
  <si>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</si>
  <si>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</si>
  <si>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</si>
  <si>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</si>
  <si>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</si>
  <si>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</si>
  <si>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</si>
  <si>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</si>
  <si>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</si>
  <si>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</si>
  <si>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</si>
  <si>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</si>
  <si>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</si>
  <si>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</si>
  <si>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</si>
  <si>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</si>
  <si>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</si>
  <si>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</si>
  <si>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</si>
  <si>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</si>
  <si>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</si>
  <si>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</si>
  <si>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</si>
  <si>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</si>
  <si>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</si>
  <si>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</si>
  <si>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</si>
  <si>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</si>
  <si>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</si>
  <si>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</si>
  <si>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</si>
  <si>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</si>
  <si>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</si>
  <si>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</si>
  <si>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</si>
  <si>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Administrar el SIstema de  Gestión de Seguridad y Salud en el Trabajo, para que se garantice la seguridad y la salud en el trabajo de los servidores judiciales, contratistas, judicantes y practicantes, dando cumplmiento al marco normativo y articulados con el Sistema de Gestión de la Calidad, Medio Ambiente y Antisoborno de la Rama Judicial</t>
  </si>
  <si>
    <t xml:space="preserve">IDENTIFICACIÓN DEL RIESGO </t>
  </si>
  <si>
    <t>VALORACION RIESGO RESIDUAL</t>
  </si>
  <si>
    <t>OPCION DE MANEJO</t>
  </si>
  <si>
    <t>ACTIVIDADES</t>
  </si>
  <si>
    <t>PROCESO LIDER</t>
  </si>
  <si>
    <t>FECHA DE LA ACTIVIDAD</t>
  </si>
  <si>
    <t>ANÁLISIS DEL RESULTADO FINAL 
1 TRIMESTRE</t>
  </si>
  <si>
    <t xml:space="preserve">IMPACTO </t>
  </si>
  <si>
    <t>NIVEL</t>
  </si>
  <si>
    <t>CENTRAL</t>
  </si>
  <si>
    <t>SECCIONAL</t>
  </si>
  <si>
    <t xml:space="preserve"> INICIO
DIA/MES/AÑO</t>
  </si>
  <si>
    <t>FIN 
DIA/MES/AÑO</t>
  </si>
  <si>
    <r>
      <t xml:space="preserve">El responsable del diseño e implementación del SG-SST  mensualmente  identifica y actualiza la matriz de requisitos legales  conforme en los lineamientos del P-SST-02. Procedimiento de identificación y evaluación de requisitos legales en SG-SST y envia a las seccionales para su implemetación.
</t>
    </r>
    <r>
      <rPr>
        <sz val="10"/>
        <rFont val="Calibri"/>
        <family val="2"/>
        <scheme val="minor"/>
      </rPr>
      <t xml:space="preserve">(No. identificación de la totalidas de normatividad por parte del Nivel Nacional y  No. aplicación de requisitos legales por parte de las Seccionales)
</t>
    </r>
    <r>
      <rPr>
        <sz val="10"/>
        <color rgb="FF000000"/>
        <rFont val="Calibri"/>
        <family val="2"/>
        <scheme val="minor"/>
      </rPr>
      <t>F-SST-02</t>
    </r>
    <r>
      <rPr>
        <sz val="10"/>
        <color rgb="FFFF0000"/>
        <rFont val="Calibri"/>
        <family val="2"/>
        <scheme val="minor"/>
      </rPr>
      <t xml:space="preserve"> </t>
    </r>
    <r>
      <rPr>
        <sz val="10"/>
        <color rgb="FF000000"/>
        <rFont val="Calibri"/>
        <family val="2"/>
        <scheme val="minor"/>
      </rPr>
      <t>Matriz de requisitos legales
Auditoria de revisión de cumplimiento de requisitos legales anual</t>
    </r>
  </si>
  <si>
    <t xml:space="preserve">2. Contagio de enfermedades en los espacios de trabajo </t>
  </si>
  <si>
    <t>Cuando se direccionan los requisitos habilitanes y/o técnicos para favorecer  indebidamente  a ciertos proponentes</t>
  </si>
  <si>
    <t>Revisión mensual de requisitos legales aplicables, asi como su cumplimiento en cada Seccional, Coordinación Administrativa y Nivel Central</t>
  </si>
  <si>
    <t>X</t>
  </si>
  <si>
    <t>Dentro de las actividades propuestas en el plan de trabajo se encuentra la socialización de los PON, el plan de emergencias, asi como  el instructivo de reporte de AT y EL y las lecciones aprendidas de los AT</t>
  </si>
  <si>
    <t>Seguimiento de los lineamientos del SECOP</t>
  </si>
  <si>
    <t>Seguimiento de los lineamientos legales y de los procedimientos estipulados en el SG-SST</t>
  </si>
  <si>
    <t>Cumplimiento del manual de contratistas asi como todos los requisitos de la Unidada de contratación, garantizando el cumplimiento de las directrices de la entidad</t>
  </si>
  <si>
    <t>ANÁLISIS DEL RESULTADO FINAL 
4 TRIMESTRE</t>
  </si>
  <si>
    <t>7 de marzo de 2025</t>
  </si>
  <si>
    <t xml:space="preserve">UNIDAD DE TALENTO HUMANO/ SISTEMA DE GESTIÓN DE SEGURIDAD Y SALUD EN EL TRABAJO (SG-SST) </t>
  </si>
  <si>
    <t>Fenómenos naturales (Inundación, quema de bosques, sismo, vendavales, epidemias y plagas), aumento de olas de calor, lluvias extremas</t>
  </si>
  <si>
    <t>Acceso a programas gubernamentales y financieros para adaptación y mitigación de riesgos climáticos.</t>
  </si>
  <si>
    <t>Crecimiento de la conciencia social sobre la importancia de la sostenibilidad y el cambio climático en el entorno laboral.</t>
  </si>
  <si>
    <t>Posibilidad de establecer alianzas con instituciones académicas y organismos internacionales para fortalecer la gestión de riesgos climáticos.</t>
  </si>
  <si>
    <t>Falta de infraestructura adecuada para enfrentar fenómenos climáticos extremos en sedes judiciales.</t>
  </si>
  <si>
    <t>La Rama Judicial se encuentra certificado en la NTC ISO 45001:2018, Sistema de Gestión de Seguridad y Salud en el Trabajo (SG-SST) incluyendo el enfoque de cambio climático.</t>
  </si>
  <si>
    <t>El compromiso de la Alta Dirección y de los Nominadores en la implementación del Sistema de Gestión de Seguridad y Salud en el Trabajo y con la gestión de riesgos ambientales</t>
  </si>
  <si>
    <t>Programas de formación en riesgos ocupacionales asociados al cambio climático.</t>
  </si>
  <si>
    <t>Matriz de identificación de peligros, evaluación y valoración de riesgos
Plan de Gestión de Riesgos y Desastres
Inspección técnica Integral</t>
  </si>
  <si>
    <t>5. Promover y motivar a los servidores judiciales, judicantes, practicantes y contratistas para participar en las actividades de seguridad y salud en el trabajo, asi como fomentar la prevención en riesgos asociados al cambio climático.</t>
  </si>
  <si>
    <t>Matriz de partes interesadas</t>
  </si>
  <si>
    <t>Ofrecer, prometer y entregar, aceptar o solicitar una ventaja indebida  para influir o direccionar  la formulación de  requisitos habiliantes y/o técnicos  para satisfacer un interés personal, de manera directa, indirecta o interpuesta por otras personas</t>
  </si>
  <si>
    <t>Plan de acción</t>
  </si>
  <si>
    <t>1,2,3,4,5,6</t>
  </si>
  <si>
    <t>1,11,12</t>
  </si>
  <si>
    <t>8,9,10</t>
  </si>
  <si>
    <t>4,5,19</t>
  </si>
  <si>
    <t>1,2,3,20</t>
  </si>
  <si>
    <t>10,11,16,17,18,19,21,22,23</t>
  </si>
  <si>
    <t>2,3,4,5,13</t>
  </si>
  <si>
    <t>1,2,3,4,8,11,12,13,14,15, 22,23,25,26,28</t>
  </si>
  <si>
    <t>Soportes de capacitación y actualización</t>
  </si>
  <si>
    <t>No implementar dentro de los tiempos legales los requisitos legales y otros requisitos aplicables al SG-SST</t>
  </si>
  <si>
    <t xml:space="preserve">Incumplimiento de los requisitos legales y otros requisitos del SG-SST </t>
  </si>
  <si>
    <t xml:space="preserve">1.  Ocurrencia de accidentes  y enfermedades laborales por causa u ocacion del trabajo </t>
  </si>
  <si>
    <t>4. Identificar, gestionar e implementar reglamentación y modelos nacionales e internacionales, investigaciones y estudios, así como herramientas tecnológicas que permitan mejorar el Sistema de Gestión de Seguridad y Salud en el Trabajo y  tecnologías sostenibles para mejorar las condiciones laborales en entornos afectados por el cambio climático.</t>
  </si>
  <si>
    <t>1. Identificar, evaluar y realizar seguimiento al cumplimiento de los requisitos legales, otros requisitos aplicables al SG-SST, asi como a nuevas normativas que refuercen la prevención de riesgos laborales relacionados con el cambio climático</t>
  </si>
  <si>
    <t>9. Mantener, actualizar y documentar el Sistema de Gestion de Seguridad y Salud en el Trabajo, así como participar en las reuniones según programación por parte el SIGCMA para la respectiva presentación y aprobación de los documentos.</t>
  </si>
  <si>
    <t>Listado maestro de documentos, cronograma de revisión y actualización de los documentos del SG-SST</t>
  </si>
  <si>
    <t>Revisión mensual del cumplimiento de actividades programadas en el plan de trabajo, asi mismo se realiza socialización trimestral a las Seccionales, Coordinaciones Administrativas y Nivel Central acerca del avance del plan de trabajo programado.</t>
  </si>
  <si>
    <t>Mayor disponibilidad de tecnologías sostenibles para mejorar las condiciones laborales en entornos afectados por el cambio climático.</t>
  </si>
  <si>
    <t>Desarrollo de nuevas normativas que refuercen la prevención de riesgos laborales relacionados con el cambio climático</t>
  </si>
  <si>
    <t>1. Baja participación e interes de los servidores en las actividades programadas por el SG-SST</t>
  </si>
  <si>
    <t>Seguimiento trimestral a la ejecución de los recursos de inversión suministrados por la entidad, asi como la proyección de recursos para las vigencias futuras</t>
  </si>
  <si>
    <t>Se realiza verificación de los requisitos legales aplicables al SG-SST y a la entidad, se realiza la respectiva socialización a las Seccionales, Coordinaciones Administrativas y Nivel Central para su revisión de cumplimiento.</t>
  </si>
  <si>
    <t>Se realiza verificación del avance de las actividades programadas en el plan de trabajo y se programa la videoconferencia de socialización de resultados.</t>
  </si>
  <si>
    <t>Actualmente se encuentran en actualización los planes de emergencia de las sedes y se vienen realizando las socializaciones de los PON y de las lecciones aprendidas de los AT presentados</t>
  </si>
  <si>
    <t>Se vienen desarrollando las actividades propuestas dentro de los controles propuestos en cuanto a capacitación de los servidores y el seguimiento de los procedimientos estipulados dentro del SG-SST</t>
  </si>
  <si>
    <t>Se vienen desarrollando las actividades propuestas dentro de los controles propuestos en cuanto a capacitación de los servidores y los lineamientos del SECOP</t>
  </si>
  <si>
    <t>Se realiza seguimiento trimestral a la ejecución de los proyectos de inversión planteados para la presente vigencia</t>
  </si>
  <si>
    <t>Falta de asignación de recursos financieros, tecnicos y humanos para la implementación del SG-SST</t>
  </si>
  <si>
    <t>Sin recursos financieros, tecnicos y humanos, es difícil implementar las medidas de prevención y capacitación.</t>
  </si>
  <si>
    <t>1. Cambio de directrices gubernamentales para la asignación de recursos financieros a la entidad</t>
  </si>
  <si>
    <t>Desde la División de SST se proyecta el Plan Anual de Adquisiciones para las vigencias futuras el cual es enviado a la Unidad de Planeación para su consolidación y presentación</t>
  </si>
  <si>
    <t>Desde el Consejo Superior de la Judicatura genera los acuerdos de designación de recursos
Desde la División de Bienestar y Seguridad Social se realiza la distribución de recursos a cada Seccional por medio de resolución
Desde la División de SST se realiza el seguimiento trimestral a la ejecución de los proyectos de invesión de cada Seccional</t>
  </si>
  <si>
    <t>Incumplimiento de los objetivos del SG-SST</t>
  </si>
  <si>
    <t>Incumplimiento de las metas propuestas establecidas.</t>
  </si>
  <si>
    <t>3. Aumento en los indices de accidentalidad y enfermedad laboral</t>
  </si>
  <si>
    <t xml:space="preserve">Desde la División de SST se establece anualmente la matriz de objetivos con las metas proyectadas para la vigencia
Se cuenta con el programa de capacitación, el cual esta conectado con el plan de trabajo establecido para la vigencia
Envío de circular por parte de la Directora Ejecutiva solicitando el apoyo de los nominadores para la participación de los servidores en las actividades programadas por el SG-SST y seguimiento al plan de trabajo del SG-SST establecido. </t>
  </si>
  <si>
    <t>Desde la División de SST se cuenta con procedimientos de reporte e investigación de accidentes de trabajo, enfermedad laboral, reporte de actos y condiciones inseguras 
La profesional responsable del diseño e implementación del SG-SST realiza el seguimiento a la siniestralidad y a la ,atriz de investigación de AT presentada en las Seccionales y Coordinaciones Administrativas</t>
  </si>
  <si>
    <t>Desde el Consejo Superior de la Judicatura genera los acuerdos de designación de recursos
Desde la División de Bienestar y Seguridad Social se realiza la distribución de recursos a cada Seccional por medio de resolución
Desde la División de SST se realiza el seguimiento trimestral a la ejecución de los proyectos de invesión de cada Seccional
Se cuenta con el apoyo de aliados estrategicos para la revisión y seguimiento de las actividades propuestas dentro del SG-SST</t>
  </si>
  <si>
    <t>3. Falta de competencia y rotación de los responsables de la ejecución del SG-SST del Nivel Central, Seccionales y Coordinaciones Administrativas</t>
  </si>
  <si>
    <t>2. Falta de competencia y rotación de los responsables de la ejecución del SG-SST del Nivel Central, Seccionales y Coordinaciones Administrativas</t>
  </si>
  <si>
    <t>El SG-SST se encuentra documentado con manuales, procedimientos, programas e instructivos que detallas la realización de las actividades.
La profesional responsable del diseño e implementación del SG-SST realiza la inducción y reinducción para los responsables de la ejecución del SG-SST donde se presenta la información y documentación relevante para la ejecución de las actividades de SST</t>
  </si>
  <si>
    <t>Desde la División de SST se cuenta con procedimientos de reporte e investigación de accidentes de trabajo, enfermedad laboral, reporte de actos y condiciones inseguras 
Seguimiento de los reportes e investigación de AT y EL presentados con base en cada uno de los procedimientos establecidos, asi como la ejecución de cada acción necesaria para cerrar correctamente el caso</t>
  </si>
  <si>
    <t>El SG-SST cuenta con el programa de promoción y prevención, en el cual se tienen presentes las actividades enfocadas en salud pública
Sensibilizaciones a los servidores judiciales en temas de prevención de salud pública de acuerdo con el plan de trabajo establecido</t>
  </si>
  <si>
    <t xml:space="preserve">Solicitud de recursos a las áreas correspondientes
Aseguradora: Administradora de Riesgos Laborales (ARL)
</t>
  </si>
  <si>
    <t>Aumento de accidentes de trabajo y enfermedades laborales debido a la ejecución de actividades deportivas, presencia de actos y condiciones inseguras en la sedes. 
Afectación a la salud de la población judicial y ambiental de la entidad  debido al contagio  por virus y/o pandemias</t>
  </si>
  <si>
    <t>DIRECCION EJECUTIVA DE ADMINISTRACION JUDICIAL
UNIDAD DE TALENTO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</si>
</sst>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240A]d&quot; de &quot;mmmm&quot; de &quot;yyyy;@"/>
    <numFmt numFmtId="165" formatCode="0.0"/>
  </numFmts>
  <fonts count="80">
    <font>
      <sz val="11"/>
      <color theme="1"/>
      <name val="Calibri"/>
      <family val="2"/>
      <scheme val="minor"/>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sz val="10"/>
      <name val="Calibri"/>
      <family val="2"/>
      <scheme val="minor"/>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sz val="11"/>
      <color theme="1"/>
      <name val="Calibri"/>
      <family val="2"/>
      <scheme val="minor"/>
    </font>
    <font>
      <b/>
      <sz val="11"/>
      <color rgb="FFFF0000"/>
      <name val="Arial Narrow"/>
      <family val="2"/>
    </font>
    <font>
      <b/>
      <u/>
      <sz val="18"/>
      <color theme="1"/>
      <name val="Arial"/>
      <family val="2"/>
    </font>
    <font>
      <sz val="16"/>
      <name val="Arial"/>
      <family val="2"/>
    </font>
    <font>
      <b/>
      <sz val="16"/>
      <color rgb="FF000000"/>
      <name val="Arial"/>
      <family val="2"/>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9"/>
      <name val="Arial"/>
      <family val="2"/>
    </font>
    <font>
      <b/>
      <sz val="12"/>
      <color theme="0"/>
      <name val="Calibri"/>
      <family val="2"/>
    </font>
    <font>
      <b/>
      <sz val="24"/>
      <color theme="1"/>
      <name val="Calibri"/>
      <family val="2"/>
      <scheme val="minor"/>
    </font>
    <font>
      <b/>
      <sz val="9"/>
      <name val="Arial"/>
      <family val="2"/>
    </font>
    <font>
      <b/>
      <sz val="9"/>
      <color theme="0"/>
      <name val="Arial"/>
      <family val="2"/>
    </font>
    <font>
      <sz val="10"/>
      <color rgb="FFFF0000"/>
      <name val="Calibri"/>
      <family val="2"/>
      <scheme val="minor"/>
    </font>
    <font>
      <sz val="9"/>
      <color theme="1"/>
      <name val="Arial"/>
      <family val="2"/>
    </font>
    <font>
      <sz val="22"/>
      <color theme="1"/>
      <name val="Calibri"/>
      <family val="2"/>
      <scheme val="minor"/>
    </font>
    <font>
      <b/>
      <sz val="9"/>
      <color theme="1"/>
      <name val="Arial"/>
      <family val="2"/>
    </font>
    <font>
      <sz val="9"/>
      <color theme="0"/>
      <name val="Arial"/>
      <family val="2"/>
    </font>
    <font>
      <b/>
      <i/>
      <sz val="9"/>
      <color theme="1"/>
      <name val="Arial"/>
      <family val="2"/>
    </font>
    <font>
      <sz val="9"/>
      <color theme="4"/>
      <name val="Arial"/>
      <family val="2"/>
    </font>
    <font>
      <sz val="9"/>
      <color theme="5"/>
      <name val="Arial"/>
      <family val="2"/>
    </font>
    <font>
      <sz val="9"/>
      <color theme="9"/>
      <name val="Arial"/>
      <family val="2"/>
    </font>
    <font>
      <sz val="9"/>
      <color rgb="FF7030A0"/>
      <name val="Arial"/>
      <family val="2"/>
    </font>
    <font>
      <b/>
      <u/>
      <sz val="9"/>
      <name val="Arial"/>
      <family val="2"/>
    </font>
    <font>
      <sz val="10"/>
      <color rgb="FF000000"/>
      <name val="Calibri"/>
      <family val="2"/>
      <scheme val="minor"/>
    </font>
    <font>
      <b/>
      <sz val="8"/>
      <color rgb="FF000000"/>
      <name val="Times New Roman"/>
      <family val="1"/>
    </font>
    <font>
      <b/>
      <sz val="8"/>
      <color rgb="FF767171"/>
      <name val="Times New Roman"/>
      <family val="1"/>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2"/>
      <name val="Azo Sans Med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
      <sz val="11"/>
      <color theme="1"/>
      <name val="Arial Narrow"/>
      <family val="2"/>
    </font>
    <font>
      <sz val="16"/>
      <color theme="1"/>
      <name val="Calibri"/>
      <family val="2"/>
      <scheme val="minor"/>
    </font>
    <font>
      <b/>
      <sz val="26"/>
      <color theme="1"/>
      <name val="Calibri"/>
      <family val="2"/>
      <scheme val="minor"/>
    </font>
    <font>
      <sz val="11"/>
      <color rgb="FF595959"/>
      <name val="Arial"/>
      <family val="2"/>
    </font>
    <font>
      <sz val="11"/>
      <color theme="1"/>
      <name val="Belyrium"/>
    </font>
    <font>
      <sz val="14"/>
      <color rgb="FF004D6D"/>
      <name val="Azo Sans Medium"/>
    </font>
    <font>
      <sz val="11"/>
      <name val="Arial"/>
      <family val="2"/>
    </font>
  </fonts>
  <fills count="2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0084B6"/>
        <bgColor indexed="64"/>
      </patternFill>
    </fill>
    <fill>
      <patternFill patternType="solid">
        <fgColor rgb="FF4DC0E3"/>
        <bgColor indexed="64"/>
      </patternFill>
    </fill>
    <fill>
      <patternFill patternType="solid">
        <fgColor theme="4" tint="-0.499984740745262"/>
        <bgColor indexed="64"/>
      </patternFill>
    </fill>
  </fills>
  <borders count="130">
    <border>
      <left/>
      <right/>
      <top/>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hair">
        <color indexed="64"/>
      </top>
      <bottom/>
      <diagonal/>
    </border>
    <border>
      <left/>
      <right style="hair">
        <color indexed="64"/>
      </right>
      <top style="hair">
        <color indexed="64"/>
      </top>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n">
        <color theme="0"/>
      </left>
      <right/>
      <top/>
      <bottom style="thick">
        <color theme="0"/>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style="thin">
        <color theme="0"/>
      </left>
      <right/>
      <top style="medium">
        <color indexed="64"/>
      </top>
      <bottom style="thin">
        <color indexed="64"/>
      </bottom>
      <diagonal/>
    </border>
    <border>
      <left/>
      <right style="medium">
        <color indexed="64"/>
      </right>
      <top style="hair">
        <color indexed="64"/>
      </top>
      <bottom style="hair">
        <color indexed="64"/>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ck">
        <color theme="0"/>
      </left>
      <right style="thick">
        <color theme="0"/>
      </right>
      <top/>
      <bottom style="medium">
        <color indexed="64"/>
      </bottom>
      <diagonal/>
    </border>
    <border>
      <left style="dashed">
        <color theme="9" tint="-0.24994659260841701"/>
      </left>
      <right style="dashed">
        <color theme="9" tint="-0.24994659260841701"/>
      </right>
      <top style="thick">
        <color theme="0"/>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style="thin">
        <color indexed="64"/>
      </top>
      <bottom style="double">
        <color indexed="64"/>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right/>
      <top/>
      <bottom style="thin">
        <color rgb="FF4DC0E3"/>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thin">
        <color rgb="FF4DC0E3"/>
      </left>
      <right/>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s>
  <cellStyleXfs count="5">
    <xf numFmtId="0" fontId="0" fillId="0" borderId="0"/>
    <xf numFmtId="0" fontId="7" fillId="0" borderId="0"/>
    <xf numFmtId="0" fontId="8" fillId="0" borderId="0"/>
    <xf numFmtId="43" fontId="31" fillId="0" borderId="0" applyFont="0" applyFill="0" applyBorder="0" applyAlignment="0" applyProtection="0"/>
    <xf numFmtId="9" fontId="31" fillId="0" borderId="0" applyFont="0" applyFill="0" applyBorder="0" applyAlignment="0" applyProtection="0"/>
  </cellStyleXfs>
  <cellXfs count="655">
    <xf numFmtId="0" fontId="0" fillId="0" borderId="0" xfId="0"/>
    <xf numFmtId="0" fontId="0" fillId="3" borderId="0" xfId="0" applyFill="1"/>
    <xf numFmtId="0" fontId="11" fillId="3" borderId="0" xfId="0" applyFont="1" applyFill="1"/>
    <xf numFmtId="0" fontId="2" fillId="3" borderId="0" xfId="0" applyFont="1" applyFill="1" applyAlignment="1">
      <alignment horizontal="left" vertical="center"/>
    </xf>
    <xf numFmtId="0" fontId="0" fillId="0" borderId="0" xfId="0" applyAlignment="1">
      <alignment wrapText="1"/>
    </xf>
    <xf numFmtId="0" fontId="16" fillId="0" borderId="0" xfId="0" applyFont="1" applyAlignment="1">
      <alignment horizontal="center"/>
    </xf>
    <xf numFmtId="0" fontId="17" fillId="0" borderId="0" xfId="0" applyFont="1"/>
    <xf numFmtId="0" fontId="0" fillId="0" borderId="0" xfId="0" applyAlignment="1">
      <alignment horizontal="left"/>
    </xf>
    <xf numFmtId="0" fontId="17" fillId="3" borderId="0" xfId="0" applyFont="1" applyFill="1"/>
    <xf numFmtId="0" fontId="10" fillId="3" borderId="0" xfId="0" applyFont="1" applyFill="1"/>
    <xf numFmtId="0" fontId="22" fillId="3" borderId="0" xfId="0" applyFont="1" applyFill="1"/>
    <xf numFmtId="0" fontId="22" fillId="0" borderId="0" xfId="0" applyFont="1"/>
    <xf numFmtId="0" fontId="3" fillId="3" borderId="0" xfId="0" applyFont="1" applyFill="1" applyAlignment="1">
      <alignment horizontal="center" vertical="center"/>
    </xf>
    <xf numFmtId="0" fontId="3" fillId="2" borderId="0" xfId="0" applyFont="1" applyFill="1" applyAlignment="1">
      <alignment horizontal="center" vertical="center"/>
    </xf>
    <xf numFmtId="0" fontId="10" fillId="0" borderId="0" xfId="0" applyFont="1"/>
    <xf numFmtId="0" fontId="12" fillId="0" borderId="0" xfId="0" applyFont="1" applyAlignment="1" applyProtection="1">
      <alignment vertical="center"/>
      <protection locked="0"/>
    </xf>
    <xf numFmtId="0" fontId="27" fillId="0" borderId="0" xfId="0" applyFont="1" applyAlignment="1" applyProtection="1">
      <alignment horizontal="center" vertical="center"/>
      <protection locked="0"/>
    </xf>
    <xf numFmtId="0" fontId="23" fillId="0" borderId="0" xfId="0" applyFont="1"/>
    <xf numFmtId="0" fontId="12" fillId="0" borderId="0" xfId="0" applyFont="1"/>
    <xf numFmtId="0" fontId="0" fillId="0" borderId="0" xfId="0" applyProtection="1">
      <protection locked="0"/>
    </xf>
    <xf numFmtId="0" fontId="29" fillId="16" borderId="34" xfId="0" applyFont="1" applyFill="1" applyBorder="1" applyAlignment="1" applyProtection="1">
      <alignment horizontal="center" vertical="center" textRotation="90"/>
      <protection locked="0"/>
    </xf>
    <xf numFmtId="0" fontId="30" fillId="4" borderId="34" xfId="0" applyFont="1" applyFill="1" applyBorder="1" applyAlignment="1">
      <alignment horizontal="center" vertical="center" wrapText="1"/>
    </xf>
    <xf numFmtId="0" fontId="23" fillId="17" borderId="0" xfId="0" applyFont="1" applyFill="1"/>
    <xf numFmtId="0" fontId="12" fillId="3" borderId="0" xfId="0" applyFont="1" applyFill="1" applyAlignment="1" applyProtection="1">
      <alignment vertical="center"/>
      <protection locked="0"/>
    </xf>
    <xf numFmtId="0" fontId="27" fillId="3" borderId="0" xfId="0" applyFont="1" applyFill="1" applyAlignment="1" applyProtection="1">
      <alignment horizontal="center" vertical="center"/>
      <protection locked="0"/>
    </xf>
    <xf numFmtId="0" fontId="23" fillId="3" borderId="0" xfId="0" applyFont="1" applyFill="1"/>
    <xf numFmtId="0" fontId="12" fillId="3" borderId="0" xfId="0" applyFont="1" applyFill="1"/>
    <xf numFmtId="0" fontId="29" fillId="4" borderId="34" xfId="0" applyFont="1" applyFill="1" applyBorder="1" applyAlignment="1" applyProtection="1">
      <alignment horizontal="center" vertical="center" wrapText="1"/>
      <protection locked="0"/>
    </xf>
    <xf numFmtId="0" fontId="21" fillId="4" borderId="0" xfId="0" applyFont="1" applyFill="1" applyAlignment="1">
      <alignment vertical="center"/>
    </xf>
    <xf numFmtId="165" fontId="0" fillId="0" borderId="0" xfId="3" applyNumberFormat="1" applyFont="1" applyAlignment="1">
      <alignment horizontal="center"/>
    </xf>
    <xf numFmtId="2" fontId="0" fillId="0" borderId="0" xfId="3" applyNumberFormat="1" applyFont="1"/>
    <xf numFmtId="165" fontId="0" fillId="0" borderId="0" xfId="3" applyNumberFormat="1" applyFont="1"/>
    <xf numFmtId="2" fontId="0" fillId="0" borderId="0" xfId="0" applyNumberFormat="1"/>
    <xf numFmtId="0" fontId="21" fillId="4" borderId="6" xfId="0" applyFont="1" applyFill="1" applyBorder="1" applyAlignment="1">
      <alignment vertical="center"/>
    </xf>
    <xf numFmtId="0" fontId="0" fillId="3" borderId="0" xfId="0" applyFill="1" applyAlignment="1">
      <alignment horizontal="center" vertical="center"/>
    </xf>
    <xf numFmtId="0" fontId="17" fillId="3" borderId="0" xfId="0" applyFont="1" applyFill="1" applyAlignment="1">
      <alignment horizontal="center" vertical="center"/>
    </xf>
    <xf numFmtId="0" fontId="11" fillId="3" borderId="0" xfId="0" applyFont="1" applyFill="1" applyAlignment="1">
      <alignment horizontal="center" vertical="center"/>
    </xf>
    <xf numFmtId="0" fontId="0" fillId="0" borderId="0" xfId="0" applyAlignment="1">
      <alignment horizontal="center" vertical="center"/>
    </xf>
    <xf numFmtId="0" fontId="3" fillId="4" borderId="35"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3" fillId="4" borderId="55" xfId="0" applyFont="1" applyFill="1" applyBorder="1" applyAlignment="1">
      <alignment horizontal="center" vertical="center" textRotation="90" wrapText="1"/>
    </xf>
    <xf numFmtId="0" fontId="3" fillId="4" borderId="1" xfId="0" applyFont="1" applyFill="1" applyBorder="1" applyAlignment="1">
      <alignment horizontal="center" vertical="center" textRotation="90" wrapText="1"/>
    </xf>
    <xf numFmtId="0" fontId="24" fillId="0" borderId="2" xfId="0" applyFont="1" applyBorder="1" applyAlignment="1">
      <alignment horizontal="center" vertical="center" wrapText="1"/>
    </xf>
    <xf numFmtId="0" fontId="15" fillId="13" borderId="2" xfId="0" applyFont="1" applyFill="1" applyBorder="1" applyAlignment="1" applyProtection="1">
      <alignment horizontal="center" vertical="center" wrapText="1" readingOrder="1"/>
      <protection hidden="1"/>
    </xf>
    <xf numFmtId="0" fontId="15" fillId="18" borderId="2" xfId="0" applyFont="1" applyFill="1" applyBorder="1" applyAlignment="1" applyProtection="1">
      <alignment horizontal="center" vertical="center" wrapText="1" readingOrder="1"/>
      <protection hidden="1"/>
    </xf>
    <xf numFmtId="0" fontId="15" fillId="7" borderId="2" xfId="0" applyFont="1" applyFill="1" applyBorder="1" applyAlignment="1" applyProtection="1">
      <alignment horizontal="center" vertical="center" wrapText="1" readingOrder="1"/>
      <protection hidden="1"/>
    </xf>
    <xf numFmtId="0" fontId="3" fillId="4" borderId="57" xfId="0" applyFont="1" applyFill="1" applyBorder="1" applyAlignment="1">
      <alignment horizontal="center" vertical="center" textRotation="90" wrapText="1"/>
    </xf>
    <xf numFmtId="0" fontId="3" fillId="4" borderId="58" xfId="0" applyFont="1" applyFill="1" applyBorder="1" applyAlignment="1">
      <alignment horizontal="center" vertical="center" textRotation="90" wrapText="1"/>
    </xf>
    <xf numFmtId="0" fontId="33" fillId="0" borderId="0" xfId="0" applyFont="1" applyAlignment="1">
      <alignment horizontal="center" vertical="center"/>
    </xf>
    <xf numFmtId="0" fontId="34" fillId="0" borderId="0" xfId="0" applyFont="1" applyAlignment="1">
      <alignment horizontal="center" vertical="center" wrapText="1"/>
    </xf>
    <xf numFmtId="0" fontId="36" fillId="7" borderId="2" xfId="0" applyFont="1" applyFill="1" applyBorder="1" applyAlignment="1">
      <alignment horizontal="center" vertical="center" wrapText="1" readingOrder="1"/>
    </xf>
    <xf numFmtId="0" fontId="36" fillId="8" borderId="2" xfId="0" applyFont="1" applyFill="1" applyBorder="1" applyAlignment="1">
      <alignment horizontal="center" vertical="center" wrapText="1" readingOrder="1"/>
    </xf>
    <xf numFmtId="0" fontId="36" fillId="9" borderId="2" xfId="0" applyFont="1" applyFill="1" applyBorder="1" applyAlignment="1">
      <alignment horizontal="center" vertical="center" wrapText="1" readingOrder="1"/>
    </xf>
    <xf numFmtId="0" fontId="36" fillId="10" borderId="2" xfId="0" applyFont="1" applyFill="1" applyBorder="1" applyAlignment="1">
      <alignment horizontal="center" vertical="center" wrapText="1" readingOrder="1"/>
    </xf>
    <xf numFmtId="0" fontId="37" fillId="11" borderId="2" xfId="0" applyFont="1" applyFill="1" applyBorder="1" applyAlignment="1">
      <alignment horizontal="center" vertical="center" wrapText="1" readingOrder="1"/>
    </xf>
    <xf numFmtId="0" fontId="36" fillId="3" borderId="0" xfId="0" applyFont="1" applyFill="1" applyAlignment="1">
      <alignment horizontal="justify" vertical="center" wrapText="1" readingOrder="1"/>
    </xf>
    <xf numFmtId="0" fontId="38" fillId="3" borderId="0" xfId="0" applyFont="1" applyFill="1"/>
    <xf numFmtId="0" fontId="34" fillId="3" borderId="0" xfId="0" applyFont="1" applyFill="1" applyAlignment="1">
      <alignment horizontal="center" vertical="center" wrapText="1"/>
    </xf>
    <xf numFmtId="0" fontId="38" fillId="0" borderId="0" xfId="0" applyFont="1"/>
    <xf numFmtId="0" fontId="36" fillId="7" borderId="17" xfId="0" applyFont="1" applyFill="1" applyBorder="1" applyAlignment="1">
      <alignment horizontal="center" vertical="center" wrapText="1" readingOrder="1"/>
    </xf>
    <xf numFmtId="0" fontId="36" fillId="8" borderId="18" xfId="0" applyFont="1" applyFill="1" applyBorder="1" applyAlignment="1">
      <alignment horizontal="center" vertical="center" wrapText="1" readingOrder="1"/>
    </xf>
    <xf numFmtId="0" fontId="36" fillId="9" borderId="18" xfId="0" applyFont="1" applyFill="1" applyBorder="1" applyAlignment="1">
      <alignment horizontal="center" vertical="center" wrapText="1" readingOrder="1"/>
    </xf>
    <xf numFmtId="0" fontId="36" fillId="10" borderId="18" xfId="0" applyFont="1" applyFill="1" applyBorder="1" applyAlignment="1">
      <alignment horizontal="center" vertical="center" wrapText="1" readingOrder="1"/>
    </xf>
    <xf numFmtId="0" fontId="37" fillId="11" borderId="18" xfId="0" applyFont="1" applyFill="1" applyBorder="1" applyAlignment="1">
      <alignment horizontal="center" vertical="center" wrapText="1" readingOrder="1"/>
    </xf>
    <xf numFmtId="0" fontId="39" fillId="3" borderId="0" xfId="0" applyFont="1" applyFill="1"/>
    <xf numFmtId="1" fontId="38" fillId="3" borderId="0" xfId="0" applyNumberFormat="1" applyFont="1" applyFill="1" applyAlignment="1">
      <alignment horizontal="center"/>
    </xf>
    <xf numFmtId="0" fontId="40" fillId="3" borderId="0" xfId="0" applyFont="1" applyFill="1" applyAlignment="1">
      <alignment vertical="center"/>
    </xf>
    <xf numFmtId="0" fontId="38" fillId="3" borderId="0" xfId="0" applyFont="1" applyFill="1" applyAlignment="1">
      <alignment horizontal="center" vertical="center"/>
    </xf>
    <xf numFmtId="0" fontId="3" fillId="4" borderId="59" xfId="0" applyFont="1" applyFill="1" applyBorder="1" applyAlignment="1">
      <alignment horizontal="center" vertical="center" wrapText="1"/>
    </xf>
    <xf numFmtId="0" fontId="3" fillId="3" borderId="47" xfId="0" applyFont="1" applyFill="1" applyBorder="1" applyAlignment="1">
      <alignment horizontal="center" vertical="center"/>
    </xf>
    <xf numFmtId="0" fontId="0" fillId="3" borderId="24" xfId="0" applyFill="1" applyBorder="1" applyAlignment="1">
      <alignment horizontal="center" vertical="center" wrapText="1"/>
    </xf>
    <xf numFmtId="0" fontId="0" fillId="3" borderId="19" xfId="0" applyFill="1" applyBorder="1" applyAlignment="1">
      <alignment horizontal="center" vertical="center" wrapText="1"/>
    </xf>
    <xf numFmtId="0" fontId="0" fillId="0" borderId="2" xfId="0" applyBorder="1" applyAlignment="1">
      <alignment vertical="center" wrapText="1"/>
    </xf>
    <xf numFmtId="0" fontId="9" fillId="5" borderId="0" xfId="0" applyFont="1" applyFill="1" applyAlignment="1">
      <alignment horizontal="center" vertical="center"/>
    </xf>
    <xf numFmtId="0" fontId="11" fillId="0" borderId="0" xfId="0" applyFont="1" applyProtection="1">
      <protection locked="0"/>
    </xf>
    <xf numFmtId="0" fontId="34" fillId="3" borderId="2" xfId="0" applyFont="1" applyFill="1" applyBorder="1" applyAlignment="1">
      <alignment horizontal="center" vertical="center" wrapText="1"/>
    </xf>
    <xf numFmtId="1" fontId="36" fillId="0" borderId="2" xfId="3" applyNumberFormat="1" applyFont="1" applyBorder="1" applyAlignment="1">
      <alignment horizontal="center" vertical="center" wrapText="1" readingOrder="1"/>
    </xf>
    <xf numFmtId="0" fontId="0" fillId="3" borderId="66" xfId="0" applyFill="1" applyBorder="1"/>
    <xf numFmtId="0" fontId="0" fillId="3" borderId="68" xfId="0" applyFill="1" applyBorder="1"/>
    <xf numFmtId="0" fontId="0" fillId="3" borderId="69" xfId="0" applyFill="1" applyBorder="1"/>
    <xf numFmtId="0" fontId="0" fillId="3" borderId="7" xfId="0" applyFill="1" applyBorder="1"/>
    <xf numFmtId="0" fontId="0" fillId="3" borderId="8" xfId="0" applyFill="1" applyBorder="1"/>
    <xf numFmtId="0" fontId="15" fillId="14" borderId="64" xfId="0" applyFont="1" applyFill="1" applyBorder="1" applyAlignment="1" applyProtection="1">
      <alignment horizontal="center" vertical="center" wrapText="1" readingOrder="1"/>
      <protection hidden="1"/>
    </xf>
    <xf numFmtId="0" fontId="0" fillId="3" borderId="14" xfId="0" applyFill="1" applyBorder="1"/>
    <xf numFmtId="0" fontId="24" fillId="0" borderId="14" xfId="0" applyFont="1" applyBorder="1" applyAlignment="1">
      <alignment horizontal="center" vertical="center" wrapText="1"/>
    </xf>
    <xf numFmtId="0" fontId="24" fillId="0" borderId="67" xfId="0" applyFont="1" applyBorder="1" applyAlignment="1">
      <alignment horizontal="center" vertical="center" wrapText="1"/>
    </xf>
    <xf numFmtId="0" fontId="42" fillId="0" borderId="0" xfId="0" applyFont="1" applyAlignment="1" applyProtection="1">
      <alignment horizontal="center" vertical="center" wrapText="1" readingOrder="1"/>
      <protection hidden="1"/>
    </xf>
    <xf numFmtId="0" fontId="3" fillId="4" borderId="35" xfId="0" applyFont="1" applyFill="1" applyBorder="1" applyAlignment="1">
      <alignment horizontal="center" vertical="center" wrapText="1"/>
    </xf>
    <xf numFmtId="0" fontId="10" fillId="3" borderId="0" xfId="0" applyFont="1" applyFill="1" applyAlignment="1">
      <alignment vertical="top"/>
    </xf>
    <xf numFmtId="0" fontId="10" fillId="0" borderId="0" xfId="0" applyFont="1" applyAlignment="1">
      <alignment vertical="top"/>
    </xf>
    <xf numFmtId="0" fontId="32" fillId="4" borderId="35" xfId="0" applyFont="1" applyFill="1" applyBorder="1" applyAlignment="1">
      <alignment horizontal="center" vertical="center" textRotation="90"/>
    </xf>
    <xf numFmtId="0" fontId="3" fillId="4" borderId="54" xfId="0" applyFont="1" applyFill="1" applyBorder="1" applyAlignment="1">
      <alignment horizontal="center" vertical="center" wrapText="1"/>
    </xf>
    <xf numFmtId="0" fontId="3" fillId="4" borderId="51" xfId="0" applyFont="1" applyFill="1" applyBorder="1" applyAlignment="1">
      <alignment horizontal="center" vertical="center"/>
    </xf>
    <xf numFmtId="0" fontId="41" fillId="3" borderId="7" xfId="1" applyFont="1" applyFill="1" applyBorder="1" applyAlignment="1">
      <alignment horizontal="left" vertical="center" wrapText="1"/>
    </xf>
    <xf numFmtId="0" fontId="44" fillId="3" borderId="0" xfId="0" applyFont="1" applyFill="1" applyAlignment="1">
      <alignment horizontal="center" vertical="center" wrapText="1"/>
    </xf>
    <xf numFmtId="0" fontId="44" fillId="3" borderId="0" xfId="0" applyFont="1" applyFill="1" applyAlignment="1">
      <alignment horizontal="left" vertical="center" wrapText="1"/>
    </xf>
    <xf numFmtId="0" fontId="41" fillId="3" borderId="0" xfId="1" applyFont="1" applyFill="1" applyAlignment="1">
      <alignment horizontal="justify" vertical="center" wrapText="1"/>
    </xf>
    <xf numFmtId="0" fontId="1" fillId="3" borderId="2" xfId="0" applyFont="1" applyFill="1" applyBorder="1" applyAlignment="1" applyProtection="1">
      <alignment vertical="center" wrapText="1"/>
      <protection locked="0"/>
    </xf>
    <xf numFmtId="0" fontId="3" fillId="4" borderId="52" xfId="0" applyFont="1" applyFill="1" applyBorder="1" applyAlignment="1">
      <alignment vertical="center"/>
    </xf>
    <xf numFmtId="0" fontId="3" fillId="4" borderId="0" xfId="0" applyFont="1" applyFill="1" applyAlignment="1">
      <alignment vertical="center"/>
    </xf>
    <xf numFmtId="0" fontId="0" fillId="3" borderId="40" xfId="0" applyFill="1" applyBorder="1" applyAlignment="1">
      <alignment horizontal="center" vertical="center" wrapText="1"/>
    </xf>
    <xf numFmtId="0" fontId="0" fillId="0" borderId="31" xfId="0" applyBorder="1" applyAlignment="1">
      <alignment horizontal="center" vertical="center" wrapText="1"/>
    </xf>
    <xf numFmtId="0" fontId="0" fillId="0" borderId="2" xfId="0" applyBorder="1" applyAlignment="1">
      <alignment horizontal="center" vertical="center" wrapText="1"/>
    </xf>
    <xf numFmtId="0" fontId="0" fillId="0" borderId="20" xfId="0" applyBorder="1" applyAlignment="1">
      <alignment horizontal="center" vertical="center" wrapText="1"/>
    </xf>
    <xf numFmtId="0" fontId="0" fillId="0" borderId="19" xfId="0" applyBorder="1" applyAlignment="1">
      <alignment horizontal="center" vertical="center" wrapText="1"/>
    </xf>
    <xf numFmtId="2" fontId="0" fillId="0" borderId="19" xfId="3" applyNumberFormat="1" applyFont="1" applyBorder="1" applyAlignment="1">
      <alignment horizontal="center" vertical="center" wrapText="1"/>
    </xf>
    <xf numFmtId="2" fontId="0" fillId="0" borderId="2" xfId="3" applyNumberFormat="1" applyFont="1" applyBorder="1" applyAlignment="1">
      <alignment horizontal="center" vertical="center" wrapText="1"/>
    </xf>
    <xf numFmtId="2" fontId="0" fillId="0" borderId="31" xfId="3" applyNumberFormat="1" applyFont="1" applyBorder="1" applyAlignment="1">
      <alignment horizontal="center" vertical="center" wrapText="1"/>
    </xf>
    <xf numFmtId="0" fontId="18" fillId="0" borderId="31" xfId="0" applyFont="1" applyBorder="1" applyAlignment="1" applyProtection="1">
      <alignment horizontal="justify" vertical="center" wrapText="1"/>
      <protection locked="0"/>
    </xf>
    <xf numFmtId="0" fontId="18" fillId="0" borderId="2" xfId="0" applyFont="1" applyBorder="1" applyAlignment="1" applyProtection="1">
      <alignment horizontal="justify" vertical="center" wrapText="1"/>
      <protection locked="0"/>
    </xf>
    <xf numFmtId="0" fontId="0" fillId="0" borderId="2" xfId="0" applyBorder="1" applyAlignment="1">
      <alignment horizontal="justify" vertical="center"/>
    </xf>
    <xf numFmtId="0" fontId="0" fillId="0" borderId="2" xfId="0" applyBorder="1" applyAlignment="1">
      <alignment horizontal="justify" vertical="center" wrapText="1"/>
    </xf>
    <xf numFmtId="0" fontId="0" fillId="0" borderId="31" xfId="0" applyBorder="1" applyAlignment="1">
      <alignment horizontal="justify" vertical="center" wrapText="1"/>
    </xf>
    <xf numFmtId="0" fontId="17" fillId="0" borderId="2" xfId="0" applyFont="1" applyBorder="1" applyAlignment="1">
      <alignment horizontal="justify" vertical="center" wrapText="1"/>
    </xf>
    <xf numFmtId="0" fontId="11" fillId="3" borderId="31" xfId="0" applyFont="1" applyFill="1" applyBorder="1" applyAlignment="1">
      <alignment horizontal="center" vertical="center" wrapText="1"/>
    </xf>
    <xf numFmtId="3" fontId="0" fillId="0" borderId="31" xfId="0" applyNumberFormat="1" applyBorder="1" applyAlignment="1">
      <alignment horizontal="justify" vertical="center" wrapText="1"/>
    </xf>
    <xf numFmtId="3" fontId="0" fillId="0" borderId="2" xfId="0" applyNumberFormat="1" applyBorder="1" applyAlignment="1">
      <alignment horizontal="justify" vertical="center" wrapText="1"/>
    </xf>
    <xf numFmtId="2" fontId="0" fillId="0" borderId="2" xfId="3" applyNumberFormat="1" applyFont="1" applyBorder="1" applyAlignment="1">
      <alignment horizontal="justify" vertical="center" wrapText="1"/>
    </xf>
    <xf numFmtId="4" fontId="0" fillId="0" borderId="31" xfId="0" applyNumberFormat="1" applyBorder="1" applyAlignment="1">
      <alignment horizontal="center" vertical="center" wrapText="1"/>
    </xf>
    <xf numFmtId="0" fontId="10" fillId="3" borderId="31" xfId="0" applyFont="1" applyFill="1" applyBorder="1" applyAlignment="1">
      <alignment horizontal="center" vertical="center"/>
    </xf>
    <xf numFmtId="0" fontId="10" fillId="3" borderId="63" xfId="0" applyFont="1" applyFill="1" applyBorder="1" applyAlignment="1">
      <alignment horizontal="center" vertical="center"/>
    </xf>
    <xf numFmtId="4" fontId="0" fillId="0" borderId="19" xfId="0" applyNumberFormat="1" applyBorder="1" applyAlignment="1">
      <alignment horizontal="center" vertical="center" wrapText="1"/>
    </xf>
    <xf numFmtId="0" fontId="10" fillId="3" borderId="2" xfId="0" applyFont="1" applyFill="1" applyBorder="1" applyAlignment="1">
      <alignment horizontal="center" vertical="center"/>
    </xf>
    <xf numFmtId="0" fontId="10" fillId="3" borderId="64" xfId="0" applyFont="1" applyFill="1" applyBorder="1" applyAlignment="1">
      <alignment horizontal="center" vertical="center"/>
    </xf>
    <xf numFmtId="1" fontId="0" fillId="0" borderId="2" xfId="4" applyNumberFormat="1" applyFont="1" applyBorder="1" applyAlignment="1">
      <alignment horizontal="center" vertical="center" wrapText="1"/>
    </xf>
    <xf numFmtId="1" fontId="0" fillId="0" borderId="31" xfId="4" applyNumberFormat="1" applyFont="1" applyBorder="1" applyAlignment="1">
      <alignment horizontal="center" vertical="center" wrapText="1"/>
    </xf>
    <xf numFmtId="1" fontId="0" fillId="0" borderId="20" xfId="4" applyNumberFormat="1" applyFont="1" applyBorder="1" applyAlignment="1">
      <alignment horizontal="center" vertical="center" wrapText="1"/>
    </xf>
    <xf numFmtId="0" fontId="1" fillId="3" borderId="2" xfId="0" applyFont="1" applyFill="1" applyBorder="1" applyAlignment="1" applyProtection="1">
      <alignment horizontal="left" vertical="center"/>
      <protection locked="0"/>
    </xf>
    <xf numFmtId="0" fontId="1" fillId="3" borderId="2"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44" fillId="3" borderId="61" xfId="0" applyFont="1" applyFill="1" applyBorder="1" applyAlignment="1">
      <alignment vertical="center" wrapText="1"/>
    </xf>
    <xf numFmtId="0" fontId="44" fillId="3" borderId="13" xfId="0" applyFont="1" applyFill="1" applyBorder="1" applyAlignment="1">
      <alignment vertical="center" wrapText="1"/>
    </xf>
    <xf numFmtId="0" fontId="47" fillId="0" borderId="0" xfId="0" applyFont="1"/>
    <xf numFmtId="0" fontId="49" fillId="0" borderId="0" xfId="0" applyFont="1" applyAlignment="1" applyProtection="1">
      <alignment horizontal="left" vertical="center"/>
      <protection locked="0"/>
    </xf>
    <xf numFmtId="0" fontId="45" fillId="0" borderId="0" xfId="0" applyFont="1" applyAlignment="1" applyProtection="1">
      <alignment horizontal="center" vertical="center"/>
      <protection locked="0"/>
    </xf>
    <xf numFmtId="0" fontId="50" fillId="0" borderId="0" xfId="0" applyFont="1" applyAlignment="1" applyProtection="1">
      <alignment horizontal="center" vertical="center"/>
      <protection locked="0"/>
    </xf>
    <xf numFmtId="0" fontId="51" fillId="0" borderId="0" xfId="0" applyFont="1" applyAlignment="1">
      <alignment horizontal="center"/>
    </xf>
    <xf numFmtId="0" fontId="45" fillId="4" borderId="0" xfId="0" applyFont="1" applyFill="1" applyAlignment="1" applyProtection="1">
      <alignment horizontal="left" vertical="center" wrapText="1"/>
      <protection locked="0"/>
    </xf>
    <xf numFmtId="0" fontId="49" fillId="15" borderId="0" xfId="0" applyFont="1" applyFill="1" applyAlignment="1" applyProtection="1">
      <alignment vertical="center" wrapText="1"/>
      <protection locked="0"/>
    </xf>
    <xf numFmtId="0" fontId="47" fillId="0" borderId="0" xfId="0" applyFont="1" applyAlignment="1">
      <alignment horizontal="left"/>
    </xf>
    <xf numFmtId="0" fontId="45" fillId="4" borderId="0" xfId="0" applyFont="1" applyFill="1" applyAlignment="1" applyProtection="1">
      <alignment vertical="center" wrapText="1"/>
      <protection locked="0"/>
    </xf>
    <xf numFmtId="0" fontId="47" fillId="3" borderId="0" xfId="0" applyFont="1" applyFill="1"/>
    <xf numFmtId="0" fontId="47" fillId="3" borderId="0" xfId="0" applyFont="1" applyFill="1" applyAlignment="1">
      <alignment horizontal="center" vertical="center"/>
    </xf>
    <xf numFmtId="0" fontId="56" fillId="3" borderId="7" xfId="1" quotePrefix="1" applyFont="1" applyFill="1" applyBorder="1" applyAlignment="1">
      <alignment horizontal="left" vertical="top" wrapText="1"/>
    </xf>
    <xf numFmtId="0" fontId="41" fillId="3" borderId="14" xfId="1" applyFont="1" applyFill="1" applyBorder="1"/>
    <xf numFmtId="0" fontId="41" fillId="3" borderId="15" xfId="1" applyFont="1" applyFill="1" applyBorder="1" applyAlignment="1">
      <alignment horizontal="center" vertical="center"/>
    </xf>
    <xf numFmtId="0" fontId="44" fillId="3" borderId="15" xfId="1" applyFont="1" applyFill="1" applyBorder="1" applyAlignment="1">
      <alignment horizontal="left" vertical="center" wrapText="1"/>
    </xf>
    <xf numFmtId="0" fontId="41" fillId="3" borderId="15" xfId="1" applyFont="1" applyFill="1" applyBorder="1" applyAlignment="1">
      <alignment horizontal="left" vertical="center" wrapText="1"/>
    </xf>
    <xf numFmtId="0" fontId="41" fillId="3" borderId="39" xfId="1" applyFont="1" applyFill="1" applyBorder="1"/>
    <xf numFmtId="0" fontId="45" fillId="4" borderId="31" xfId="1" applyFont="1" applyFill="1" applyBorder="1" applyAlignment="1">
      <alignment horizontal="center" vertical="center"/>
    </xf>
    <xf numFmtId="0" fontId="41" fillId="3" borderId="41" xfId="1" applyFont="1" applyFill="1" applyBorder="1"/>
    <xf numFmtId="0" fontId="41" fillId="3" borderId="2" xfId="1" applyFont="1" applyFill="1" applyBorder="1" applyAlignment="1">
      <alignment horizontal="center" vertical="center"/>
    </xf>
    <xf numFmtId="0" fontId="47" fillId="3" borderId="7" xfId="0" applyFont="1" applyFill="1" applyBorder="1"/>
    <xf numFmtId="0" fontId="47" fillId="3" borderId="88" xfId="0" applyFont="1" applyFill="1" applyBorder="1" applyAlignment="1">
      <alignment horizontal="center" vertical="center"/>
    </xf>
    <xf numFmtId="0" fontId="41" fillId="3" borderId="7" xfId="1" applyFont="1" applyFill="1" applyBorder="1"/>
    <xf numFmtId="0" fontId="41" fillId="3" borderId="0" xfId="1" applyFont="1" applyFill="1" applyAlignment="1">
      <alignment horizontal="center" vertical="center"/>
    </xf>
    <xf numFmtId="0" fontId="47" fillId="3" borderId="68" xfId="0" applyFont="1" applyFill="1" applyBorder="1"/>
    <xf numFmtId="0" fontId="47" fillId="3" borderId="68" xfId="0" applyFont="1" applyFill="1" applyBorder="1" applyAlignment="1">
      <alignment horizontal="center" vertical="center"/>
    </xf>
    <xf numFmtId="0" fontId="56" fillId="3" borderId="0" xfId="1" quotePrefix="1" applyFont="1" applyFill="1" applyAlignment="1">
      <alignment horizontal="center" vertical="center" wrapText="1"/>
    </xf>
    <xf numFmtId="0" fontId="44" fillId="3" borderId="0" xfId="1" quotePrefix="1" applyFont="1" applyFill="1" applyAlignment="1">
      <alignment horizontal="center" vertical="center" wrapText="1"/>
    </xf>
    <xf numFmtId="0" fontId="44" fillId="3" borderId="0" xfId="1" quotePrefix="1" applyFont="1" applyFill="1" applyAlignment="1">
      <alignment horizontal="left" vertical="top" wrapText="1"/>
    </xf>
    <xf numFmtId="0" fontId="44" fillId="3" borderId="8" xfId="1" quotePrefix="1" applyFont="1" applyFill="1" applyBorder="1" applyAlignment="1">
      <alignment horizontal="left" vertical="top" wrapText="1"/>
    </xf>
    <xf numFmtId="0" fontId="41" fillId="3" borderId="16" xfId="1" applyFont="1" applyFill="1" applyBorder="1" applyAlignment="1">
      <alignment horizontal="left" vertical="center" wrapText="1"/>
    </xf>
    <xf numFmtId="2" fontId="0" fillId="0" borderId="2" xfId="3" applyNumberFormat="1" applyFont="1" applyBorder="1" applyAlignment="1">
      <alignment horizontal="left" vertical="center" wrapText="1"/>
    </xf>
    <xf numFmtId="0" fontId="3" fillId="4" borderId="62" xfId="0" applyFont="1" applyFill="1" applyBorder="1" applyAlignment="1">
      <alignment horizontal="center" vertical="center" wrapText="1"/>
    </xf>
    <xf numFmtId="0" fontId="36" fillId="0" borderId="2" xfId="0" applyFont="1" applyBorder="1" applyAlignment="1">
      <alignment horizontal="left" vertical="center" wrapText="1" readingOrder="1"/>
    </xf>
    <xf numFmtId="9" fontId="36" fillId="0" borderId="2" xfId="4" applyFont="1" applyBorder="1" applyAlignment="1">
      <alignment horizontal="center" vertical="center" wrapText="1" readingOrder="1"/>
    </xf>
    <xf numFmtId="0" fontId="36" fillId="0" borderId="2" xfId="0" applyFont="1" applyBorder="1" applyAlignment="1">
      <alignment horizontal="justify" vertical="center" wrapText="1" readingOrder="1"/>
    </xf>
    <xf numFmtId="0" fontId="3" fillId="4" borderId="48" xfId="0" applyFont="1" applyFill="1" applyBorder="1" applyAlignment="1">
      <alignment horizontal="center" vertical="center"/>
    </xf>
    <xf numFmtId="0" fontId="58" fillId="0" borderId="97" xfId="0" applyFont="1" applyBorder="1" applyAlignment="1">
      <alignment horizontal="center" vertical="center" wrapText="1"/>
    </xf>
    <xf numFmtId="0" fontId="58" fillId="0" borderId="69" xfId="0" applyFont="1" applyBorder="1" applyAlignment="1">
      <alignment horizontal="center" vertical="center" wrapText="1"/>
    </xf>
    <xf numFmtId="0" fontId="59" fillId="0" borderId="67" xfId="0" applyFont="1" applyBorder="1" applyAlignment="1">
      <alignment horizontal="center" vertical="center" wrapText="1"/>
    </xf>
    <xf numFmtId="0" fontId="59" fillId="0" borderId="16" xfId="0" applyFont="1" applyBorder="1" applyAlignment="1">
      <alignment horizontal="center" vertical="center" wrapText="1"/>
    </xf>
    <xf numFmtId="0" fontId="58" fillId="0" borderId="98" xfId="0" applyFont="1" applyBorder="1" applyAlignment="1">
      <alignment horizontal="center" vertical="center" wrapText="1"/>
    </xf>
    <xf numFmtId="0" fontId="58" fillId="0" borderId="8" xfId="0" applyFont="1" applyBorder="1" applyAlignment="1">
      <alignment horizontal="center" vertical="center" wrapText="1"/>
    </xf>
    <xf numFmtId="14" fontId="59" fillId="0" borderId="16" xfId="0" applyNumberFormat="1" applyFont="1" applyBorder="1" applyAlignment="1">
      <alignment horizontal="center" vertical="center" wrapText="1"/>
    </xf>
    <xf numFmtId="0" fontId="60" fillId="0" borderId="0" xfId="0" applyFont="1" applyAlignment="1" applyProtection="1">
      <alignment vertical="center"/>
      <protection locked="0"/>
    </xf>
    <xf numFmtId="0" fontId="60" fillId="0" borderId="0" xfId="0" applyFont="1" applyProtection="1">
      <protection locked="0"/>
    </xf>
    <xf numFmtId="0" fontId="60" fillId="0" borderId="0" xfId="0" applyFont="1"/>
    <xf numFmtId="0" fontId="62" fillId="19" borderId="99" xfId="0" applyFont="1" applyFill="1" applyBorder="1" applyAlignment="1" applyProtection="1">
      <alignment horizontal="left" vertical="center" wrapText="1"/>
      <protection locked="0"/>
    </xf>
    <xf numFmtId="0" fontId="62" fillId="19" borderId="99" xfId="0" applyFont="1" applyFill="1" applyBorder="1" applyAlignment="1" applyProtection="1">
      <alignment horizontal="center" vertical="center"/>
      <protection locked="0"/>
    </xf>
    <xf numFmtId="0" fontId="63" fillId="5" borderId="99" xfId="0" applyFont="1" applyFill="1" applyBorder="1" applyAlignment="1" applyProtection="1">
      <alignment horizontal="center" vertical="center" wrapText="1"/>
      <protection locked="0"/>
    </xf>
    <xf numFmtId="0" fontId="60" fillId="0" borderId="0" xfId="0" applyFont="1" applyAlignment="1" applyProtection="1">
      <alignment horizontal="left" vertical="center"/>
      <protection locked="0"/>
    </xf>
    <xf numFmtId="0" fontId="62" fillId="0" borderId="0" xfId="0" applyFont="1" applyAlignment="1" applyProtection="1">
      <alignment horizontal="center" vertical="center"/>
      <protection locked="0"/>
    </xf>
    <xf numFmtId="0" fontId="60" fillId="0" borderId="0" xfId="0" applyFont="1" applyAlignment="1" applyProtection="1">
      <alignment horizontal="center" vertical="center"/>
      <protection locked="0"/>
    </xf>
    <xf numFmtId="0" fontId="60" fillId="0" borderId="0" xfId="0" applyFont="1" applyAlignment="1" applyProtection="1">
      <alignment horizontal="left"/>
      <protection locked="0"/>
    </xf>
    <xf numFmtId="0" fontId="60" fillId="0" borderId="0" xfId="0" applyFont="1" applyAlignment="1" applyProtection="1">
      <alignment horizontal="center"/>
      <protection locked="0"/>
    </xf>
    <xf numFmtId="0" fontId="64" fillId="20" borderId="102" xfId="0" applyFont="1" applyFill="1" applyBorder="1" applyAlignment="1">
      <alignment horizontal="center" vertical="center" wrapText="1" readingOrder="1"/>
    </xf>
    <xf numFmtId="0" fontId="66" fillId="3" borderId="102" xfId="0" applyFont="1" applyFill="1" applyBorder="1" applyAlignment="1">
      <alignment horizontal="center" vertical="center" wrapText="1" readingOrder="1"/>
    </xf>
    <xf numFmtId="0" fontId="66" fillId="3" borderId="102" xfId="0" applyFont="1" applyFill="1" applyBorder="1" applyAlignment="1">
      <alignment horizontal="left" vertical="center" wrapText="1"/>
    </xf>
    <xf numFmtId="0" fontId="66" fillId="3" borderId="102" xfId="0" applyFont="1" applyFill="1" applyBorder="1" applyAlignment="1">
      <alignment horizontal="center" vertical="center" wrapText="1"/>
    </xf>
    <xf numFmtId="0" fontId="60" fillId="3" borderId="0" xfId="0" applyFont="1" applyFill="1"/>
    <xf numFmtId="0" fontId="66" fillId="0" borderId="102" xfId="0" applyFont="1" applyBorder="1" applyAlignment="1">
      <alignment horizontal="center" vertical="center" wrapText="1" readingOrder="1"/>
    </xf>
    <xf numFmtId="0" fontId="66" fillId="0" borderId="102" xfId="0" applyFont="1" applyBorder="1" applyAlignment="1">
      <alignment horizontal="left" vertical="center" wrapText="1"/>
    </xf>
    <xf numFmtId="0" fontId="64" fillId="0" borderId="102" xfId="0" applyFont="1" applyBorder="1" applyAlignment="1">
      <alignment horizontal="center" vertical="center" wrapText="1" readingOrder="1"/>
    </xf>
    <xf numFmtId="0" fontId="66" fillId="3" borderId="102" xfId="0" applyFont="1" applyFill="1" applyBorder="1" applyAlignment="1">
      <alignment horizontal="left" vertical="center" wrapText="1" readingOrder="1"/>
    </xf>
    <xf numFmtId="0" fontId="62" fillId="0" borderId="0" xfId="0" applyFont="1"/>
    <xf numFmtId="0" fontId="66" fillId="3" borderId="102" xfId="0" applyFont="1" applyFill="1" applyBorder="1" applyAlignment="1">
      <alignment vertical="center" wrapText="1"/>
    </xf>
    <xf numFmtId="0" fontId="66" fillId="3" borderId="102" xfId="0" applyFont="1" applyFill="1" applyBorder="1" applyAlignment="1">
      <alignment vertical="center"/>
    </xf>
    <xf numFmtId="0" fontId="66" fillId="3" borderId="102" xfId="0" applyFont="1" applyFill="1" applyBorder="1" applyAlignment="1">
      <alignment horizontal="center" vertical="center"/>
    </xf>
    <xf numFmtId="0" fontId="60" fillId="0" borderId="0" xfId="0" applyFont="1" applyAlignment="1">
      <alignment horizontal="left"/>
    </xf>
    <xf numFmtId="0" fontId="60" fillId="0" borderId="0" xfId="0" applyFont="1" applyAlignment="1">
      <alignment horizontal="center"/>
    </xf>
    <xf numFmtId="0" fontId="67" fillId="0" borderId="0" xfId="0" applyFont="1" applyAlignment="1">
      <alignment wrapText="1"/>
    </xf>
    <xf numFmtId="0" fontId="68" fillId="0" borderId="0" xfId="0" applyFont="1"/>
    <xf numFmtId="0" fontId="70" fillId="20" borderId="99" xfId="0" applyFont="1" applyFill="1" applyBorder="1" applyAlignment="1">
      <alignment horizontal="center" vertical="center"/>
    </xf>
    <xf numFmtId="0" fontId="70" fillId="5" borderId="99" xfId="0" applyFont="1" applyFill="1" applyBorder="1" applyAlignment="1">
      <alignment horizontal="center" vertical="center"/>
    </xf>
    <xf numFmtId="0" fontId="70" fillId="5" borderId="99" xfId="0" applyFont="1" applyFill="1" applyBorder="1" applyAlignment="1">
      <alignment vertical="center" wrapText="1"/>
    </xf>
    <xf numFmtId="0" fontId="70" fillId="3" borderId="99" xfId="0" applyFont="1" applyFill="1" applyBorder="1" applyAlignment="1">
      <alignment horizontal="left" vertical="top" wrapText="1"/>
    </xf>
    <xf numFmtId="0" fontId="71" fillId="3" borderId="99" xfId="0" applyFont="1" applyFill="1" applyBorder="1" applyAlignment="1">
      <alignment horizontal="center" vertical="center" wrapText="1"/>
    </xf>
    <xf numFmtId="0" fontId="72" fillId="3" borderId="99" xfId="0" applyFont="1" applyFill="1" applyBorder="1" applyAlignment="1">
      <alignment horizontal="center" vertical="center" wrapText="1"/>
    </xf>
    <xf numFmtId="0" fontId="72" fillId="3" borderId="99" xfId="0" applyFont="1" applyFill="1" applyBorder="1" applyAlignment="1">
      <alignment horizontal="left" vertical="center"/>
    </xf>
    <xf numFmtId="0" fontId="71" fillId="3" borderId="99" xfId="0" applyFont="1" applyFill="1" applyBorder="1" applyAlignment="1">
      <alignment horizontal="center" vertical="center"/>
    </xf>
    <xf numFmtId="0" fontId="72" fillId="3" borderId="99" xfId="0" applyFont="1" applyFill="1" applyBorder="1" applyAlignment="1">
      <alignment horizontal="center" vertical="center"/>
    </xf>
    <xf numFmtId="0" fontId="70" fillId="3" borderId="99" xfId="0" applyFont="1" applyFill="1" applyBorder="1" applyAlignment="1">
      <alignment horizontal="left" vertical="center" wrapText="1"/>
    </xf>
    <xf numFmtId="0" fontId="72" fillId="0" borderId="99" xfId="0" applyFont="1" applyBorder="1" applyAlignment="1">
      <alignment horizontal="left" vertical="center"/>
    </xf>
    <xf numFmtId="0" fontId="68" fillId="0" borderId="0" xfId="0" applyFont="1" applyAlignment="1">
      <alignment horizontal="left"/>
    </xf>
    <xf numFmtId="0" fontId="67" fillId="0" borderId="0" xfId="0" applyFont="1" applyAlignment="1">
      <alignment horizontal="center"/>
    </xf>
    <xf numFmtId="0" fontId="68" fillId="0" borderId="0" xfId="0" applyFont="1" applyAlignment="1">
      <alignment horizontal="center"/>
    </xf>
    <xf numFmtId="0" fontId="21" fillId="4" borderId="6" xfId="0" applyFont="1" applyFill="1" applyBorder="1" applyAlignment="1">
      <alignment horizontal="left" vertical="top"/>
    </xf>
    <xf numFmtId="0" fontId="21" fillId="4" borderId="33" xfId="0" applyFont="1" applyFill="1" applyBorder="1" applyAlignment="1">
      <alignment vertical="center"/>
    </xf>
    <xf numFmtId="0" fontId="21" fillId="4" borderId="0" xfId="0" applyFont="1" applyFill="1" applyAlignment="1">
      <alignment horizontal="left" vertical="top"/>
    </xf>
    <xf numFmtId="0" fontId="21" fillId="4" borderId="32" xfId="0" applyFont="1" applyFill="1" applyBorder="1" applyAlignment="1">
      <alignment vertical="center"/>
    </xf>
    <xf numFmtId="0" fontId="73" fillId="3" borderId="30" xfId="0" applyFont="1" applyFill="1" applyBorder="1" applyAlignment="1">
      <alignment horizontal="center" vertical="center"/>
    </xf>
    <xf numFmtId="0" fontId="73" fillId="3" borderId="0" xfId="0" applyFont="1" applyFill="1" applyAlignment="1">
      <alignment horizontal="center" vertical="center"/>
    </xf>
    <xf numFmtId="0" fontId="5" fillId="3" borderId="29" xfId="0" applyFont="1" applyFill="1" applyBorder="1" applyAlignment="1">
      <alignment vertical="center"/>
    </xf>
    <xf numFmtId="0" fontId="5" fillId="3" borderId="6" xfId="0" applyFont="1" applyFill="1" applyBorder="1" applyAlignment="1">
      <alignment vertical="center"/>
    </xf>
    <xf numFmtId="0" fontId="5" fillId="3" borderId="30" xfId="0" applyFont="1" applyFill="1" applyBorder="1" applyAlignment="1">
      <alignment vertical="center"/>
    </xf>
    <xf numFmtId="0" fontId="5" fillId="3" borderId="0" xfId="0" applyFont="1" applyFill="1" applyAlignment="1">
      <alignment vertical="center"/>
    </xf>
    <xf numFmtId="0" fontId="5" fillId="3" borderId="96" xfId="0" applyFont="1" applyFill="1" applyBorder="1" applyAlignment="1">
      <alignment vertical="center"/>
    </xf>
    <xf numFmtId="0" fontId="5" fillId="3" borderId="10" xfId="0" applyFont="1" applyFill="1" applyBorder="1" applyAlignment="1">
      <alignment vertical="center"/>
    </xf>
    <xf numFmtId="0" fontId="0" fillId="3" borderId="106" xfId="0" applyFill="1" applyBorder="1"/>
    <xf numFmtId="0" fontId="35" fillId="6" borderId="66" xfId="0" applyFont="1" applyFill="1" applyBorder="1" applyAlignment="1">
      <alignment horizontal="center" vertical="center" wrapText="1" readingOrder="1"/>
    </xf>
    <xf numFmtId="0" fontId="35" fillId="6" borderId="68" xfId="0" applyFont="1" applyFill="1" applyBorder="1" applyAlignment="1">
      <alignment horizontal="center" vertical="center" wrapText="1" readingOrder="1"/>
    </xf>
    <xf numFmtId="0" fontId="35" fillId="6" borderId="69" xfId="0" applyFont="1" applyFill="1" applyBorder="1" applyAlignment="1">
      <alignment horizontal="center" vertical="center" wrapText="1" readingOrder="1"/>
    </xf>
    <xf numFmtId="0" fontId="74" fillId="3" borderId="0" xfId="0" applyFont="1" applyFill="1"/>
    <xf numFmtId="0" fontId="35" fillId="6" borderId="28" xfId="0" applyFont="1" applyFill="1" applyBorder="1" applyAlignment="1">
      <alignment horizontal="center" vertical="center" wrapText="1" readingOrder="1"/>
    </xf>
    <xf numFmtId="0" fontId="35" fillId="6" borderId="0" xfId="0" applyFont="1" applyFill="1" applyAlignment="1">
      <alignment horizontal="center" vertical="center" wrapText="1" readingOrder="1"/>
    </xf>
    <xf numFmtId="0" fontId="0" fillId="3" borderId="6" xfId="0" applyFill="1" applyBorder="1"/>
    <xf numFmtId="0" fontId="17" fillId="3" borderId="2" xfId="0" applyFont="1" applyFill="1" applyBorder="1"/>
    <xf numFmtId="0" fontId="36" fillId="7" borderId="107" xfId="0" applyFont="1" applyFill="1" applyBorder="1" applyAlignment="1">
      <alignment horizontal="center" vertical="center" wrapText="1" readingOrder="1"/>
    </xf>
    <xf numFmtId="0" fontId="36" fillId="8" borderId="108" xfId="0" applyFont="1" applyFill="1" applyBorder="1" applyAlignment="1">
      <alignment horizontal="center" vertical="center" wrapText="1" readingOrder="1"/>
    </xf>
    <xf numFmtId="0" fontId="36" fillId="9" borderId="108" xfId="0" applyFont="1" applyFill="1" applyBorder="1" applyAlignment="1">
      <alignment horizontal="center" vertical="center" wrapText="1" readingOrder="1"/>
    </xf>
    <xf numFmtId="0" fontId="36" fillId="10" borderId="108" xfId="0" applyFont="1" applyFill="1" applyBorder="1" applyAlignment="1">
      <alignment horizontal="center" vertical="center" wrapText="1" readingOrder="1"/>
    </xf>
    <xf numFmtId="0" fontId="37" fillId="11" borderId="108" xfId="0" applyFont="1" applyFill="1" applyBorder="1" applyAlignment="1">
      <alignment horizontal="center" vertical="center" wrapText="1" readingOrder="1"/>
    </xf>
    <xf numFmtId="0" fontId="35" fillId="6" borderId="0" xfId="0" applyFont="1" applyFill="1" applyAlignment="1">
      <alignment vertical="center" wrapText="1" readingOrder="1"/>
    </xf>
    <xf numFmtId="0" fontId="6" fillId="3" borderId="0" xfId="0" applyFont="1" applyFill="1" applyAlignment="1">
      <alignment vertical="center"/>
    </xf>
    <xf numFmtId="0" fontId="6" fillId="3" borderId="10" xfId="0" applyFont="1" applyFill="1" applyBorder="1" applyAlignment="1">
      <alignment vertical="center"/>
    </xf>
    <xf numFmtId="0" fontId="6" fillId="21" borderId="0" xfId="0" applyFont="1" applyFill="1" applyAlignment="1">
      <alignment vertical="center"/>
    </xf>
    <xf numFmtId="0" fontId="6" fillId="21" borderId="10" xfId="0" applyFont="1" applyFill="1" applyBorder="1" applyAlignment="1">
      <alignment vertical="center"/>
    </xf>
    <xf numFmtId="0" fontId="11" fillId="3" borderId="19" xfId="0" applyFont="1" applyFill="1" applyBorder="1" applyAlignment="1">
      <alignment horizontal="center" vertical="center" wrapText="1"/>
    </xf>
    <xf numFmtId="0" fontId="66" fillId="3" borderId="102" xfId="0" applyFont="1" applyFill="1" applyBorder="1" applyAlignment="1">
      <alignment horizontal="justify" vertical="center" wrapText="1"/>
    </xf>
    <xf numFmtId="0" fontId="66" fillId="3" borderId="102" xfId="0" applyFont="1" applyFill="1" applyBorder="1" applyAlignment="1">
      <alignment horizontal="justify" vertical="center" wrapText="1" readingOrder="1"/>
    </xf>
    <xf numFmtId="0" fontId="60" fillId="0" borderId="109" xfId="0" applyFont="1" applyBorder="1" applyAlignment="1">
      <alignment horizontal="center"/>
    </xf>
    <xf numFmtId="0" fontId="60" fillId="0" borderId="109" xfId="0" applyFont="1" applyBorder="1"/>
    <xf numFmtId="0" fontId="77" fillId="0" borderId="110" xfId="0" applyFont="1" applyBorder="1" applyAlignment="1">
      <alignment horizontal="center" vertical="center" wrapText="1"/>
    </xf>
    <xf numFmtId="0" fontId="77" fillId="0" borderId="113" xfId="0" applyFont="1" applyBorder="1" applyAlignment="1">
      <alignment horizontal="center" vertical="center" wrapText="1"/>
    </xf>
    <xf numFmtId="0" fontId="77" fillId="0" borderId="114" xfId="0" applyFont="1" applyBorder="1" applyAlignment="1">
      <alignment horizontal="center" vertical="center" wrapText="1"/>
    </xf>
    <xf numFmtId="0" fontId="60" fillId="0" borderId="115" xfId="0" applyFont="1" applyBorder="1"/>
    <xf numFmtId="0" fontId="77" fillId="0" borderId="116" xfId="0" applyFont="1" applyBorder="1" applyAlignment="1">
      <alignment horizontal="center" vertical="center" wrapText="1"/>
    </xf>
    <xf numFmtId="0" fontId="77" fillId="0" borderId="119" xfId="0" applyFont="1" applyBorder="1" applyAlignment="1">
      <alignment horizontal="center" vertical="center" wrapText="1"/>
    </xf>
    <xf numFmtId="0" fontId="77" fillId="0" borderId="120" xfId="0" applyFont="1" applyBorder="1" applyAlignment="1">
      <alignment horizontal="center" vertical="center" wrapText="1"/>
    </xf>
    <xf numFmtId="0" fontId="60" fillId="0" borderId="114" xfId="0" applyFont="1" applyBorder="1"/>
    <xf numFmtId="0" fontId="72" fillId="0" borderId="99" xfId="0" applyFont="1" applyBorder="1" applyAlignment="1">
      <alignment horizontal="left" vertical="center" wrapText="1"/>
    </xf>
    <xf numFmtId="0" fontId="72" fillId="3" borderId="99" xfId="0" applyFont="1" applyFill="1" applyBorder="1" applyAlignment="1">
      <alignment horizontal="left" vertical="center" wrapText="1"/>
    </xf>
    <xf numFmtId="0" fontId="70" fillId="3" borderId="99" xfId="0" applyFont="1" applyFill="1" applyBorder="1" applyAlignment="1">
      <alignment vertical="top" wrapText="1"/>
    </xf>
    <xf numFmtId="0" fontId="0" fillId="0" borderId="28" xfId="0" applyBorder="1" applyAlignment="1">
      <alignment horizontal="center" vertical="center" wrapText="1"/>
    </xf>
    <xf numFmtId="0" fontId="11" fillId="3" borderId="28" xfId="0" applyFont="1" applyFill="1" applyBorder="1" applyAlignment="1">
      <alignment horizontal="center" vertical="center" wrapText="1"/>
    </xf>
    <xf numFmtId="1" fontId="0" fillId="0" borderId="28" xfId="4" applyNumberFormat="1" applyFont="1" applyBorder="1" applyAlignment="1">
      <alignment horizontal="center" vertical="center" wrapText="1"/>
    </xf>
    <xf numFmtId="0" fontId="10" fillId="3" borderId="68" xfId="0" applyFont="1" applyFill="1" applyBorder="1"/>
    <xf numFmtId="0" fontId="10" fillId="0" borderId="68" xfId="0" applyFont="1" applyBorder="1"/>
    <xf numFmtId="0" fontId="10" fillId="3" borderId="15" xfId="0" applyFont="1" applyFill="1" applyBorder="1"/>
    <xf numFmtId="0" fontId="10" fillId="0" borderId="15" xfId="0" applyFont="1" applyBorder="1"/>
    <xf numFmtId="1" fontId="0" fillId="0" borderId="19" xfId="4" applyNumberFormat="1" applyFont="1" applyBorder="1" applyAlignment="1">
      <alignment horizontal="center" vertical="center" wrapText="1"/>
    </xf>
    <xf numFmtId="0" fontId="17" fillId="0" borderId="31" xfId="0" applyFont="1" applyBorder="1" applyAlignment="1">
      <alignment horizontal="left" vertical="center" wrapText="1"/>
    </xf>
    <xf numFmtId="0" fontId="17" fillId="0" borderId="20" xfId="0" applyFont="1" applyBorder="1" applyAlignment="1">
      <alignment horizontal="left" vertical="center" wrapText="1"/>
    </xf>
    <xf numFmtId="0" fontId="17" fillId="0" borderId="19" xfId="0" applyFont="1" applyBorder="1" applyAlignment="1">
      <alignment horizontal="left" vertical="center" wrapText="1"/>
    </xf>
    <xf numFmtId="0" fontId="17" fillId="0" borderId="28" xfId="0" applyFont="1" applyBorder="1" applyAlignment="1">
      <alignment horizontal="left" vertical="center" wrapText="1"/>
    </xf>
    <xf numFmtId="0" fontId="79" fillId="0" borderId="2" xfId="0" applyFont="1" applyBorder="1" applyAlignment="1" applyProtection="1">
      <alignment horizontal="justify" vertical="center" wrapText="1"/>
      <protection locked="0"/>
    </xf>
    <xf numFmtId="0" fontId="79" fillId="0" borderId="31" xfId="0" applyFont="1" applyBorder="1" applyAlignment="1" applyProtection="1">
      <alignment horizontal="justify" vertical="center" wrapText="1"/>
      <protection locked="0"/>
    </xf>
    <xf numFmtId="0" fontId="79" fillId="0" borderId="20" xfId="0" applyFont="1" applyBorder="1" applyAlignment="1" applyProtection="1">
      <alignment horizontal="justify" vertical="center" wrapText="1"/>
      <protection locked="0"/>
    </xf>
    <xf numFmtId="3" fontId="0" fillId="0" borderId="28" xfId="0" applyNumberFormat="1" applyBorder="1" applyAlignment="1">
      <alignment horizontal="justify" vertical="center" wrapText="1"/>
    </xf>
    <xf numFmtId="0" fontId="0" fillId="0" borderId="28" xfId="0" applyBorder="1" applyAlignment="1">
      <alignment horizontal="justify" vertical="center" wrapText="1"/>
    </xf>
    <xf numFmtId="2" fontId="0" fillId="0" borderId="28" xfId="3" applyNumberFormat="1" applyFont="1" applyBorder="1" applyAlignment="1">
      <alignment horizontal="center" vertical="center" wrapText="1"/>
    </xf>
    <xf numFmtId="0" fontId="0" fillId="0" borderId="40" xfId="0" applyBorder="1" applyAlignment="1">
      <alignment horizontal="center" vertical="center" wrapText="1"/>
    </xf>
    <xf numFmtId="3" fontId="0" fillId="0" borderId="20" xfId="0" applyNumberFormat="1" applyBorder="1" applyAlignment="1">
      <alignment horizontal="justify" vertical="center" wrapText="1"/>
    </xf>
    <xf numFmtId="0" fontId="0" fillId="0" borderId="20" xfId="0" applyBorder="1" applyAlignment="1">
      <alignment horizontal="justify" vertical="center" wrapText="1"/>
    </xf>
    <xf numFmtId="0" fontId="0" fillId="0" borderId="126" xfId="0" applyBorder="1" applyAlignment="1">
      <alignment horizontal="center" vertical="center" wrapText="1"/>
    </xf>
    <xf numFmtId="0" fontId="0" fillId="0" borderId="127" xfId="0" applyBorder="1" applyAlignment="1">
      <alignment horizontal="center" vertical="center" wrapText="1"/>
    </xf>
    <xf numFmtId="3" fontId="0" fillId="0" borderId="127" xfId="0" applyNumberFormat="1" applyBorder="1" applyAlignment="1">
      <alignment horizontal="justify" vertical="center" wrapText="1"/>
    </xf>
    <xf numFmtId="0" fontId="0" fillId="0" borderId="127" xfId="0" applyBorder="1" applyAlignment="1">
      <alignment horizontal="justify" vertical="center" wrapText="1"/>
    </xf>
    <xf numFmtId="0" fontId="57" fillId="0" borderId="127" xfId="0" applyFont="1" applyBorder="1" applyAlignment="1">
      <alignment vertical="center" wrapText="1"/>
    </xf>
    <xf numFmtId="0" fontId="79" fillId="0" borderId="24" xfId="0" applyFont="1" applyBorder="1" applyAlignment="1" applyProtection="1">
      <alignment horizontal="justify" vertical="center" wrapText="1"/>
      <protection locked="0"/>
    </xf>
    <xf numFmtId="0" fontId="57" fillId="0" borderId="40" xfId="0" applyFont="1" applyBorder="1" applyAlignment="1">
      <alignment vertical="center" wrapText="1"/>
    </xf>
    <xf numFmtId="3" fontId="0" fillId="0" borderId="40" xfId="0" applyNumberFormat="1" applyBorder="1" applyAlignment="1">
      <alignment horizontal="justify" vertical="center" wrapText="1"/>
    </xf>
    <xf numFmtId="0" fontId="0" fillId="0" borderId="40" xfId="0" applyBorder="1" applyAlignment="1">
      <alignment horizontal="justify" vertical="center" wrapText="1"/>
    </xf>
    <xf numFmtId="0" fontId="0" fillId="0" borderId="129" xfId="0" applyBorder="1" applyAlignment="1">
      <alignment horizontal="center" vertical="center" wrapText="1"/>
    </xf>
    <xf numFmtId="0" fontId="23" fillId="17" borderId="0" xfId="0" applyFont="1" applyFill="1" applyAlignment="1">
      <alignment wrapText="1"/>
    </xf>
    <xf numFmtId="0" fontId="18" fillId="0" borderId="28" xfId="0" applyFont="1" applyBorder="1" applyAlignment="1" applyProtection="1">
      <alignment horizontal="justify" vertical="center" wrapText="1"/>
      <protection locked="0"/>
    </xf>
    <xf numFmtId="0" fontId="18" fillId="0" borderId="20" xfId="0" applyFont="1" applyBorder="1" applyAlignment="1" applyProtection="1">
      <alignment horizontal="justify" vertical="center" wrapText="1"/>
      <protection locked="0"/>
    </xf>
    <xf numFmtId="2" fontId="0" fillId="0" borderId="20" xfId="3" applyNumberFormat="1" applyFont="1" applyBorder="1" applyAlignment="1">
      <alignment horizontal="center" vertical="center" wrapText="1"/>
    </xf>
    <xf numFmtId="2" fontId="0" fillId="0" borderId="20" xfId="3" applyNumberFormat="1" applyFont="1" applyBorder="1" applyAlignment="1">
      <alignment horizontal="left" vertical="center" wrapText="1"/>
    </xf>
    <xf numFmtId="0" fontId="0" fillId="0" borderId="24" xfId="0" applyBorder="1" applyAlignment="1">
      <alignment horizontal="center" vertical="center" wrapText="1"/>
    </xf>
    <xf numFmtId="1" fontId="0" fillId="0" borderId="24" xfId="4" applyNumberFormat="1" applyFont="1" applyBorder="1" applyAlignment="1">
      <alignment horizontal="center" vertical="center" wrapText="1"/>
    </xf>
    <xf numFmtId="0" fontId="0" fillId="0" borderId="33" xfId="0" applyBorder="1" applyAlignment="1">
      <alignment horizontal="center" vertical="center" wrapText="1"/>
    </xf>
    <xf numFmtId="0" fontId="79" fillId="0" borderId="40" xfId="0" applyFont="1" applyBorder="1" applyAlignment="1" applyProtection="1">
      <alignment horizontal="justify" vertical="center" wrapText="1"/>
      <protection locked="0"/>
    </xf>
    <xf numFmtId="1" fontId="0" fillId="0" borderId="40" xfId="4" applyNumberFormat="1" applyFont="1" applyBorder="1" applyAlignment="1">
      <alignment horizontal="center" vertical="center" wrapText="1"/>
    </xf>
    <xf numFmtId="1" fontId="0" fillId="0" borderId="42" xfId="4" applyNumberFormat="1" applyFont="1" applyBorder="1" applyAlignment="1">
      <alignment horizontal="center" vertical="center" wrapText="1"/>
    </xf>
    <xf numFmtId="0" fontId="0" fillId="0" borderId="24" xfId="0" applyBorder="1" applyAlignment="1">
      <alignment horizontal="justify" vertical="center" wrapText="1"/>
    </xf>
    <xf numFmtId="0" fontId="18" fillId="0" borderId="24" xfId="0" applyFont="1" applyBorder="1" applyAlignment="1" applyProtection="1">
      <alignment horizontal="justify" vertical="center" wrapText="1"/>
      <protection locked="0"/>
    </xf>
    <xf numFmtId="2" fontId="0" fillId="0" borderId="24" xfId="3" applyNumberFormat="1" applyFont="1" applyBorder="1" applyAlignment="1">
      <alignment horizontal="center" vertical="center" wrapText="1"/>
    </xf>
    <xf numFmtId="0" fontId="11" fillId="3" borderId="24" xfId="0" applyFont="1" applyFill="1" applyBorder="1" applyAlignment="1">
      <alignment horizontal="center" vertical="center" wrapText="1"/>
    </xf>
    <xf numFmtId="0" fontId="79" fillId="0" borderId="19" xfId="0" applyFont="1" applyBorder="1" applyAlignment="1" applyProtection="1">
      <alignment horizontal="justify" vertical="center" wrapText="1"/>
      <protection locked="0"/>
    </xf>
    <xf numFmtId="0" fontId="79" fillId="0" borderId="42" xfId="0" applyFont="1" applyBorder="1" applyAlignment="1" applyProtection="1">
      <alignment horizontal="justify" vertical="center" wrapText="1"/>
      <protection locked="0"/>
    </xf>
    <xf numFmtId="164" fontId="49" fillId="15" borderId="0" xfId="0" applyNumberFormat="1" applyFont="1" applyFill="1" applyAlignment="1" applyProtection="1">
      <alignment horizontal="center" vertical="center" wrapText="1"/>
      <protection locked="0"/>
    </xf>
    <xf numFmtId="0" fontId="49" fillId="15" borderId="0" xfId="0" applyFont="1" applyFill="1" applyAlignment="1" applyProtection="1">
      <alignment horizontal="center" vertical="center" wrapText="1"/>
      <protection locked="0"/>
    </xf>
    <xf numFmtId="0" fontId="19" fillId="0" borderId="0" xfId="0" applyFont="1" applyAlignment="1">
      <alignment horizontal="center" wrapText="1"/>
    </xf>
    <xf numFmtId="0" fontId="75" fillId="0" borderId="0" xfId="0" applyFont="1" applyAlignment="1">
      <alignment horizontal="center"/>
    </xf>
    <xf numFmtId="0" fontId="49" fillId="15" borderId="0" xfId="0" applyFont="1" applyFill="1" applyAlignment="1" applyProtection="1">
      <alignment horizontal="center" vertical="center"/>
      <protection locked="0"/>
    </xf>
    <xf numFmtId="0" fontId="49" fillId="3" borderId="0" xfId="0" applyFont="1" applyFill="1" applyAlignment="1">
      <alignment horizontal="center"/>
    </xf>
    <xf numFmtId="0" fontId="47" fillId="3" borderId="66" xfId="0" applyFont="1" applyFill="1" applyBorder="1" applyAlignment="1">
      <alignment horizontal="left" vertical="top" wrapText="1"/>
    </xf>
    <xf numFmtId="0" fontId="47" fillId="3" borderId="68" xfId="0" applyFont="1" applyFill="1" applyBorder="1" applyAlignment="1">
      <alignment horizontal="left" vertical="top" wrapText="1"/>
    </xf>
    <xf numFmtId="0" fontId="47" fillId="3" borderId="69" xfId="0" applyFont="1" applyFill="1" applyBorder="1" applyAlignment="1">
      <alignment horizontal="left" vertical="top" wrapText="1"/>
    </xf>
    <xf numFmtId="0" fontId="47" fillId="3" borderId="7" xfId="0" applyFont="1" applyFill="1" applyBorder="1" applyAlignment="1">
      <alignment horizontal="left" vertical="top" wrapText="1"/>
    </xf>
    <xf numFmtId="0" fontId="47" fillId="3" borderId="0" xfId="0" applyFont="1" applyFill="1" applyAlignment="1">
      <alignment horizontal="left" vertical="top" wrapText="1"/>
    </xf>
    <xf numFmtId="0" fontId="47" fillId="3" borderId="8" xfId="0" applyFont="1" applyFill="1" applyBorder="1" applyAlignment="1">
      <alignment horizontal="left" vertical="top" wrapText="1"/>
    </xf>
    <xf numFmtId="0" fontId="47" fillId="3" borderId="14" xfId="0" applyFont="1" applyFill="1" applyBorder="1" applyAlignment="1">
      <alignment horizontal="left" vertical="top" wrapText="1"/>
    </xf>
    <xf numFmtId="0" fontId="47" fillId="3" borderId="15" xfId="0" applyFont="1" applyFill="1" applyBorder="1" applyAlignment="1">
      <alignment horizontal="left" vertical="top" wrapText="1"/>
    </xf>
    <xf numFmtId="0" fontId="47" fillId="3" borderId="16" xfId="0" applyFont="1" applyFill="1" applyBorder="1" applyAlignment="1">
      <alignment horizontal="left" vertical="top" wrapText="1"/>
    </xf>
    <xf numFmtId="0" fontId="64" fillId="0" borderId="103" xfId="0" applyFont="1" applyBorder="1" applyAlignment="1">
      <alignment horizontal="center" vertical="center" wrapText="1" readingOrder="1"/>
    </xf>
    <xf numFmtId="0" fontId="64" fillId="0" borderId="104" xfId="0" applyFont="1" applyBorder="1" applyAlignment="1">
      <alignment horizontal="center" vertical="center" wrapText="1" readingOrder="1"/>
    </xf>
    <xf numFmtId="0" fontId="64" fillId="0" borderId="105" xfId="0" applyFont="1" applyBorder="1" applyAlignment="1">
      <alignment horizontal="center" vertical="center" wrapText="1" readingOrder="1"/>
    </xf>
    <xf numFmtId="0" fontId="64" fillId="20" borderId="99" xfId="0" applyFont="1" applyFill="1" applyBorder="1" applyAlignment="1" applyProtection="1">
      <alignment horizontal="center" vertical="center"/>
      <protection locked="0"/>
    </xf>
    <xf numFmtId="0" fontId="61" fillId="0" borderId="0" xfId="0" applyFont="1" applyAlignment="1" applyProtection="1">
      <alignment horizontal="center" vertical="center" wrapText="1"/>
      <protection locked="0"/>
    </xf>
    <xf numFmtId="0" fontId="63" fillId="5" borderId="100" xfId="0" applyFont="1" applyFill="1" applyBorder="1" applyAlignment="1" applyProtection="1">
      <alignment horizontal="center" vertical="center" wrapText="1"/>
      <protection locked="0"/>
    </xf>
    <xf numFmtId="0" fontId="63" fillId="5" borderId="101" xfId="0" applyFont="1" applyFill="1" applyBorder="1" applyAlignment="1" applyProtection="1">
      <alignment horizontal="center" vertical="center" wrapText="1"/>
      <protection locked="0"/>
    </xf>
    <xf numFmtId="0" fontId="63" fillId="5" borderId="99" xfId="0" applyFont="1" applyFill="1" applyBorder="1" applyAlignment="1" applyProtection="1">
      <alignment horizontal="center" vertical="center"/>
      <protection locked="0"/>
    </xf>
    <xf numFmtId="0" fontId="62" fillId="5" borderId="99" xfId="0" applyFont="1" applyFill="1" applyBorder="1" applyAlignment="1" applyProtection="1">
      <alignment horizontal="center" vertical="center"/>
      <protection locked="0"/>
    </xf>
    <xf numFmtId="0" fontId="64" fillId="0" borderId="99" xfId="0" applyFont="1" applyBorder="1" applyAlignment="1" applyProtection="1">
      <alignment horizontal="center" vertical="center"/>
      <protection locked="0"/>
    </xf>
    <xf numFmtId="0" fontId="63" fillId="5" borderId="99" xfId="0" applyFont="1" applyFill="1" applyBorder="1" applyAlignment="1" applyProtection="1">
      <alignment horizontal="left" vertical="center" wrapText="1"/>
      <protection locked="0"/>
    </xf>
    <xf numFmtId="0" fontId="63" fillId="5" borderId="99" xfId="0" applyFont="1" applyFill="1" applyBorder="1" applyAlignment="1" applyProtection="1">
      <alignment horizontal="left" vertical="center"/>
      <protection locked="0"/>
    </xf>
    <xf numFmtId="0" fontId="77" fillId="0" borderId="111" xfId="0" applyFont="1" applyBorder="1" applyAlignment="1">
      <alignment horizontal="center" vertical="center" wrapText="1"/>
    </xf>
    <xf numFmtId="0" fontId="77" fillId="0" borderId="112" xfId="0" applyFont="1" applyBorder="1" applyAlignment="1">
      <alignment horizontal="center" vertical="center"/>
    </xf>
    <xf numFmtId="0" fontId="77" fillId="0" borderId="117" xfId="0" applyFont="1" applyBorder="1" applyAlignment="1">
      <alignment horizontal="center" vertical="center" wrapText="1"/>
    </xf>
    <xf numFmtId="0" fontId="77" fillId="0" borderId="118" xfId="0" applyFont="1" applyBorder="1" applyAlignment="1">
      <alignment horizontal="center" vertical="center"/>
    </xf>
    <xf numFmtId="0" fontId="65" fillId="19" borderId="102" xfId="0" applyFont="1" applyFill="1" applyBorder="1" applyAlignment="1">
      <alignment horizontal="center" vertical="center" wrapText="1" readingOrder="1"/>
    </xf>
    <xf numFmtId="0" fontId="64" fillId="3" borderId="102" xfId="0" applyFont="1" applyFill="1" applyBorder="1" applyAlignment="1">
      <alignment horizontal="center" vertical="center" wrapText="1" readingOrder="1"/>
    </xf>
    <xf numFmtId="0" fontId="64" fillId="0" borderId="102" xfId="0" applyFont="1" applyBorder="1" applyAlignment="1">
      <alignment horizontal="left" vertical="center" wrapText="1" readingOrder="1"/>
    </xf>
    <xf numFmtId="0" fontId="64" fillId="0" borderId="102" xfId="0" applyFont="1" applyBorder="1" applyAlignment="1">
      <alignment horizontal="center" vertical="center" wrapText="1" readingOrder="1"/>
    </xf>
    <xf numFmtId="0" fontId="69" fillId="19" borderId="99" xfId="0" applyFont="1" applyFill="1" applyBorder="1" applyAlignment="1">
      <alignment horizontal="center"/>
    </xf>
    <xf numFmtId="0" fontId="78" fillId="0" borderId="0" xfId="0" applyFont="1" applyAlignment="1">
      <alignment horizontal="center" vertical="center" wrapText="1"/>
    </xf>
    <xf numFmtId="0" fontId="70" fillId="20" borderId="99" xfId="0" applyFont="1" applyFill="1" applyBorder="1" applyAlignment="1">
      <alignment horizontal="center" vertical="center" wrapText="1"/>
    </xf>
    <xf numFmtId="0" fontId="70" fillId="20" borderId="99" xfId="0" applyFont="1" applyFill="1" applyBorder="1" applyAlignment="1">
      <alignment horizontal="center" vertical="center"/>
    </xf>
    <xf numFmtId="0" fontId="45" fillId="4" borderId="3" xfId="1" applyFont="1" applyFill="1" applyBorder="1" applyAlignment="1">
      <alignment horizontal="center" vertical="center" wrapText="1"/>
    </xf>
    <xf numFmtId="0" fontId="45" fillId="4" borderId="4" xfId="1" applyFont="1" applyFill="1" applyBorder="1" applyAlignment="1">
      <alignment horizontal="center" vertical="center" wrapText="1"/>
    </xf>
    <xf numFmtId="0" fontId="45" fillId="4" borderId="82" xfId="1" applyFont="1" applyFill="1" applyBorder="1" applyAlignment="1">
      <alignment horizontal="center" vertical="center" wrapText="1"/>
    </xf>
    <xf numFmtId="0" fontId="56" fillId="3" borderId="5" xfId="1" quotePrefix="1" applyFont="1" applyFill="1" applyBorder="1" applyAlignment="1">
      <alignment horizontal="left" vertical="top" wrapText="1"/>
    </xf>
    <xf numFmtId="0" fontId="56" fillId="3" borderId="6" xfId="1" quotePrefix="1" applyFont="1" applyFill="1" applyBorder="1" applyAlignment="1">
      <alignment horizontal="left" vertical="top" wrapText="1"/>
    </xf>
    <xf numFmtId="0" fontId="44" fillId="3" borderId="6" xfId="1" quotePrefix="1" applyFont="1" applyFill="1" applyBorder="1" applyAlignment="1">
      <alignment horizontal="left" vertical="top" wrapText="1"/>
    </xf>
    <xf numFmtId="0" fontId="44" fillId="3" borderId="83" xfId="1" quotePrefix="1" applyFont="1" applyFill="1" applyBorder="1" applyAlignment="1">
      <alignment horizontal="left" vertical="top" wrapText="1"/>
    </xf>
    <xf numFmtId="0" fontId="41" fillId="3" borderId="9" xfId="1" quotePrefix="1" applyFont="1" applyFill="1" applyBorder="1" applyAlignment="1">
      <alignment horizontal="justify" vertical="center" wrapText="1"/>
    </xf>
    <xf numFmtId="0" fontId="41" fillId="3" borderId="10" xfId="1" quotePrefix="1" applyFont="1" applyFill="1" applyBorder="1" applyAlignment="1">
      <alignment horizontal="justify" vertical="center" wrapText="1"/>
    </xf>
    <xf numFmtId="0" fontId="41" fillId="3" borderId="84" xfId="1" quotePrefix="1" applyFont="1" applyFill="1" applyBorder="1" applyAlignment="1">
      <alignment horizontal="justify" vertical="center" wrapText="1"/>
    </xf>
    <xf numFmtId="0" fontId="41" fillId="0" borderId="7" xfId="1" quotePrefix="1" applyFont="1" applyBorder="1" applyAlignment="1">
      <alignment horizontal="left" vertical="top" wrapText="1"/>
    </xf>
    <xf numFmtId="0" fontId="41" fillId="0" borderId="0" xfId="1" quotePrefix="1" applyFont="1" applyAlignment="1">
      <alignment horizontal="left" vertical="top" wrapText="1"/>
    </xf>
    <xf numFmtId="0" fontId="41" fillId="0" borderId="8" xfId="1" quotePrefix="1" applyFont="1" applyBorder="1" applyAlignment="1">
      <alignment horizontal="left" vertical="top" wrapText="1"/>
    </xf>
    <xf numFmtId="0" fontId="45" fillId="4" borderId="68" xfId="2" applyFont="1" applyFill="1" applyBorder="1" applyAlignment="1">
      <alignment horizontal="center" vertical="center" wrapText="1"/>
    </xf>
    <xf numFmtId="0" fontId="45" fillId="4" borderId="85" xfId="2" applyFont="1" applyFill="1" applyBorder="1" applyAlignment="1">
      <alignment horizontal="center" vertical="center" wrapText="1"/>
    </xf>
    <xf numFmtId="0" fontId="45" fillId="4" borderId="86" xfId="1" applyFont="1" applyFill="1" applyBorder="1" applyAlignment="1">
      <alignment horizontal="center" vertical="center"/>
    </xf>
    <xf numFmtId="0" fontId="45" fillId="4" borderId="82" xfId="1" applyFont="1" applyFill="1" applyBorder="1" applyAlignment="1">
      <alignment horizontal="center" vertical="center"/>
    </xf>
    <xf numFmtId="0" fontId="44" fillId="3" borderId="13" xfId="0" applyFont="1" applyFill="1" applyBorder="1" applyAlignment="1">
      <alignment horizontal="left" vertical="center" wrapText="1"/>
    </xf>
    <xf numFmtId="0" fontId="44" fillId="3" borderId="11" xfId="0" applyFont="1" applyFill="1" applyBorder="1" applyAlignment="1">
      <alignment horizontal="left" vertical="center" wrapText="1"/>
    </xf>
    <xf numFmtId="0" fontId="41" fillId="3" borderId="12" xfId="1" applyFont="1" applyFill="1" applyBorder="1" applyAlignment="1">
      <alignment horizontal="justify" vertical="center" wrapText="1"/>
    </xf>
    <xf numFmtId="0" fontId="41" fillId="3" borderId="87" xfId="1" applyFont="1" applyFill="1" applyBorder="1" applyAlignment="1">
      <alignment horizontal="justify" vertical="center" wrapText="1"/>
    </xf>
    <xf numFmtId="0" fontId="44" fillId="3" borderId="61" xfId="0" applyFont="1" applyFill="1" applyBorder="1" applyAlignment="1">
      <alignment vertical="center" wrapText="1"/>
    </xf>
    <xf numFmtId="0" fontId="44" fillId="3" borderId="13" xfId="0" applyFont="1" applyFill="1" applyBorder="1" applyAlignment="1">
      <alignment vertical="center" wrapText="1"/>
    </xf>
    <xf numFmtId="0" fontId="44" fillId="3" borderId="70" xfId="0" applyFont="1" applyFill="1" applyBorder="1" applyAlignment="1">
      <alignment vertical="center" wrapText="1"/>
    </xf>
    <xf numFmtId="0" fontId="44" fillId="3" borderId="71" xfId="0" applyFont="1" applyFill="1" applyBorder="1" applyAlignment="1">
      <alignment vertical="center" wrapText="1"/>
    </xf>
    <xf numFmtId="0" fontId="44" fillId="3" borderId="11" xfId="0" applyFont="1" applyFill="1" applyBorder="1" applyAlignment="1">
      <alignment vertical="center" wrapText="1"/>
    </xf>
    <xf numFmtId="0" fontId="41" fillId="3" borderId="0" xfId="1" applyFont="1" applyFill="1" applyAlignment="1">
      <alignment horizontal="left" vertical="center" wrapText="1"/>
    </xf>
    <xf numFmtId="0" fontId="47" fillId="0" borderId="0" xfId="0" applyFont="1" applyAlignment="1">
      <alignment horizontal="left" vertical="center" wrapText="1"/>
    </xf>
    <xf numFmtId="0" fontId="47" fillId="0" borderId="8" xfId="0" applyFont="1" applyBorder="1" applyAlignment="1">
      <alignment horizontal="left" vertical="center" wrapText="1"/>
    </xf>
    <xf numFmtId="0" fontId="41" fillId="3" borderId="7" xfId="1" applyFont="1" applyFill="1" applyBorder="1" applyAlignment="1">
      <alignment horizontal="left" vertical="top" wrapText="1"/>
    </xf>
    <xf numFmtId="0" fontId="41" fillId="3" borderId="0" xfId="1" applyFont="1" applyFill="1" applyAlignment="1">
      <alignment horizontal="left" vertical="top" wrapText="1"/>
    </xf>
    <xf numFmtId="0" fontId="41" fillId="3" borderId="8" xfId="1" applyFont="1" applyFill="1" applyBorder="1" applyAlignment="1">
      <alignment horizontal="left" vertical="top" wrapText="1"/>
    </xf>
    <xf numFmtId="0" fontId="45" fillId="4" borderId="72" xfId="2" applyFont="1" applyFill="1" applyBorder="1" applyAlignment="1">
      <alignment horizontal="center" vertical="center" wrapText="1"/>
    </xf>
    <xf numFmtId="0" fontId="45" fillId="4" borderId="72" xfId="1" applyFont="1" applyFill="1" applyBorder="1" applyAlignment="1">
      <alignment horizontal="center" vertical="center"/>
    </xf>
    <xf numFmtId="0" fontId="45" fillId="4" borderId="89" xfId="1" applyFont="1" applyFill="1" applyBorder="1" applyAlignment="1">
      <alignment horizontal="center" vertical="center"/>
    </xf>
    <xf numFmtId="0" fontId="44" fillId="3" borderId="2" xfId="0" applyFont="1" applyFill="1" applyBorder="1" applyAlignment="1">
      <alignment horizontal="left" vertical="center" wrapText="1"/>
    </xf>
    <xf numFmtId="0" fontId="41" fillId="3" borderId="2" xfId="1" applyFont="1" applyFill="1" applyBorder="1" applyAlignment="1">
      <alignment horizontal="justify" vertical="center" wrapText="1"/>
    </xf>
    <xf numFmtId="0" fontId="41" fillId="3" borderId="64" xfId="1" applyFont="1" applyFill="1" applyBorder="1" applyAlignment="1">
      <alignment horizontal="justify" vertical="center" wrapText="1"/>
    </xf>
    <xf numFmtId="0" fontId="44" fillId="7" borderId="2" xfId="0" applyFont="1" applyFill="1" applyBorder="1" applyAlignment="1">
      <alignment horizontal="left" vertical="center" wrapText="1"/>
    </xf>
    <xf numFmtId="0" fontId="41" fillId="3" borderId="60" xfId="1" applyFont="1" applyFill="1" applyBorder="1" applyAlignment="1">
      <alignment horizontal="justify" vertical="center" wrapText="1"/>
    </xf>
    <xf numFmtId="0" fontId="44" fillId="7" borderId="25" xfId="0" applyFont="1" applyFill="1" applyBorder="1" applyAlignment="1">
      <alignment horizontal="left" vertical="center" wrapText="1"/>
    </xf>
    <xf numFmtId="0" fontId="44" fillId="7" borderId="27" xfId="0" applyFont="1" applyFill="1" applyBorder="1" applyAlignment="1">
      <alignment horizontal="left" vertical="center" wrapText="1"/>
    </xf>
    <xf numFmtId="0" fontId="44" fillId="3" borderId="25" xfId="0" applyFont="1" applyFill="1" applyBorder="1" applyAlignment="1">
      <alignment horizontal="left" vertical="center" wrapText="1"/>
    </xf>
    <xf numFmtId="0" fontId="44" fillId="3" borderId="27" xfId="0" applyFont="1" applyFill="1" applyBorder="1" applyAlignment="1">
      <alignment horizontal="left" vertical="center" wrapText="1"/>
    </xf>
    <xf numFmtId="0" fontId="41" fillId="3" borderId="14" xfId="1" applyFont="1" applyFill="1" applyBorder="1" applyAlignment="1">
      <alignment horizontal="left" vertical="top" wrapText="1"/>
    </xf>
    <xf numFmtId="0" fontId="41" fillId="3" borderId="15" xfId="1" applyFont="1" applyFill="1" applyBorder="1" applyAlignment="1">
      <alignment horizontal="left" vertical="top" wrapText="1"/>
    </xf>
    <xf numFmtId="0" fontId="41" fillId="3" borderId="16" xfId="1" applyFont="1" applyFill="1" applyBorder="1" applyAlignment="1">
      <alignment horizontal="left" vertical="top" wrapText="1"/>
    </xf>
    <xf numFmtId="0" fontId="41" fillId="3" borderId="25" xfId="1" applyFont="1" applyFill="1" applyBorder="1" applyAlignment="1">
      <alignment horizontal="justify" vertical="center" wrapText="1"/>
    </xf>
    <xf numFmtId="0" fontId="41" fillId="3" borderId="90" xfId="1" applyFont="1" applyFill="1" applyBorder="1" applyAlignment="1">
      <alignment horizontal="justify" vertical="center" wrapText="1"/>
    </xf>
    <xf numFmtId="0" fontId="41" fillId="3" borderId="0" xfId="1" applyFont="1" applyFill="1" applyAlignment="1">
      <alignment horizontal="center" vertical="center" wrapText="1"/>
    </xf>
    <xf numFmtId="0" fontId="41" fillId="3" borderId="0" xfId="1" applyFont="1" applyFill="1" applyAlignment="1">
      <alignment horizontal="justify" vertical="center" wrapText="1"/>
    </xf>
    <xf numFmtId="0" fontId="0" fillId="0" borderId="39" xfId="0" applyBorder="1" applyAlignment="1">
      <alignment horizontal="center" vertical="center" wrapText="1"/>
    </xf>
    <xf numFmtId="0" fontId="0" fillId="0" borderId="123" xfId="0" applyBorder="1" applyAlignment="1">
      <alignment horizontal="center" vertical="center" wrapText="1"/>
    </xf>
    <xf numFmtId="0" fontId="17" fillId="0" borderId="40" xfId="0" applyFont="1" applyBorder="1" applyAlignment="1">
      <alignment horizontal="center" vertical="center" wrapText="1"/>
    </xf>
    <xf numFmtId="0" fontId="17" fillId="0" borderId="42" xfId="0" applyFont="1" applyBorder="1" applyAlignment="1">
      <alignment horizontal="center" vertical="center" wrapText="1"/>
    </xf>
    <xf numFmtId="0" fontId="79" fillId="0" borderId="40" xfId="0" applyFont="1" applyBorder="1" applyAlignment="1">
      <alignment horizontal="center" vertical="center" wrapText="1"/>
    </xf>
    <xf numFmtId="0" fontId="79" fillId="0" borderId="42"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20" xfId="0" applyFont="1" applyBorder="1" applyAlignment="1">
      <alignment horizontal="center" vertical="center" wrapText="1"/>
    </xf>
    <xf numFmtId="0" fontId="0" fillId="0" borderId="40" xfId="0" applyBorder="1" applyAlignment="1">
      <alignment horizontal="center" vertical="center" wrapText="1"/>
    </xf>
    <xf numFmtId="0" fontId="0" fillId="0" borderId="42" xfId="0" applyBorder="1" applyAlignment="1">
      <alignment horizontal="center" vertical="center" wrapText="1"/>
    </xf>
    <xf numFmtId="0" fontId="0" fillId="0" borderId="121" xfId="0" applyBorder="1" applyAlignment="1">
      <alignment horizontal="center" vertical="center" wrapText="1"/>
    </xf>
    <xf numFmtId="0" fontId="0" fillId="0" borderId="128" xfId="0" applyBorder="1" applyAlignment="1">
      <alignment horizontal="center" vertical="center" wrapText="1"/>
    </xf>
    <xf numFmtId="0" fontId="48" fillId="10" borderId="0" xfId="0" applyFont="1" applyFill="1" applyAlignment="1">
      <alignment horizontal="center" vertical="center" wrapText="1"/>
    </xf>
    <xf numFmtId="0" fontId="48" fillId="0" borderId="68" xfId="0" applyFont="1" applyBorder="1" applyAlignment="1">
      <alignment horizontal="center" vertical="center" wrapText="1"/>
    </xf>
    <xf numFmtId="0" fontId="48" fillId="0" borderId="0" xfId="0" applyFont="1" applyAlignment="1">
      <alignment horizontal="center" vertical="center" wrapText="1"/>
    </xf>
    <xf numFmtId="0" fontId="48" fillId="0" borderId="15" xfId="0" applyFont="1" applyBorder="1" applyAlignment="1">
      <alignment horizontal="center" vertical="center" wrapText="1"/>
    </xf>
    <xf numFmtId="0" fontId="0" fillId="11" borderId="41" xfId="0" applyFill="1" applyBorder="1" applyAlignment="1">
      <alignment horizontal="center" vertical="center" wrapText="1"/>
    </xf>
    <xf numFmtId="0" fontId="0" fillId="0" borderId="41" xfId="0" applyBorder="1" applyAlignment="1">
      <alignment horizontal="center" vertical="center" wrapText="1"/>
    </xf>
    <xf numFmtId="0" fontId="0" fillId="0" borderId="122" xfId="0" applyBorder="1" applyAlignment="1">
      <alignment horizontal="center" vertical="center" wrapText="1"/>
    </xf>
    <xf numFmtId="0" fontId="0" fillId="0" borderId="24" xfId="0" applyBorder="1" applyAlignment="1">
      <alignment horizontal="center" vertical="center" wrapText="1"/>
    </xf>
    <xf numFmtId="0" fontId="17" fillId="0" borderId="31" xfId="0" applyFont="1" applyBorder="1" applyAlignment="1">
      <alignment horizontal="center" vertical="center" wrapText="1"/>
    </xf>
    <xf numFmtId="0" fontId="17" fillId="0" borderId="28" xfId="0" applyFont="1" applyBorder="1" applyAlignment="1">
      <alignment horizontal="center" vertical="center" wrapText="1"/>
    </xf>
    <xf numFmtId="0" fontId="79" fillId="0" borderId="31" xfId="0" applyFont="1" applyBorder="1" applyAlignment="1">
      <alignment horizontal="center" vertical="center" wrapText="1"/>
    </xf>
    <xf numFmtId="0" fontId="79" fillId="0" borderId="28" xfId="0" applyFont="1" applyBorder="1" applyAlignment="1">
      <alignment horizontal="center" vertical="center" wrapText="1"/>
    </xf>
    <xf numFmtId="9" fontId="79" fillId="0" borderId="31" xfId="4" applyFont="1" applyBorder="1" applyAlignment="1">
      <alignment horizontal="center" vertical="center" wrapText="1"/>
    </xf>
    <xf numFmtId="9" fontId="79" fillId="0" borderId="28" xfId="4" applyFont="1" applyBorder="1" applyAlignment="1">
      <alignment horizontal="center" vertical="center" wrapText="1"/>
    </xf>
    <xf numFmtId="0" fontId="20" fillId="0" borderId="28" xfId="0" applyFont="1" applyBorder="1" applyAlignment="1">
      <alignment horizontal="center" vertical="center" wrapText="1"/>
    </xf>
    <xf numFmtId="9" fontId="79" fillId="0" borderId="40" xfId="4" applyFont="1" applyBorder="1" applyAlignment="1">
      <alignment horizontal="center" vertical="center" wrapText="1"/>
    </xf>
    <xf numFmtId="9" fontId="79" fillId="0" borderId="42" xfId="4" applyFont="1" applyBorder="1" applyAlignment="1">
      <alignment horizontal="center" vertical="center" wrapText="1"/>
    </xf>
    <xf numFmtId="0" fontId="5" fillId="3" borderId="29"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30" xfId="0" applyFont="1" applyFill="1" applyBorder="1" applyAlignment="1">
      <alignment horizontal="center" vertical="center"/>
    </xf>
    <xf numFmtId="0" fontId="5" fillId="3" borderId="0" xfId="0" applyFont="1" applyFill="1" applyAlignment="1">
      <alignment horizontal="center" vertical="center"/>
    </xf>
    <xf numFmtId="0" fontId="4" fillId="4" borderId="2" xfId="0" applyFont="1" applyFill="1" applyBorder="1" applyAlignment="1">
      <alignment horizontal="left" vertical="center"/>
    </xf>
    <xf numFmtId="0" fontId="3" fillId="4" borderId="35" xfId="0" applyFont="1" applyFill="1" applyBorder="1" applyAlignment="1">
      <alignment horizontal="center" vertical="center" textRotation="1"/>
    </xf>
    <xf numFmtId="0" fontId="3" fillId="4" borderId="54" xfId="0" applyFont="1" applyFill="1" applyBorder="1" applyAlignment="1">
      <alignment horizontal="center" vertical="center" textRotation="1"/>
    </xf>
    <xf numFmtId="0" fontId="3" fillId="4" borderId="50" xfId="0" applyFont="1" applyFill="1" applyBorder="1" applyAlignment="1">
      <alignment horizontal="center" vertical="center" wrapText="1"/>
    </xf>
    <xf numFmtId="0" fontId="3" fillId="4" borderId="0" xfId="0" applyFont="1" applyFill="1" applyAlignment="1">
      <alignment horizontal="center" vertical="center"/>
    </xf>
    <xf numFmtId="0" fontId="0" fillId="0" borderId="78" xfId="0" applyBorder="1" applyAlignment="1">
      <alignment horizontal="center" vertical="center" wrapText="1"/>
    </xf>
    <xf numFmtId="0" fontId="0" fillId="0" borderId="76" xfId="0" applyBorder="1" applyAlignment="1">
      <alignment horizontal="center" vertical="center" wrapText="1"/>
    </xf>
    <xf numFmtId="0" fontId="17" fillId="0" borderId="31" xfId="0" applyFont="1" applyBorder="1" applyAlignment="1">
      <alignment horizontal="left" vertical="center" wrapText="1"/>
    </xf>
    <xf numFmtId="0" fontId="17" fillId="0" borderId="28" xfId="0" applyFont="1" applyBorder="1" applyAlignment="1">
      <alignment horizontal="left" vertical="center" wrapText="1"/>
    </xf>
    <xf numFmtId="0" fontId="3" fillId="4" borderId="74"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1" fillId="3" borderId="25" xfId="0" applyFont="1" applyFill="1" applyBorder="1" applyAlignment="1" applyProtection="1">
      <alignment horizontal="justify" vertical="center" wrapText="1"/>
      <protection locked="0"/>
    </xf>
    <xf numFmtId="0" fontId="0" fillId="0" borderId="26" xfId="0" applyBorder="1" applyAlignment="1">
      <alignment horizontal="justify" vertical="center" wrapText="1"/>
    </xf>
    <xf numFmtId="0" fontId="0" fillId="0" borderId="27" xfId="0" applyBorder="1" applyAlignment="1">
      <alignment horizontal="justify" vertical="center" wrapText="1"/>
    </xf>
    <xf numFmtId="0" fontId="3" fillId="4" borderId="91" xfId="0" applyFont="1" applyFill="1" applyBorder="1" applyAlignment="1">
      <alignment horizontal="center" vertical="center"/>
    </xf>
    <xf numFmtId="0" fontId="3" fillId="4" borderId="92" xfId="0" applyFont="1" applyFill="1" applyBorder="1" applyAlignment="1">
      <alignment horizontal="center" vertical="center"/>
    </xf>
    <xf numFmtId="0" fontId="3" fillId="4" borderId="93" xfId="0" applyFont="1" applyFill="1" applyBorder="1" applyAlignment="1">
      <alignment horizontal="center" vertical="center"/>
    </xf>
    <xf numFmtId="0" fontId="3" fillId="4" borderId="35" xfId="0" applyFont="1" applyFill="1" applyBorder="1" applyAlignment="1">
      <alignment horizontal="center" vertical="center" wrapText="1"/>
    </xf>
    <xf numFmtId="0" fontId="0" fillId="0" borderId="63" xfId="0" applyBorder="1" applyAlignment="1">
      <alignment horizontal="center" vertical="center" wrapText="1"/>
    </xf>
    <xf numFmtId="0" fontId="0" fillId="0" borderId="64" xfId="0" applyBorder="1" applyAlignment="1">
      <alignment horizontal="center" vertical="center" wrapText="1"/>
    </xf>
    <xf numFmtId="0" fontId="0" fillId="0" borderId="65" xfId="0" applyBorder="1" applyAlignment="1">
      <alignment horizontal="center" vertical="center" wrapText="1"/>
    </xf>
    <xf numFmtId="0" fontId="0" fillId="0" borderId="31" xfId="0" applyBorder="1" applyAlignment="1">
      <alignment horizontal="center" vertical="center" wrapText="1"/>
    </xf>
    <xf numFmtId="0" fontId="0" fillId="0" borderId="2" xfId="0" applyBorder="1" applyAlignment="1">
      <alignment horizontal="center" vertical="center" wrapText="1"/>
    </xf>
    <xf numFmtId="0" fontId="0" fillId="0" borderId="20" xfId="0" applyBorder="1" applyAlignment="1">
      <alignment horizontal="center" vertical="center" wrapText="1"/>
    </xf>
    <xf numFmtId="0" fontId="3" fillId="16" borderId="46" xfId="0" applyFont="1" applyFill="1" applyBorder="1" applyAlignment="1" applyProtection="1">
      <alignment horizontal="center" vertical="center"/>
      <protection locked="0"/>
    </xf>
    <xf numFmtId="0" fontId="3" fillId="16" borderId="47" xfId="0" applyFont="1" applyFill="1" applyBorder="1" applyAlignment="1" applyProtection="1">
      <alignment horizontal="center" vertical="center"/>
      <protection locked="0"/>
    </xf>
    <xf numFmtId="0" fontId="3" fillId="4" borderId="75" xfId="0" applyFont="1" applyFill="1" applyBorder="1" applyAlignment="1">
      <alignment horizontal="center" vertical="center"/>
    </xf>
    <xf numFmtId="0" fontId="3" fillId="4" borderId="47" xfId="0" applyFont="1" applyFill="1" applyBorder="1" applyAlignment="1">
      <alignment horizontal="center" vertical="center"/>
    </xf>
    <xf numFmtId="0" fontId="3" fillId="4" borderId="48" xfId="0" applyFont="1" applyFill="1" applyBorder="1" applyAlignment="1">
      <alignment horizontal="center" vertical="center"/>
    </xf>
    <xf numFmtId="0" fontId="0" fillId="0" borderId="76" xfId="0" applyBorder="1" applyAlignment="1">
      <alignment horizontal="center" vertical="top" wrapText="1"/>
    </xf>
    <xf numFmtId="0" fontId="0" fillId="0" borderId="41" xfId="0" applyBorder="1" applyAlignment="1">
      <alignment horizontal="center" vertical="top" wrapText="1"/>
    </xf>
    <xf numFmtId="0" fontId="0" fillId="0" borderId="27" xfId="0" applyBorder="1" applyAlignment="1">
      <alignment horizontal="center" vertical="center" wrapText="1"/>
    </xf>
    <xf numFmtId="0" fontId="0" fillId="0" borderId="124" xfId="0" applyBorder="1" applyAlignment="1">
      <alignment horizontal="center" vertical="center" wrapText="1"/>
    </xf>
    <xf numFmtId="0" fontId="3" fillId="16" borderId="35" xfId="0" applyFont="1" applyFill="1" applyBorder="1" applyAlignment="1" applyProtection="1">
      <alignment horizontal="center" vertical="center" wrapText="1"/>
      <protection locked="0"/>
    </xf>
    <xf numFmtId="0" fontId="3" fillId="16" borderId="94" xfId="0" applyFont="1" applyFill="1" applyBorder="1" applyAlignment="1" applyProtection="1">
      <alignment horizontal="center" vertical="center" wrapText="1"/>
      <protection locked="0"/>
    </xf>
    <xf numFmtId="0" fontId="3" fillId="16" borderId="54" xfId="0" applyFont="1" applyFill="1" applyBorder="1" applyAlignment="1" applyProtection="1">
      <alignment horizontal="center" vertical="center" wrapText="1"/>
      <protection locked="0"/>
    </xf>
    <xf numFmtId="0" fontId="0" fillId="0" borderId="28" xfId="0" applyBorder="1" applyAlignment="1">
      <alignment horizontal="center" vertical="center" wrapText="1"/>
    </xf>
    <xf numFmtId="0" fontId="0" fillId="0" borderId="0" xfId="0" applyAlignment="1">
      <alignment horizontal="center" vertical="center" wrapText="1"/>
    </xf>
    <xf numFmtId="0" fontId="79" fillId="0" borderId="2" xfId="0" applyFont="1" applyBorder="1" applyAlignment="1">
      <alignment horizontal="center" vertical="center" wrapText="1"/>
    </xf>
    <xf numFmtId="9" fontId="79" fillId="0" borderId="2" xfId="4" applyFont="1" applyBorder="1" applyAlignment="1">
      <alignment horizontal="center" vertical="center" wrapText="1"/>
    </xf>
    <xf numFmtId="0" fontId="20" fillId="0" borderId="2" xfId="0" applyFont="1" applyBorder="1" applyAlignment="1">
      <alignment horizontal="center" vertical="center" wrapText="1"/>
    </xf>
    <xf numFmtId="0" fontId="0" fillId="0" borderId="79" xfId="0" applyBorder="1" applyAlignment="1">
      <alignment horizontal="center" vertical="center" wrapText="1"/>
    </xf>
    <xf numFmtId="0" fontId="17" fillId="0" borderId="2" xfId="0" applyFont="1" applyBorder="1" applyAlignment="1">
      <alignment horizontal="center" vertical="center" wrapText="1"/>
    </xf>
    <xf numFmtId="0" fontId="0" fillId="11" borderId="78" xfId="0" applyFill="1" applyBorder="1" applyAlignment="1">
      <alignment horizontal="center" vertical="center" wrapText="1"/>
    </xf>
    <xf numFmtId="0" fontId="0" fillId="11" borderId="79" xfId="0" applyFill="1" applyBorder="1" applyAlignment="1">
      <alignment horizontal="center" vertical="center" wrapText="1"/>
    </xf>
    <xf numFmtId="0" fontId="0" fillId="11" borderId="80" xfId="0" applyFill="1" applyBorder="1" applyAlignment="1">
      <alignment horizontal="center" vertical="center" wrapText="1"/>
    </xf>
    <xf numFmtId="0" fontId="17" fillId="0" borderId="24" xfId="0" applyFont="1" applyBorder="1" applyAlignment="1">
      <alignment horizontal="center" vertical="center" wrapText="1"/>
    </xf>
    <xf numFmtId="0" fontId="17" fillId="0" borderId="20" xfId="0" applyFont="1" applyBorder="1" applyAlignment="1">
      <alignment horizontal="center" vertical="center" wrapText="1"/>
    </xf>
    <xf numFmtId="9" fontId="17" fillId="0" borderId="31" xfId="4" applyFont="1" applyBorder="1" applyAlignment="1">
      <alignment horizontal="center" vertical="center" wrapText="1"/>
    </xf>
    <xf numFmtId="9" fontId="17" fillId="0" borderId="2" xfId="4" applyFont="1" applyBorder="1" applyAlignment="1">
      <alignment horizontal="center" vertical="center" wrapText="1"/>
    </xf>
    <xf numFmtId="9" fontId="17" fillId="0" borderId="20" xfId="4" applyFont="1" applyBorder="1" applyAlignment="1">
      <alignment horizontal="center" vertical="center" wrapText="1"/>
    </xf>
    <xf numFmtId="9" fontId="17" fillId="0" borderId="24" xfId="4" applyFont="1" applyBorder="1" applyAlignment="1">
      <alignment horizontal="center" vertical="center" wrapText="1"/>
    </xf>
    <xf numFmtId="0" fontId="20" fillId="0" borderId="24" xfId="0" applyFont="1" applyBorder="1" applyAlignment="1">
      <alignment horizontal="center" vertical="center" wrapText="1"/>
    </xf>
    <xf numFmtId="0" fontId="0" fillId="11" borderId="39" xfId="0" applyFill="1" applyBorder="1" applyAlignment="1">
      <alignment horizontal="center" vertical="center" wrapText="1"/>
    </xf>
    <xf numFmtId="0" fontId="0" fillId="11" borderId="123" xfId="0" applyFill="1" applyBorder="1" applyAlignment="1">
      <alignment horizontal="center" vertical="center" wrapText="1"/>
    </xf>
    <xf numFmtId="0" fontId="20" fillId="0" borderId="40" xfId="0" applyFont="1" applyBorder="1" applyAlignment="1">
      <alignment horizontal="center" vertical="center" wrapText="1"/>
    </xf>
    <xf numFmtId="0" fontId="20" fillId="0" borderId="42" xfId="0" applyFont="1" applyBorder="1" applyAlignment="1">
      <alignment horizontal="center" vertical="center" wrapText="1"/>
    </xf>
    <xf numFmtId="9" fontId="17" fillId="0" borderId="40" xfId="4" applyFont="1" applyBorder="1" applyAlignment="1">
      <alignment horizontal="center" vertical="center" wrapText="1"/>
    </xf>
    <xf numFmtId="9" fontId="17" fillId="0" borderId="42" xfId="4" applyFont="1" applyBorder="1" applyAlignment="1">
      <alignment horizontal="center" vertical="center" wrapText="1"/>
    </xf>
    <xf numFmtId="0" fontId="20" fillId="0" borderId="19" xfId="0" applyFont="1" applyBorder="1" applyAlignment="1">
      <alignment horizontal="center" vertical="center" wrapText="1"/>
    </xf>
    <xf numFmtId="0" fontId="79" fillId="0" borderId="24" xfId="0" applyFont="1" applyBorder="1" applyAlignment="1">
      <alignment horizontal="center" vertical="center" wrapText="1"/>
    </xf>
    <xf numFmtId="9" fontId="79" fillId="0" borderId="24" xfId="4" applyFont="1" applyBorder="1" applyAlignment="1">
      <alignment horizontal="center" vertical="center" wrapText="1"/>
    </xf>
    <xf numFmtId="2" fontId="0" fillId="0" borderId="40" xfId="3" applyNumberFormat="1" applyFont="1" applyBorder="1" applyAlignment="1">
      <alignment horizontal="center" vertical="center" wrapText="1"/>
    </xf>
    <xf numFmtId="2" fontId="0" fillId="0" borderId="24" xfId="3" applyNumberFormat="1" applyFont="1" applyBorder="1" applyAlignment="1">
      <alignment horizontal="center" vertical="center" wrapText="1"/>
    </xf>
    <xf numFmtId="0" fontId="3" fillId="4" borderId="38" xfId="0" applyFont="1" applyFill="1" applyBorder="1" applyAlignment="1">
      <alignment horizontal="center" vertical="center"/>
    </xf>
    <xf numFmtId="0" fontId="3" fillId="4" borderId="46" xfId="0" applyFont="1" applyFill="1" applyBorder="1" applyAlignment="1">
      <alignment horizontal="center" vertical="center"/>
    </xf>
    <xf numFmtId="0" fontId="21" fillId="4" borderId="0" xfId="0" applyFont="1" applyFill="1" applyAlignment="1">
      <alignment horizontal="center" vertical="center"/>
    </xf>
    <xf numFmtId="0" fontId="1" fillId="3" borderId="2" xfId="0" applyFont="1" applyFill="1" applyBorder="1" applyAlignment="1" applyProtection="1">
      <alignment horizontal="left" vertical="center" wrapText="1"/>
      <protection locked="0"/>
    </xf>
    <xf numFmtId="0" fontId="3" fillId="4" borderId="36" xfId="0" applyFont="1" applyFill="1" applyBorder="1" applyAlignment="1">
      <alignment horizontal="center" vertical="center" wrapText="1"/>
    </xf>
    <xf numFmtId="0" fontId="3" fillId="4" borderId="45"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34" xfId="0" applyFont="1" applyFill="1" applyBorder="1" applyAlignment="1">
      <alignment horizontal="center" vertical="center" textRotation="1"/>
    </xf>
    <xf numFmtId="0" fontId="3" fillId="4" borderId="34" xfId="0" applyFont="1" applyFill="1" applyBorder="1" applyAlignment="1">
      <alignment horizontal="center" vertical="center"/>
    </xf>
    <xf numFmtId="0" fontId="3" fillId="4" borderId="35" xfId="0" applyFont="1" applyFill="1" applyBorder="1" applyAlignment="1">
      <alignment horizontal="center" vertical="center"/>
    </xf>
    <xf numFmtId="3" fontId="3" fillId="4" borderId="34" xfId="0" applyNumberFormat="1" applyFont="1" applyFill="1" applyBorder="1" applyAlignment="1">
      <alignment horizontal="center" vertical="center"/>
    </xf>
    <xf numFmtId="3" fontId="3" fillId="4" borderId="35" xfId="0" applyNumberFormat="1" applyFont="1" applyFill="1" applyBorder="1" applyAlignment="1">
      <alignment horizontal="center" vertical="center"/>
    </xf>
    <xf numFmtId="0" fontId="3" fillId="4" borderId="34" xfId="0" applyFont="1" applyFill="1" applyBorder="1" applyAlignment="1">
      <alignment horizontal="center" vertical="center" textRotation="90" wrapText="1"/>
    </xf>
    <xf numFmtId="0" fontId="3" fillId="4" borderId="35" xfId="0" applyFont="1" applyFill="1" applyBorder="1" applyAlignment="1">
      <alignment horizontal="center" vertical="center" textRotation="90" wrapText="1"/>
    </xf>
    <xf numFmtId="0" fontId="3" fillId="4" borderId="34" xfId="0" applyFont="1" applyFill="1" applyBorder="1" applyAlignment="1">
      <alignment horizontal="center" vertical="center" wrapText="1"/>
    </xf>
    <xf numFmtId="0" fontId="0" fillId="0" borderId="125" xfId="0" applyBorder="1" applyAlignment="1">
      <alignment horizontal="center" vertical="center" wrapText="1"/>
    </xf>
    <xf numFmtId="0" fontId="0" fillId="0" borderId="25" xfId="0" applyBorder="1" applyAlignment="1">
      <alignment horizontal="center" vertical="center" wrapText="1"/>
    </xf>
    <xf numFmtId="0" fontId="0" fillId="0" borderId="29" xfId="0" applyBorder="1" applyAlignment="1">
      <alignment horizontal="center" vertical="center" wrapText="1"/>
    </xf>
    <xf numFmtId="2" fontId="0" fillId="0" borderId="31" xfId="3" applyNumberFormat="1" applyFont="1" applyBorder="1" applyAlignment="1">
      <alignment horizontal="center" vertical="center" wrapText="1"/>
    </xf>
    <xf numFmtId="2" fontId="0" fillId="0" borderId="2" xfId="3" applyNumberFormat="1" applyFont="1" applyBorder="1" applyAlignment="1">
      <alignment horizontal="center" vertical="center" wrapText="1"/>
    </xf>
    <xf numFmtId="2" fontId="0" fillId="0" borderId="28" xfId="3" applyNumberFormat="1" applyFont="1" applyBorder="1" applyAlignment="1">
      <alignment horizontal="center" vertical="center" wrapText="1"/>
    </xf>
    <xf numFmtId="0" fontId="0" fillId="0" borderId="80" xfId="0" applyBorder="1" applyAlignment="1">
      <alignment horizontal="center" vertical="center" wrapText="1"/>
    </xf>
    <xf numFmtId="2" fontId="0" fillId="0" borderId="20" xfId="3" applyNumberFormat="1" applyFont="1" applyBorder="1" applyAlignment="1">
      <alignment horizontal="center" vertical="center" wrapText="1"/>
    </xf>
    <xf numFmtId="0" fontId="18" fillId="0" borderId="40" xfId="0" applyFont="1" applyBorder="1" applyAlignment="1" applyProtection="1">
      <alignment horizontal="center" vertical="center" wrapText="1"/>
      <protection locked="0"/>
    </xf>
    <xf numFmtId="0" fontId="18" fillId="0" borderId="24" xfId="0" applyFont="1" applyBorder="1" applyAlignment="1" applyProtection="1">
      <alignment horizontal="center" vertical="center" wrapText="1"/>
      <protection locked="0"/>
    </xf>
    <xf numFmtId="0" fontId="18" fillId="0" borderId="42" xfId="0" applyFont="1" applyBorder="1" applyAlignment="1" applyProtection="1">
      <alignment horizontal="center" vertical="center" wrapText="1"/>
      <protection locked="0"/>
    </xf>
    <xf numFmtId="0" fontId="0" fillId="11" borderId="76" xfId="0" applyFill="1" applyBorder="1" applyAlignment="1">
      <alignment horizontal="center" vertical="center" wrapText="1"/>
    </xf>
    <xf numFmtId="0" fontId="0" fillId="0" borderId="19" xfId="0" applyBorder="1" applyAlignment="1">
      <alignment horizontal="center" vertical="center" wrapText="1"/>
    </xf>
    <xf numFmtId="0" fontId="0" fillId="0" borderId="81" xfId="0" applyBorder="1" applyAlignment="1">
      <alignment horizontal="center" vertical="center" wrapText="1"/>
    </xf>
    <xf numFmtId="0" fontId="0" fillId="11" borderId="2" xfId="0" applyFill="1" applyBorder="1" applyAlignment="1">
      <alignment horizontal="center" vertical="center" wrapText="1"/>
    </xf>
    <xf numFmtId="2" fontId="0" fillId="0" borderId="19" xfId="3" applyNumberFormat="1" applyFont="1" applyBorder="1" applyAlignment="1">
      <alignment horizontal="center" vertical="center" wrapText="1"/>
    </xf>
    <xf numFmtId="2" fontId="0" fillId="0" borderId="42" xfId="3" applyNumberFormat="1" applyFont="1" applyBorder="1" applyAlignment="1">
      <alignment horizontal="center" vertical="center" wrapText="1"/>
    </xf>
    <xf numFmtId="0" fontId="5" fillId="21" borderId="6" xfId="0" applyFont="1" applyFill="1" applyBorder="1" applyAlignment="1">
      <alignment horizontal="center" vertical="center"/>
    </xf>
    <xf numFmtId="0" fontId="5" fillId="21" borderId="33" xfId="0" applyFont="1" applyFill="1" applyBorder="1" applyAlignment="1">
      <alignment horizontal="center" vertical="center"/>
    </xf>
    <xf numFmtId="0" fontId="5" fillId="21" borderId="0" xfId="0" applyFont="1" applyFill="1" applyAlignment="1">
      <alignment horizontal="center" vertical="center"/>
    </xf>
    <xf numFmtId="0" fontId="5" fillId="21" borderId="32" xfId="0" applyFont="1" applyFill="1" applyBorder="1" applyAlignment="1">
      <alignment horizontal="center" vertical="center"/>
    </xf>
    <xf numFmtId="0" fontId="5" fillId="21" borderId="10" xfId="0" applyFont="1" applyFill="1" applyBorder="1" applyAlignment="1">
      <alignment horizontal="center" vertical="center"/>
    </xf>
    <xf numFmtId="0" fontId="5" fillId="21" borderId="73" xfId="0" applyFont="1" applyFill="1" applyBorder="1" applyAlignment="1">
      <alignment horizontal="center" vertical="center"/>
    </xf>
    <xf numFmtId="0" fontId="1" fillId="3" borderId="2" xfId="0" applyFont="1" applyFill="1" applyBorder="1" applyAlignment="1" applyProtection="1">
      <alignment horizontal="justify" vertical="center" wrapText="1"/>
      <protection locked="0"/>
    </xf>
    <xf numFmtId="0" fontId="1" fillId="3" borderId="2" xfId="0" applyFont="1" applyFill="1" applyBorder="1" applyAlignment="1" applyProtection="1">
      <alignment horizontal="justify" vertical="center"/>
      <protection locked="0"/>
    </xf>
    <xf numFmtId="0" fontId="3" fillId="4" borderId="5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51" xfId="0" applyFont="1" applyFill="1" applyBorder="1" applyAlignment="1">
      <alignment horizontal="center" vertical="center"/>
    </xf>
    <xf numFmtId="0" fontId="3" fillId="4" borderId="62" xfId="0" applyFont="1" applyFill="1" applyBorder="1" applyAlignment="1">
      <alignment horizontal="center" vertical="center"/>
    </xf>
    <xf numFmtId="0" fontId="3" fillId="4" borderId="49" xfId="0" applyFont="1" applyFill="1" applyBorder="1" applyAlignment="1">
      <alignment horizontal="center" vertical="center"/>
    </xf>
    <xf numFmtId="0" fontId="3" fillId="4" borderId="53" xfId="0" applyFont="1" applyFill="1" applyBorder="1" applyAlignment="1">
      <alignment horizontal="center" vertical="center"/>
    </xf>
    <xf numFmtId="0" fontId="0" fillId="0" borderId="77" xfId="0" applyBorder="1" applyAlignment="1">
      <alignment horizontal="center" vertical="center" wrapText="1"/>
    </xf>
    <xf numFmtId="0" fontId="3" fillId="3" borderId="95" xfId="0" applyFont="1" applyFill="1" applyBorder="1" applyAlignment="1">
      <alignment horizontal="center" vertical="center" wrapText="1"/>
    </xf>
    <xf numFmtId="0" fontId="3" fillId="3" borderId="55" xfId="0" applyFont="1" applyFill="1" applyBorder="1" applyAlignment="1">
      <alignment horizontal="center" vertical="center" wrapText="1"/>
    </xf>
    <xf numFmtId="9" fontId="0" fillId="0" borderId="24" xfId="0" applyNumberFormat="1" applyBorder="1" applyAlignment="1">
      <alignment horizontal="center" vertical="center" wrapText="1"/>
    </xf>
    <xf numFmtId="9" fontId="0" fillId="0" borderId="19" xfId="0" applyNumberFormat="1" applyBorder="1" applyAlignment="1">
      <alignment horizontal="center" vertical="center" wrapText="1"/>
    </xf>
    <xf numFmtId="0" fontId="0" fillId="0" borderId="2" xfId="0" applyBorder="1" applyAlignment="1">
      <alignment horizontal="center" vertical="center"/>
    </xf>
    <xf numFmtId="9" fontId="0" fillId="0" borderId="40" xfId="0" applyNumberFormat="1" applyBorder="1" applyAlignment="1">
      <alignment horizontal="center" vertical="center" wrapText="1"/>
    </xf>
    <xf numFmtId="2" fontId="0" fillId="0" borderId="40" xfId="0" applyNumberFormat="1" applyBorder="1" applyAlignment="1">
      <alignment horizontal="center" vertical="center" wrapText="1"/>
    </xf>
    <xf numFmtId="2" fontId="0" fillId="0" borderId="24" xfId="0" applyNumberFormat="1" applyBorder="1" applyAlignment="1">
      <alignment horizontal="center" vertical="center" wrapText="1"/>
    </xf>
    <xf numFmtId="2" fontId="0" fillId="0" borderId="19" xfId="0" applyNumberFormat="1" applyBorder="1" applyAlignment="1">
      <alignment horizontal="center" vertical="center" wrapText="1"/>
    </xf>
    <xf numFmtId="0" fontId="0" fillId="11" borderId="77" xfId="0" applyFill="1" applyBorder="1" applyAlignment="1">
      <alignment horizontal="center" vertical="center" wrapText="1"/>
    </xf>
    <xf numFmtId="0" fontId="35" fillId="6" borderId="2" xfId="0" applyFont="1" applyFill="1" applyBorder="1" applyAlignment="1">
      <alignment horizontal="center" vertical="center" wrapText="1" readingOrder="1"/>
    </xf>
    <xf numFmtId="0" fontId="35" fillId="6" borderId="0" xfId="0" applyFont="1" applyFill="1" applyAlignment="1">
      <alignment horizontal="center" vertical="center" wrapText="1" readingOrder="1"/>
    </xf>
    <xf numFmtId="0" fontId="38" fillId="0" borderId="2" xfId="0" applyFont="1" applyBorder="1" applyAlignment="1">
      <alignment horizontal="left" vertical="center" wrapText="1"/>
    </xf>
    <xf numFmtId="0" fontId="33" fillId="0" borderId="106" xfId="0" applyFont="1" applyBorder="1" applyAlignment="1">
      <alignment horizontal="center" vertical="center"/>
    </xf>
    <xf numFmtId="0" fontId="33" fillId="0" borderId="6" xfId="0" applyFont="1" applyBorder="1" applyAlignment="1">
      <alignment horizontal="center" vertical="center"/>
    </xf>
    <xf numFmtId="0" fontId="38" fillId="0" borderId="2" xfId="0" applyFont="1" applyBorder="1" applyAlignment="1">
      <alignment horizontal="left" vertical="top" wrapText="1"/>
    </xf>
    <xf numFmtId="0" fontId="14" fillId="3" borderId="15" xfId="0" applyFont="1" applyFill="1" applyBorder="1" applyAlignment="1">
      <alignment horizontal="center"/>
    </xf>
    <xf numFmtId="0" fontId="14" fillId="3" borderId="16" xfId="0" applyFont="1" applyFill="1" applyBorder="1" applyAlignment="1">
      <alignment horizontal="center"/>
    </xf>
    <xf numFmtId="0" fontId="43" fillId="0" borderId="7" xfId="0" applyFont="1" applyBorder="1" applyAlignment="1">
      <alignment horizontal="center" vertical="center" wrapText="1"/>
    </xf>
    <xf numFmtId="0" fontId="43" fillId="0" borderId="0" xfId="0" applyFont="1" applyAlignment="1">
      <alignment horizontal="center" vertical="center" wrapText="1"/>
    </xf>
    <xf numFmtId="0" fontId="25" fillId="12" borderId="0" xfId="0" applyFont="1" applyFill="1" applyAlignment="1">
      <alignment horizontal="center" vertical="center" wrapText="1" readingOrder="1"/>
    </xf>
    <xf numFmtId="0" fontId="25" fillId="12" borderId="8" xfId="0" applyFont="1" applyFill="1" applyBorder="1" applyAlignment="1">
      <alignment horizontal="center" vertical="center" wrapText="1" readingOrder="1"/>
    </xf>
    <xf numFmtId="0" fontId="14" fillId="5" borderId="0" xfId="0" applyFont="1" applyFill="1" applyAlignment="1">
      <alignment horizontal="center" vertical="center" wrapText="1"/>
    </xf>
    <xf numFmtId="0" fontId="25" fillId="12" borderId="7" xfId="0" applyFont="1" applyFill="1" applyBorder="1" applyAlignment="1">
      <alignment horizontal="center" vertical="center" textRotation="90" wrapText="1" readingOrder="1"/>
    </xf>
    <xf numFmtId="0" fontId="25" fillId="12" borderId="0" xfId="0" applyFont="1" applyFill="1" applyAlignment="1">
      <alignment horizontal="center" vertical="center" textRotation="90" wrapText="1" readingOrder="1"/>
    </xf>
    <xf numFmtId="0" fontId="26" fillId="14" borderId="21" xfId="0" applyFont="1" applyFill="1" applyBorder="1" applyAlignment="1">
      <alignment horizontal="center" vertical="center" wrapText="1" readingOrder="1"/>
    </xf>
    <xf numFmtId="0" fontId="26" fillId="14" borderId="22" xfId="0" applyFont="1" applyFill="1" applyBorder="1" applyAlignment="1">
      <alignment horizontal="center" vertical="center" wrapText="1" readingOrder="1"/>
    </xf>
    <xf numFmtId="0" fontId="26" fillId="14" borderId="23" xfId="0" applyFont="1" applyFill="1" applyBorder="1" applyAlignment="1">
      <alignment horizontal="center" vertical="center" wrapText="1" readingOrder="1"/>
    </xf>
    <xf numFmtId="0" fontId="13" fillId="3" borderId="2" xfId="0" applyFont="1" applyFill="1" applyBorder="1" applyAlignment="1">
      <alignment horizontal="center" vertical="center" wrapText="1"/>
    </xf>
    <xf numFmtId="0" fontId="26" fillId="13" borderId="21" xfId="0" applyFont="1" applyFill="1" applyBorder="1" applyAlignment="1">
      <alignment horizontal="center" vertical="center" wrapText="1" readingOrder="1"/>
    </xf>
    <xf numFmtId="0" fontId="26" fillId="13" borderId="22" xfId="0" applyFont="1" applyFill="1" applyBorder="1" applyAlignment="1">
      <alignment horizontal="center" vertical="center" wrapText="1" readingOrder="1"/>
    </xf>
    <xf numFmtId="0" fontId="13" fillId="3" borderId="29"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26" fillId="18" borderId="21" xfId="0" applyFont="1" applyFill="1" applyBorder="1" applyAlignment="1">
      <alignment horizontal="center" vertical="center" wrapText="1" readingOrder="1"/>
    </xf>
    <xf numFmtId="0" fontId="26" fillId="18" borderId="22" xfId="0" applyFont="1" applyFill="1" applyBorder="1" applyAlignment="1">
      <alignment horizontal="center" vertical="center" wrapText="1" readingOrder="1"/>
    </xf>
    <xf numFmtId="0" fontId="26" fillId="7" borderId="21" xfId="0" applyFont="1" applyFill="1" applyBorder="1" applyAlignment="1">
      <alignment horizontal="center" vertical="center" wrapText="1" readingOrder="1"/>
    </xf>
    <xf numFmtId="0" fontId="26" fillId="7" borderId="22" xfId="0" applyFont="1" applyFill="1" applyBorder="1" applyAlignment="1">
      <alignment horizontal="center" vertical="center" wrapText="1" readingOrder="1"/>
    </xf>
    <xf numFmtId="0" fontId="13" fillId="0" borderId="2" xfId="0" applyFont="1" applyBorder="1" applyAlignment="1">
      <alignment horizontal="center" vertical="center" wrapText="1"/>
    </xf>
    <xf numFmtId="0" fontId="29" fillId="4" borderId="36" xfId="0" applyFont="1" applyFill="1" applyBorder="1" applyAlignment="1" applyProtection="1">
      <alignment horizontal="center" vertical="center" wrapText="1"/>
      <protection locked="0"/>
    </xf>
    <xf numFmtId="0" fontId="29" fillId="4" borderId="36" xfId="0" applyFont="1" applyFill="1" applyBorder="1" applyAlignment="1">
      <alignment horizontal="center" vertical="center"/>
    </xf>
    <xf numFmtId="0" fontId="29" fillId="4" borderId="45" xfId="0" applyFont="1" applyFill="1" applyBorder="1" applyAlignment="1">
      <alignment horizontal="center" vertical="center"/>
    </xf>
    <xf numFmtId="0" fontId="29" fillId="4" borderId="37" xfId="0" applyFont="1" applyFill="1" applyBorder="1" applyAlignment="1">
      <alignment horizontal="center" vertical="center"/>
    </xf>
    <xf numFmtId="0" fontId="29" fillId="16" borderId="34" xfId="0" applyFont="1" applyFill="1" applyBorder="1" applyAlignment="1" applyProtection="1">
      <alignment horizontal="center" vertical="center" wrapText="1"/>
      <protection locked="0"/>
    </xf>
    <xf numFmtId="0" fontId="29" fillId="4" borderId="34" xfId="0" applyFont="1" applyFill="1" applyBorder="1" applyAlignment="1" applyProtection="1">
      <alignment horizontal="center" vertical="center" wrapText="1"/>
      <protection locked="0"/>
    </xf>
    <xf numFmtId="0" fontId="1" fillId="3" borderId="26" xfId="0" applyFont="1" applyFill="1" applyBorder="1" applyAlignment="1" applyProtection="1">
      <alignment horizontal="justify" vertical="center" wrapText="1"/>
      <protection locked="0"/>
    </xf>
    <xf numFmtId="0" fontId="1" fillId="3" borderId="27" xfId="0" applyFont="1" applyFill="1" applyBorder="1" applyAlignment="1" applyProtection="1">
      <alignment horizontal="justify" vertical="center" wrapText="1"/>
      <protection locked="0"/>
    </xf>
    <xf numFmtId="1" fontId="28" fillId="0" borderId="79" xfId="0" applyNumberFormat="1" applyFont="1" applyBorder="1" applyAlignment="1" applyProtection="1">
      <alignment horizontal="center" vertical="center" wrapText="1"/>
      <protection locked="0"/>
    </xf>
    <xf numFmtId="1" fontId="28" fillId="0" borderId="2" xfId="0" applyNumberFormat="1" applyFont="1" applyBorder="1" applyAlignment="1" applyProtection="1">
      <alignment horizontal="center" vertical="center" wrapText="1"/>
      <protection locked="0"/>
    </xf>
    <xf numFmtId="1" fontId="18" fillId="0" borderId="2" xfId="0" applyNumberFormat="1" applyFont="1" applyBorder="1" applyAlignment="1">
      <alignment horizontal="center" vertical="center"/>
    </xf>
    <xf numFmtId="0" fontId="18" fillId="0" borderId="2" xfId="0" applyFont="1" applyBorder="1" applyAlignment="1">
      <alignment horizontal="center" vertical="center"/>
    </xf>
    <xf numFmtId="1" fontId="28" fillId="0" borderId="2" xfId="0" applyNumberFormat="1" applyFont="1" applyBorder="1" applyAlignment="1">
      <alignment horizontal="center" vertical="center"/>
    </xf>
    <xf numFmtId="0" fontId="28" fillId="0" borderId="2" xfId="0" applyFont="1" applyBorder="1" applyAlignment="1">
      <alignment horizontal="center" vertical="center"/>
    </xf>
    <xf numFmtId="14" fontId="12" fillId="0" borderId="2" xfId="0" applyNumberFormat="1" applyFont="1" applyBorder="1" applyAlignment="1">
      <alignment horizontal="center" vertical="center"/>
    </xf>
    <xf numFmtId="0" fontId="12" fillId="0" borderId="64" xfId="0" applyFont="1" applyBorder="1" applyAlignment="1">
      <alignment horizontal="center" vertical="center" wrapText="1"/>
    </xf>
    <xf numFmtId="0" fontId="12" fillId="0" borderId="2" xfId="0" applyFont="1" applyBorder="1" applyAlignment="1" applyProtection="1">
      <alignment horizontal="center" vertical="center"/>
      <protection locked="0"/>
    </xf>
    <xf numFmtId="0" fontId="12" fillId="0" borderId="2" xfId="0" applyFont="1" applyBorder="1" applyAlignment="1">
      <alignment horizontal="center" vertical="center" wrapText="1"/>
    </xf>
    <xf numFmtId="0" fontId="12" fillId="0" borderId="2" xfId="0" applyFont="1" applyBorder="1" applyAlignment="1">
      <alignment horizontal="center" vertical="center"/>
    </xf>
    <xf numFmtId="1" fontId="28" fillId="0" borderId="31" xfId="0" applyNumberFormat="1" applyFont="1" applyBorder="1" applyAlignment="1" applyProtection="1">
      <alignment horizontal="center" vertical="center" wrapText="1"/>
      <protection locked="0"/>
    </xf>
    <xf numFmtId="1" fontId="18" fillId="0" borderId="31" xfId="0" applyNumberFormat="1" applyFont="1" applyBorder="1" applyAlignment="1">
      <alignment horizontal="center" vertical="center"/>
    </xf>
    <xf numFmtId="1" fontId="28" fillId="0" borderId="31" xfId="0" applyNumberFormat="1" applyFont="1" applyBorder="1" applyAlignment="1">
      <alignment horizontal="center" vertical="center"/>
    </xf>
    <xf numFmtId="0" fontId="6" fillId="21" borderId="0" xfId="0" applyFont="1" applyFill="1" applyAlignment="1">
      <alignment horizontal="center" vertical="center"/>
    </xf>
    <xf numFmtId="0" fontId="6" fillId="3" borderId="0" xfId="0" applyFont="1" applyFill="1" applyAlignment="1">
      <alignment horizontal="center" vertical="center"/>
    </xf>
    <xf numFmtId="0" fontId="6" fillId="3" borderId="32" xfId="0" applyFont="1" applyFill="1" applyBorder="1" applyAlignment="1">
      <alignment horizontal="center" vertical="center"/>
    </xf>
    <xf numFmtId="0" fontId="23" fillId="17" borderId="43" xfId="0" applyFont="1" applyFill="1" applyBorder="1" applyAlignment="1">
      <alignment horizontal="center"/>
    </xf>
    <xf numFmtId="0" fontId="23" fillId="17" borderId="44" xfId="0" applyFont="1" applyFill="1" applyBorder="1" applyAlignment="1">
      <alignment horizontal="center"/>
    </xf>
    <xf numFmtId="1" fontId="28" fillId="0" borderId="78" xfId="0" applyNumberFormat="1" applyFont="1" applyBorder="1" applyAlignment="1" applyProtection="1">
      <alignment horizontal="center" vertical="center" wrapText="1"/>
      <protection locked="0"/>
    </xf>
    <xf numFmtId="14" fontId="12" fillId="0" borderId="40" xfId="0" applyNumberFormat="1" applyFont="1" applyBorder="1" applyAlignment="1">
      <alignment horizontal="center" vertical="center"/>
    </xf>
    <xf numFmtId="14" fontId="12" fillId="0" borderId="24" xfId="0" applyNumberFormat="1" applyFont="1" applyBorder="1" applyAlignment="1">
      <alignment horizontal="center" vertical="center"/>
    </xf>
    <xf numFmtId="0" fontId="12" fillId="0" borderId="63" xfId="0" applyFont="1" applyBorder="1" applyAlignment="1">
      <alignment horizontal="center" vertical="center" wrapText="1"/>
    </xf>
    <xf numFmtId="0" fontId="12" fillId="0" borderId="31" xfId="0" applyFont="1" applyBorder="1" applyAlignment="1" applyProtection="1">
      <alignment horizontal="center" vertical="center"/>
      <protection locked="0"/>
    </xf>
    <xf numFmtId="0" fontId="12" fillId="0" borderId="31"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31" xfId="0" applyFont="1" applyBorder="1" applyAlignment="1">
      <alignment horizontal="center" vertical="center"/>
    </xf>
    <xf numFmtId="0" fontId="12" fillId="0" borderId="28" xfId="0" applyFont="1" applyBorder="1" applyAlignment="1">
      <alignment horizontal="center" vertical="center"/>
    </xf>
    <xf numFmtId="0" fontId="30" fillId="4" borderId="35" xfId="0" applyFont="1" applyFill="1" applyBorder="1" applyAlignment="1">
      <alignment horizontal="center" vertical="center" wrapText="1"/>
    </xf>
    <xf numFmtId="0" fontId="30" fillId="4" borderId="38" xfId="0" applyFont="1" applyFill="1" applyBorder="1" applyAlignment="1">
      <alignment horizontal="center" vertical="center" wrapText="1"/>
    </xf>
    <xf numFmtId="0" fontId="30" fillId="4" borderId="36" xfId="0" applyFont="1" applyFill="1" applyBorder="1" applyAlignment="1">
      <alignment horizontal="center" vertical="center" wrapText="1"/>
    </xf>
    <xf numFmtId="0" fontId="30" fillId="4" borderId="37" xfId="0" applyFont="1" applyFill="1" applyBorder="1" applyAlignment="1">
      <alignment horizontal="center" vertical="center" wrapText="1"/>
    </xf>
    <xf numFmtId="14" fontId="12" fillId="0" borderId="42" xfId="0" applyNumberFormat="1" applyFont="1" applyBorder="1" applyAlignment="1">
      <alignment horizontal="center" vertical="center"/>
    </xf>
    <xf numFmtId="0" fontId="12" fillId="0" borderId="19" xfId="0" applyFont="1" applyBorder="1" applyAlignment="1">
      <alignment horizontal="center" vertical="center" wrapText="1"/>
    </xf>
    <xf numFmtId="0" fontId="12" fillId="0" borderId="19" xfId="0" applyFont="1" applyBorder="1" applyAlignment="1">
      <alignment horizontal="center" vertical="center"/>
    </xf>
    <xf numFmtId="14" fontId="12" fillId="0" borderId="19" xfId="0" applyNumberFormat="1" applyFont="1" applyBorder="1" applyAlignment="1">
      <alignment horizontal="center" vertical="center"/>
    </xf>
    <xf numFmtId="0" fontId="6" fillId="3" borderId="10" xfId="0" applyFont="1" applyFill="1" applyBorder="1" applyAlignment="1">
      <alignment horizontal="center" vertical="center"/>
    </xf>
    <xf numFmtId="0" fontId="6" fillId="3" borderId="73" xfId="0" applyFont="1" applyFill="1" applyBorder="1" applyAlignment="1">
      <alignment horizontal="center" vertical="center"/>
    </xf>
    <xf numFmtId="14" fontId="12" fillId="0" borderId="31" xfId="0" applyNumberFormat="1" applyFont="1" applyBorder="1" applyAlignment="1">
      <alignment horizontal="center" vertical="center"/>
    </xf>
    <xf numFmtId="0" fontId="6" fillId="21" borderId="10" xfId="0" applyFont="1" applyFill="1" applyBorder="1" applyAlignment="1">
      <alignment horizontal="center" vertical="center"/>
    </xf>
    <xf numFmtId="0" fontId="18" fillId="0" borderId="20" xfId="0" applyFont="1" applyBorder="1" applyAlignment="1">
      <alignment horizontal="center" vertical="center"/>
    </xf>
    <xf numFmtId="0" fontId="28" fillId="0" borderId="20" xfId="0" applyFont="1" applyBorder="1" applyAlignment="1">
      <alignment horizontal="center" vertical="center"/>
    </xf>
    <xf numFmtId="0" fontId="12" fillId="0" borderId="20" xfId="0" applyFont="1" applyBorder="1" applyAlignment="1" applyProtection="1">
      <alignment horizontal="center" vertical="center"/>
      <protection locked="0"/>
    </xf>
    <xf numFmtId="0" fontId="12" fillId="0" borderId="20" xfId="0" applyFont="1" applyBorder="1" applyAlignment="1">
      <alignment horizontal="center" vertical="center"/>
    </xf>
    <xf numFmtId="0" fontId="12" fillId="0" borderId="65" xfId="0" applyFont="1" applyBorder="1" applyAlignment="1">
      <alignment horizontal="center" vertical="center" wrapText="1"/>
    </xf>
    <xf numFmtId="1" fontId="28" fillId="0" borderId="76" xfId="0" applyNumberFormat="1" applyFont="1" applyBorder="1" applyAlignment="1" applyProtection="1">
      <alignment horizontal="center" vertical="center" wrapText="1"/>
      <protection locked="0"/>
    </xf>
    <xf numFmtId="1" fontId="28" fillId="0" borderId="28" xfId="0" applyNumberFormat="1" applyFont="1" applyBorder="1" applyAlignment="1" applyProtection="1">
      <alignment horizontal="center" vertical="center" wrapText="1"/>
      <protection locked="0"/>
    </xf>
    <xf numFmtId="0" fontId="18" fillId="0" borderId="28" xfId="0" applyFont="1" applyBorder="1" applyAlignment="1">
      <alignment horizontal="center" vertical="center"/>
    </xf>
    <xf numFmtId="0" fontId="28" fillId="0" borderId="28" xfId="0" applyFont="1" applyBorder="1" applyAlignment="1">
      <alignment horizontal="center" vertical="center"/>
    </xf>
    <xf numFmtId="0" fontId="12" fillId="0" borderId="28" xfId="0" applyFont="1" applyBorder="1" applyAlignment="1" applyProtection="1">
      <alignment horizontal="center" vertical="center"/>
      <protection locked="0"/>
    </xf>
    <xf numFmtId="0" fontId="12" fillId="0" borderId="124" xfId="0" applyFont="1" applyBorder="1" applyAlignment="1">
      <alignment horizontal="center" vertical="center" wrapText="1"/>
    </xf>
    <xf numFmtId="1" fontId="28" fillId="0" borderId="77" xfId="0" applyNumberFormat="1" applyFont="1" applyBorder="1" applyAlignment="1" applyProtection="1">
      <alignment horizontal="center" vertical="center" wrapText="1"/>
      <protection locked="0"/>
    </xf>
    <xf numFmtId="1" fontId="28" fillId="0" borderId="19" xfId="0" applyNumberFormat="1" applyFont="1" applyBorder="1" applyAlignment="1" applyProtection="1">
      <alignment horizontal="center" vertical="center" wrapText="1"/>
      <protection locked="0"/>
    </xf>
    <xf numFmtId="1" fontId="18" fillId="0" borderId="19" xfId="0" applyNumberFormat="1" applyFont="1" applyBorder="1" applyAlignment="1">
      <alignment horizontal="center" vertical="center"/>
    </xf>
    <xf numFmtId="1" fontId="28" fillId="0" borderId="19" xfId="0" applyNumberFormat="1" applyFont="1" applyBorder="1" applyAlignment="1">
      <alignment horizontal="center" vertical="center"/>
    </xf>
    <xf numFmtId="0" fontId="12" fillId="0" borderId="19" xfId="0" applyFont="1" applyBorder="1" applyAlignment="1" applyProtection="1">
      <alignment horizontal="center" vertical="center"/>
      <protection locked="0"/>
    </xf>
    <xf numFmtId="0" fontId="12" fillId="0" borderId="81" xfId="0" applyFont="1" applyBorder="1" applyAlignment="1">
      <alignment horizontal="center" vertical="center" wrapText="1"/>
    </xf>
    <xf numFmtId="1" fontId="28" fillId="0" borderId="80" xfId="0" applyNumberFormat="1" applyFont="1" applyBorder="1" applyAlignment="1" applyProtection="1">
      <alignment horizontal="center" vertical="center" wrapText="1"/>
      <protection locked="0"/>
    </xf>
    <xf numFmtId="1" fontId="28" fillId="0" borderId="20" xfId="0" applyNumberFormat="1" applyFont="1" applyBorder="1" applyAlignment="1" applyProtection="1">
      <alignment horizontal="center" vertical="center" wrapText="1"/>
      <protection locked="0"/>
    </xf>
    <xf numFmtId="0" fontId="12" fillId="0" borderId="20" xfId="0" applyFont="1" applyBorder="1" applyAlignment="1">
      <alignment horizontal="center" vertical="center" wrapText="1"/>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854">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ill>
        <patternFill>
          <bgColor rgb="FFFF0000"/>
        </patternFill>
      </fill>
    </dxf>
    <dxf>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00B050"/>
        </patternFill>
      </fill>
    </dxf>
    <dxf>
      <font>
        <color theme="1"/>
      </font>
      <fill>
        <patternFill>
          <bgColor rgb="FFFFC00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theme="7" tint="0.39994506668294322"/>
        </patternFill>
      </fill>
    </dxf>
    <dxf>
      <font>
        <color theme="1"/>
      </font>
      <fill>
        <patternFill>
          <bgColor rgb="FFFF0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00B050"/>
        </patternFill>
      </fill>
    </dxf>
    <dxf>
      <font>
        <color theme="1"/>
      </font>
      <fill>
        <patternFill>
          <bgColor rgb="FFFFC00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ill>
        <patternFill>
          <bgColor rgb="FF00B050"/>
        </patternFill>
      </fill>
    </dxf>
    <dxf>
      <fill>
        <patternFill>
          <bgColor theme="7" tint="0.39994506668294322"/>
        </patternFill>
      </fill>
    </dxf>
    <dxf>
      <font>
        <color theme="1"/>
      </font>
      <fill>
        <patternFill>
          <bgColor rgb="FFFFC000"/>
        </patternFill>
      </fill>
    </dxf>
    <dxf>
      <font>
        <color theme="1"/>
      </font>
      <fill>
        <patternFill>
          <bgColor rgb="FFFF0000"/>
        </patternFill>
      </fill>
    </dxf>
    <dxf>
      <font>
        <color auto="1"/>
      </font>
    </dxf>
    <dxf>
      <fill>
        <patternFill>
          <bgColor theme="7" tint="0.59996337778862885"/>
        </patternFill>
      </fill>
    </dxf>
    <dxf>
      <fill>
        <patternFill>
          <bgColor rgb="FF92D050"/>
        </patternFill>
      </fill>
    </dxf>
    <dxf>
      <font>
        <color rgb="FF006100"/>
      </font>
      <fill>
        <patternFill>
          <bgColor rgb="FFC6EFCE"/>
        </patternFill>
      </fill>
    </dxf>
    <dxf>
      <fill>
        <patternFill>
          <bgColor rgb="FF92D050"/>
        </patternFill>
      </fill>
    </dxf>
    <dxf>
      <font>
        <color theme="1"/>
      </font>
    </dxf>
    <dxf>
      <fill>
        <patternFill>
          <bgColor theme="9"/>
        </patternFill>
      </fill>
    </dxf>
    <dxf>
      <fill>
        <patternFill>
          <bgColor theme="9"/>
        </patternFill>
      </fill>
    </dxf>
    <dxf>
      <fill>
        <patternFill>
          <bgColor theme="9"/>
        </patternFill>
      </fill>
    </dxf>
    <dxf>
      <fill>
        <patternFill>
          <bgColor rgb="FFFFC7CE"/>
        </patternFill>
      </fill>
    </dxf>
    <dxf>
      <font>
        <color rgb="FF9C5700"/>
      </font>
      <fill>
        <patternFill>
          <bgColor rgb="FFFFEB9C"/>
        </patternFill>
      </fill>
    </dxf>
    <dxf>
      <font>
        <color rgb="FF9C0006"/>
      </font>
      <fill>
        <patternFill>
          <bgColor rgb="FFFFC7CE"/>
        </patternFill>
      </fill>
    </dxf>
    <dxf>
      <font>
        <color theme="1"/>
      </font>
      <fill>
        <patternFill>
          <bgColor rgb="FF00B05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92D050"/>
        </patternFill>
      </fill>
    </dxf>
    <dxf>
      <font>
        <color theme="1"/>
      </font>
      <fill>
        <patternFill>
          <bgColor rgb="FF92D050"/>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ont>
        <color auto="1"/>
      </font>
    </dxf>
    <dxf>
      <font>
        <color theme="1"/>
      </font>
      <fill>
        <patternFill>
          <bgColor rgb="FF92D050"/>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ill>
        <patternFill>
          <bgColor theme="9"/>
        </patternFill>
      </fill>
    </dxf>
    <dxf>
      <fill>
        <patternFill>
          <bgColor rgb="FFFFC7CE"/>
        </patternFill>
      </fill>
    </dxf>
    <dxf>
      <fill>
        <patternFill>
          <bgColor theme="7" tint="0.59996337778862885"/>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ill>
        <patternFill>
          <bgColor rgb="FFFFC000"/>
        </patternFill>
      </fill>
    </dxf>
    <dxf>
      <font>
        <color theme="1"/>
      </font>
      <fill>
        <patternFill>
          <bgColor rgb="FF92D050"/>
        </patternFill>
      </fill>
    </dxf>
    <dxf>
      <font>
        <color theme="1"/>
      </font>
      <fill>
        <patternFill>
          <bgColor rgb="FF00B05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00B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ill>
        <patternFill>
          <bgColor rgb="FFFFC000"/>
        </patternFill>
      </fill>
    </dxf>
    <dxf>
      <font>
        <color theme="1"/>
      </font>
      <fill>
        <patternFill>
          <bgColor theme="7" tint="0.39994506668294322"/>
        </patternFill>
      </fill>
    </dxf>
    <dxf>
      <fill>
        <patternFill>
          <bgColor rgb="FFFFC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rgb="FF00B050"/>
        </patternFill>
      </fill>
    </dxf>
    <dxf>
      <font>
        <color theme="1"/>
      </font>
    </dxf>
    <dxf>
      <fill>
        <patternFill>
          <bgColor theme="9"/>
        </patternFill>
      </fill>
    </dxf>
    <dxf>
      <fill>
        <patternFill>
          <bgColor theme="9"/>
        </patternFill>
      </fill>
    </dxf>
    <dxf>
      <fill>
        <patternFill>
          <bgColor theme="9"/>
        </patternFill>
      </fill>
    </dxf>
    <dxf>
      <fill>
        <patternFill>
          <bgColor rgb="FFFFC7CE"/>
        </patternFill>
      </fill>
    </dxf>
    <dxf>
      <font>
        <color rgb="FF9C5700"/>
      </font>
      <fill>
        <patternFill>
          <bgColor rgb="FFFFEB9C"/>
        </patternFill>
      </fill>
    </dxf>
    <dxf>
      <font>
        <color rgb="FF006100"/>
      </font>
      <fill>
        <patternFill>
          <bgColor rgb="FFC6EFCE"/>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ont>
        <color theme="1"/>
      </font>
      <fill>
        <patternFill>
          <bgColor rgb="FF92D050"/>
        </patternFill>
      </fill>
    </dxf>
    <dxf>
      <fill>
        <patternFill>
          <bgColor rgb="FF92D050"/>
        </patternFill>
      </fill>
    </dxf>
    <dxf>
      <font>
        <color theme="1"/>
      </font>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auto="1"/>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ill>
        <patternFill>
          <bgColor theme="7" tint="0.59996337778862885"/>
        </patternFill>
      </fill>
    </dxf>
    <dxf>
      <fill>
        <patternFill>
          <bgColor rgb="FF92D050"/>
        </patternFill>
      </fill>
    </dxf>
    <dxf>
      <fill>
        <patternFill>
          <bgColor rgb="FF00B050"/>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theme="7"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ont>
        <color theme="1"/>
      </font>
      <fill>
        <patternFill>
          <bgColor rgb="FF00B050"/>
        </patternFill>
      </fill>
    </dxf>
    <dxf>
      <font>
        <color auto="1"/>
      </font>
    </dxf>
    <dxf>
      <font>
        <color theme="1"/>
      </font>
      <fill>
        <patternFill>
          <bgColor rgb="FF92D050"/>
        </patternFill>
      </fill>
    </dxf>
    <dxf>
      <fill>
        <patternFill>
          <bgColor theme="7" tint="0.59996337778862885"/>
        </patternFill>
      </fill>
    </dxf>
    <dxf>
      <font>
        <color theme="1"/>
      </font>
      <fill>
        <patternFill>
          <bgColor rgb="FFFF0000"/>
        </patternFill>
      </fill>
    </dxf>
    <dxf>
      <fill>
        <patternFill>
          <bgColor theme="9"/>
        </patternFill>
      </fill>
    </dxf>
    <dxf>
      <font>
        <color theme="1"/>
      </font>
      <fill>
        <patternFill>
          <bgColor rgb="FFFFC000"/>
        </patternFill>
      </fill>
    </dxf>
    <dxf>
      <fill>
        <patternFill>
          <bgColor theme="7" tint="0.39994506668294322"/>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9"/>
        </patternFill>
      </fill>
    </dxf>
    <dxf>
      <fill>
        <patternFill>
          <bgColor theme="9"/>
        </patternFill>
      </fill>
    </dxf>
    <dxf>
      <fill>
        <patternFill>
          <bgColor theme="9"/>
        </patternFill>
      </fill>
    </dxf>
    <dxf>
      <font>
        <color rgb="FF9C0006"/>
      </font>
      <fill>
        <patternFill>
          <bgColor rgb="FFFFC7CE"/>
        </patternFill>
      </fill>
    </dxf>
    <dxf>
      <font>
        <color theme="1"/>
      </font>
    </dxf>
    <dxf>
      <fill>
        <patternFill>
          <bgColor rgb="FF92D050"/>
        </patternFill>
      </fill>
    </dxf>
    <dxf>
      <fill>
        <patternFill>
          <bgColor rgb="FF00B050"/>
        </patternFill>
      </fill>
    </dxf>
    <dxf>
      <fill>
        <patternFill>
          <bgColor rgb="FF92D050"/>
        </patternFill>
      </fill>
    </dxf>
    <dxf>
      <font>
        <color rgb="FF9C0006"/>
      </font>
      <fill>
        <patternFill>
          <bgColor rgb="FFFFC7CE"/>
        </patternFill>
      </fill>
    </dxf>
    <dxf>
      <font>
        <color rgb="FF9C0006"/>
      </font>
      <fill>
        <patternFill>
          <bgColor rgb="FFFFC7CE"/>
        </patternFill>
      </fill>
    </dxf>
    <dxf>
      <fill>
        <patternFill>
          <bgColor rgb="FFFFC7CE"/>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theme="7" tint="0.39994506668294322"/>
        </patternFill>
      </fill>
    </dxf>
    <dxf>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rgb="FF9C5700"/>
      </font>
      <fill>
        <patternFill>
          <bgColor rgb="FFFFEB9C"/>
        </patternFill>
      </fill>
    </dxf>
    <dxf>
      <font>
        <color rgb="FF006100"/>
      </font>
      <fill>
        <patternFill>
          <bgColor rgb="FFC6EFCE"/>
        </patternFill>
      </fill>
    </dxf>
    <dxf>
      <font>
        <color theme="1"/>
      </font>
    </dxf>
    <dxf>
      <font>
        <color rgb="FF9C0006"/>
      </font>
      <fill>
        <patternFill>
          <bgColor rgb="FFFFC7CE"/>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ill>
        <patternFill>
          <bgColor theme="7" tint="0.39994506668294322"/>
        </patternFill>
      </fill>
    </dxf>
    <dxf>
      <font>
        <color auto="1"/>
      </font>
    </dxf>
    <dxf>
      <fill>
        <patternFill>
          <bgColor theme="7" tint="0.59996337778862885"/>
        </patternFill>
      </fill>
    </dxf>
    <dxf>
      <fill>
        <patternFill>
          <bgColor theme="7" tint="0.39994506668294322"/>
        </patternFill>
      </fill>
    </dxf>
    <dxf>
      <fill>
        <patternFill>
          <bgColor rgb="FFFFC7CE"/>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ill>
        <patternFill>
          <bgColor theme="9"/>
        </patternFill>
      </fill>
    </dxf>
    <dxf>
      <fill>
        <patternFill>
          <bgColor theme="7" tint="0.59996337778862885"/>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auto="1"/>
      </font>
    </dxf>
    <dxf>
      <font>
        <color theme="1"/>
      </font>
      <fill>
        <patternFill>
          <bgColor rgb="FFFFC000"/>
        </patternFill>
      </fill>
    </dxf>
    <dxf>
      <font>
        <color theme="1"/>
      </font>
      <fill>
        <patternFill>
          <bgColor rgb="FFFF0000"/>
        </patternFill>
      </fill>
    </dxf>
    <dxf>
      <font>
        <color rgb="FF9C0006"/>
      </font>
      <fill>
        <patternFill>
          <bgColor rgb="FFFFC7CE"/>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ont>
        <color rgb="FF006100"/>
      </font>
      <fill>
        <patternFill>
          <bgColor rgb="FFC6EFCE"/>
        </patternFill>
      </fill>
    </dxf>
    <dxf>
      <font>
        <color rgb="FF9C0006"/>
      </font>
      <fill>
        <patternFill>
          <bgColor rgb="FFFFC7CE"/>
        </patternFill>
      </fill>
    </dxf>
    <dxf>
      <fill>
        <patternFill>
          <bgColor theme="7" tint="0.59996337778862885"/>
        </patternFill>
      </fill>
    </dxf>
    <dxf>
      <font>
        <color theme="1"/>
      </font>
      <fill>
        <patternFill>
          <bgColor rgb="FF92D050"/>
        </patternFill>
      </fill>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rgb="FFFFC7CE"/>
        </patternFill>
      </fill>
    </dxf>
    <dxf>
      <fill>
        <patternFill>
          <bgColor rgb="FF92D050"/>
        </patternFill>
      </fill>
    </dxf>
    <dxf>
      <font>
        <color rgb="FF9C0006"/>
      </font>
      <fill>
        <patternFill>
          <bgColor rgb="FFFFC7CE"/>
        </patternFill>
      </fill>
    </dxf>
    <dxf>
      <font>
        <color rgb="FF9C0006"/>
      </font>
      <fill>
        <patternFill>
          <bgColor rgb="FFFFC7CE"/>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ont>
        <color rgb="FF9C5700"/>
      </font>
      <fill>
        <patternFill>
          <bgColor rgb="FFFFEB9C"/>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1"/>
      </font>
      <fill>
        <patternFill>
          <bgColor rgb="FF92D050"/>
        </patternFill>
      </fill>
    </dxf>
    <dxf>
      <font>
        <color rgb="FF006100"/>
      </font>
      <fill>
        <patternFill>
          <bgColor rgb="FFC6EFCE"/>
        </patternFill>
      </fill>
    </dxf>
    <dxf>
      <font>
        <color rgb="FF9C0006"/>
      </font>
      <fill>
        <patternFill>
          <bgColor rgb="FFFFC7CE"/>
        </patternFill>
      </fill>
    </dxf>
    <dxf>
      <fill>
        <patternFill>
          <bgColor theme="9"/>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74084</xdr:colOff>
      <xdr:row>0</xdr:row>
      <xdr:rowOff>118535</xdr:rowOff>
    </xdr:from>
    <xdr:ext cx="2275417" cy="739374"/>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74084" y="118535"/>
          <a:ext cx="2275417" cy="739374"/>
        </a:xfrm>
        <a:prstGeom prst="rect">
          <a:avLst/>
        </a:prstGeom>
      </xdr:spPr>
    </xdr:pic>
    <xdr:clientData/>
  </xdr:oneCellAnchor>
  <xdr:twoCellAnchor editAs="oneCell">
    <xdr:from>
      <xdr:col>2</xdr:col>
      <xdr:colOff>0</xdr:colOff>
      <xdr:row>1</xdr:row>
      <xdr:rowOff>0</xdr:rowOff>
    </xdr:from>
    <xdr:to>
      <xdr:col>2</xdr:col>
      <xdr:colOff>304800</xdr:colOff>
      <xdr:row>2</xdr:row>
      <xdr:rowOff>114300</xdr:rowOff>
    </xdr:to>
    <xdr:sp macro="" textlink="">
      <xdr:nvSpPr>
        <xdr:cNvPr id="1026" name="AutoShape 2">
          <a:extLst>
            <a:ext uri="{FF2B5EF4-FFF2-40B4-BE49-F238E27FC236}">
              <a16:creationId xmlns:a16="http://schemas.microsoft.com/office/drawing/2014/main" id="{312595D6-ED46-490A-84FF-14754573614C}"/>
            </a:ext>
          </a:extLst>
        </xdr:cNvPr>
        <xdr:cNvSpPr>
          <a:spLocks noChangeAspect="1" noChangeArrowheads="1"/>
        </xdr:cNvSpPr>
      </xdr:nvSpPr>
      <xdr:spPr bwMode="auto">
        <a:xfrm>
          <a:off x="3076575" y="53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xdr:row>
      <xdr:rowOff>0</xdr:rowOff>
    </xdr:from>
    <xdr:to>
      <xdr:col>3</xdr:col>
      <xdr:colOff>304800</xdr:colOff>
      <xdr:row>2</xdr:row>
      <xdr:rowOff>114300</xdr:rowOff>
    </xdr:to>
    <xdr:sp macro="" textlink="">
      <xdr:nvSpPr>
        <xdr:cNvPr id="1028" name="AutoShape 4">
          <a:extLst>
            <a:ext uri="{FF2B5EF4-FFF2-40B4-BE49-F238E27FC236}">
              <a16:creationId xmlns:a16="http://schemas.microsoft.com/office/drawing/2014/main" id="{A73ECBC8-2563-47C2-BE58-6C9A14E88C27}"/>
            </a:ext>
          </a:extLst>
        </xdr:cNvPr>
        <xdr:cNvSpPr>
          <a:spLocks noChangeAspect="1" noChangeArrowheads="1"/>
        </xdr:cNvSpPr>
      </xdr:nvSpPr>
      <xdr:spPr bwMode="auto">
        <a:xfrm>
          <a:off x="4019550" y="53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264583</xdr:colOff>
      <xdr:row>0</xdr:row>
      <xdr:rowOff>285750</xdr:rowOff>
    </xdr:from>
    <xdr:to>
      <xdr:col>8</xdr:col>
      <xdr:colOff>553507</xdr:colOff>
      <xdr:row>1</xdr:row>
      <xdr:rowOff>164968</xdr:rowOff>
    </xdr:to>
    <xdr:pic>
      <xdr:nvPicPr>
        <xdr:cNvPr id="7" name="Picture 9">
          <a:extLst>
            <a:ext uri="{FF2B5EF4-FFF2-40B4-BE49-F238E27FC236}">
              <a16:creationId xmlns:a16="http://schemas.microsoft.com/office/drawing/2014/main" id="{75D0E69D-3D5A-4F05-B589-F021AA6670E3}"/>
            </a:ext>
          </a:extLst>
        </xdr:cNvPr>
        <xdr:cNvPicPr>
          <a:picLocks noChangeAspect="1"/>
        </xdr:cNvPicPr>
      </xdr:nvPicPr>
      <xdr:blipFill>
        <a:blip xmlns:r="http://schemas.openxmlformats.org/officeDocument/2006/relationships" r:embed="rId2"/>
        <a:stretch>
          <a:fillRect/>
        </a:stretch>
      </xdr:blipFill>
      <xdr:spPr>
        <a:xfrm>
          <a:off x="7577666" y="285750"/>
          <a:ext cx="1114424" cy="4083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7</xdr:row>
      <xdr:rowOff>243840</xdr:rowOff>
    </xdr:from>
    <xdr:ext cx="1539240" cy="1508760"/>
    <xdr:sp macro="" textlink="">
      <xdr:nvSpPr>
        <xdr:cNvPr id="6" name="CuadroTexto 5">
          <a:extLst>
            <a:ext uri="{FF2B5EF4-FFF2-40B4-BE49-F238E27FC236}">
              <a16:creationId xmlns:a16="http://schemas.microsoft.com/office/drawing/2014/main" id="{9DCEB6EC-5B55-438F-AA53-D5B3531F7050}"/>
            </a:ext>
          </a:extLst>
        </xdr:cNvPr>
        <xdr:cNvSpPr txBox="1"/>
      </xdr:nvSpPr>
      <xdr:spPr>
        <a:xfrm>
          <a:off x="15043785" y="474916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0</xdr:col>
      <xdr:colOff>178329</xdr:colOff>
      <xdr:row>0</xdr:row>
      <xdr:rowOff>41275</xdr:rowOff>
    </xdr:from>
    <xdr:to>
      <xdr:col>0</xdr:col>
      <xdr:colOff>3099052</xdr:colOff>
      <xdr:row>0</xdr:row>
      <xdr:rowOff>865248</xdr:rowOff>
    </xdr:to>
    <xdr:pic>
      <xdr:nvPicPr>
        <xdr:cNvPr id="7" name="Picture 8">
          <a:extLst>
            <a:ext uri="{FF2B5EF4-FFF2-40B4-BE49-F238E27FC236}">
              <a16:creationId xmlns:a16="http://schemas.microsoft.com/office/drawing/2014/main" id="{4B79052C-C8A0-4416-A8B8-B0DAD7D8B2B1}"/>
            </a:ext>
          </a:extLst>
        </xdr:cNvPr>
        <xdr:cNvPicPr>
          <a:picLocks noChangeAspect="1"/>
        </xdr:cNvPicPr>
      </xdr:nvPicPr>
      <xdr:blipFill>
        <a:blip xmlns:r="http://schemas.openxmlformats.org/officeDocument/2006/relationships" r:embed="rId1"/>
        <a:stretch>
          <a:fillRect/>
        </a:stretch>
      </xdr:blipFill>
      <xdr:spPr>
        <a:xfrm>
          <a:off x="178329" y="41275"/>
          <a:ext cx="2924168" cy="822960"/>
        </a:xfrm>
        <a:prstGeom prst="rect">
          <a:avLst/>
        </a:prstGeom>
      </xdr:spPr>
    </xdr:pic>
    <xdr:clientData/>
  </xdr:twoCellAnchor>
  <xdr:twoCellAnchor editAs="oneCell">
    <xdr:from>
      <xdr:col>4</xdr:col>
      <xdr:colOff>1610936</xdr:colOff>
      <xdr:row>0</xdr:row>
      <xdr:rowOff>224895</xdr:rowOff>
    </xdr:from>
    <xdr:to>
      <xdr:col>4</xdr:col>
      <xdr:colOff>3148104</xdr:colOff>
      <xdr:row>0</xdr:row>
      <xdr:rowOff>774346</xdr:rowOff>
    </xdr:to>
    <xdr:pic>
      <xdr:nvPicPr>
        <xdr:cNvPr id="8" name="Picture 9">
          <a:extLst>
            <a:ext uri="{FF2B5EF4-FFF2-40B4-BE49-F238E27FC236}">
              <a16:creationId xmlns:a16="http://schemas.microsoft.com/office/drawing/2014/main" id="{4D521617-485D-435C-9A86-6EBBA8601BA8}"/>
            </a:ext>
          </a:extLst>
        </xdr:cNvPr>
        <xdr:cNvPicPr>
          <a:picLocks noChangeAspect="1"/>
        </xdr:cNvPicPr>
      </xdr:nvPicPr>
      <xdr:blipFill>
        <a:blip xmlns:r="http://schemas.openxmlformats.org/officeDocument/2006/relationships" r:embed="rId2"/>
        <a:stretch>
          <a:fillRect/>
        </a:stretch>
      </xdr:blipFill>
      <xdr:spPr>
        <a:xfrm>
          <a:off x="12612311" y="224895"/>
          <a:ext cx="1537168" cy="548640"/>
        </a:xfrm>
        <a:prstGeom prst="rect">
          <a:avLst/>
        </a:prstGeom>
      </xdr:spPr>
    </xdr:pic>
    <xdr:clientData/>
  </xdr:twoCellAnchor>
  <xdr:oneCellAnchor>
    <xdr:from>
      <xdr:col>5</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84DD6979-3A98-461A-B01C-A7B264A5459C}"/>
            </a:ext>
          </a:extLst>
        </xdr:cNvPr>
        <xdr:cNvSpPr txBox="1"/>
      </xdr:nvSpPr>
      <xdr:spPr>
        <a:xfrm>
          <a:off x="14767560" y="5013960"/>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relación 1 a 1</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4868</xdr:colOff>
      <xdr:row>3</xdr:row>
      <xdr:rowOff>17357</xdr:rowOff>
    </xdr:from>
    <xdr:ext cx="2624385" cy="5844540"/>
    <xdr:sp macro="" textlink="">
      <xdr:nvSpPr>
        <xdr:cNvPr id="5" name="CuadroTexto 4">
          <a:extLst>
            <a:ext uri="{FF2B5EF4-FFF2-40B4-BE49-F238E27FC236}">
              <a16:creationId xmlns:a16="http://schemas.microsoft.com/office/drawing/2014/main" id="{48C14C1B-873F-4E8C-AC68-E87FB8F09326}"/>
            </a:ext>
          </a:extLst>
        </xdr:cNvPr>
        <xdr:cNvSpPr txBox="1"/>
      </xdr:nvSpPr>
      <xdr:spPr>
        <a:xfrm>
          <a:off x="11196743" y="1579457"/>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segun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traves de acciónes o proyectos  que se incluyen en el plan de accion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estrategicos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debiidad o amenaza afecta la parte operativa ( errores, demoras, etc) se llevan como causa  de los riesgos, en el Plan de riesgos respectivo.</a:t>
          </a:r>
        </a:p>
      </xdr:txBody>
    </xdr:sp>
    <xdr:clientData/>
  </xdr:oneCellAnchor>
  <xdr:twoCellAnchor editAs="oneCell">
    <xdr:from>
      <xdr:col>5</xdr:col>
      <xdr:colOff>589142</xdr:colOff>
      <xdr:row>0</xdr:row>
      <xdr:rowOff>226658</xdr:rowOff>
    </xdr:from>
    <xdr:to>
      <xdr:col>5</xdr:col>
      <xdr:colOff>2328205</xdr:colOff>
      <xdr:row>0</xdr:row>
      <xdr:rowOff>780901</xdr:rowOff>
    </xdr:to>
    <xdr:pic>
      <xdr:nvPicPr>
        <xdr:cNvPr id="6" name="Picture 10">
          <a:extLst>
            <a:ext uri="{FF2B5EF4-FFF2-40B4-BE49-F238E27FC236}">
              <a16:creationId xmlns:a16="http://schemas.microsoft.com/office/drawing/2014/main" id="{62B6330D-AA59-43F2-984B-3E4BDD22E5AB}"/>
            </a:ext>
          </a:extLst>
        </xdr:cNvPr>
        <xdr:cNvPicPr>
          <a:picLocks noChangeAspect="1"/>
        </xdr:cNvPicPr>
      </xdr:nvPicPr>
      <xdr:blipFill>
        <a:blip xmlns:r="http://schemas.openxmlformats.org/officeDocument/2006/relationships" r:embed="rId1"/>
        <a:stretch>
          <a:fillRect/>
        </a:stretch>
      </xdr:blipFill>
      <xdr:spPr>
        <a:xfrm>
          <a:off x="8875892" y="226658"/>
          <a:ext cx="1739063" cy="548640"/>
        </a:xfrm>
        <a:prstGeom prst="rect">
          <a:avLst/>
        </a:prstGeom>
      </xdr:spPr>
    </xdr:pic>
    <xdr:clientData/>
  </xdr:twoCellAnchor>
  <xdr:twoCellAnchor editAs="oneCell">
    <xdr:from>
      <xdr:col>0</xdr:col>
      <xdr:colOff>63499</xdr:colOff>
      <xdr:row>0</xdr:row>
      <xdr:rowOff>74082</xdr:rowOff>
    </xdr:from>
    <xdr:to>
      <xdr:col>0</xdr:col>
      <xdr:colOff>3026832</xdr:colOff>
      <xdr:row>0</xdr:row>
      <xdr:rowOff>952000</xdr:rowOff>
    </xdr:to>
    <xdr:pic>
      <xdr:nvPicPr>
        <xdr:cNvPr id="7" name="Imagen 6">
          <a:extLst>
            <a:ext uri="{FF2B5EF4-FFF2-40B4-BE49-F238E27FC236}">
              <a16:creationId xmlns:a16="http://schemas.microsoft.com/office/drawing/2014/main" id="{92F649CD-F9EF-4380-BF93-48FAF9B6D80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499" y="74082"/>
          <a:ext cx="2963333" cy="867833"/>
        </a:xfrm>
        <a:prstGeom prst="rect">
          <a:avLst/>
        </a:prstGeom>
        <a:noFill/>
        <a:ln>
          <a:noFill/>
        </a:ln>
      </xdr:spPr>
    </xdr:pic>
    <xdr:clientData/>
  </xdr:twoCellAnchor>
  <xdr:oneCellAnchor>
    <xdr:from>
      <xdr:col>6</xdr:col>
      <xdr:colOff>480059</xdr:colOff>
      <xdr:row>1</xdr:row>
      <xdr:rowOff>91440</xdr:rowOff>
    </xdr:from>
    <xdr:ext cx="2624385" cy="5844540"/>
    <xdr:sp macro="" textlink="">
      <xdr:nvSpPr>
        <xdr:cNvPr id="2" name="CuadroTexto 1">
          <a:extLst>
            <a:ext uri="{FF2B5EF4-FFF2-40B4-BE49-F238E27FC236}">
              <a16:creationId xmlns:a16="http://schemas.microsoft.com/office/drawing/2014/main" id="{CB111E01-729E-459B-A889-E9578D6E5BFE}"/>
            </a:ext>
          </a:extLst>
        </xdr:cNvPr>
        <xdr:cNvSpPr txBox="1"/>
      </xdr:nvSpPr>
      <xdr:spPr>
        <a:xfrm>
          <a:off x="12161519" y="1104900"/>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según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través de acciones o proyectos  que se incluyen en el plan de acción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estratégicos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debilidad o amenaza afecta la parte operativa ( errores, demoras, etc.) se llevan como causa  de los riesgos, en el Plan de riesgos respectivo.</a:t>
          </a:r>
        </a:p>
      </xdr:txBody>
    </xdr:sp>
    <xdr:clientData/>
  </xdr:oneCellAnchor>
  <xdr:twoCellAnchor editAs="oneCell">
    <xdr:from>
      <xdr:col>0</xdr:col>
      <xdr:colOff>169336</xdr:colOff>
      <xdr:row>0</xdr:row>
      <xdr:rowOff>98777</xdr:rowOff>
    </xdr:from>
    <xdr:to>
      <xdr:col>0</xdr:col>
      <xdr:colOff>3093504</xdr:colOff>
      <xdr:row>0</xdr:row>
      <xdr:rowOff>921737</xdr:rowOff>
    </xdr:to>
    <xdr:pic>
      <xdr:nvPicPr>
        <xdr:cNvPr id="3" name="Picture 9">
          <a:extLst>
            <a:ext uri="{FF2B5EF4-FFF2-40B4-BE49-F238E27FC236}">
              <a16:creationId xmlns:a16="http://schemas.microsoft.com/office/drawing/2014/main" id="{07129F22-CE98-4D95-AA70-476D2BD35E82}"/>
            </a:ext>
          </a:extLst>
        </xdr:cNvPr>
        <xdr:cNvPicPr>
          <a:picLocks noChangeAspect="1"/>
        </xdr:cNvPicPr>
      </xdr:nvPicPr>
      <xdr:blipFill>
        <a:blip xmlns:r="http://schemas.openxmlformats.org/officeDocument/2006/relationships" r:embed="rId3"/>
        <a:stretch>
          <a:fillRect/>
        </a:stretch>
      </xdr:blipFill>
      <xdr:spPr>
        <a:xfrm>
          <a:off x="169336" y="98777"/>
          <a:ext cx="2924168" cy="822960"/>
        </a:xfrm>
        <a:prstGeom prst="rect">
          <a:avLst/>
        </a:prstGeom>
      </xdr:spPr>
    </xdr:pic>
    <xdr:clientData/>
  </xdr:twoCellAnchor>
  <xdr:twoCellAnchor editAs="oneCell">
    <xdr:from>
      <xdr:col>5</xdr:col>
      <xdr:colOff>811392</xdr:colOff>
      <xdr:row>0</xdr:row>
      <xdr:rowOff>258408</xdr:rowOff>
    </xdr:from>
    <xdr:to>
      <xdr:col>5</xdr:col>
      <xdr:colOff>2550455</xdr:colOff>
      <xdr:row>0</xdr:row>
      <xdr:rowOff>807048</xdr:rowOff>
    </xdr:to>
    <xdr:pic>
      <xdr:nvPicPr>
        <xdr:cNvPr id="4" name="Picture 10">
          <a:extLst>
            <a:ext uri="{FF2B5EF4-FFF2-40B4-BE49-F238E27FC236}">
              <a16:creationId xmlns:a16="http://schemas.microsoft.com/office/drawing/2014/main" id="{B47E27AE-BC29-4BAF-A893-D12D818AE2CE}"/>
            </a:ext>
          </a:extLst>
        </xdr:cNvPr>
        <xdr:cNvPicPr>
          <a:picLocks noChangeAspect="1"/>
        </xdr:cNvPicPr>
      </xdr:nvPicPr>
      <xdr:blipFill>
        <a:blip xmlns:r="http://schemas.openxmlformats.org/officeDocument/2006/relationships" r:embed="rId1"/>
        <a:stretch>
          <a:fillRect/>
        </a:stretch>
      </xdr:blipFill>
      <xdr:spPr>
        <a:xfrm>
          <a:off x="9985872" y="258408"/>
          <a:ext cx="1739063" cy="5486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38723</xdr:colOff>
      <xdr:row>0</xdr:row>
      <xdr:rowOff>28863</xdr:rowOff>
    </xdr:from>
    <xdr:to>
      <xdr:col>2</xdr:col>
      <xdr:colOff>591846</xdr:colOff>
      <xdr:row>2</xdr:row>
      <xdr:rowOff>248716</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723" y="28863"/>
          <a:ext cx="3324032" cy="912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343026</xdr:colOff>
      <xdr:row>0</xdr:row>
      <xdr:rowOff>166996</xdr:rowOff>
    </xdr:from>
    <xdr:to>
      <xdr:col>2</xdr:col>
      <xdr:colOff>792924</xdr:colOff>
      <xdr:row>2</xdr:row>
      <xdr:rowOff>296356</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3026" y="166996"/>
          <a:ext cx="3307398" cy="822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48620</xdr:colOff>
      <xdr:row>0</xdr:row>
      <xdr:rowOff>68035</xdr:rowOff>
    </xdr:from>
    <xdr:to>
      <xdr:col>1</xdr:col>
      <xdr:colOff>2449287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620" y="68035"/>
          <a:ext cx="2768060"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176893</xdr:colOff>
      <xdr:row>0</xdr:row>
      <xdr:rowOff>40821</xdr:rowOff>
    </xdr:from>
    <xdr:to>
      <xdr:col>1</xdr:col>
      <xdr:colOff>1043668</xdr:colOff>
      <xdr:row>1</xdr:row>
      <xdr:rowOff>560159</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893" y="40821"/>
          <a:ext cx="2091418" cy="723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312964</xdr:colOff>
      <xdr:row>0</xdr:row>
      <xdr:rowOff>95250</xdr:rowOff>
    </xdr:from>
    <xdr:to>
      <xdr:col>12</xdr:col>
      <xdr:colOff>1850132</xdr:colOff>
      <xdr:row>1</xdr:row>
      <xdr:rowOff>440594</xdr:rowOff>
    </xdr:to>
    <xdr:pic>
      <xdr:nvPicPr>
        <xdr:cNvPr id="4" name="Picture 9">
          <a:extLst>
            <a:ext uri="{FF2B5EF4-FFF2-40B4-BE49-F238E27FC236}">
              <a16:creationId xmlns:a16="http://schemas.microsoft.com/office/drawing/2014/main" id="{122FFFD9-6326-4AF0-B75C-2B14EF249F24}"/>
            </a:ext>
          </a:extLst>
        </xdr:cNvPr>
        <xdr:cNvPicPr>
          <a:picLocks noChangeAspect="1"/>
        </xdr:cNvPicPr>
      </xdr:nvPicPr>
      <xdr:blipFill>
        <a:blip xmlns:r="http://schemas.openxmlformats.org/officeDocument/2006/relationships" r:embed="rId2"/>
        <a:stretch>
          <a:fillRect/>
        </a:stretch>
      </xdr:blipFill>
      <xdr:spPr>
        <a:xfrm>
          <a:off x="18015857" y="95250"/>
          <a:ext cx="1537168" cy="54945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242455</xdr:colOff>
      <xdr:row>0</xdr:row>
      <xdr:rowOff>86592</xdr:rowOff>
    </xdr:from>
    <xdr:to>
      <xdr:col>1</xdr:col>
      <xdr:colOff>1939636</xdr:colOff>
      <xdr:row>1</xdr:row>
      <xdr:rowOff>570058</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455" y="86592"/>
          <a:ext cx="2926772" cy="881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207818</xdr:colOff>
      <xdr:row>0</xdr:row>
      <xdr:rowOff>311728</xdr:rowOff>
    </xdr:from>
    <xdr:to>
      <xdr:col>12</xdr:col>
      <xdr:colOff>1744986</xdr:colOff>
      <xdr:row>1</xdr:row>
      <xdr:rowOff>462861</xdr:rowOff>
    </xdr:to>
    <xdr:pic>
      <xdr:nvPicPr>
        <xdr:cNvPr id="4" name="Picture 9">
          <a:extLst>
            <a:ext uri="{FF2B5EF4-FFF2-40B4-BE49-F238E27FC236}">
              <a16:creationId xmlns:a16="http://schemas.microsoft.com/office/drawing/2014/main" id="{E862BB1B-1089-4E08-863D-984D75FE82D9}"/>
            </a:ext>
          </a:extLst>
        </xdr:cNvPr>
        <xdr:cNvPicPr>
          <a:picLocks noChangeAspect="1"/>
        </xdr:cNvPicPr>
      </xdr:nvPicPr>
      <xdr:blipFill>
        <a:blip xmlns:r="http://schemas.openxmlformats.org/officeDocument/2006/relationships" r:embed="rId2"/>
        <a:stretch>
          <a:fillRect/>
        </a:stretch>
      </xdr:blipFill>
      <xdr:spPr>
        <a:xfrm>
          <a:off x="17907000" y="311728"/>
          <a:ext cx="1537168" cy="54945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277091</xdr:colOff>
      <xdr:row>0</xdr:row>
      <xdr:rowOff>190501</xdr:rowOff>
    </xdr:from>
    <xdr:to>
      <xdr:col>1</xdr:col>
      <xdr:colOff>1905000</xdr:colOff>
      <xdr:row>1</xdr:row>
      <xdr:rowOff>708602</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091" y="190501"/>
          <a:ext cx="2857500" cy="7259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346364</xdr:colOff>
      <xdr:row>1</xdr:row>
      <xdr:rowOff>121227</xdr:rowOff>
    </xdr:from>
    <xdr:to>
      <xdr:col>12</xdr:col>
      <xdr:colOff>1883532</xdr:colOff>
      <xdr:row>1</xdr:row>
      <xdr:rowOff>670678</xdr:rowOff>
    </xdr:to>
    <xdr:pic>
      <xdr:nvPicPr>
        <xdr:cNvPr id="4" name="Picture 9">
          <a:extLst>
            <a:ext uri="{FF2B5EF4-FFF2-40B4-BE49-F238E27FC236}">
              <a16:creationId xmlns:a16="http://schemas.microsoft.com/office/drawing/2014/main" id="{DED266C9-6CA0-4F4F-809F-D01292D50F1D}"/>
            </a:ext>
          </a:extLst>
        </xdr:cNvPr>
        <xdr:cNvPicPr>
          <a:picLocks noChangeAspect="1"/>
        </xdr:cNvPicPr>
      </xdr:nvPicPr>
      <xdr:blipFill>
        <a:blip xmlns:r="http://schemas.openxmlformats.org/officeDocument/2006/relationships" r:embed="rId2"/>
        <a:stretch>
          <a:fillRect/>
        </a:stretch>
      </xdr:blipFill>
      <xdr:spPr>
        <a:xfrm>
          <a:off x="18045546" y="329045"/>
          <a:ext cx="1537168" cy="54945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242455</xdr:colOff>
      <xdr:row>0</xdr:row>
      <xdr:rowOff>155865</xdr:rowOff>
    </xdr:from>
    <xdr:to>
      <xdr:col>1</xdr:col>
      <xdr:colOff>2164773</xdr:colOff>
      <xdr:row>1</xdr:row>
      <xdr:rowOff>673966</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455" y="155865"/>
          <a:ext cx="3151909" cy="7259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329045</xdr:colOff>
      <xdr:row>1</xdr:row>
      <xdr:rowOff>103909</xdr:rowOff>
    </xdr:from>
    <xdr:to>
      <xdr:col>12</xdr:col>
      <xdr:colOff>1866213</xdr:colOff>
      <xdr:row>1</xdr:row>
      <xdr:rowOff>653360</xdr:rowOff>
    </xdr:to>
    <xdr:pic>
      <xdr:nvPicPr>
        <xdr:cNvPr id="4" name="Picture 9">
          <a:extLst>
            <a:ext uri="{FF2B5EF4-FFF2-40B4-BE49-F238E27FC236}">
              <a16:creationId xmlns:a16="http://schemas.microsoft.com/office/drawing/2014/main" id="{C91DD2AB-6361-440E-8D71-ACB6322874E2}"/>
            </a:ext>
          </a:extLst>
        </xdr:cNvPr>
        <xdr:cNvPicPr>
          <a:picLocks noChangeAspect="1"/>
        </xdr:cNvPicPr>
      </xdr:nvPicPr>
      <xdr:blipFill>
        <a:blip xmlns:r="http://schemas.openxmlformats.org/officeDocument/2006/relationships" r:embed="rId2"/>
        <a:stretch>
          <a:fillRect/>
        </a:stretch>
      </xdr:blipFill>
      <xdr:spPr>
        <a:xfrm>
          <a:off x="18028227" y="311727"/>
          <a:ext cx="1537168" cy="5494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Kguarinb/Downloads/Matrices%20de%20Riesgos%20SIGCMA%20(1)/Matriz%20de%20Riesgos%20Gesti&#243;n%20de%20SST%20%20Calida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Kguarinb\Downloads\Matrices%20de%20Riesgos%20SIGCMA%20(1)\Matriz%20de%20Riesgos%20Gesti&#243;n%20de%20SST%20%20Calida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tbcsj-my.sharepoint.com/Users/Kguarinb/Downloads/Matriz%20de%20Riesgos%20Comunicaci&#243;n%20Institucional%20Integrada%20dic_2023%20(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Presentacion "/>
      <sheetName val="Conceptos 37001"/>
      <sheetName val="2- Análisis de Contexto "/>
      <sheetName val="3- Estrategias"/>
      <sheetName val="4- Instructivo Riesgos "/>
      <sheetName val="5- Identificación de Riesgos"/>
      <sheetName val="6- Valoración Controles"/>
      <sheetName val="7- Mapa Final"/>
      <sheetName val="8- Políticas de Administración "/>
      <sheetName val="9- Matriz de Calor "/>
      <sheetName val="Seguimiento 1 Trimestre"/>
      <sheetName val="Seguimiento 2 Trimestre"/>
      <sheetName val="Seguimiento 3 Trimestre"/>
      <sheetName val="Seguimiento 4 Trimestre"/>
    </sheetNames>
    <sheetDataSet>
      <sheetData sheetId="0" refreshError="1"/>
      <sheetData sheetId="1" refreshError="1"/>
      <sheetData sheetId="2" refreshError="1"/>
      <sheetData sheetId="3" refreshError="1"/>
      <sheetData sheetId="4" refreshError="1"/>
      <sheetData sheetId="5" refreshError="1">
        <row r="40">
          <cell r="J40" t="str">
            <v xml:space="preserve">De la entidad y sector justicia a nivel nacional </v>
          </cell>
        </row>
        <row r="41">
          <cell r="J41" t="str">
            <v>Afectación al presupuesto en un valor ≥0,5%.</v>
          </cell>
        </row>
        <row r="43">
          <cell r="J43" t="str">
            <v xml:space="preserve">Entre 49 a 96 horas  habiles al año  </v>
          </cell>
        </row>
        <row r="44">
          <cell r="J44" t="str">
            <v>Entre 193 a 288 horas   habiles al año  o afectación media</v>
          </cell>
        </row>
      </sheetData>
      <sheetData sheetId="6" refreshError="1"/>
      <sheetData sheetId="7" refreshError="1"/>
      <sheetData sheetId="8" refreshError="1">
        <row r="6">
          <cell r="B6" t="str">
            <v>Muy Baja</v>
          </cell>
          <cell r="C6" t="str">
            <v>Resultados entre 0- 4%</v>
          </cell>
          <cell r="D6">
            <v>0.04</v>
          </cell>
          <cell r="E6" t="str">
            <v>Puede ocurrir solo en circunstancias excepcionales</v>
          </cell>
          <cell r="F6">
            <v>1</v>
          </cell>
        </row>
        <row r="7">
          <cell r="B7" t="str">
            <v>Baja</v>
          </cell>
          <cell r="C7" t="str">
            <v>Resultados entre 5%- 9%</v>
          </cell>
          <cell r="D7">
            <v>0.09</v>
          </cell>
          <cell r="E7" t="str">
            <v xml:space="preserve"> Puede ocurrir en algún momento</v>
          </cell>
          <cell r="F7">
            <v>2</v>
          </cell>
        </row>
        <row r="8">
          <cell r="B8" t="str">
            <v>Media</v>
          </cell>
          <cell r="C8" t="str">
            <v>Resultados entre 10%- 29%</v>
          </cell>
          <cell r="D8">
            <v>0.28999999999999998</v>
          </cell>
          <cell r="E8" t="str">
            <v xml:space="preserve"> Podría ocurrir en algún momento</v>
          </cell>
          <cell r="F8">
            <v>3</v>
          </cell>
        </row>
        <row r="9">
          <cell r="B9" t="str">
            <v>Alta</v>
          </cell>
          <cell r="C9" t="str">
            <v>Resultados entre 30% - 49%</v>
          </cell>
          <cell r="D9">
            <v>0.49</v>
          </cell>
          <cell r="E9" t="str">
            <v>Probablemente ocurrirá en la mayoria de las circunstancias</v>
          </cell>
          <cell r="F9">
            <v>4</v>
          </cell>
        </row>
        <row r="10">
          <cell r="B10" t="str">
            <v>Muy Alta</v>
          </cell>
          <cell r="C10" t="str">
            <v>Resultados entre 50% - 100%</v>
          </cell>
          <cell r="D10">
            <v>1</v>
          </cell>
          <cell r="E10" t="str">
            <v>Se espera que ocurra en la mayoría de las circunstancias</v>
          </cell>
          <cell r="F10">
            <v>5</v>
          </cell>
        </row>
        <row r="16">
          <cell r="C16" t="str">
            <v>Afectación de reputacion,imagén,  credibilidad, satisfacción de usuarios y PI</v>
          </cell>
        </row>
        <row r="17">
          <cell r="B17" t="str">
            <v>Leve</v>
          </cell>
          <cell r="C17" t="str">
            <v xml:space="preserve">De un área del nivel central, seccional o despacho judicial </v>
          </cell>
          <cell r="F17">
            <v>1</v>
          </cell>
        </row>
        <row r="18">
          <cell r="B18" t="str">
            <v>Menor</v>
          </cell>
          <cell r="C18" t="str">
            <v xml:space="preserve">De la entidad, seccional, despachos a nivel local o municipal </v>
          </cell>
          <cell r="F18">
            <v>2</v>
          </cell>
        </row>
        <row r="19">
          <cell r="B19" t="str">
            <v>Moderado</v>
          </cell>
          <cell r="C19" t="str">
            <v xml:space="preserve">De la entidad, seccional, despachos a nivel departamental </v>
          </cell>
          <cell r="F19">
            <v>3</v>
          </cell>
        </row>
        <row r="20">
          <cell r="B20" t="str">
            <v>Mayor</v>
          </cell>
          <cell r="C20" t="str">
            <v xml:space="preserve">De la entidad y sector justicia a nivel nacional </v>
          </cell>
          <cell r="F20">
            <v>4</v>
          </cell>
        </row>
        <row r="21">
          <cell r="B21" t="str">
            <v>Catastrófico</v>
          </cell>
          <cell r="C21" t="str">
            <v xml:space="preserve">De la entidad y sector justicia a nivel internacional </v>
          </cell>
          <cell r="F21">
            <v>5</v>
          </cell>
        </row>
        <row r="24">
          <cell r="C24" t="str">
            <v>Afectación Económica</v>
          </cell>
        </row>
        <row r="25">
          <cell r="B25" t="str">
            <v>Leve</v>
          </cell>
          <cell r="C25" t="str">
            <v>Afectación al presupuesto en un valor ≥0,5%.</v>
          </cell>
          <cell r="F25">
            <v>1</v>
          </cell>
        </row>
        <row r="26">
          <cell r="B26" t="str">
            <v>Menor</v>
          </cell>
          <cell r="C26" t="str">
            <v>Afectación al presupuesto en un valor &lt;0,5% y ≥1%.</v>
          </cell>
          <cell r="F26">
            <v>2</v>
          </cell>
        </row>
        <row r="27">
          <cell r="B27" t="str">
            <v>Moderado</v>
          </cell>
          <cell r="C27" t="str">
            <v>Afectación al presupuesto  en un valor  &lt;1% y ≥5%.</v>
          </cell>
          <cell r="F27">
            <v>3</v>
          </cell>
        </row>
        <row r="28">
          <cell r="B28" t="str">
            <v>Mayor</v>
          </cell>
          <cell r="C28" t="str">
            <v>Afectación al  presupuesto en un valor  &lt;5% y  ≥20%.</v>
          </cell>
          <cell r="F28">
            <v>4</v>
          </cell>
        </row>
        <row r="29">
          <cell r="B29" t="str">
            <v>Catastrófico</v>
          </cell>
          <cell r="C29" t="str">
            <v>Afectación al presupuesto en un valor ≥50%.</v>
          </cell>
          <cell r="F29">
            <v>5</v>
          </cell>
        </row>
        <row r="32">
          <cell r="C32" t="str">
            <v>Incumplimiento de las metas establecidas</v>
          </cell>
        </row>
        <row r="33">
          <cell r="B33" t="str">
            <v>Leve</v>
          </cell>
          <cell r="C33" t="str">
            <v>Incumplimiento del 20% de los indicadores del proceso</v>
          </cell>
          <cell r="F33">
            <v>1</v>
          </cell>
        </row>
        <row r="34">
          <cell r="B34" t="str">
            <v>Menor</v>
          </cell>
          <cell r="C34" t="str">
            <v>Incumplimiento del 40% de los indicadores del proceso</v>
          </cell>
          <cell r="F34">
            <v>2</v>
          </cell>
        </row>
        <row r="35">
          <cell r="B35" t="str">
            <v>Moderado</v>
          </cell>
          <cell r="C35" t="str">
            <v>Incumplimiento del 60% de los indicadores del proceso</v>
          </cell>
          <cell r="F35">
            <v>3</v>
          </cell>
        </row>
        <row r="36">
          <cell r="B36" t="str">
            <v>Mayor</v>
          </cell>
          <cell r="C36" t="str">
            <v>Incumplimiento del 80% de los indicadores del proceso</v>
          </cell>
          <cell r="F36">
            <v>4</v>
          </cell>
        </row>
        <row r="37">
          <cell r="B37" t="str">
            <v>Catastrófico</v>
          </cell>
          <cell r="C37" t="str">
            <v>Incumplimiento del 100% de los indicadores del proceso</v>
          </cell>
          <cell r="F37">
            <v>5</v>
          </cell>
        </row>
        <row r="40">
          <cell r="C40" t="str">
            <v>Interrupción o afectación en la prestación del servicio judicial</v>
          </cell>
        </row>
        <row r="41">
          <cell r="B41" t="str">
            <v>Leve</v>
          </cell>
          <cell r="C41" t="str">
            <v xml:space="preserve">Entre  0 a 48 horas habiles al año </v>
          </cell>
          <cell r="F41">
            <v>1</v>
          </cell>
        </row>
        <row r="42">
          <cell r="B42" t="str">
            <v>Menor</v>
          </cell>
          <cell r="C42" t="str">
            <v xml:space="preserve">Entre 49 a 96 horas  habiles al año  </v>
          </cell>
          <cell r="F42">
            <v>2</v>
          </cell>
        </row>
        <row r="43">
          <cell r="B43" t="str">
            <v>Moderado</v>
          </cell>
          <cell r="C43" t="str">
            <v xml:space="preserve">Entre  97 a 144 horas   habiles al año  </v>
          </cell>
          <cell r="F43">
            <v>3</v>
          </cell>
        </row>
        <row r="44">
          <cell r="B44" t="str">
            <v>Mayor</v>
          </cell>
          <cell r="C44" t="str">
            <v>Entre  145 a 192 horas  hábiles al año</v>
          </cell>
          <cell r="F44">
            <v>4</v>
          </cell>
        </row>
        <row r="45">
          <cell r="B45" t="str">
            <v>Catastrófico</v>
          </cell>
          <cell r="C45" t="str">
            <v xml:space="preserve">Entre e 193 a 240 horas  habiles al año   </v>
          </cell>
          <cell r="F45">
            <v>5</v>
          </cell>
        </row>
        <row r="46">
          <cell r="C46" t="str">
            <v xml:space="preserve">     El riesgo afecta la imagen de la entidad con algunos usuarios de relevancia frente al logro de los objetivos</v>
          </cell>
        </row>
        <row r="48">
          <cell r="C48" t="str">
            <v>Interrupción o afectación en la prestación del servicio administrativo</v>
          </cell>
        </row>
        <row r="49">
          <cell r="B49" t="str">
            <v>Leve</v>
          </cell>
          <cell r="C49" t="str">
            <v>Entre 0 a 96 horas habiles al año  o afectación minima</v>
          </cell>
          <cell r="F49">
            <v>1</v>
          </cell>
        </row>
        <row r="50">
          <cell r="B50" t="str">
            <v>Menor</v>
          </cell>
          <cell r="C50" t="str">
            <v>Entre e 97 a 192 horas  habiles al año o afectación baja</v>
          </cell>
          <cell r="F50">
            <v>2</v>
          </cell>
        </row>
        <row r="51">
          <cell r="B51" t="str">
            <v>Moderado</v>
          </cell>
          <cell r="C51" t="str">
            <v>Entre 193 a 288 horas   habiles al año  o afectación media</v>
          </cell>
          <cell r="F51">
            <v>3</v>
          </cell>
        </row>
        <row r="52">
          <cell r="B52" t="str">
            <v>Mayor</v>
          </cell>
          <cell r="C52" t="str">
            <v>Entre  289 a 384 horas o afectación alta</v>
          </cell>
          <cell r="F52">
            <v>4</v>
          </cell>
        </row>
        <row r="53">
          <cell r="B53" t="str">
            <v>Catastrófico</v>
          </cell>
          <cell r="C53" t="str">
            <v>Entre  385 a 540 horas  habiles al año  o afectación extrema</v>
          </cell>
          <cell r="F53">
            <v>5</v>
          </cell>
        </row>
        <row r="56">
          <cell r="C56" t="str">
            <v>Afectación Ambiental</v>
          </cell>
        </row>
        <row r="57">
          <cell r="B57" t="str">
            <v>Leve</v>
          </cell>
          <cell r="C57" t="str">
            <v xml:space="preserve">Si el hecho llegara a presentarse, tendría consecuencias o efectos mínimos sobre la entidad.
</v>
          </cell>
          <cell r="F57">
            <v>1</v>
          </cell>
        </row>
        <row r="58">
          <cell r="B58" t="str">
            <v>Menor</v>
          </cell>
          <cell r="C58" t="str">
            <v xml:space="preserve">Si el hecho llegara a presentarse, tendría bajo impacto o efecto sobre la entidad.
</v>
          </cell>
          <cell r="F58">
            <v>2</v>
          </cell>
        </row>
        <row r="59">
          <cell r="B59" t="str">
            <v>Moderado</v>
          </cell>
          <cell r="C59" t="str">
            <v xml:space="preserve">Si el hecho llegara a presentarse, tendría medianas consecuencias o efectos sobre la entidad.
</v>
          </cell>
          <cell r="F59">
            <v>3</v>
          </cell>
        </row>
        <row r="60">
          <cell r="B60" t="str">
            <v>Mayor</v>
          </cell>
          <cell r="C60" t="str">
            <v xml:space="preserve">Si el hecho llegara a presentarse, tendría altas consecuencias o efectos sobre la entidad
</v>
          </cell>
          <cell r="F60">
            <v>4</v>
          </cell>
        </row>
        <row r="61">
          <cell r="B61" t="str">
            <v>Catastrófico</v>
          </cell>
          <cell r="C61" t="str">
            <v xml:space="preserve">Si el hecho llegara a presentarse, tendría desastrosas consecuencias o efectos sobre la entidad.
</v>
          </cell>
          <cell r="F61">
            <v>5</v>
          </cell>
        </row>
      </sheetData>
      <sheetData sheetId="9" refreshError="1">
        <row r="18">
          <cell r="D18" t="str">
            <v>Muy BajaLeve</v>
          </cell>
          <cell r="E18" t="str">
            <v>Bajo</v>
          </cell>
        </row>
        <row r="19">
          <cell r="D19" t="str">
            <v>Muy BajaMenor</v>
          </cell>
          <cell r="E19" t="str">
            <v>Bajo</v>
          </cell>
        </row>
        <row r="20">
          <cell r="D20" t="str">
            <v>Muy BajaModerado</v>
          </cell>
          <cell r="E20" t="str">
            <v>Moderado</v>
          </cell>
        </row>
        <row r="21">
          <cell r="D21" t="str">
            <v>Muy BajaMayor</v>
          </cell>
          <cell r="E21" t="str">
            <v xml:space="preserve">Alto </v>
          </cell>
        </row>
        <row r="22">
          <cell r="D22" t="str">
            <v>Muy BajaCatastrófico</v>
          </cell>
          <cell r="E22" t="str">
            <v>Extremo</v>
          </cell>
        </row>
        <row r="23">
          <cell r="D23" t="str">
            <v>BajaLeve</v>
          </cell>
          <cell r="E23" t="str">
            <v>Bajo</v>
          </cell>
        </row>
        <row r="24">
          <cell r="D24" t="str">
            <v>BajaMenor</v>
          </cell>
          <cell r="E24" t="str">
            <v>Moderado</v>
          </cell>
        </row>
        <row r="25">
          <cell r="D25" t="str">
            <v>BajaModerado</v>
          </cell>
          <cell r="E25" t="str">
            <v>Moderado</v>
          </cell>
        </row>
        <row r="26">
          <cell r="D26" t="str">
            <v>BajaMayor</v>
          </cell>
          <cell r="E26" t="str">
            <v>Alto</v>
          </cell>
        </row>
        <row r="27">
          <cell r="D27" t="str">
            <v>BajaCatastrófico</v>
          </cell>
          <cell r="E27" t="str">
            <v>Extremo</v>
          </cell>
        </row>
        <row r="28">
          <cell r="D28" t="str">
            <v>MediaLeve</v>
          </cell>
          <cell r="E28" t="str">
            <v>Moderado</v>
          </cell>
        </row>
        <row r="29">
          <cell r="D29" t="str">
            <v>MediaMenor</v>
          </cell>
          <cell r="E29" t="str">
            <v>Moderado</v>
          </cell>
        </row>
        <row r="30">
          <cell r="D30" t="str">
            <v>MediaModerado</v>
          </cell>
          <cell r="E30" t="str">
            <v>Moderado</v>
          </cell>
        </row>
        <row r="31">
          <cell r="D31" t="str">
            <v>MediaMayor</v>
          </cell>
          <cell r="E31" t="str">
            <v>Alto</v>
          </cell>
        </row>
        <row r="32">
          <cell r="D32" t="str">
            <v>MediaCatastrófico</v>
          </cell>
          <cell r="E32" t="str">
            <v>Extremo</v>
          </cell>
        </row>
        <row r="33">
          <cell r="D33" t="str">
            <v>AltaLeve</v>
          </cell>
          <cell r="E33" t="str">
            <v>Moderado</v>
          </cell>
        </row>
        <row r="34">
          <cell r="D34" t="str">
            <v>AltaMenor</v>
          </cell>
          <cell r="E34" t="str">
            <v>Moderado</v>
          </cell>
        </row>
        <row r="35">
          <cell r="D35" t="str">
            <v>AltaModerado</v>
          </cell>
          <cell r="E35" t="str">
            <v>Alto</v>
          </cell>
        </row>
        <row r="36">
          <cell r="D36" t="str">
            <v>AltaMayor</v>
          </cell>
          <cell r="E36" t="str">
            <v>Alto</v>
          </cell>
        </row>
        <row r="37">
          <cell r="D37" t="str">
            <v>AltaCatastrófico</v>
          </cell>
          <cell r="E37" t="str">
            <v>Extremo</v>
          </cell>
        </row>
        <row r="38">
          <cell r="D38" t="str">
            <v>Muy AltaLeve</v>
          </cell>
          <cell r="E38" t="str">
            <v>Alto</v>
          </cell>
        </row>
        <row r="39">
          <cell r="D39" t="str">
            <v>Muy AltaMenor</v>
          </cell>
          <cell r="E39" t="str">
            <v>Alto</v>
          </cell>
        </row>
        <row r="40">
          <cell r="D40" t="str">
            <v>Muy AltaModerado</v>
          </cell>
          <cell r="E40" t="str">
            <v>Alto</v>
          </cell>
        </row>
        <row r="41">
          <cell r="D41" t="str">
            <v>Muy AltaMayor</v>
          </cell>
          <cell r="E41" t="str">
            <v>Alto</v>
          </cell>
        </row>
        <row r="42">
          <cell r="D42" t="str">
            <v>Muy AltaCatastrófico</v>
          </cell>
          <cell r="E42" t="str">
            <v>Extremo</v>
          </cell>
        </row>
      </sheetData>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8- Políticas de Administración "/>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Presentación"/>
      <sheetName val="Conceptos  37001"/>
      <sheetName val="2-Análisis del Contexto"/>
      <sheetName val="3-Estrategias"/>
      <sheetName val="4- Instructivo Riesgos "/>
      <sheetName val="5- Identificación de Riesgos"/>
      <sheetName val="6- Valoración Controles"/>
      <sheetName val="7- Mapa Final"/>
      <sheetName val="8- Políticas de Administración "/>
      <sheetName val="9- Matriz de Calor "/>
      <sheetName val="Seguimiento 1 Trimestre"/>
      <sheetName val="Seguimiento 2 Trimestre"/>
      <sheetName val="Seguimiento 3 Trimestre"/>
      <sheetName val="Seguimiento 4 Trimestre"/>
    </sheetNames>
    <sheetDataSet>
      <sheetData sheetId="0"/>
      <sheetData sheetId="1"/>
      <sheetData sheetId="2"/>
      <sheetData sheetId="3"/>
      <sheetData sheetId="4"/>
      <sheetData sheetId="5"/>
      <sheetData sheetId="6"/>
      <sheetData sheetId="7"/>
      <sheetData sheetId="8">
        <row r="16">
          <cell r="C16" t="str">
            <v>Afectación de reputacion,imagén,  credibilidad, satisfacción de usuarios y PI</v>
          </cell>
        </row>
        <row r="17">
          <cell r="C17" t="str">
            <v xml:space="preserve">De un área del nivel central, seccional o despacho judicial </v>
          </cell>
        </row>
        <row r="18">
          <cell r="C18" t="str">
            <v xml:space="preserve">De la entidad, seccional, despachos a nivel local o municipal </v>
          </cell>
        </row>
        <row r="19">
          <cell r="C19" t="str">
            <v xml:space="preserve">De la entidad, seccional, despachos a nivel departamental </v>
          </cell>
        </row>
        <row r="20">
          <cell r="C20" t="str">
            <v xml:space="preserve">De la entidad y sector justicia a nivel nacional </v>
          </cell>
        </row>
        <row r="21">
          <cell r="C21" t="str">
            <v xml:space="preserve">De la entidad y sector justicia a nivel internacional </v>
          </cell>
        </row>
        <row r="24">
          <cell r="C24" t="str">
            <v>Afectación Económica</v>
          </cell>
        </row>
        <row r="25">
          <cell r="C25" t="str">
            <v>Afectación al presupuesto en un valor ≥0,5%.</v>
          </cell>
        </row>
        <row r="26">
          <cell r="C26" t="str">
            <v>Afectación al presupuesto en un valor &lt;0,5% y ≥1%.</v>
          </cell>
        </row>
        <row r="27">
          <cell r="C27" t="str">
            <v>Afectación al presupuesto  en un valor  &lt;1% y ≥5%.</v>
          </cell>
        </row>
        <row r="28">
          <cell r="C28" t="str">
            <v>Afectación al  presupuesto en un valor  &lt;5% y  ≥20%.</v>
          </cell>
        </row>
        <row r="29">
          <cell r="C29" t="str">
            <v>Afectación al presupuesto en un valor ≥50%.</v>
          </cell>
        </row>
        <row r="32">
          <cell r="C32" t="str">
            <v>Incumplimiento de las metas establecidas</v>
          </cell>
        </row>
        <row r="33">
          <cell r="C33" t="str">
            <v>Incumplimiento del 20% de los indicadores del proceso</v>
          </cell>
        </row>
        <row r="34">
          <cell r="C34" t="str">
            <v>Incumplimiento del 40% de los indicadores del proceso</v>
          </cell>
        </row>
        <row r="35">
          <cell r="C35" t="str">
            <v>Incumplimiento del 60% de los indicadores del proceso</v>
          </cell>
        </row>
        <row r="36">
          <cell r="C36" t="str">
            <v>Incumplimiento del 80% de los indicadores del proceso</v>
          </cell>
        </row>
        <row r="37">
          <cell r="C37" t="str">
            <v>Incumplimiento del 100% de los indicadores del proceso</v>
          </cell>
        </row>
        <row r="40">
          <cell r="C40" t="str">
            <v>Interrupción o afectación en la prestación del servicio judicial</v>
          </cell>
        </row>
        <row r="41">
          <cell r="C41" t="str">
            <v xml:space="preserve">Entre  0 a 48 horas habiles al año </v>
          </cell>
        </row>
        <row r="42">
          <cell r="C42" t="str">
            <v xml:space="preserve">Entre 49 a 96 horas  habiles al año  </v>
          </cell>
        </row>
        <row r="43">
          <cell r="C43" t="str">
            <v xml:space="preserve">Entre  97 a 144 horas   habiles al año  </v>
          </cell>
        </row>
        <row r="44">
          <cell r="C44" t="str">
            <v>Entre  145 a 192 horas  hábiles al año</v>
          </cell>
        </row>
        <row r="45">
          <cell r="C45" t="str">
            <v xml:space="preserve">Entre e 193 a 240 horas  habiles al año   </v>
          </cell>
        </row>
        <row r="48">
          <cell r="C48" t="str">
            <v>Interrupción o afectación en la prestación del servicio administrativo</v>
          </cell>
        </row>
        <row r="49">
          <cell r="C49" t="str">
            <v>Entre 0 a 96 horas habiles al año  o afectación minima</v>
          </cell>
        </row>
        <row r="50">
          <cell r="C50" t="str">
            <v>Entre e 97 a 192 horas  habiles al año o afectación baja</v>
          </cell>
        </row>
        <row r="51">
          <cell r="C51" t="str">
            <v>Entre 193 a 288 horas   habiles al año  o afectación media</v>
          </cell>
        </row>
        <row r="52">
          <cell r="C52" t="str">
            <v>Entre  289 a 384 horas o afectación alta</v>
          </cell>
        </row>
        <row r="53">
          <cell r="C53" t="str">
            <v>Entre  385 a 540 horas  habiles al año  o afectación extrema</v>
          </cell>
        </row>
        <row r="56">
          <cell r="C56" t="str">
            <v>Afectación Ambiental</v>
          </cell>
        </row>
        <row r="57">
          <cell r="C57" t="str">
            <v xml:space="preserve">Si el hecho llegara a presentarse, tendría consecuencias o efectos mínimos sobre la entidad.
</v>
          </cell>
        </row>
        <row r="58">
          <cell r="C58" t="str">
            <v xml:space="preserve">Si el hecho llegara a presentarse, tendría bajo impacto o efecto sobre la entidad.
</v>
          </cell>
        </row>
        <row r="59">
          <cell r="C59" t="str">
            <v xml:space="preserve">Si el hecho llegara a presentarse, tendría medianas consecuencias o efectos sobre la entidad.
</v>
          </cell>
        </row>
        <row r="60">
          <cell r="C60" t="str">
            <v xml:space="preserve">Si el hecho llegara a presentarse, tendría altas consecuencias o efectos sobre la entidad
</v>
          </cell>
        </row>
        <row r="61">
          <cell r="C61" t="str">
            <v xml:space="preserve">Si el hecho llegara a presentarse, tendría desastrosas consecuencias o efectos sobre la entidad.
</v>
          </cell>
        </row>
      </sheetData>
      <sheetData sheetId="9"/>
      <sheetData sheetId="10"/>
      <sheetData sheetId="11"/>
      <sheetData sheetId="12"/>
      <sheetData sheetId="13"/>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22"/>
  <sheetViews>
    <sheetView showGridLines="0" tabSelected="1" topLeftCell="A3" zoomScale="90" zoomScaleNormal="90" workbookViewId="0">
      <selection activeCell="C8" sqref="C8:I8"/>
    </sheetView>
  </sheetViews>
  <sheetFormatPr baseColWidth="10" defaultColWidth="11.42578125" defaultRowHeight="15"/>
  <cols>
    <col min="1" max="1" width="28.140625" customWidth="1"/>
    <col min="2" max="2" width="20" customWidth="1"/>
    <col min="3" max="3" width="31.140625" style="5" customWidth="1"/>
    <col min="4" max="5" width="31.140625" customWidth="1"/>
    <col min="6" max="8" width="12.42578125" customWidth="1"/>
  </cols>
  <sheetData>
    <row r="1" spans="1:9" ht="42" customHeight="1">
      <c r="A1" s="317"/>
      <c r="B1" s="317"/>
      <c r="C1" s="317"/>
      <c r="D1" s="317"/>
      <c r="E1" s="317"/>
      <c r="F1" s="317"/>
    </row>
    <row r="2" spans="1:9">
      <c r="C2"/>
    </row>
    <row r="4" spans="1:9" ht="33.75">
      <c r="A4" s="318" t="s">
        <v>0</v>
      </c>
      <c r="B4" s="318"/>
      <c r="C4" s="318"/>
      <c r="D4" s="318"/>
      <c r="E4" s="318"/>
      <c r="F4" s="318"/>
      <c r="G4" s="318"/>
      <c r="H4" s="318"/>
      <c r="I4" s="318"/>
    </row>
    <row r="5" spans="1:9">
      <c r="A5" s="134"/>
      <c r="B5" s="134"/>
      <c r="C5" s="138"/>
      <c r="D5" s="134"/>
      <c r="E5" s="134"/>
      <c r="F5" s="134"/>
      <c r="G5" s="134"/>
      <c r="H5" s="134"/>
      <c r="I5" s="134"/>
    </row>
    <row r="6" spans="1:9" s="6" customFormat="1" ht="81.75" customHeight="1">
      <c r="A6" s="139" t="s">
        <v>1</v>
      </c>
      <c r="B6" s="316" t="s">
        <v>513</v>
      </c>
      <c r="C6" s="319"/>
      <c r="D6" s="319"/>
      <c r="E6" s="319"/>
      <c r="F6" s="319"/>
      <c r="G6" s="319"/>
      <c r="H6" s="319"/>
      <c r="I6" s="319"/>
    </row>
    <row r="7" spans="1:9" s="6" customFormat="1" ht="16.899999999999999" customHeight="1">
      <c r="A7" s="135"/>
      <c r="B7" s="136"/>
      <c r="C7" s="136"/>
      <c r="D7" s="135"/>
      <c r="E7" s="137"/>
      <c r="F7" s="134"/>
      <c r="G7" s="134"/>
      <c r="H7" s="134"/>
      <c r="I7" s="134"/>
    </row>
    <row r="8" spans="1:9" s="6" customFormat="1" ht="84" customHeight="1">
      <c r="A8" s="139" t="s">
        <v>2</v>
      </c>
      <c r="B8" s="140" t="s">
        <v>3</v>
      </c>
      <c r="C8" s="316" t="s">
        <v>4</v>
      </c>
      <c r="D8" s="316"/>
      <c r="E8" s="316"/>
      <c r="F8" s="316"/>
      <c r="G8" s="316"/>
      <c r="H8" s="316"/>
      <c r="I8" s="316"/>
    </row>
    <row r="9" spans="1:9" ht="32.25" customHeight="1">
      <c r="A9" s="141"/>
      <c r="B9" s="134"/>
      <c r="C9" s="138"/>
      <c r="D9" s="134"/>
      <c r="E9" s="134"/>
      <c r="F9" s="134"/>
      <c r="G9" s="134"/>
      <c r="H9" s="134"/>
      <c r="I9" s="134"/>
    </row>
    <row r="10" spans="1:9" ht="39.75" customHeight="1">
      <c r="A10" s="142" t="s">
        <v>5</v>
      </c>
      <c r="B10" s="316" t="s">
        <v>6</v>
      </c>
      <c r="C10" s="316"/>
      <c r="D10" s="316"/>
      <c r="E10" s="316"/>
      <c r="F10" s="316"/>
      <c r="G10" s="316"/>
      <c r="H10" s="316"/>
      <c r="I10" s="316"/>
    </row>
    <row r="11" spans="1:9" s="6" customFormat="1" ht="39.75" customHeight="1">
      <c r="A11" s="142" t="s">
        <v>7</v>
      </c>
      <c r="B11" s="316"/>
      <c r="C11" s="316"/>
      <c r="D11" s="316"/>
      <c r="E11" s="316"/>
      <c r="F11" s="316"/>
      <c r="G11" s="316"/>
      <c r="H11" s="316"/>
      <c r="I11" s="316"/>
    </row>
    <row r="12" spans="1:9" s="6" customFormat="1" ht="39.75" customHeight="1">
      <c r="A12" s="142" t="s">
        <v>8</v>
      </c>
      <c r="B12" s="316"/>
      <c r="C12" s="316"/>
      <c r="D12" s="316"/>
      <c r="E12" s="316"/>
      <c r="F12" s="316"/>
      <c r="G12" s="316"/>
      <c r="H12" s="316"/>
      <c r="I12" s="316"/>
    </row>
    <row r="13" spans="1:9" s="6" customFormat="1" ht="39.75" customHeight="1">
      <c r="A13" s="139" t="s">
        <v>9</v>
      </c>
      <c r="B13" s="316"/>
      <c r="C13" s="316"/>
      <c r="D13" s="316"/>
      <c r="E13" s="316"/>
      <c r="F13" s="316"/>
      <c r="G13" s="316"/>
      <c r="H13" s="316"/>
      <c r="I13" s="316"/>
    </row>
    <row r="14" spans="1:9">
      <c r="A14" s="134"/>
      <c r="B14" s="134"/>
      <c r="C14" s="138"/>
      <c r="D14" s="134"/>
      <c r="E14" s="134"/>
      <c r="F14" s="134"/>
      <c r="G14" s="134"/>
      <c r="H14" s="134"/>
      <c r="I14" s="134"/>
    </row>
    <row r="15" spans="1:9" s="6" customFormat="1" ht="54.75" customHeight="1">
      <c r="A15" s="139" t="s">
        <v>10</v>
      </c>
      <c r="B15" s="315" t="s">
        <v>453</v>
      </c>
      <c r="C15" s="315"/>
      <c r="D15" s="315"/>
      <c r="E15" s="315"/>
      <c r="F15" s="315"/>
      <c r="G15" s="315"/>
      <c r="H15" s="315"/>
      <c r="I15" s="315"/>
    </row>
    <row r="16" spans="1:9">
      <c r="A16" s="134"/>
      <c r="B16" s="134"/>
      <c r="C16" s="138"/>
      <c r="D16" s="134"/>
      <c r="E16" s="134"/>
      <c r="F16" s="134"/>
      <c r="G16" s="134"/>
      <c r="H16" s="134"/>
      <c r="I16" s="134"/>
    </row>
    <row r="17" spans="1:9">
      <c r="A17" s="134"/>
      <c r="B17" s="134"/>
      <c r="C17" s="138"/>
      <c r="D17" s="134"/>
      <c r="E17" s="134"/>
      <c r="F17" s="134"/>
      <c r="G17" s="134"/>
      <c r="H17" s="134"/>
      <c r="I17" s="134"/>
    </row>
    <row r="18" spans="1:9" ht="15.75" thickBot="1"/>
    <row r="19" spans="1:9" ht="15.75" customHeight="1">
      <c r="B19" s="171" t="s">
        <v>11</v>
      </c>
      <c r="C19" s="172" t="s">
        <v>12</v>
      </c>
      <c r="D19" s="172" t="s">
        <v>13</v>
      </c>
      <c r="E19" s="172" t="s">
        <v>14</v>
      </c>
    </row>
    <row r="20" spans="1:9" ht="15.75" customHeight="1" thickBot="1">
      <c r="B20" s="173" t="s">
        <v>15</v>
      </c>
      <c r="C20" s="174" t="s">
        <v>16</v>
      </c>
      <c r="D20" s="174" t="s">
        <v>17</v>
      </c>
      <c r="E20" s="174" t="s">
        <v>18</v>
      </c>
    </row>
    <row r="21" spans="1:9" ht="15.75" customHeight="1">
      <c r="B21" s="175" t="s">
        <v>19</v>
      </c>
      <c r="C21" s="176" t="s">
        <v>10</v>
      </c>
      <c r="D21" s="176" t="s">
        <v>10</v>
      </c>
      <c r="E21" s="176" t="s">
        <v>10</v>
      </c>
    </row>
    <row r="22" spans="1:9" ht="15.75" customHeight="1" thickBot="1">
      <c r="B22" s="173">
        <v>1</v>
      </c>
      <c r="C22" s="177">
        <v>45243</v>
      </c>
      <c r="D22" s="177">
        <v>45272</v>
      </c>
      <c r="E22" s="177">
        <v>45273</v>
      </c>
    </row>
  </sheetData>
  <mergeCells count="9">
    <mergeCell ref="B15:I15"/>
    <mergeCell ref="B10:I10"/>
    <mergeCell ref="B12:I12"/>
    <mergeCell ref="B13:I13"/>
    <mergeCell ref="A1:F1"/>
    <mergeCell ref="A4:I4"/>
    <mergeCell ref="B6:I6"/>
    <mergeCell ref="C8:I8"/>
    <mergeCell ref="B11:I11"/>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8" xr:uid="{00000000-0002-0000-0000-00000100000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322A8-D5FB-4658-977B-FD2139A57BF5}">
  <dimension ref="A1:K39"/>
  <sheetViews>
    <sheetView topLeftCell="A10" workbookViewId="0">
      <selection activeCell="N22" sqref="N22"/>
    </sheetView>
  </sheetViews>
  <sheetFormatPr baseColWidth="10" defaultColWidth="11.42578125" defaultRowHeight="15"/>
  <sheetData>
    <row r="1" spans="1:11">
      <c r="A1" s="1"/>
      <c r="B1" s="143"/>
      <c r="C1" s="143"/>
      <c r="D1" s="143"/>
      <c r="E1" s="143"/>
      <c r="F1" s="143"/>
      <c r="G1" s="143"/>
      <c r="H1" s="143"/>
      <c r="I1" s="143"/>
      <c r="J1" s="143"/>
      <c r="K1" s="1"/>
    </row>
    <row r="2" spans="1:11">
      <c r="A2" s="1"/>
      <c r="B2" s="320" t="s">
        <v>20</v>
      </c>
      <c r="C2" s="320"/>
      <c r="D2" s="320"/>
      <c r="E2" s="320"/>
      <c r="F2" s="320"/>
      <c r="G2" s="320"/>
      <c r="H2" s="320"/>
      <c r="I2" s="320"/>
      <c r="J2" s="320"/>
      <c r="K2" s="1"/>
    </row>
    <row r="3" spans="1:11" ht="15.75" thickBot="1">
      <c r="A3" s="1"/>
      <c r="B3" s="143"/>
      <c r="C3" s="143"/>
      <c r="D3" s="143"/>
      <c r="E3" s="143"/>
      <c r="F3" s="143"/>
      <c r="G3" s="143"/>
      <c r="H3" s="143"/>
      <c r="I3" s="143"/>
      <c r="J3" s="143"/>
      <c r="K3" s="1"/>
    </row>
    <row r="4" spans="1:11">
      <c r="A4" s="1"/>
      <c r="B4" s="321" t="s">
        <v>21</v>
      </c>
      <c r="C4" s="322"/>
      <c r="D4" s="322"/>
      <c r="E4" s="322"/>
      <c r="F4" s="322"/>
      <c r="G4" s="322"/>
      <c r="H4" s="322"/>
      <c r="I4" s="322"/>
      <c r="J4" s="323"/>
      <c r="K4" s="1"/>
    </row>
    <row r="5" spans="1:11">
      <c r="A5" s="1"/>
      <c r="B5" s="324"/>
      <c r="C5" s="325"/>
      <c r="D5" s="325"/>
      <c r="E5" s="325"/>
      <c r="F5" s="325"/>
      <c r="G5" s="325"/>
      <c r="H5" s="325"/>
      <c r="I5" s="325"/>
      <c r="J5" s="326"/>
      <c r="K5" s="1"/>
    </row>
    <row r="6" spans="1:11">
      <c r="A6" s="1"/>
      <c r="B6" s="324"/>
      <c r="C6" s="325"/>
      <c r="D6" s="325"/>
      <c r="E6" s="325"/>
      <c r="F6" s="325"/>
      <c r="G6" s="325"/>
      <c r="H6" s="325"/>
      <c r="I6" s="325"/>
      <c r="J6" s="326"/>
      <c r="K6" s="1"/>
    </row>
    <row r="7" spans="1:11" ht="15.75" thickBot="1">
      <c r="A7" s="1"/>
      <c r="B7" s="327"/>
      <c r="C7" s="328"/>
      <c r="D7" s="328"/>
      <c r="E7" s="328"/>
      <c r="F7" s="328"/>
      <c r="G7" s="328"/>
      <c r="H7" s="328"/>
      <c r="I7" s="328"/>
      <c r="J7" s="329"/>
      <c r="K7" s="1"/>
    </row>
    <row r="8" spans="1:11" ht="15.75" thickBot="1">
      <c r="A8" s="1"/>
      <c r="B8" s="143"/>
      <c r="C8" s="143"/>
      <c r="D8" s="143"/>
      <c r="E8" s="143"/>
      <c r="F8" s="143"/>
      <c r="G8" s="143"/>
      <c r="H8" s="143"/>
      <c r="I8" s="143"/>
      <c r="J8" s="143"/>
      <c r="K8" s="1"/>
    </row>
    <row r="9" spans="1:11">
      <c r="A9" s="1"/>
      <c r="B9" s="321" t="s">
        <v>22</v>
      </c>
      <c r="C9" s="322"/>
      <c r="D9" s="322"/>
      <c r="E9" s="322"/>
      <c r="F9" s="322"/>
      <c r="G9" s="322"/>
      <c r="H9" s="322"/>
      <c r="I9" s="322"/>
      <c r="J9" s="323"/>
      <c r="K9" s="1"/>
    </row>
    <row r="10" spans="1:11">
      <c r="A10" s="1"/>
      <c r="B10" s="324"/>
      <c r="C10" s="325"/>
      <c r="D10" s="325"/>
      <c r="E10" s="325"/>
      <c r="F10" s="325"/>
      <c r="G10" s="325"/>
      <c r="H10" s="325"/>
      <c r="I10" s="325"/>
      <c r="J10" s="326"/>
      <c r="K10" s="1"/>
    </row>
    <row r="11" spans="1:11">
      <c r="A11" s="1"/>
      <c r="B11" s="324"/>
      <c r="C11" s="325"/>
      <c r="D11" s="325"/>
      <c r="E11" s="325"/>
      <c r="F11" s="325"/>
      <c r="G11" s="325"/>
      <c r="H11" s="325"/>
      <c r="I11" s="325"/>
      <c r="J11" s="326"/>
      <c r="K11" s="1"/>
    </row>
    <row r="12" spans="1:11">
      <c r="A12" s="1"/>
      <c r="B12" s="324"/>
      <c r="C12" s="325"/>
      <c r="D12" s="325"/>
      <c r="E12" s="325"/>
      <c r="F12" s="325"/>
      <c r="G12" s="325"/>
      <c r="H12" s="325"/>
      <c r="I12" s="325"/>
      <c r="J12" s="326"/>
      <c r="K12" s="1"/>
    </row>
    <row r="13" spans="1:11">
      <c r="A13" s="1"/>
      <c r="B13" s="324"/>
      <c r="C13" s="325"/>
      <c r="D13" s="325"/>
      <c r="E13" s="325"/>
      <c r="F13" s="325"/>
      <c r="G13" s="325"/>
      <c r="H13" s="325"/>
      <c r="I13" s="325"/>
      <c r="J13" s="326"/>
      <c r="K13" s="1"/>
    </row>
    <row r="14" spans="1:11">
      <c r="A14" s="1"/>
      <c r="B14" s="324"/>
      <c r="C14" s="325"/>
      <c r="D14" s="325"/>
      <c r="E14" s="325"/>
      <c r="F14" s="325"/>
      <c r="G14" s="325"/>
      <c r="H14" s="325"/>
      <c r="I14" s="325"/>
      <c r="J14" s="326"/>
      <c r="K14" s="1"/>
    </row>
    <row r="15" spans="1:11" ht="15.75" thickBot="1">
      <c r="A15" s="1"/>
      <c r="B15" s="327"/>
      <c r="C15" s="328"/>
      <c r="D15" s="328"/>
      <c r="E15" s="328"/>
      <c r="F15" s="328"/>
      <c r="G15" s="328"/>
      <c r="H15" s="328"/>
      <c r="I15" s="328"/>
      <c r="J15" s="329"/>
      <c r="K15" s="1"/>
    </row>
    <row r="16" spans="1:11" ht="15.75" thickBot="1">
      <c r="A16" s="1"/>
      <c r="B16" s="143"/>
      <c r="C16" s="143"/>
      <c r="D16" s="143"/>
      <c r="E16" s="143"/>
      <c r="F16" s="143"/>
      <c r="G16" s="143"/>
      <c r="H16" s="143"/>
      <c r="I16" s="143"/>
      <c r="J16" s="143"/>
      <c r="K16" s="1"/>
    </row>
    <row r="17" spans="1:11">
      <c r="A17" s="1"/>
      <c r="B17" s="321" t="s">
        <v>23</v>
      </c>
      <c r="C17" s="322"/>
      <c r="D17" s="322"/>
      <c r="E17" s="322"/>
      <c r="F17" s="322"/>
      <c r="G17" s="322"/>
      <c r="H17" s="322"/>
      <c r="I17" s="322"/>
      <c r="J17" s="323"/>
      <c r="K17" s="1"/>
    </row>
    <row r="18" spans="1:11">
      <c r="A18" s="1"/>
      <c r="B18" s="324"/>
      <c r="C18" s="325"/>
      <c r="D18" s="325"/>
      <c r="E18" s="325"/>
      <c r="F18" s="325"/>
      <c r="G18" s="325"/>
      <c r="H18" s="325"/>
      <c r="I18" s="325"/>
      <c r="J18" s="326"/>
      <c r="K18" s="1"/>
    </row>
    <row r="19" spans="1:11">
      <c r="A19" s="1"/>
      <c r="B19" s="324"/>
      <c r="C19" s="325"/>
      <c r="D19" s="325"/>
      <c r="E19" s="325"/>
      <c r="F19" s="325"/>
      <c r="G19" s="325"/>
      <c r="H19" s="325"/>
      <c r="I19" s="325"/>
      <c r="J19" s="326"/>
      <c r="K19" s="1"/>
    </row>
    <row r="20" spans="1:11" ht="15.75" thickBot="1">
      <c r="A20" s="1"/>
      <c r="B20" s="327"/>
      <c r="C20" s="328"/>
      <c r="D20" s="328"/>
      <c r="E20" s="328"/>
      <c r="F20" s="328"/>
      <c r="G20" s="328"/>
      <c r="H20" s="328"/>
      <c r="I20" s="328"/>
      <c r="J20" s="329"/>
      <c r="K20" s="1"/>
    </row>
    <row r="21" spans="1:11" ht="15.75" thickBot="1">
      <c r="A21" s="1"/>
      <c r="B21" s="143"/>
      <c r="C21" s="143"/>
      <c r="D21" s="143"/>
      <c r="E21" s="143"/>
      <c r="F21" s="143"/>
      <c r="G21" s="143"/>
      <c r="H21" s="143"/>
      <c r="I21" s="143"/>
      <c r="J21" s="143"/>
      <c r="K21" s="1"/>
    </row>
    <row r="22" spans="1:11">
      <c r="A22" s="1"/>
      <c r="B22" s="321" t="s">
        <v>24</v>
      </c>
      <c r="C22" s="322"/>
      <c r="D22" s="322"/>
      <c r="E22" s="322"/>
      <c r="F22" s="322"/>
      <c r="G22" s="322"/>
      <c r="H22" s="322"/>
      <c r="I22" s="322"/>
      <c r="J22" s="323"/>
      <c r="K22" s="1"/>
    </row>
    <row r="23" spans="1:11">
      <c r="A23" s="1"/>
      <c r="B23" s="324"/>
      <c r="C23" s="325"/>
      <c r="D23" s="325"/>
      <c r="E23" s="325"/>
      <c r="F23" s="325"/>
      <c r="G23" s="325"/>
      <c r="H23" s="325"/>
      <c r="I23" s="325"/>
      <c r="J23" s="326"/>
      <c r="K23" s="1"/>
    </row>
    <row r="24" spans="1:11">
      <c r="A24" s="1"/>
      <c r="B24" s="324"/>
      <c r="C24" s="325"/>
      <c r="D24" s="325"/>
      <c r="E24" s="325"/>
      <c r="F24" s="325"/>
      <c r="G24" s="325"/>
      <c r="H24" s="325"/>
      <c r="I24" s="325"/>
      <c r="J24" s="326"/>
      <c r="K24" s="1"/>
    </row>
    <row r="25" spans="1:11">
      <c r="A25" s="1"/>
      <c r="B25" s="324"/>
      <c r="C25" s="325"/>
      <c r="D25" s="325"/>
      <c r="E25" s="325"/>
      <c r="F25" s="325"/>
      <c r="G25" s="325"/>
      <c r="H25" s="325"/>
      <c r="I25" s="325"/>
      <c r="J25" s="326"/>
      <c r="K25" s="1"/>
    </row>
    <row r="26" spans="1:11">
      <c r="A26" s="1"/>
      <c r="B26" s="324"/>
      <c r="C26" s="325"/>
      <c r="D26" s="325"/>
      <c r="E26" s="325"/>
      <c r="F26" s="325"/>
      <c r="G26" s="325"/>
      <c r="H26" s="325"/>
      <c r="I26" s="325"/>
      <c r="J26" s="326"/>
      <c r="K26" s="1"/>
    </row>
    <row r="27" spans="1:11">
      <c r="A27" s="1"/>
      <c r="B27" s="324"/>
      <c r="C27" s="325"/>
      <c r="D27" s="325"/>
      <c r="E27" s="325"/>
      <c r="F27" s="325"/>
      <c r="G27" s="325"/>
      <c r="H27" s="325"/>
      <c r="I27" s="325"/>
      <c r="J27" s="326"/>
      <c r="K27" s="1"/>
    </row>
    <row r="28" spans="1:11">
      <c r="A28" s="1"/>
      <c r="B28" s="324"/>
      <c r="C28" s="325"/>
      <c r="D28" s="325"/>
      <c r="E28" s="325"/>
      <c r="F28" s="325"/>
      <c r="G28" s="325"/>
      <c r="H28" s="325"/>
      <c r="I28" s="325"/>
      <c r="J28" s="326"/>
      <c r="K28" s="1"/>
    </row>
    <row r="29" spans="1:11">
      <c r="A29" s="1"/>
      <c r="B29" s="324"/>
      <c r="C29" s="325"/>
      <c r="D29" s="325"/>
      <c r="E29" s="325"/>
      <c r="F29" s="325"/>
      <c r="G29" s="325"/>
      <c r="H29" s="325"/>
      <c r="I29" s="325"/>
      <c r="J29" s="326"/>
      <c r="K29" s="1"/>
    </row>
    <row r="30" spans="1:11" ht="15.75" thickBot="1">
      <c r="A30" s="1"/>
      <c r="B30" s="327"/>
      <c r="C30" s="328"/>
      <c r="D30" s="328"/>
      <c r="E30" s="328"/>
      <c r="F30" s="328"/>
      <c r="G30" s="328"/>
      <c r="H30" s="328"/>
      <c r="I30" s="328"/>
      <c r="J30" s="329"/>
      <c r="K30" s="1"/>
    </row>
    <row r="31" spans="1:11">
      <c r="A31" s="1"/>
      <c r="B31" s="143"/>
      <c r="C31" s="143"/>
      <c r="D31" s="143"/>
      <c r="E31" s="143"/>
      <c r="F31" s="143"/>
      <c r="G31" s="143"/>
      <c r="H31" s="143"/>
      <c r="I31" s="143"/>
      <c r="J31" s="143"/>
      <c r="K31" s="1"/>
    </row>
    <row r="32" spans="1:11">
      <c r="B32" s="134"/>
      <c r="C32" s="134"/>
      <c r="D32" s="134"/>
      <c r="E32" s="134"/>
      <c r="F32" s="134"/>
      <c r="G32" s="134"/>
      <c r="H32" s="134"/>
      <c r="I32" s="134"/>
      <c r="J32" s="134"/>
    </row>
    <row r="33" spans="2:10">
      <c r="B33" s="134"/>
      <c r="C33" s="134"/>
      <c r="D33" s="134"/>
      <c r="E33" s="134"/>
      <c r="F33" s="134"/>
      <c r="G33" s="134"/>
      <c r="H33" s="134"/>
      <c r="I33" s="134"/>
      <c r="J33" s="134"/>
    </row>
    <row r="34" spans="2:10">
      <c r="B34" s="134"/>
      <c r="C34" s="134"/>
      <c r="D34" s="134"/>
      <c r="E34" s="134"/>
      <c r="F34" s="134"/>
      <c r="G34" s="134"/>
      <c r="H34" s="134"/>
      <c r="I34" s="134"/>
      <c r="J34" s="134"/>
    </row>
    <row r="35" spans="2:10">
      <c r="B35" s="134"/>
      <c r="C35" s="134"/>
      <c r="D35" s="134"/>
      <c r="E35" s="134"/>
      <c r="F35" s="134"/>
      <c r="G35" s="134"/>
      <c r="H35" s="134"/>
      <c r="I35" s="134"/>
      <c r="J35" s="134"/>
    </row>
    <row r="36" spans="2:10">
      <c r="B36" s="134"/>
      <c r="C36" s="134"/>
      <c r="D36" s="134"/>
      <c r="E36" s="134"/>
      <c r="F36" s="134"/>
      <c r="G36" s="134"/>
      <c r="H36" s="134"/>
      <c r="I36" s="134"/>
      <c r="J36" s="134"/>
    </row>
    <row r="37" spans="2:10">
      <c r="B37" s="134"/>
      <c r="C37" s="134"/>
      <c r="D37" s="134"/>
      <c r="E37" s="134"/>
      <c r="F37" s="134"/>
      <c r="G37" s="134"/>
      <c r="H37" s="134"/>
      <c r="I37" s="134"/>
      <c r="J37" s="134"/>
    </row>
    <row r="38" spans="2:10">
      <c r="B38" s="134"/>
      <c r="C38" s="134"/>
      <c r="D38" s="134"/>
      <c r="E38" s="134"/>
      <c r="F38" s="134"/>
      <c r="G38" s="134"/>
      <c r="H38" s="134"/>
      <c r="I38" s="134"/>
      <c r="J38" s="134"/>
    </row>
    <row r="39" spans="2:10">
      <c r="B39" s="134"/>
      <c r="C39" s="134"/>
      <c r="D39" s="134"/>
      <c r="E39" s="134"/>
      <c r="F39" s="134"/>
      <c r="G39" s="134"/>
      <c r="H39" s="134"/>
      <c r="I39" s="134"/>
      <c r="J39" s="134"/>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J70"/>
  <sheetViews>
    <sheetView showGridLines="0" topLeftCell="A8" zoomScale="94" zoomScaleNormal="94" workbookViewId="0">
      <selection activeCell="B4" sqref="B4:E4"/>
    </sheetView>
  </sheetViews>
  <sheetFormatPr baseColWidth="10" defaultColWidth="10.42578125" defaultRowHeight="14.25"/>
  <cols>
    <col min="1" max="1" width="53.28515625" style="202" customWidth="1"/>
    <col min="2" max="2" width="15.42578125" style="203" customWidth="1"/>
    <col min="3" max="3" width="50.42578125" style="180" customWidth="1"/>
    <col min="4" max="4" width="35.5703125" style="203" customWidth="1"/>
    <col min="5" max="5" width="55.85546875" style="180" customWidth="1"/>
    <col min="6" max="6" width="4.7109375" style="180" customWidth="1"/>
    <col min="7" max="16384" width="10.42578125" style="180"/>
  </cols>
  <sheetData>
    <row r="1" spans="1:8" ht="80.099999999999994" customHeight="1">
      <c r="A1" s="178"/>
      <c r="B1" s="334" t="s">
        <v>25</v>
      </c>
      <c r="C1" s="334"/>
      <c r="D1" s="334"/>
      <c r="E1" s="178"/>
      <c r="F1" s="179"/>
      <c r="G1" s="179"/>
      <c r="H1" s="179"/>
    </row>
    <row r="2" spans="1:8" ht="54.75" customHeight="1">
      <c r="A2" s="181" t="s">
        <v>26</v>
      </c>
      <c r="B2" s="335" t="s">
        <v>27</v>
      </c>
      <c r="C2" s="336"/>
      <c r="D2" s="182" t="s">
        <v>28</v>
      </c>
      <c r="E2" s="183" t="s">
        <v>29</v>
      </c>
    </row>
    <row r="3" spans="1:8" ht="16.7" customHeight="1">
      <c r="A3" s="184"/>
      <c r="B3" s="185"/>
      <c r="C3" s="185"/>
      <c r="D3" s="186"/>
      <c r="E3" s="185"/>
    </row>
    <row r="4" spans="1:8" ht="54.75" customHeight="1">
      <c r="A4" s="181" t="s">
        <v>30</v>
      </c>
      <c r="B4" s="337" t="s">
        <v>454</v>
      </c>
      <c r="C4" s="338"/>
      <c r="D4" s="338"/>
      <c r="E4" s="338"/>
    </row>
    <row r="5" spans="1:8" ht="13.35" customHeight="1">
      <c r="A5" s="187"/>
      <c r="B5" s="188"/>
      <c r="D5" s="186"/>
      <c r="E5" s="186"/>
    </row>
    <row r="6" spans="1:8" ht="21" customHeight="1">
      <c r="A6" s="339" t="s">
        <v>31</v>
      </c>
      <c r="B6" s="333" t="s">
        <v>32</v>
      </c>
      <c r="C6" s="333"/>
      <c r="D6" s="333" t="s">
        <v>33</v>
      </c>
      <c r="E6" s="333"/>
    </row>
    <row r="7" spans="1:8" ht="136.5" customHeight="1">
      <c r="A7" s="339"/>
      <c r="B7" s="340" t="s">
        <v>34</v>
      </c>
      <c r="C7" s="341"/>
      <c r="D7" s="340" t="s">
        <v>35</v>
      </c>
      <c r="E7" s="340"/>
    </row>
    <row r="8" spans="1:8" ht="21" customHeight="1">
      <c r="A8" s="187"/>
      <c r="B8" s="188"/>
      <c r="D8" s="186"/>
      <c r="E8" s="186"/>
    </row>
    <row r="9" spans="1:8" ht="20.100000000000001" customHeight="1">
      <c r="A9" s="346" t="s">
        <v>36</v>
      </c>
      <c r="B9" s="346"/>
      <c r="C9" s="346"/>
      <c r="D9" s="346"/>
      <c r="E9" s="346"/>
    </row>
    <row r="10" spans="1:8" ht="20.100000000000001" customHeight="1">
      <c r="A10" s="189" t="s">
        <v>37</v>
      </c>
      <c r="B10" s="189" t="s">
        <v>38</v>
      </c>
      <c r="C10" s="189" t="s">
        <v>39</v>
      </c>
      <c r="D10" s="189" t="s">
        <v>40</v>
      </c>
      <c r="E10" s="189" t="s">
        <v>41</v>
      </c>
    </row>
    <row r="11" spans="1:8" s="193" customFormat="1" ht="118.5" customHeight="1">
      <c r="A11" s="347" t="s">
        <v>42</v>
      </c>
      <c r="B11" s="190">
        <v>1</v>
      </c>
      <c r="C11" s="191" t="s">
        <v>43</v>
      </c>
      <c r="D11" s="192">
        <v>1</v>
      </c>
      <c r="E11" s="252" t="s">
        <v>44</v>
      </c>
    </row>
    <row r="12" spans="1:8" s="193" customFormat="1" ht="113.25" customHeight="1">
      <c r="A12" s="347"/>
      <c r="B12" s="190">
        <v>2</v>
      </c>
      <c r="C12" s="252" t="s">
        <v>45</v>
      </c>
      <c r="D12" s="192"/>
      <c r="E12" s="191"/>
    </row>
    <row r="13" spans="1:8" ht="80.099999999999994" customHeight="1">
      <c r="A13" s="348" t="s">
        <v>46</v>
      </c>
      <c r="B13" s="194">
        <v>3</v>
      </c>
      <c r="C13" s="252" t="s">
        <v>47</v>
      </c>
      <c r="D13" s="192">
        <v>2</v>
      </c>
      <c r="E13" s="191" t="s">
        <v>456</v>
      </c>
    </row>
    <row r="14" spans="1:8" ht="80.099999999999994" customHeight="1">
      <c r="A14" s="348"/>
      <c r="B14" s="194">
        <v>4</v>
      </c>
      <c r="C14" s="195" t="s">
        <v>48</v>
      </c>
      <c r="D14" s="194"/>
      <c r="E14" s="195"/>
    </row>
    <row r="15" spans="1:8" ht="80.099999999999994" customHeight="1">
      <c r="A15" s="348"/>
      <c r="B15" s="194">
        <v>5</v>
      </c>
      <c r="C15" s="195" t="s">
        <v>49</v>
      </c>
      <c r="D15" s="194"/>
      <c r="E15" s="195"/>
    </row>
    <row r="16" spans="1:8" ht="80.099999999999994" customHeight="1">
      <c r="A16" s="330" t="s">
        <v>50</v>
      </c>
      <c r="B16" s="194">
        <v>6</v>
      </c>
      <c r="C16" s="252" t="s">
        <v>51</v>
      </c>
      <c r="D16" s="194">
        <v>3</v>
      </c>
      <c r="E16" s="252" t="s">
        <v>52</v>
      </c>
    </row>
    <row r="17" spans="1:5" ht="80.099999999999994" customHeight="1">
      <c r="A17" s="332"/>
      <c r="B17" s="194">
        <v>7</v>
      </c>
      <c r="C17" s="252" t="s">
        <v>53</v>
      </c>
      <c r="D17" s="194">
        <v>4</v>
      </c>
      <c r="E17" s="252" t="s">
        <v>54</v>
      </c>
    </row>
    <row r="18" spans="1:5" ht="80.099999999999994" customHeight="1">
      <c r="A18" s="332"/>
      <c r="B18" s="194">
        <v>8</v>
      </c>
      <c r="C18" s="252" t="s">
        <v>55</v>
      </c>
      <c r="D18" s="194">
        <v>5</v>
      </c>
      <c r="E18" s="191" t="s">
        <v>56</v>
      </c>
    </row>
    <row r="19" spans="1:5" ht="80.099999999999994" customHeight="1">
      <c r="A19" s="332"/>
      <c r="B19" s="194"/>
      <c r="C19" s="252"/>
      <c r="D19" s="194">
        <v>6</v>
      </c>
      <c r="E19" s="191" t="s">
        <v>457</v>
      </c>
    </row>
    <row r="20" spans="1:5" ht="80.099999999999994" customHeight="1">
      <c r="A20" s="331"/>
      <c r="B20" s="194"/>
      <c r="C20" s="252"/>
      <c r="D20" s="194">
        <v>7</v>
      </c>
      <c r="E20" s="191" t="s">
        <v>458</v>
      </c>
    </row>
    <row r="21" spans="1:5" ht="80.099999999999994" customHeight="1">
      <c r="A21" s="349" t="s">
        <v>57</v>
      </c>
      <c r="B21" s="190">
        <v>9</v>
      </c>
      <c r="C21" s="252" t="s">
        <v>58</v>
      </c>
      <c r="D21" s="190">
        <v>8</v>
      </c>
      <c r="E21" s="191" t="s">
        <v>59</v>
      </c>
    </row>
    <row r="22" spans="1:5" ht="80.099999999999994" customHeight="1">
      <c r="A22" s="349"/>
      <c r="B22" s="190">
        <v>10</v>
      </c>
      <c r="C22" s="252" t="s">
        <v>60</v>
      </c>
      <c r="D22" s="190">
        <v>9</v>
      </c>
      <c r="E22" s="191" t="s">
        <v>61</v>
      </c>
    </row>
    <row r="23" spans="1:5" ht="80.099999999999994" customHeight="1">
      <c r="A23" s="349"/>
      <c r="B23" s="190">
        <v>11</v>
      </c>
      <c r="C23" s="252" t="s">
        <v>62</v>
      </c>
      <c r="D23" s="190">
        <v>10</v>
      </c>
      <c r="E23" s="191" t="s">
        <v>485</v>
      </c>
    </row>
    <row r="24" spans="1:5" ht="37.5" customHeight="1">
      <c r="A24" s="330" t="s">
        <v>63</v>
      </c>
      <c r="B24" s="190">
        <v>12</v>
      </c>
      <c r="C24" s="252" t="s">
        <v>64</v>
      </c>
      <c r="D24" s="190">
        <v>11</v>
      </c>
      <c r="E24" s="252" t="s">
        <v>65</v>
      </c>
    </row>
    <row r="25" spans="1:5" ht="51.75" customHeight="1">
      <c r="A25" s="331"/>
      <c r="B25" s="190"/>
      <c r="C25" s="252"/>
      <c r="D25" s="190">
        <v>12</v>
      </c>
      <c r="E25" s="252" t="s">
        <v>486</v>
      </c>
    </row>
    <row r="26" spans="1:5" ht="48.75" customHeight="1">
      <c r="A26" s="349" t="s">
        <v>66</v>
      </c>
      <c r="B26" s="194">
        <v>13</v>
      </c>
      <c r="C26" s="197" t="s">
        <v>455</v>
      </c>
      <c r="D26" s="194"/>
      <c r="E26" s="195"/>
    </row>
    <row r="27" spans="1:5" ht="48.75" customHeight="1">
      <c r="A27" s="349"/>
      <c r="B27" s="194">
        <v>14</v>
      </c>
      <c r="C27" s="197" t="s">
        <v>67</v>
      </c>
      <c r="D27" s="194"/>
      <c r="E27" s="195"/>
    </row>
    <row r="28" spans="1:5" ht="20.100000000000001" customHeight="1">
      <c r="A28" s="346" t="s">
        <v>68</v>
      </c>
      <c r="B28" s="346"/>
      <c r="C28" s="346"/>
      <c r="D28" s="346"/>
      <c r="E28" s="346"/>
    </row>
    <row r="29" spans="1:5" ht="20.100000000000001" customHeight="1">
      <c r="A29" s="189" t="s">
        <v>37</v>
      </c>
      <c r="B29" s="189" t="s">
        <v>38</v>
      </c>
      <c r="C29" s="189" t="s">
        <v>69</v>
      </c>
      <c r="D29" s="189" t="s">
        <v>40</v>
      </c>
      <c r="E29" s="189" t="s">
        <v>70</v>
      </c>
    </row>
    <row r="30" spans="1:5" ht="98.45" customHeight="1">
      <c r="A30" s="330" t="s">
        <v>71</v>
      </c>
      <c r="B30" s="190">
        <v>1</v>
      </c>
      <c r="C30" s="191" t="s">
        <v>72</v>
      </c>
      <c r="D30" s="190">
        <v>1</v>
      </c>
      <c r="E30" s="191" t="s">
        <v>73</v>
      </c>
    </row>
    <row r="31" spans="1:5" ht="81" customHeight="1">
      <c r="A31" s="332"/>
      <c r="B31" s="190">
        <v>2</v>
      </c>
      <c r="C31" s="191" t="s">
        <v>74</v>
      </c>
      <c r="D31" s="190">
        <v>2</v>
      </c>
      <c r="E31" s="191" t="s">
        <v>460</v>
      </c>
    </row>
    <row r="32" spans="1:5" ht="75" customHeight="1">
      <c r="A32" s="332"/>
      <c r="B32" s="190">
        <v>3</v>
      </c>
      <c r="C32" s="252" t="s">
        <v>75</v>
      </c>
      <c r="D32" s="190">
        <v>3</v>
      </c>
      <c r="E32" s="191" t="s">
        <v>76</v>
      </c>
    </row>
    <row r="33" spans="1:5" ht="42.75">
      <c r="A33" s="332"/>
      <c r="B33" s="190"/>
      <c r="C33" s="191"/>
      <c r="D33" s="190">
        <v>4</v>
      </c>
      <c r="E33" s="191" t="s">
        <v>77</v>
      </c>
    </row>
    <row r="34" spans="1:5" ht="52.5" customHeight="1">
      <c r="A34" s="332"/>
      <c r="B34" s="190"/>
      <c r="C34" s="197"/>
      <c r="D34" s="190">
        <v>5</v>
      </c>
      <c r="E34" s="191" t="s">
        <v>461</v>
      </c>
    </row>
    <row r="35" spans="1:5" ht="49.5" customHeight="1">
      <c r="A35" s="332"/>
      <c r="B35" s="190"/>
      <c r="C35" s="197"/>
      <c r="D35" s="190">
        <v>6</v>
      </c>
      <c r="E35" s="252" t="s">
        <v>78</v>
      </c>
    </row>
    <row r="36" spans="1:5" ht="126.6" customHeight="1">
      <c r="A36" s="332"/>
      <c r="B36" s="190"/>
      <c r="C36" s="197"/>
      <c r="D36" s="190">
        <v>7</v>
      </c>
      <c r="E36" s="252" t="s">
        <v>79</v>
      </c>
    </row>
    <row r="37" spans="1:5" ht="28.5">
      <c r="A37" s="331"/>
      <c r="B37" s="190"/>
      <c r="C37" s="197"/>
      <c r="D37" s="190">
        <v>8</v>
      </c>
      <c r="E37" s="197" t="s">
        <v>80</v>
      </c>
    </row>
    <row r="38" spans="1:5" ht="49.5" customHeight="1">
      <c r="A38" s="349" t="s">
        <v>81</v>
      </c>
      <c r="B38" s="190">
        <v>4</v>
      </c>
      <c r="C38" s="253" t="s">
        <v>82</v>
      </c>
      <c r="D38" s="190"/>
      <c r="E38" s="253"/>
    </row>
    <row r="39" spans="1:5" ht="49.5" customHeight="1">
      <c r="A39" s="349"/>
      <c r="B39" s="190">
        <v>5</v>
      </c>
      <c r="C39" s="253" t="s">
        <v>83</v>
      </c>
      <c r="D39" s="190"/>
      <c r="E39" s="253"/>
    </row>
    <row r="40" spans="1:5" s="198" customFormat="1" ht="57">
      <c r="A40" s="349" t="s">
        <v>84</v>
      </c>
      <c r="B40" s="190">
        <v>6</v>
      </c>
      <c r="C40" s="252" t="s">
        <v>85</v>
      </c>
      <c r="D40" s="190">
        <v>9</v>
      </c>
      <c r="E40" s="252" t="s">
        <v>86</v>
      </c>
    </row>
    <row r="41" spans="1:5" s="198" customFormat="1" ht="55.5" customHeight="1">
      <c r="A41" s="349"/>
      <c r="B41" s="190">
        <v>7</v>
      </c>
      <c r="C41" s="252" t="s">
        <v>87</v>
      </c>
      <c r="D41" s="190">
        <v>10</v>
      </c>
      <c r="E41" s="191" t="s">
        <v>88</v>
      </c>
    </row>
    <row r="42" spans="1:5" s="198" customFormat="1" ht="61.5" customHeight="1">
      <c r="A42" s="349"/>
      <c r="B42" s="190">
        <v>8</v>
      </c>
      <c r="C42" s="252" t="s">
        <v>89</v>
      </c>
      <c r="D42" s="190">
        <v>11</v>
      </c>
      <c r="E42" s="191" t="s">
        <v>462</v>
      </c>
    </row>
    <row r="43" spans="1:5" ht="71.25" customHeight="1">
      <c r="A43" s="349"/>
      <c r="B43" s="190">
        <v>9</v>
      </c>
      <c r="C43" s="252" t="s">
        <v>90</v>
      </c>
      <c r="D43" s="190"/>
      <c r="E43" s="191"/>
    </row>
    <row r="44" spans="1:5" ht="106.5" customHeight="1">
      <c r="A44" s="330" t="s">
        <v>91</v>
      </c>
      <c r="B44" s="190">
        <v>10</v>
      </c>
      <c r="C44" s="252" t="s">
        <v>92</v>
      </c>
      <c r="D44" s="192">
        <v>12</v>
      </c>
      <c r="E44" s="252" t="s">
        <v>93</v>
      </c>
    </row>
    <row r="45" spans="1:5" ht="57">
      <c r="A45" s="332"/>
      <c r="B45" s="190">
        <v>11</v>
      </c>
      <c r="C45" s="252" t="s">
        <v>94</v>
      </c>
      <c r="D45" s="192">
        <v>13</v>
      </c>
      <c r="E45" s="252" t="s">
        <v>95</v>
      </c>
    </row>
    <row r="46" spans="1:5" ht="71.25">
      <c r="A46" s="349" t="s">
        <v>96</v>
      </c>
      <c r="B46" s="190">
        <v>12</v>
      </c>
      <c r="C46" s="252" t="s">
        <v>97</v>
      </c>
      <c r="D46" s="192">
        <v>14</v>
      </c>
      <c r="E46" s="199" t="s">
        <v>98</v>
      </c>
    </row>
    <row r="47" spans="1:5" ht="28.5">
      <c r="A47" s="349"/>
      <c r="B47" s="190">
        <v>13</v>
      </c>
      <c r="C47" s="252" t="s">
        <v>99</v>
      </c>
      <c r="D47" s="192"/>
      <c r="E47" s="199"/>
    </row>
    <row r="48" spans="1:5" ht="28.5">
      <c r="A48" s="349"/>
      <c r="B48" s="190">
        <v>14</v>
      </c>
      <c r="C48" s="252" t="s">
        <v>100</v>
      </c>
      <c r="D48" s="192"/>
      <c r="E48" s="199"/>
    </row>
    <row r="49" spans="1:10" ht="71.25">
      <c r="A49" s="196" t="s">
        <v>101</v>
      </c>
      <c r="B49" s="190">
        <v>15</v>
      </c>
      <c r="C49" s="252" t="s">
        <v>102</v>
      </c>
      <c r="D49" s="192">
        <v>15</v>
      </c>
      <c r="E49" s="252" t="s">
        <v>103</v>
      </c>
    </row>
    <row r="50" spans="1:10" ht="117.6" customHeight="1">
      <c r="A50" s="330" t="s">
        <v>104</v>
      </c>
      <c r="B50" s="190">
        <v>16</v>
      </c>
      <c r="C50" s="252" t="s">
        <v>105</v>
      </c>
      <c r="D50" s="192">
        <v>16</v>
      </c>
      <c r="E50" s="199" t="s">
        <v>106</v>
      </c>
    </row>
    <row r="51" spans="1:10" ht="42.75">
      <c r="A51" s="332"/>
      <c r="B51" s="190">
        <v>17</v>
      </c>
      <c r="C51" s="191" t="s">
        <v>107</v>
      </c>
      <c r="D51" s="192"/>
      <c r="E51" s="199"/>
    </row>
    <row r="52" spans="1:10" ht="42.75">
      <c r="A52" s="331"/>
      <c r="B52" s="190">
        <v>18</v>
      </c>
      <c r="C52" s="191" t="s">
        <v>459</v>
      </c>
      <c r="D52" s="192"/>
      <c r="E52" s="199"/>
    </row>
    <row r="53" spans="1:10" ht="77.099999999999994" customHeight="1">
      <c r="A53" s="349" t="s">
        <v>108</v>
      </c>
      <c r="B53" s="190">
        <v>19</v>
      </c>
      <c r="C53" s="191" t="s">
        <v>109</v>
      </c>
      <c r="D53" s="192">
        <v>17</v>
      </c>
      <c r="E53" s="191" t="s">
        <v>110</v>
      </c>
    </row>
    <row r="54" spans="1:10" ht="30" customHeight="1">
      <c r="A54" s="349"/>
      <c r="B54" s="190"/>
      <c r="C54" s="191"/>
      <c r="D54" s="192">
        <v>18</v>
      </c>
      <c r="E54" s="191" t="s">
        <v>111</v>
      </c>
    </row>
    <row r="55" spans="1:10" ht="50.1" customHeight="1">
      <c r="A55" s="349" t="s">
        <v>112</v>
      </c>
      <c r="B55" s="190">
        <v>20</v>
      </c>
      <c r="C55" s="199" t="s">
        <v>113</v>
      </c>
      <c r="D55" s="192">
        <v>19</v>
      </c>
      <c r="E55" s="252" t="s">
        <v>114</v>
      </c>
    </row>
    <row r="56" spans="1:10" ht="50.1" customHeight="1">
      <c r="A56" s="349"/>
      <c r="B56" s="190"/>
      <c r="C56" s="199"/>
      <c r="D56" s="192">
        <v>20</v>
      </c>
      <c r="E56" s="252" t="s">
        <v>115</v>
      </c>
    </row>
    <row r="57" spans="1:10" ht="50.1" customHeight="1">
      <c r="A57" s="349"/>
      <c r="B57" s="190"/>
      <c r="C57" s="193"/>
      <c r="D57" s="192">
        <v>21</v>
      </c>
      <c r="E57" s="199" t="s">
        <v>116</v>
      </c>
    </row>
    <row r="58" spans="1:10" ht="50.1" customHeight="1">
      <c r="A58" s="349"/>
      <c r="B58" s="190"/>
      <c r="C58" s="200"/>
      <c r="D58" s="192">
        <v>22</v>
      </c>
      <c r="E58" s="199" t="s">
        <v>117</v>
      </c>
    </row>
    <row r="59" spans="1:10" ht="50.1" customHeight="1">
      <c r="A59" s="349"/>
      <c r="B59" s="190"/>
      <c r="C59" s="199"/>
      <c r="D59" s="192">
        <v>23</v>
      </c>
      <c r="E59" s="199" t="s">
        <v>118</v>
      </c>
    </row>
    <row r="60" spans="1:10" ht="50.1" customHeight="1">
      <c r="A60" s="349"/>
      <c r="B60" s="190"/>
      <c r="C60" s="199"/>
      <c r="D60" s="192">
        <v>24</v>
      </c>
      <c r="E60" s="200" t="s">
        <v>119</v>
      </c>
    </row>
    <row r="61" spans="1:10" ht="51.75" customHeight="1">
      <c r="A61" s="349" t="s">
        <v>120</v>
      </c>
      <c r="B61" s="190">
        <v>21</v>
      </c>
      <c r="C61" s="191" t="s">
        <v>121</v>
      </c>
      <c r="D61" s="192">
        <v>25</v>
      </c>
      <c r="E61" s="191" t="s">
        <v>122</v>
      </c>
    </row>
    <row r="62" spans="1:10" ht="72" customHeight="1">
      <c r="A62" s="349"/>
      <c r="B62" s="190">
        <v>22</v>
      </c>
      <c r="C62" s="252" t="s">
        <v>123</v>
      </c>
      <c r="D62" s="192">
        <v>26</v>
      </c>
      <c r="E62" s="252" t="s">
        <v>124</v>
      </c>
    </row>
    <row r="63" spans="1:10" ht="72" customHeight="1">
      <c r="A63" s="349"/>
      <c r="B63" s="190">
        <v>23</v>
      </c>
      <c r="C63" s="252" t="s">
        <v>125</v>
      </c>
      <c r="D63" s="201">
        <v>27</v>
      </c>
      <c r="E63" s="252" t="s">
        <v>126</v>
      </c>
    </row>
    <row r="64" spans="1:10" ht="72" customHeight="1">
      <c r="A64" s="349"/>
      <c r="B64" s="190"/>
      <c r="C64" s="252"/>
      <c r="D64" s="201">
        <v>28</v>
      </c>
      <c r="E64" s="252" t="s">
        <v>127</v>
      </c>
      <c r="J64" s="180" t="s">
        <v>128</v>
      </c>
    </row>
    <row r="65" spans="1:6">
      <c r="B65" s="254"/>
      <c r="C65" s="255"/>
      <c r="D65" s="254"/>
    </row>
    <row r="66" spans="1:6" ht="45.75" customHeight="1">
      <c r="A66" s="256" t="s">
        <v>129</v>
      </c>
      <c r="B66" s="342" t="s">
        <v>130</v>
      </c>
      <c r="C66" s="343"/>
      <c r="D66" s="257" t="s">
        <v>131</v>
      </c>
      <c r="E66" s="258" t="s">
        <v>132</v>
      </c>
      <c r="F66" s="259"/>
    </row>
    <row r="67" spans="1:6" ht="36" customHeight="1">
      <c r="A67" s="260" t="s">
        <v>133</v>
      </c>
      <c r="B67" s="344" t="s">
        <v>134</v>
      </c>
      <c r="C67" s="345"/>
      <c r="D67" s="261" t="s">
        <v>135</v>
      </c>
      <c r="E67" s="262" t="s">
        <v>136</v>
      </c>
      <c r="F67" s="259"/>
    </row>
    <row r="68" spans="1:6" ht="18" customHeight="1">
      <c r="E68" s="263"/>
    </row>
    <row r="69" spans="1:6" ht="36" customHeight="1"/>
    <row r="70" spans="1:6" ht="36" customHeight="1"/>
  </sheetData>
  <mergeCells count="27">
    <mergeCell ref="B66:C66"/>
    <mergeCell ref="B67:C67"/>
    <mergeCell ref="A9:E9"/>
    <mergeCell ref="A11:A12"/>
    <mergeCell ref="A13:A15"/>
    <mergeCell ref="A21:A23"/>
    <mergeCell ref="A26:A27"/>
    <mergeCell ref="A28:E28"/>
    <mergeCell ref="A30:A37"/>
    <mergeCell ref="A38:A39"/>
    <mergeCell ref="A40:A43"/>
    <mergeCell ref="A44:A45"/>
    <mergeCell ref="A46:A48"/>
    <mergeCell ref="A53:A54"/>
    <mergeCell ref="A55:A60"/>
    <mergeCell ref="A61:A64"/>
    <mergeCell ref="A24:A25"/>
    <mergeCell ref="A16:A20"/>
    <mergeCell ref="A50:A52"/>
    <mergeCell ref="B6:C6"/>
    <mergeCell ref="B1:D1"/>
    <mergeCell ref="B2:C2"/>
    <mergeCell ref="B4:E4"/>
    <mergeCell ref="A6:A7"/>
    <mergeCell ref="D6:E6"/>
    <mergeCell ref="B7:C7"/>
    <mergeCell ref="D7:E7"/>
  </mergeCells>
  <printOptions horizontalCentered="1"/>
  <pageMargins left="0.70866141732283472" right="0.70866141732283472" top="0.74803149606299213" bottom="0.74803149606299213" header="0.31496062992125984" footer="0.31496062992125984"/>
  <pageSetup scale="49" fitToHeight="0" orientation="landscape" horizont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A1:F13"/>
  <sheetViews>
    <sheetView showGridLines="0" topLeftCell="A4" zoomScale="85" zoomScaleNormal="85" workbookViewId="0">
      <pane ySplit="1" topLeftCell="A5" activePane="bottomLeft" state="frozen"/>
      <selection activeCell="A4" sqref="A4"/>
      <selection pane="bottomLeft" activeCell="A6" sqref="A6"/>
    </sheetView>
  </sheetViews>
  <sheetFormatPr baseColWidth="10" defaultColWidth="10.42578125" defaultRowHeight="15"/>
  <cols>
    <col min="1" max="1" width="60.85546875" style="217" customWidth="1"/>
    <col min="2" max="2" width="15.85546875" style="218" customWidth="1"/>
    <col min="3" max="3" width="15.85546875" style="219" customWidth="1"/>
    <col min="4" max="4" width="23.7109375" style="219" customWidth="1"/>
    <col min="5" max="5" width="17.42578125" style="219" customWidth="1"/>
    <col min="6" max="6" width="40.85546875" style="217" customWidth="1"/>
    <col min="7" max="7" width="2.7109375" style="205" customWidth="1"/>
    <col min="8" max="16384" width="10.42578125" style="205"/>
  </cols>
  <sheetData>
    <row r="1" spans="1:6" ht="80.099999999999994" customHeight="1">
      <c r="A1" s="204"/>
      <c r="B1" s="351" t="s">
        <v>137</v>
      </c>
      <c r="C1" s="351"/>
      <c r="D1" s="351"/>
      <c r="E1" s="351"/>
      <c r="F1" s="204"/>
    </row>
    <row r="2" spans="1:6">
      <c r="A2" s="350" t="s">
        <v>138</v>
      </c>
      <c r="B2" s="350"/>
      <c r="C2" s="350"/>
      <c r="D2" s="350"/>
      <c r="E2" s="350"/>
      <c r="F2" s="350"/>
    </row>
    <row r="3" spans="1:6" ht="28.5" customHeight="1">
      <c r="A3" s="352" t="s">
        <v>139</v>
      </c>
      <c r="B3" s="353" t="s">
        <v>140</v>
      </c>
      <c r="C3" s="353"/>
      <c r="D3" s="353"/>
      <c r="E3" s="353"/>
      <c r="F3" s="206" t="s">
        <v>141</v>
      </c>
    </row>
    <row r="4" spans="1:6" ht="46.5" customHeight="1">
      <c r="A4" s="352"/>
      <c r="B4" s="207" t="s">
        <v>142</v>
      </c>
      <c r="C4" s="207" t="s">
        <v>143</v>
      </c>
      <c r="D4" s="207" t="s">
        <v>144</v>
      </c>
      <c r="E4" s="207" t="s">
        <v>145</v>
      </c>
      <c r="F4" s="208"/>
    </row>
    <row r="5" spans="1:6" ht="85.5" customHeight="1">
      <c r="A5" s="215" t="s">
        <v>481</v>
      </c>
      <c r="B5" s="213" t="s">
        <v>146</v>
      </c>
      <c r="C5" s="214" t="s">
        <v>469</v>
      </c>
      <c r="D5" s="214"/>
      <c r="E5" s="214"/>
      <c r="F5" s="212" t="s">
        <v>147</v>
      </c>
    </row>
    <row r="6" spans="1:6" ht="65.099999999999994" customHeight="1">
      <c r="A6" s="209" t="s">
        <v>148</v>
      </c>
      <c r="B6" s="210" t="s">
        <v>149</v>
      </c>
      <c r="C6" s="211">
        <v>2</v>
      </c>
      <c r="D6" s="211" t="s">
        <v>471</v>
      </c>
      <c r="E6" s="211"/>
      <c r="F6" s="212" t="s">
        <v>467</v>
      </c>
    </row>
    <row r="7" spans="1:6" ht="101.25" customHeight="1">
      <c r="A7" s="209" t="s">
        <v>150</v>
      </c>
      <c r="B7" s="213" t="s">
        <v>151</v>
      </c>
      <c r="C7" s="214">
        <v>7</v>
      </c>
      <c r="D7" s="211" t="s">
        <v>473</v>
      </c>
      <c r="E7" s="214" t="s">
        <v>152</v>
      </c>
      <c r="F7" s="264" t="s">
        <v>463</v>
      </c>
    </row>
    <row r="8" spans="1:6" ht="115.5" customHeight="1">
      <c r="A8" s="209" t="s">
        <v>480</v>
      </c>
      <c r="B8" s="213"/>
      <c r="C8" s="214" t="s">
        <v>468</v>
      </c>
      <c r="D8" s="214"/>
      <c r="E8" s="214" t="s">
        <v>474</v>
      </c>
      <c r="F8" s="216" t="s">
        <v>153</v>
      </c>
    </row>
    <row r="9" spans="1:6" ht="87" customHeight="1">
      <c r="A9" s="209" t="s">
        <v>464</v>
      </c>
      <c r="B9" s="210">
        <v>6.7</v>
      </c>
      <c r="C9" s="214">
        <v>6</v>
      </c>
      <c r="D9" s="211" t="s">
        <v>154</v>
      </c>
      <c r="E9" s="211" t="s">
        <v>155</v>
      </c>
      <c r="F9" s="264" t="s">
        <v>153</v>
      </c>
    </row>
    <row r="10" spans="1:6" ht="65.099999999999994" customHeight="1">
      <c r="A10" s="215" t="s">
        <v>156</v>
      </c>
      <c r="B10" s="213"/>
      <c r="C10" s="214"/>
      <c r="D10" s="214" t="s">
        <v>472</v>
      </c>
      <c r="E10" s="214"/>
      <c r="F10" s="265" t="s">
        <v>465</v>
      </c>
    </row>
    <row r="11" spans="1:6" ht="42" customHeight="1">
      <c r="A11" s="266" t="s">
        <v>157</v>
      </c>
      <c r="B11" s="210"/>
      <c r="C11" s="211"/>
      <c r="D11" s="211">
        <v>15</v>
      </c>
      <c r="E11" s="211"/>
      <c r="F11" s="265" t="s">
        <v>476</v>
      </c>
    </row>
    <row r="12" spans="1:6" ht="65.099999999999994" customHeight="1">
      <c r="A12" s="215" t="s">
        <v>158</v>
      </c>
      <c r="B12" s="213" t="s">
        <v>159</v>
      </c>
      <c r="C12" s="214" t="s">
        <v>470</v>
      </c>
      <c r="D12" s="211" t="s">
        <v>160</v>
      </c>
      <c r="E12" s="211" t="s">
        <v>161</v>
      </c>
      <c r="F12" s="265" t="s">
        <v>465</v>
      </c>
    </row>
    <row r="13" spans="1:6" ht="83.25" customHeight="1">
      <c r="A13" s="266" t="s">
        <v>482</v>
      </c>
      <c r="B13" s="213"/>
      <c r="C13" s="214">
        <v>1.3</v>
      </c>
      <c r="D13" s="211" t="s">
        <v>162</v>
      </c>
      <c r="E13" s="211" t="s">
        <v>475</v>
      </c>
      <c r="F13" s="265" t="s">
        <v>483</v>
      </c>
    </row>
  </sheetData>
  <mergeCells count="4">
    <mergeCell ref="A2:F2"/>
    <mergeCell ref="B1:E1"/>
    <mergeCell ref="A3:A4"/>
    <mergeCell ref="B3:E3"/>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J12 F3" xr:uid="{87A445FB-E4D8-4A62-8116-36D8D70B5D2D}"/>
    <dataValidation allowBlank="1" showInputMessage="1" showErrorMessage="1" prompt="Proponer y escribir en una frase la estrategia para gestionar la debilidad, la oportunidad, la amenaza o la fortaleza.Usar verbo de acción en infinitivo._x000a_" sqref="G1 A3" xr:uid="{88026943-B30B-4C60-848B-61F52DEF222C}"/>
  </dataValidations>
  <printOptions horizontalCentered="1"/>
  <pageMargins left="0.70866141732283472" right="0.70866141732283472" top="0.74803149606299213" bottom="0.74803149606299213" header="0.31496062992125984" footer="0.31496062992125984"/>
  <pageSetup scale="5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B1:I57"/>
  <sheetViews>
    <sheetView showGridLines="0" topLeftCell="B46" zoomScaleNormal="100" workbookViewId="0">
      <selection activeCell="F15" sqref="F15:G15"/>
    </sheetView>
  </sheetViews>
  <sheetFormatPr baseColWidth="10" defaultColWidth="11.42578125" defaultRowHeight="12"/>
  <cols>
    <col min="1" max="1" width="2.7109375" style="143" customWidth="1"/>
    <col min="2" max="2" width="24.7109375" style="143" customWidth="1"/>
    <col min="3" max="3" width="11.28515625" style="144" customWidth="1"/>
    <col min="4" max="4" width="19.28515625" style="144" customWidth="1"/>
    <col min="5" max="5" width="13.5703125" style="143" customWidth="1"/>
    <col min="6" max="6" width="24.7109375" style="143" customWidth="1"/>
    <col min="7" max="7" width="79.140625" style="143" customWidth="1"/>
    <col min="8" max="8" width="11.42578125" style="143"/>
    <col min="9" max="9" width="32" style="143" customWidth="1"/>
    <col min="10" max="16384" width="11.42578125" style="143"/>
  </cols>
  <sheetData>
    <row r="1" spans="2:9" ht="12.75" thickBot="1"/>
    <row r="2" spans="2:9">
      <c r="B2" s="354" t="s">
        <v>163</v>
      </c>
      <c r="C2" s="355"/>
      <c r="D2" s="355"/>
      <c r="E2" s="355"/>
      <c r="F2" s="355"/>
      <c r="G2" s="356"/>
    </row>
    <row r="3" spans="2:9">
      <c r="B3" s="357" t="s">
        <v>164</v>
      </c>
      <c r="C3" s="358"/>
      <c r="D3" s="359"/>
      <c r="E3" s="359"/>
      <c r="F3" s="359"/>
      <c r="G3" s="360"/>
    </row>
    <row r="4" spans="2:9" ht="48.75" customHeight="1">
      <c r="B4" s="361" t="s">
        <v>165</v>
      </c>
      <c r="C4" s="362"/>
      <c r="D4" s="362"/>
      <c r="E4" s="362"/>
      <c r="F4" s="362"/>
      <c r="G4" s="363"/>
    </row>
    <row r="5" spans="2:9">
      <c r="B5" s="145"/>
      <c r="C5" s="160"/>
      <c r="D5" s="161"/>
      <c r="E5" s="162"/>
      <c r="F5" s="162"/>
      <c r="G5" s="163"/>
    </row>
    <row r="6" spans="2:9" ht="16.5" customHeight="1">
      <c r="B6" s="364" t="s">
        <v>166</v>
      </c>
      <c r="C6" s="365"/>
      <c r="D6" s="365"/>
      <c r="E6" s="365"/>
      <c r="F6" s="365"/>
      <c r="G6" s="366"/>
    </row>
    <row r="7" spans="2:9" ht="76.5" customHeight="1">
      <c r="B7" s="364"/>
      <c r="C7" s="365"/>
      <c r="D7" s="365"/>
      <c r="E7" s="365"/>
      <c r="F7" s="365"/>
      <c r="G7" s="366"/>
    </row>
    <row r="8" spans="2:9" ht="12.75" thickBot="1">
      <c r="B8" s="146"/>
      <c r="C8" s="147"/>
      <c r="D8" s="147"/>
      <c r="E8" s="148"/>
      <c r="F8" s="149"/>
      <c r="G8" s="164"/>
    </row>
    <row r="9" spans="2:9">
      <c r="B9" s="150"/>
      <c r="C9" s="151" t="s">
        <v>167</v>
      </c>
      <c r="D9" s="367" t="s">
        <v>168</v>
      </c>
      <c r="E9" s="368"/>
      <c r="F9" s="369" t="s">
        <v>169</v>
      </c>
      <c r="G9" s="370"/>
    </row>
    <row r="10" spans="2:9" ht="15" customHeight="1">
      <c r="B10" s="152"/>
      <c r="C10" s="153">
        <v>5</v>
      </c>
      <c r="D10" s="371" t="s">
        <v>170</v>
      </c>
      <c r="E10" s="372"/>
      <c r="F10" s="373" t="s">
        <v>171</v>
      </c>
      <c r="G10" s="374"/>
      <c r="H10" s="380"/>
      <c r="I10" s="380"/>
    </row>
    <row r="11" spans="2:9">
      <c r="B11" s="152"/>
      <c r="C11" s="153">
        <v>5</v>
      </c>
      <c r="D11" s="371" t="s">
        <v>172</v>
      </c>
      <c r="E11" s="372"/>
      <c r="F11" s="373" t="s">
        <v>173</v>
      </c>
      <c r="G11" s="374"/>
      <c r="H11" s="380"/>
      <c r="I11" s="380"/>
    </row>
    <row r="12" spans="2:9">
      <c r="B12" s="152"/>
      <c r="C12" s="153">
        <v>5</v>
      </c>
      <c r="D12" s="371" t="s">
        <v>174</v>
      </c>
      <c r="E12" s="372"/>
      <c r="F12" s="373" t="s">
        <v>175</v>
      </c>
      <c r="G12" s="374"/>
      <c r="H12" s="380"/>
      <c r="I12" s="380"/>
    </row>
    <row r="13" spans="2:9" ht="27.75" customHeight="1">
      <c r="B13" s="152"/>
      <c r="C13" s="153">
        <v>5</v>
      </c>
      <c r="D13" s="371" t="s">
        <v>176</v>
      </c>
      <c r="E13" s="372"/>
      <c r="F13" s="373" t="s">
        <v>177</v>
      </c>
      <c r="G13" s="374"/>
      <c r="H13" s="380"/>
      <c r="I13" s="380"/>
    </row>
    <row r="14" spans="2:9">
      <c r="B14" s="152"/>
      <c r="C14" s="153">
        <v>5</v>
      </c>
      <c r="D14" s="371" t="s">
        <v>178</v>
      </c>
      <c r="E14" s="372"/>
      <c r="F14" s="373" t="s">
        <v>179</v>
      </c>
      <c r="G14" s="374"/>
      <c r="H14" s="380"/>
      <c r="I14" s="380"/>
    </row>
    <row r="15" spans="2:9" ht="41.25" customHeight="1">
      <c r="B15" s="152"/>
      <c r="C15" s="153">
        <v>5</v>
      </c>
      <c r="D15" s="371" t="s">
        <v>180</v>
      </c>
      <c r="E15" s="372"/>
      <c r="F15" s="373" t="s">
        <v>181</v>
      </c>
      <c r="G15" s="374"/>
      <c r="H15" s="380"/>
      <c r="I15" s="380"/>
    </row>
    <row r="16" spans="2:9" ht="41.25" customHeight="1">
      <c r="B16" s="152"/>
      <c r="C16" s="153">
        <v>5</v>
      </c>
      <c r="D16" s="375" t="s">
        <v>182</v>
      </c>
      <c r="E16" s="376"/>
      <c r="F16" s="373" t="s">
        <v>183</v>
      </c>
      <c r="G16" s="374"/>
      <c r="H16" s="380"/>
      <c r="I16" s="380"/>
    </row>
    <row r="17" spans="2:9" ht="51.75" customHeight="1">
      <c r="B17" s="152"/>
      <c r="C17" s="153">
        <v>5</v>
      </c>
      <c r="D17" s="376" t="s">
        <v>184</v>
      </c>
      <c r="E17" s="379"/>
      <c r="F17" s="373" t="s">
        <v>185</v>
      </c>
      <c r="G17" s="374"/>
      <c r="H17" s="380"/>
      <c r="I17" s="380"/>
    </row>
    <row r="18" spans="2:9" ht="51.75" customHeight="1">
      <c r="B18" s="152"/>
      <c r="C18" s="153">
        <v>5</v>
      </c>
      <c r="D18" s="375" t="s">
        <v>186</v>
      </c>
      <c r="E18" s="376"/>
      <c r="F18" s="373" t="s">
        <v>187</v>
      </c>
      <c r="G18" s="374"/>
      <c r="H18" s="380"/>
      <c r="I18" s="380"/>
    </row>
    <row r="19" spans="2:9" ht="51.75" customHeight="1">
      <c r="B19" s="152"/>
      <c r="C19" s="153">
        <v>5</v>
      </c>
      <c r="D19" s="132" t="s">
        <v>188</v>
      </c>
      <c r="E19" s="133"/>
      <c r="F19" s="373" t="s">
        <v>189</v>
      </c>
      <c r="G19" s="374"/>
      <c r="H19" s="380"/>
      <c r="I19" s="380"/>
    </row>
    <row r="20" spans="2:9" ht="51.75" customHeight="1">
      <c r="B20" s="152"/>
      <c r="C20" s="153">
        <v>5</v>
      </c>
      <c r="D20" s="132" t="s">
        <v>190</v>
      </c>
      <c r="E20" s="133"/>
      <c r="F20" s="373" t="s">
        <v>191</v>
      </c>
      <c r="G20" s="374"/>
      <c r="H20" s="380"/>
      <c r="I20" s="380"/>
    </row>
    <row r="21" spans="2:9" ht="66.75" customHeight="1">
      <c r="B21" s="152"/>
      <c r="C21" s="153">
        <v>5</v>
      </c>
      <c r="D21" s="375" t="s">
        <v>192</v>
      </c>
      <c r="E21" s="376"/>
      <c r="F21" s="373" t="s">
        <v>193</v>
      </c>
      <c r="G21" s="374"/>
      <c r="H21" s="380"/>
      <c r="I21" s="380"/>
    </row>
    <row r="22" spans="2:9" ht="23.25" customHeight="1">
      <c r="B22" s="152"/>
      <c r="C22" s="153">
        <v>5</v>
      </c>
      <c r="D22" s="377" t="s">
        <v>194</v>
      </c>
      <c r="E22" s="378"/>
      <c r="F22" s="373" t="s">
        <v>195</v>
      </c>
      <c r="G22" s="374"/>
      <c r="H22" s="403"/>
      <c r="I22" s="403"/>
    </row>
    <row r="23" spans="2:9" ht="26.25" customHeight="1">
      <c r="B23" s="152"/>
      <c r="C23" s="153">
        <v>5</v>
      </c>
      <c r="D23" s="392" t="s">
        <v>196</v>
      </c>
      <c r="E23" s="392"/>
      <c r="F23" s="393" t="s">
        <v>197</v>
      </c>
      <c r="G23" s="374"/>
      <c r="H23" s="380"/>
      <c r="I23" s="380"/>
    </row>
    <row r="24" spans="2:9" ht="26.25" customHeight="1">
      <c r="B24" s="152"/>
      <c r="C24" s="153">
        <v>5</v>
      </c>
      <c r="D24" s="392" t="s">
        <v>198</v>
      </c>
      <c r="E24" s="392"/>
      <c r="F24" s="393" t="s">
        <v>199</v>
      </c>
      <c r="G24" s="374"/>
      <c r="H24" s="380"/>
      <c r="I24" s="380"/>
    </row>
    <row r="25" spans="2:9" ht="26.25" customHeight="1">
      <c r="B25" s="152"/>
      <c r="C25" s="153">
        <v>5</v>
      </c>
      <c r="D25" s="394" t="s">
        <v>200</v>
      </c>
      <c r="E25" s="395"/>
      <c r="F25" s="393" t="s">
        <v>201</v>
      </c>
      <c r="G25" s="374"/>
      <c r="H25" s="380"/>
      <c r="I25" s="380"/>
    </row>
    <row r="26" spans="2:9" ht="27" customHeight="1">
      <c r="B26" s="94"/>
      <c r="C26" s="380" t="s">
        <v>202</v>
      </c>
      <c r="D26" s="381"/>
      <c r="E26" s="381"/>
      <c r="F26" s="381"/>
      <c r="G26" s="382"/>
    </row>
    <row r="27" spans="2:9" ht="27" customHeight="1">
      <c r="B27" s="383" t="s">
        <v>203</v>
      </c>
      <c r="C27" s="384"/>
      <c r="D27" s="384"/>
      <c r="E27" s="384"/>
      <c r="F27" s="384"/>
      <c r="G27" s="385"/>
    </row>
    <row r="28" spans="2:9" ht="10.5" customHeight="1">
      <c r="B28" s="154"/>
      <c r="D28" s="95"/>
      <c r="E28" s="96"/>
      <c r="F28" s="97"/>
      <c r="G28" s="97"/>
    </row>
    <row r="29" spans="2:9">
      <c r="B29" s="154"/>
      <c r="C29" s="155"/>
      <c r="D29" s="386" t="s">
        <v>168</v>
      </c>
      <c r="E29" s="386"/>
      <c r="F29" s="387" t="s">
        <v>169</v>
      </c>
      <c r="G29" s="388"/>
    </row>
    <row r="30" spans="2:9">
      <c r="B30" s="154"/>
      <c r="D30" s="389" t="s">
        <v>170</v>
      </c>
      <c r="E30" s="389"/>
      <c r="F30" s="390" t="s">
        <v>204</v>
      </c>
      <c r="G30" s="391"/>
      <c r="H30" s="380"/>
      <c r="I30" s="380"/>
    </row>
    <row r="31" spans="2:9">
      <c r="B31" s="154"/>
      <c r="D31" s="389" t="s">
        <v>172</v>
      </c>
      <c r="E31" s="389"/>
      <c r="F31" s="390" t="s">
        <v>205</v>
      </c>
      <c r="G31" s="391"/>
      <c r="H31" s="380"/>
      <c r="I31" s="380"/>
    </row>
    <row r="32" spans="2:9">
      <c r="B32" s="154"/>
      <c r="D32" s="389" t="s">
        <v>174</v>
      </c>
      <c r="E32" s="389"/>
      <c r="F32" s="390" t="s">
        <v>206</v>
      </c>
      <c r="G32" s="391"/>
      <c r="H32" s="380"/>
      <c r="I32" s="380"/>
    </row>
    <row r="33" spans="2:9">
      <c r="B33" s="154"/>
      <c r="D33" s="389" t="s">
        <v>176</v>
      </c>
      <c r="E33" s="389"/>
      <c r="F33" s="390" t="s">
        <v>207</v>
      </c>
      <c r="G33" s="391"/>
      <c r="H33" s="380"/>
      <c r="I33" s="380"/>
    </row>
    <row r="34" spans="2:9">
      <c r="B34" s="154"/>
      <c r="D34" s="389" t="s">
        <v>178</v>
      </c>
      <c r="E34" s="389"/>
      <c r="F34" s="390" t="s">
        <v>208</v>
      </c>
      <c r="G34" s="391"/>
      <c r="H34" s="380"/>
      <c r="I34" s="380"/>
    </row>
    <row r="35" spans="2:9" ht="40.9" customHeight="1">
      <c r="B35" s="154"/>
      <c r="D35" s="389" t="s">
        <v>209</v>
      </c>
      <c r="E35" s="389"/>
      <c r="F35" s="390" t="s">
        <v>210</v>
      </c>
      <c r="G35" s="391"/>
      <c r="H35" s="380"/>
      <c r="I35" s="380"/>
    </row>
    <row r="36" spans="2:9" ht="42" customHeight="1">
      <c r="B36" s="156"/>
      <c r="C36" s="157"/>
      <c r="D36" s="389" t="s">
        <v>211</v>
      </c>
      <c r="E36" s="389"/>
      <c r="F36" s="390" t="s">
        <v>212</v>
      </c>
      <c r="G36" s="391"/>
      <c r="H36" s="404"/>
      <c r="I36" s="404"/>
    </row>
    <row r="37" spans="2:9" ht="30.75" customHeight="1">
      <c r="B37" s="156"/>
      <c r="C37" s="157"/>
      <c r="D37" s="389" t="s">
        <v>213</v>
      </c>
      <c r="E37" s="389"/>
      <c r="F37" s="390" t="s">
        <v>214</v>
      </c>
      <c r="G37" s="391"/>
      <c r="H37" s="404"/>
      <c r="I37" s="404"/>
    </row>
    <row r="38" spans="2:9" ht="33" customHeight="1">
      <c r="B38" s="156"/>
      <c r="C38" s="157"/>
      <c r="D38" s="389" t="s">
        <v>215</v>
      </c>
      <c r="E38" s="389"/>
      <c r="F38" s="390" t="s">
        <v>214</v>
      </c>
      <c r="G38" s="391"/>
      <c r="H38" s="404"/>
      <c r="I38" s="404"/>
    </row>
    <row r="39" spans="2:9" ht="30" customHeight="1">
      <c r="B39" s="156"/>
      <c r="C39" s="157"/>
      <c r="D39" s="389" t="s">
        <v>216</v>
      </c>
      <c r="E39" s="389"/>
      <c r="F39" s="390" t="s">
        <v>214</v>
      </c>
      <c r="G39" s="391"/>
      <c r="H39" s="404"/>
      <c r="I39" s="404"/>
    </row>
    <row r="40" spans="2:9" ht="30" customHeight="1">
      <c r="B40" s="156"/>
      <c r="C40" s="157"/>
      <c r="D40" s="389" t="s">
        <v>217</v>
      </c>
      <c r="E40" s="389"/>
      <c r="F40" s="390" t="s">
        <v>214</v>
      </c>
      <c r="G40" s="391"/>
      <c r="H40" s="404"/>
      <c r="I40" s="404"/>
    </row>
    <row r="41" spans="2:9" ht="30" customHeight="1">
      <c r="B41" s="156"/>
      <c r="C41" s="157"/>
      <c r="D41" s="396" t="s">
        <v>218</v>
      </c>
      <c r="E41" s="397"/>
      <c r="F41" s="390" t="s">
        <v>219</v>
      </c>
      <c r="G41" s="391"/>
      <c r="H41" s="404"/>
      <c r="I41" s="404"/>
    </row>
    <row r="42" spans="2:9" ht="35.25" customHeight="1">
      <c r="B42" s="156"/>
      <c r="C42" s="157"/>
      <c r="D42" s="389" t="s">
        <v>220</v>
      </c>
      <c r="E42" s="389"/>
      <c r="F42" s="390" t="s">
        <v>221</v>
      </c>
      <c r="G42" s="391"/>
      <c r="H42" s="404"/>
      <c r="I42" s="404"/>
    </row>
    <row r="43" spans="2:9" ht="31.5" customHeight="1">
      <c r="B43" s="156"/>
      <c r="C43" s="157"/>
      <c r="D43" s="389" t="s">
        <v>213</v>
      </c>
      <c r="E43" s="389"/>
      <c r="F43" s="390" t="s">
        <v>214</v>
      </c>
      <c r="G43" s="391"/>
      <c r="H43" s="404"/>
      <c r="I43" s="404"/>
    </row>
    <row r="44" spans="2:9" ht="35.25" customHeight="1">
      <c r="B44" s="156"/>
      <c r="C44" s="157"/>
      <c r="D44" s="389" t="s">
        <v>222</v>
      </c>
      <c r="E44" s="389"/>
      <c r="F44" s="390" t="s">
        <v>214</v>
      </c>
      <c r="G44" s="391"/>
      <c r="H44" s="404"/>
      <c r="I44" s="404"/>
    </row>
    <row r="45" spans="2:9" ht="57" customHeight="1">
      <c r="B45" s="156"/>
      <c r="C45" s="157"/>
      <c r="D45" s="389" t="s">
        <v>217</v>
      </c>
      <c r="E45" s="389"/>
      <c r="F45" s="390" t="s">
        <v>214</v>
      </c>
      <c r="G45" s="391"/>
      <c r="H45" s="404"/>
      <c r="I45" s="404"/>
    </row>
    <row r="46" spans="2:9" ht="32.25" customHeight="1">
      <c r="B46" s="156"/>
      <c r="C46" s="157"/>
      <c r="D46" s="389" t="s">
        <v>215</v>
      </c>
      <c r="E46" s="389"/>
      <c r="F46" s="390" t="s">
        <v>214</v>
      </c>
      <c r="G46" s="391"/>
      <c r="H46" s="404"/>
      <c r="I46" s="404"/>
    </row>
    <row r="47" spans="2:9" ht="32.25" customHeight="1">
      <c r="B47" s="156"/>
      <c r="C47" s="157"/>
      <c r="D47" s="396" t="s">
        <v>223</v>
      </c>
      <c r="E47" s="397"/>
      <c r="F47" s="401" t="s">
        <v>224</v>
      </c>
      <c r="G47" s="402"/>
      <c r="H47" s="404"/>
      <c r="I47" s="404"/>
    </row>
    <row r="48" spans="2:9" ht="32.25" customHeight="1">
      <c r="B48" s="156"/>
      <c r="C48" s="157"/>
      <c r="D48" s="389" t="s">
        <v>225</v>
      </c>
      <c r="E48" s="389"/>
      <c r="F48" s="390" t="s">
        <v>226</v>
      </c>
      <c r="G48" s="391"/>
      <c r="H48" s="404"/>
      <c r="I48" s="404"/>
    </row>
    <row r="49" spans="2:9" ht="32.25" customHeight="1">
      <c r="B49" s="156"/>
      <c r="C49" s="157"/>
      <c r="D49" s="389" t="s">
        <v>227</v>
      </c>
      <c r="E49" s="389"/>
      <c r="F49" s="390" t="s">
        <v>228</v>
      </c>
      <c r="G49" s="391"/>
      <c r="H49" s="404"/>
      <c r="I49" s="404"/>
    </row>
    <row r="50" spans="2:9" ht="32.25" customHeight="1">
      <c r="B50" s="156"/>
      <c r="C50" s="157"/>
      <c r="D50" s="389" t="s">
        <v>229</v>
      </c>
      <c r="E50" s="389"/>
      <c r="F50" s="390" t="s">
        <v>230</v>
      </c>
      <c r="G50" s="391"/>
      <c r="H50" s="404"/>
      <c r="I50" s="404"/>
    </row>
    <row r="51" spans="2:9" ht="32.25" customHeight="1">
      <c r="B51" s="156"/>
      <c r="C51" s="157"/>
      <c r="D51" s="95"/>
      <c r="E51" s="95"/>
      <c r="F51" s="97"/>
      <c r="G51" s="97"/>
    </row>
    <row r="52" spans="2:9" ht="21.75" customHeight="1">
      <c r="B52" s="383" t="s">
        <v>231</v>
      </c>
      <c r="C52" s="384"/>
      <c r="D52" s="384"/>
      <c r="E52" s="384"/>
      <c r="F52" s="384"/>
      <c r="G52" s="385"/>
    </row>
    <row r="53" spans="2:9" ht="21.75" customHeight="1">
      <c r="B53" s="383" t="s">
        <v>232</v>
      </c>
      <c r="C53" s="384"/>
      <c r="D53" s="384"/>
      <c r="E53" s="384"/>
      <c r="F53" s="384"/>
      <c r="G53" s="385"/>
    </row>
    <row r="54" spans="2:9" ht="20.25" customHeight="1">
      <c r="B54" s="383" t="s">
        <v>233</v>
      </c>
      <c r="C54" s="384"/>
      <c r="D54" s="384"/>
      <c r="E54" s="384"/>
      <c r="F54" s="384"/>
      <c r="G54" s="385"/>
    </row>
    <row r="55" spans="2:9" ht="20.25" customHeight="1">
      <c r="B55" s="383" t="s">
        <v>234</v>
      </c>
      <c r="C55" s="384"/>
      <c r="D55" s="384"/>
      <c r="E55" s="384"/>
      <c r="F55" s="384"/>
      <c r="G55" s="385"/>
    </row>
    <row r="56" spans="2:9" ht="18" customHeight="1" thickBot="1">
      <c r="B56" s="398" t="s">
        <v>235</v>
      </c>
      <c r="C56" s="399"/>
      <c r="D56" s="399"/>
      <c r="E56" s="399"/>
      <c r="F56" s="399"/>
      <c r="G56" s="400"/>
    </row>
    <row r="57" spans="2:9">
      <c r="B57" s="158"/>
      <c r="C57" s="159"/>
      <c r="D57" s="158"/>
      <c r="E57" s="158"/>
      <c r="F57" s="158"/>
      <c r="G57" s="158"/>
    </row>
  </sheetData>
  <mergeCells count="124">
    <mergeCell ref="H49:I49"/>
    <mergeCell ref="H50:I50"/>
    <mergeCell ref="H44:I44"/>
    <mergeCell ref="H45:I45"/>
    <mergeCell ref="H46:I46"/>
    <mergeCell ref="H47:I47"/>
    <mergeCell ref="H48:I48"/>
    <mergeCell ref="H39:I39"/>
    <mergeCell ref="H40:I40"/>
    <mergeCell ref="H41:I41"/>
    <mergeCell ref="H42:I42"/>
    <mergeCell ref="H43:I43"/>
    <mergeCell ref="H34:I34"/>
    <mergeCell ref="H35:I35"/>
    <mergeCell ref="H36:I36"/>
    <mergeCell ref="H37:I37"/>
    <mergeCell ref="H38:I38"/>
    <mergeCell ref="H25:I25"/>
    <mergeCell ref="H30:I30"/>
    <mergeCell ref="H31:I31"/>
    <mergeCell ref="H32:I32"/>
    <mergeCell ref="H33:I33"/>
    <mergeCell ref="H20:I20"/>
    <mergeCell ref="H21:I21"/>
    <mergeCell ref="H22:I22"/>
    <mergeCell ref="H23:I23"/>
    <mergeCell ref="H24:I24"/>
    <mergeCell ref="H15:I15"/>
    <mergeCell ref="H16:I16"/>
    <mergeCell ref="H17:I17"/>
    <mergeCell ref="H18:I18"/>
    <mergeCell ref="H19:I19"/>
    <mergeCell ref="H10:I10"/>
    <mergeCell ref="H11:I11"/>
    <mergeCell ref="H12:I12"/>
    <mergeCell ref="H13:I13"/>
    <mergeCell ref="H14:I14"/>
    <mergeCell ref="B54:G54"/>
    <mergeCell ref="B55:G55"/>
    <mergeCell ref="B56:G56"/>
    <mergeCell ref="D49:E49"/>
    <mergeCell ref="F49:G49"/>
    <mergeCell ref="D50:E50"/>
    <mergeCell ref="F50:G50"/>
    <mergeCell ref="B52:G52"/>
    <mergeCell ref="B53:G53"/>
    <mergeCell ref="D46:E46"/>
    <mergeCell ref="F46:G46"/>
    <mergeCell ref="D47:E47"/>
    <mergeCell ref="F47:G47"/>
    <mergeCell ref="D48:E48"/>
    <mergeCell ref="F48:G48"/>
    <mergeCell ref="D43:E43"/>
    <mergeCell ref="F43:G43"/>
    <mergeCell ref="D44:E44"/>
    <mergeCell ref="F44:G44"/>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D34:E34"/>
    <mergeCell ref="F34:G34"/>
    <mergeCell ref="D35:E35"/>
    <mergeCell ref="F35:G35"/>
    <mergeCell ref="D36:E36"/>
    <mergeCell ref="F36:G36"/>
    <mergeCell ref="D31:E31"/>
    <mergeCell ref="F31:G31"/>
    <mergeCell ref="D32:E32"/>
    <mergeCell ref="F32:G32"/>
    <mergeCell ref="D33:E33"/>
    <mergeCell ref="F33:G33"/>
    <mergeCell ref="C26:G26"/>
    <mergeCell ref="B27:G27"/>
    <mergeCell ref="D29:E29"/>
    <mergeCell ref="F29:G29"/>
    <mergeCell ref="D30:E30"/>
    <mergeCell ref="F30:G30"/>
    <mergeCell ref="D23:E23"/>
    <mergeCell ref="F23:G23"/>
    <mergeCell ref="D24:E24"/>
    <mergeCell ref="F24:G24"/>
    <mergeCell ref="D25:E25"/>
    <mergeCell ref="F25:G25"/>
    <mergeCell ref="F20:G20"/>
    <mergeCell ref="D21:E21"/>
    <mergeCell ref="F21:G21"/>
    <mergeCell ref="D22:E22"/>
    <mergeCell ref="F22:G22"/>
    <mergeCell ref="D16:E16"/>
    <mergeCell ref="F16:G16"/>
    <mergeCell ref="D17:E17"/>
    <mergeCell ref="F17:G17"/>
    <mergeCell ref="D18:E18"/>
    <mergeCell ref="F18:G18"/>
    <mergeCell ref="D15:E15"/>
    <mergeCell ref="F15:G15"/>
    <mergeCell ref="D10:E10"/>
    <mergeCell ref="F10:G10"/>
    <mergeCell ref="D11:E11"/>
    <mergeCell ref="F11:G11"/>
    <mergeCell ref="D12:E12"/>
    <mergeCell ref="F12:G12"/>
    <mergeCell ref="F19:G19"/>
    <mergeCell ref="B2:G2"/>
    <mergeCell ref="B3:G3"/>
    <mergeCell ref="B4:G4"/>
    <mergeCell ref="B6:G7"/>
    <mergeCell ref="D9:E9"/>
    <mergeCell ref="F9:G9"/>
    <mergeCell ref="D13:E13"/>
    <mergeCell ref="F13:G13"/>
    <mergeCell ref="D14:E14"/>
    <mergeCell ref="F14:G14"/>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JG30"/>
  <sheetViews>
    <sheetView showGridLines="0" topLeftCell="A23" zoomScale="80" zoomScaleNormal="80" zoomScalePageLayoutView="50" workbookViewId="0">
      <selection activeCell="D14" sqref="D14"/>
    </sheetView>
  </sheetViews>
  <sheetFormatPr baseColWidth="10" defaultColWidth="11.42578125" defaultRowHeight="15"/>
  <cols>
    <col min="1" max="1" width="5" bestFit="1" customWidth="1"/>
    <col min="2" max="2" width="36.7109375" customWidth="1"/>
    <col min="3" max="3" width="35.7109375" customWidth="1"/>
    <col min="4" max="4" width="52.5703125" style="7" customWidth="1"/>
    <col min="5" max="5" width="27.42578125" customWidth="1"/>
    <col min="6" max="6" width="22" customWidth="1"/>
    <col min="7" max="7" width="17.28515625" bestFit="1" customWidth="1"/>
    <col min="8" max="8" width="26.28515625" customWidth="1"/>
    <col min="9" max="9" width="37.28515625" customWidth="1"/>
    <col min="10" max="10" width="33.28515625" customWidth="1"/>
    <col min="11" max="11" width="25.28515625" customWidth="1"/>
    <col min="12" max="12" width="13.85546875" hidden="1" customWidth="1"/>
    <col min="13" max="13" width="25.5703125" customWidth="1"/>
    <col min="14" max="14" width="26.28515625" customWidth="1"/>
    <col min="15" max="15" width="6.28515625" hidden="1" customWidth="1"/>
    <col min="16" max="257" width="11.42578125" style="9"/>
    <col min="258" max="16384" width="11.42578125" style="14"/>
  </cols>
  <sheetData>
    <row r="1" spans="1:267" s="11" customFormat="1" ht="27">
      <c r="A1" s="434"/>
      <c r="B1" s="435"/>
      <c r="C1" s="435"/>
      <c r="D1" s="220"/>
      <c r="E1" s="33"/>
      <c r="F1" s="33"/>
      <c r="G1" s="33"/>
      <c r="H1" s="33"/>
      <c r="I1" s="33"/>
      <c r="J1" s="33"/>
      <c r="K1" s="33"/>
      <c r="L1" s="33"/>
      <c r="M1" s="33"/>
      <c r="N1" s="221"/>
      <c r="O1" s="33"/>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c r="IW1" s="10"/>
      <c r="IX1" s="10"/>
      <c r="IY1" s="10"/>
      <c r="IZ1" s="10"/>
      <c r="JA1" s="10"/>
      <c r="JB1" s="10"/>
      <c r="JC1" s="10"/>
      <c r="JD1" s="10"/>
      <c r="JE1" s="10"/>
      <c r="JF1" s="10"/>
      <c r="JG1" s="10"/>
    </row>
    <row r="2" spans="1:267" s="11" customFormat="1" ht="27">
      <c r="A2" s="436"/>
      <c r="B2" s="437"/>
      <c r="C2" s="437"/>
      <c r="D2" s="222"/>
      <c r="E2" s="28"/>
      <c r="F2" s="28"/>
      <c r="G2" s="28"/>
      <c r="H2" s="28"/>
      <c r="I2" s="28"/>
      <c r="J2" s="28"/>
      <c r="K2" s="28"/>
      <c r="L2" s="28"/>
      <c r="M2" s="28"/>
      <c r="N2" s="223"/>
      <c r="O2" s="28"/>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c r="JC2" s="10"/>
      <c r="JD2" s="10"/>
      <c r="JE2" s="10"/>
      <c r="JF2" s="10"/>
      <c r="JG2" s="10"/>
    </row>
    <row r="3" spans="1:267" s="11" customFormat="1" ht="27">
      <c r="A3" s="224"/>
      <c r="B3" s="225"/>
      <c r="C3" s="225"/>
      <c r="D3" s="222"/>
      <c r="E3" s="28"/>
      <c r="F3" s="28"/>
      <c r="G3" s="28"/>
      <c r="H3" s="28"/>
      <c r="I3" s="28"/>
      <c r="J3" s="28"/>
      <c r="K3" s="28"/>
      <c r="L3" s="28"/>
      <c r="M3" s="28"/>
      <c r="N3" s="223"/>
      <c r="O3" s="28"/>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c r="JE3" s="10"/>
      <c r="JF3" s="10"/>
      <c r="JG3" s="10"/>
    </row>
    <row r="4" spans="1:267" s="11" customFormat="1" ht="44.25" customHeight="1">
      <c r="A4" s="438" t="s">
        <v>236</v>
      </c>
      <c r="B4" s="438"/>
      <c r="C4" s="438"/>
      <c r="D4" s="449" t="s">
        <v>4</v>
      </c>
      <c r="E4" s="450"/>
      <c r="F4" s="450"/>
      <c r="G4" s="450"/>
      <c r="H4" s="450"/>
      <c r="I4" s="450"/>
      <c r="J4" s="450"/>
      <c r="K4" s="450"/>
      <c r="L4" s="450"/>
      <c r="M4" s="450"/>
      <c r="N4" s="451"/>
      <c r="O4" s="128"/>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c r="IZ4" s="10"/>
      <c r="JA4" s="10"/>
      <c r="JB4" s="10"/>
      <c r="JC4" s="10"/>
      <c r="JD4" s="10"/>
      <c r="JE4" s="10"/>
      <c r="JF4" s="10"/>
      <c r="JG4" s="10"/>
    </row>
    <row r="5" spans="1:267" s="11" customFormat="1" ht="44.25" customHeight="1">
      <c r="A5" s="438" t="s">
        <v>237</v>
      </c>
      <c r="B5" s="438"/>
      <c r="C5" s="438"/>
      <c r="D5" s="449" t="s">
        <v>34</v>
      </c>
      <c r="E5" s="450"/>
      <c r="F5" s="450"/>
      <c r="G5" s="450"/>
      <c r="H5" s="450"/>
      <c r="I5" s="450"/>
      <c r="J5" s="450"/>
      <c r="K5" s="450"/>
      <c r="L5" s="450"/>
      <c r="M5" s="450"/>
      <c r="N5" s="451"/>
      <c r="O5" s="129"/>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c r="JF5" s="10"/>
      <c r="JG5" s="10"/>
    </row>
    <row r="6" spans="1:267" s="11" customFormat="1" ht="44.25" customHeight="1">
      <c r="A6" s="438" t="s">
        <v>238</v>
      </c>
      <c r="B6" s="438"/>
      <c r="C6" s="438"/>
      <c r="D6" s="449" t="s">
        <v>239</v>
      </c>
      <c r="E6" s="450"/>
      <c r="F6" s="450"/>
      <c r="G6" s="450"/>
      <c r="H6" s="450"/>
      <c r="I6" s="450"/>
      <c r="J6" s="450"/>
      <c r="K6" s="450"/>
      <c r="L6" s="450"/>
      <c r="M6" s="450"/>
      <c r="N6" s="451"/>
      <c r="O6" s="98"/>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row>
    <row r="7" spans="1:267" s="11" customFormat="1" ht="39.75" customHeight="1" thickBot="1">
      <c r="A7" s="99" t="s">
        <v>240</v>
      </c>
      <c r="B7" s="100"/>
      <c r="C7" s="100"/>
      <c r="D7" s="442" t="s">
        <v>241</v>
      </c>
      <c r="E7" s="452" t="s">
        <v>242</v>
      </c>
      <c r="F7" s="453"/>
      <c r="G7" s="453"/>
      <c r="H7" s="454"/>
      <c r="I7" s="464" t="s">
        <v>243</v>
      </c>
      <c r="J7" s="465"/>
      <c r="K7" s="465"/>
      <c r="L7" s="465"/>
      <c r="M7" s="466"/>
      <c r="N7" s="462" t="s">
        <v>244</v>
      </c>
      <c r="O7" s="463"/>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c r="IY7" s="10"/>
      <c r="IZ7" s="10"/>
      <c r="JA7" s="10"/>
      <c r="JB7" s="10"/>
      <c r="JC7" s="10"/>
      <c r="JD7" s="10"/>
      <c r="JE7" s="10"/>
      <c r="JF7" s="10"/>
      <c r="JG7" s="10"/>
    </row>
    <row r="8" spans="1:267" s="11" customFormat="1" ht="47.25" customHeight="1" thickTop="1">
      <c r="A8" s="439" t="s">
        <v>245</v>
      </c>
      <c r="B8" s="441" t="s">
        <v>246</v>
      </c>
      <c r="C8" s="93" t="s">
        <v>247</v>
      </c>
      <c r="D8" s="442"/>
      <c r="E8" s="447" t="s">
        <v>184</v>
      </c>
      <c r="F8" s="447" t="s">
        <v>248</v>
      </c>
      <c r="G8" s="447" t="s">
        <v>249</v>
      </c>
      <c r="H8" s="447" t="s">
        <v>190</v>
      </c>
      <c r="I8" s="455" t="s">
        <v>250</v>
      </c>
      <c r="J8" s="88" t="s">
        <v>251</v>
      </c>
      <c r="K8" s="455" t="s">
        <v>243</v>
      </c>
      <c r="L8" s="455" t="s">
        <v>252</v>
      </c>
      <c r="M8" s="455" t="s">
        <v>253</v>
      </c>
      <c r="N8" s="471" t="s">
        <v>254</v>
      </c>
      <c r="O8" s="471" t="s">
        <v>255</v>
      </c>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row>
    <row r="9" spans="1:267" s="13" customFormat="1" ht="51" customHeight="1" thickBot="1">
      <c r="A9" s="440"/>
      <c r="B9" s="442"/>
      <c r="C9" s="166" t="s">
        <v>256</v>
      </c>
      <c r="D9" s="442"/>
      <c r="E9" s="448"/>
      <c r="F9" s="448"/>
      <c r="G9" s="448"/>
      <c r="H9" s="448"/>
      <c r="I9" s="448"/>
      <c r="J9" s="92" t="s">
        <v>257</v>
      </c>
      <c r="K9" s="448" t="s">
        <v>258</v>
      </c>
      <c r="L9" s="448"/>
      <c r="M9" s="448" t="s">
        <v>258</v>
      </c>
      <c r="N9" s="473"/>
      <c r="O9" s="472"/>
      <c r="P9" s="10"/>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c r="IW9" s="12"/>
    </row>
    <row r="10" spans="1:267" ht="30">
      <c r="A10" s="443">
        <v>1</v>
      </c>
      <c r="B10" s="425" t="s">
        <v>478</v>
      </c>
      <c r="C10" s="425" t="s">
        <v>477</v>
      </c>
      <c r="D10" s="279" t="s">
        <v>259</v>
      </c>
      <c r="E10" s="425">
        <v>12</v>
      </c>
      <c r="F10" s="427">
        <v>1</v>
      </c>
      <c r="G10" s="429">
        <f>+F10/E10</f>
        <v>8.3333333333333329E-2</v>
      </c>
      <c r="H10" s="411"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Baja - 2</v>
      </c>
      <c r="I10" s="102" t="s">
        <v>260</v>
      </c>
      <c r="J10" s="115" t="s">
        <v>261</v>
      </c>
      <c r="K10" s="102" t="str">
        <f>IFERROR(CONCATENATE(INDEX('8- Políticas de Administración '!$B$16:$F$53,MATCH('5- Identificación de Riesgos'!J10,'8- Políticas de Administración '!$C$16:$C$54,0),1)," - ",L10),"")</f>
        <v>Moderado - 3</v>
      </c>
      <c r="L10" s="126">
        <f>IFERROR(VLOOKUP(INDEX('8- Políticas de Administración '!$B$16:$F$63,MATCH('5- Identificación de Riesgos'!J10,'8- Políticas de Administración '!$C$16:$C$64,0),1),'8- Políticas de Administración '!$B$16:$F$64,5,FALSE),"")</f>
        <v>3</v>
      </c>
      <c r="M10" s="459" t="str">
        <f>IFERROR(CONCATENATE(INDEX('8- Políticas de Administración '!$B$16:$F$53,MATCH(ROUND(AVERAGE(L10:L12),0),'8- Políticas de Administración '!$F$16:$F$53,0),1)," - ",ROUND(AVERAGE(L10:L12),0)),"")</f>
        <v>Moderado - 3</v>
      </c>
      <c r="N10" s="456" t="str">
        <f>IFERROR(CONCATENATE(VLOOKUP((LEFT(H10,LEN(H10)-4)&amp;LEFT(M10,LEN(M10)-4)),'9- Matriz de Calor '!$D$18:$E$42,2,0)," - ",RIGHT(H10,1)*RIGHT(M10,1)),"")</f>
        <v>Moderado - 6</v>
      </c>
      <c r="O10" s="475">
        <f>RIGHT(H10,1)*RIGHT(M10,1)</f>
        <v>6</v>
      </c>
      <c r="P10" s="10"/>
    </row>
    <row r="11" spans="1:267" ht="45">
      <c r="A11" s="479"/>
      <c r="B11" s="480"/>
      <c r="C11" s="480"/>
      <c r="D11" s="279" t="s">
        <v>262</v>
      </c>
      <c r="E11" s="480"/>
      <c r="F11" s="476"/>
      <c r="G11" s="477"/>
      <c r="H11" s="478"/>
      <c r="I11" s="103" t="s">
        <v>263</v>
      </c>
      <c r="J11" s="130" t="s">
        <v>264</v>
      </c>
      <c r="K11" s="103" t="str">
        <f>IFERROR(CONCATENATE(INDEX('8- Políticas de Administración '!$B$16:$F$53,MATCH('5- Identificación de Riesgos'!J11,'8- Políticas de Administración '!$C$16:$C$54,0),1)," - ",L11),"")</f>
        <v>Mayor - 4</v>
      </c>
      <c r="L11" s="125">
        <f>IFERROR(VLOOKUP(INDEX('8- Políticas de Administración '!$B$16:$F$63,MATCH('5- Identificación de Riesgos'!J11,'8- Políticas de Administración '!$C$16:$C$64,0),1),'8- Políticas de Administración '!$B$16:$F$64,5,FALSE),"")</f>
        <v>4</v>
      </c>
      <c r="M11" s="460"/>
      <c r="N11" s="457"/>
      <c r="O11" s="475"/>
      <c r="P11" s="10"/>
    </row>
    <row r="12" spans="1:267" ht="57.75" thickBot="1">
      <c r="A12" s="479"/>
      <c r="B12" s="480"/>
      <c r="C12" s="480"/>
      <c r="D12" s="279" t="s">
        <v>506</v>
      </c>
      <c r="E12" s="480"/>
      <c r="F12" s="476"/>
      <c r="G12" s="477"/>
      <c r="H12" s="478"/>
      <c r="I12" s="103" t="s">
        <v>265</v>
      </c>
      <c r="J12" s="130" t="s">
        <v>266</v>
      </c>
      <c r="K12" s="103" t="str">
        <f>IFERROR(CONCATENATE(INDEX('8- Políticas de Administración '!$B$16:$F$53,MATCH('5- Identificación de Riesgos'!J12,'8- Políticas de Administración '!$C$16:$C$54,0),1)," - ",L12),"")</f>
        <v>Moderado - 3</v>
      </c>
      <c r="L12" s="125">
        <f>IFERROR(VLOOKUP(INDEX('8- Políticas de Administración '!$B$16:$F$63,MATCH('5- Identificación de Riesgos'!J12,'8- Políticas de Administración '!$C$16:$C$64,0),1),'8- Políticas de Administración '!$B$16:$F$64,5,FALSE),"")</f>
        <v>3</v>
      </c>
      <c r="M12" s="460"/>
      <c r="N12" s="457"/>
      <c r="O12" s="475"/>
      <c r="P12" s="10"/>
    </row>
    <row r="13" spans="1:267" ht="30">
      <c r="A13" s="443">
        <v>2</v>
      </c>
      <c r="B13" s="427" t="s">
        <v>268</v>
      </c>
      <c r="C13" s="445" t="s">
        <v>512</v>
      </c>
      <c r="D13" s="280" t="s">
        <v>479</v>
      </c>
      <c r="E13" s="425">
        <v>365</v>
      </c>
      <c r="F13" s="427">
        <v>6</v>
      </c>
      <c r="G13" s="429">
        <f t="shared" ref="G13" si="0">+F13/E13</f>
        <v>1.643835616438356E-2</v>
      </c>
      <c r="H13" s="411" t="str">
        <f>CONCATENATE(IF(G13&lt;='8- Políticas de Administración '!$D$6,'8- Políticas de Administración '!$B$6,IF(G13&lt;='8- Políticas de Administración '!$D$7,'8- Políticas de Administración '!$B$7,IF(G13&lt;='8- Políticas de Administración '!$D$8,'8- Políticas de Administración '!$B$8,IF(G13&lt;='8- Políticas de Administración '!$D$9,'8- Políticas de Administración '!$B$9,IF(G13&lt;='8- Políticas de Administración '!$D$10,'8- Políticas de Administración '!$B$10,"Probabilidad no valida")))))," - ",VLOOKUP(IF(G13&lt;='8- Políticas de Administración '!$D$6,'8- Políticas de Administración '!$B$6,IF(G13&lt;='8- Políticas de Administración '!$D$7,'8- Políticas de Administración '!$B$7,IF(G13&lt;='8- Políticas de Administración '!$D$8,'8- Políticas de Administración '!$B$8,IF(G13&lt;='8- Políticas de Administración '!$D$9,'8- Políticas de Administración '!$B$9,IF(G13&lt;='8- Políticas de Administración '!$D$10,'8- Políticas de Administración '!$B$10,"Probabilidad no valida"))))),'8- Políticas de Administración '!$B$6:$F$10,5,FALSE))</f>
        <v>Muy Baja - 1</v>
      </c>
      <c r="I13" s="102" t="s">
        <v>260</v>
      </c>
      <c r="J13" s="115" t="s">
        <v>261</v>
      </c>
      <c r="K13" s="102" t="str">
        <f>IFERROR(CONCATENATE(INDEX('8- Políticas de Administración '!$B$16:$F$53,MATCH('5- Identificación de Riesgos'!J13,'8- Políticas de Administración '!$C$16:$C$54,0),1)," - ",L13),"")</f>
        <v>Moderado - 3</v>
      </c>
      <c r="L13" s="126">
        <f>IFERROR(VLOOKUP(INDEX('8- Políticas de Administración '!$B$16:$F$63,MATCH('5- Identificación de Riesgos'!J13,'8- Políticas de Administración '!$C$16:$C$64,0),1),'8- Políticas de Administración '!$B$16:$F$64,5,FALSE),"")</f>
        <v>3</v>
      </c>
      <c r="M13" s="459" t="str">
        <f>IFERROR(CONCATENATE(INDEX('8- Políticas de Administración '!$B$16:$F$53,MATCH(ROUND(AVERAGE(L13:L14),0),'8- Políticas de Administración '!$F$16:$F$53,0),1)," - ",ROUND(AVERAGE(L13:L14),0)),"")</f>
        <v>Mayor - 4</v>
      </c>
      <c r="N13" s="456" t="str">
        <f>IFERROR(CONCATENATE(VLOOKUP((LEFT(H13,LEN(H13)-4)&amp;LEFT(M13,LEN(M13)-4)),'9- Matriz de Calor '!$D$18:$E$42,2,0)," - ",RIGHT(H13,1)*RIGHT(M13,1)),"")</f>
        <v>Alto  - 4</v>
      </c>
      <c r="O13" s="469">
        <f>RIGHT(H13,1)*RIGHT(M13,1)</f>
        <v>4</v>
      </c>
    </row>
    <row r="14" spans="1:267" ht="123.75" customHeight="1" thickBot="1">
      <c r="A14" s="444"/>
      <c r="B14" s="428"/>
      <c r="C14" s="446"/>
      <c r="D14" s="293" t="s">
        <v>444</v>
      </c>
      <c r="E14" s="426"/>
      <c r="F14" s="428"/>
      <c r="G14" s="430"/>
      <c r="H14" s="431"/>
      <c r="I14" s="267" t="s">
        <v>263</v>
      </c>
      <c r="J14" s="268" t="s">
        <v>264</v>
      </c>
      <c r="K14" s="267" t="str">
        <f>IFERROR(CONCATENATE(INDEX('8- Políticas de Administración '!$B$16:$F$53,MATCH('5- Identificación de Riesgos'!J14,'8- Políticas de Administración '!$C$16:$C$54,0),1)," - ",L14),"")</f>
        <v>Mayor - 4</v>
      </c>
      <c r="L14" s="269">
        <f>IFERROR(VLOOKUP(INDEX('8- Políticas de Administración '!$B$16:$F$63,MATCH('5- Identificación de Riesgos'!J14,'8- Políticas de Administración '!$C$16:$C$64,0),1),'8- Políticas de Administración '!$B$16:$F$64,5,FALSE),"")</f>
        <v>4</v>
      </c>
      <c r="M14" s="474"/>
      <c r="N14" s="470"/>
      <c r="O14" s="469"/>
    </row>
    <row r="15" spans="1:267" ht="30">
      <c r="A15" s="405">
        <v>3</v>
      </c>
      <c r="B15" s="409" t="s">
        <v>495</v>
      </c>
      <c r="C15" s="407" t="s">
        <v>496</v>
      </c>
      <c r="D15" s="306" t="s">
        <v>497</v>
      </c>
      <c r="E15" s="407">
        <v>12</v>
      </c>
      <c r="F15" s="409">
        <v>1</v>
      </c>
      <c r="G15" s="432">
        <f>F15/E15</f>
        <v>8.3333333333333329E-2</v>
      </c>
      <c r="H15" s="411" t="str">
        <f>CONCATENATE(IF(G15&lt;='8- Políticas de Administración '!$D$6,'8- Políticas de Administración '!$B$6,IF(G15&lt;='8- Políticas de Administración '!$D$7,'8- Políticas de Administración '!$B$7,IF(G15&lt;='8- Políticas de Administración '!$D$8,'8- Políticas de Administración '!$B$8,IF(G15&lt;='8- Políticas de Administración '!$D$9,'8- Políticas de Administración '!$B$9,IF(G15&lt;='8- Políticas de Administración '!$D$10,'8- Políticas de Administración '!$B$10,"Probabilidad no valida")))))," - ",VLOOKUP(IF(G15&lt;='8- Políticas de Administración '!$D$6,'8- Políticas de Administración '!$B$6,IF(G15&lt;='8- Políticas de Administración '!$D$7,'8- Políticas de Administración '!$B$7,IF(G15&lt;='8- Políticas de Administración '!$D$8,'8- Políticas de Administración '!$B$8,IF(G15&lt;='8- Políticas de Administración '!$D$9,'8- Políticas de Administración '!$B$9,IF(G15&lt;='8- Políticas de Administración '!$D$10,'8- Políticas de Administración '!$B$10,"Probabilidad no valida"))))),'8- Políticas de Administración '!$B$6:$F$10,5,FALSE))</f>
        <v>Baja - 2</v>
      </c>
      <c r="I15" s="102" t="s">
        <v>260</v>
      </c>
      <c r="J15" s="115" t="s">
        <v>261</v>
      </c>
      <c r="K15" s="102" t="str">
        <f>IFERROR(CONCATENATE(INDEX('8- Políticas de Administración '!$B$16:$F$53,MATCH('5- Identificación de Riesgos'!J15,'8- Políticas de Administración '!$C$16:$C$54,0),1)," - ",L15),"")</f>
        <v>Moderado - 3</v>
      </c>
      <c r="L15" s="307">
        <v>3</v>
      </c>
      <c r="M15" s="413" t="str">
        <f>IFERROR(CONCATENATE(INDEX('8- Políticas de Administración '!$B$16:$F$53,MATCH(ROUND(AVERAGE(L15:L16),0),'8- Políticas de Administración '!$F$16:$F$53,0),1)," - ",ROUND(AVERAGE(L15:L16),0)),"")</f>
        <v>Moderado - 3</v>
      </c>
      <c r="N15" s="415" t="str">
        <f>IFERROR(CONCATENATE(VLOOKUP((LEFT(H15,LEN(H15)-4)&amp;LEFT(M15,LEN(M15)-4)),'9- Matriz de Calor '!$D$18:$E$42,2,0)," - ",RIGHT(H15,1)*RIGHT(M15,1)),"")</f>
        <v>Moderado - 6</v>
      </c>
      <c r="O15" s="305"/>
    </row>
    <row r="16" spans="1:267" ht="45.75" thickBot="1">
      <c r="A16" s="406"/>
      <c r="B16" s="410"/>
      <c r="C16" s="408"/>
      <c r="D16" s="281" t="s">
        <v>262</v>
      </c>
      <c r="E16" s="408"/>
      <c r="F16" s="410"/>
      <c r="G16" s="433"/>
      <c r="H16" s="412"/>
      <c r="I16" s="104" t="s">
        <v>263</v>
      </c>
      <c r="J16" s="131" t="s">
        <v>264</v>
      </c>
      <c r="K16" s="104" t="str">
        <f>IFERROR(CONCATENATE(INDEX('8- Políticas de Administración '!$B$16:$F$53,MATCH('5- Identificación de Riesgos'!J16,'8- Políticas de Administración '!$C$16:$C$54,0),1)," - ",L16),"")</f>
        <v>Mayor - 2</v>
      </c>
      <c r="L16" s="308">
        <v>2</v>
      </c>
      <c r="M16" s="414"/>
      <c r="N16" s="416"/>
      <c r="O16" s="305"/>
    </row>
    <row r="17" spans="1:257" ht="35.25" customHeight="1">
      <c r="A17" s="405">
        <v>4</v>
      </c>
      <c r="B17" s="498" t="s">
        <v>500</v>
      </c>
      <c r="C17" s="484" t="s">
        <v>501</v>
      </c>
      <c r="D17" s="313" t="s">
        <v>487</v>
      </c>
      <c r="E17" s="484">
        <v>12</v>
      </c>
      <c r="F17" s="498">
        <v>1</v>
      </c>
      <c r="G17" s="499">
        <f>F17/E17</f>
        <v>8.3333333333333329E-2</v>
      </c>
      <c r="H17" s="497" t="str">
        <f>CONCATENATE(IF(G17&lt;='8- Políticas de Administración '!$D$6,'8- Políticas de Administración '!$B$6,IF(G17&lt;='8- Políticas de Administración '!$D$7,'8- Políticas de Administración '!$B$7,IF(G17&lt;='8- Políticas de Administración '!$D$8,'8- Políticas de Administración '!$B$8,IF(G17&lt;='8- Políticas de Administración '!$D$9,'8- Políticas de Administración '!$B$9,IF(G17&lt;='8- Políticas de Administración '!$D$10,'8- Políticas de Administración '!$B$10,"Probabilidad no valida")))))," - ",VLOOKUP(IF(G17&lt;='8- Políticas de Administración '!$D$6,'8- Políticas de Administración '!$B$6,IF(G17&lt;='8- Políticas de Administración '!$D$7,'8- Políticas de Administración '!$B$7,IF(G17&lt;='8- Políticas de Administración '!$D$8,'8- Políticas de Administración '!$B$8,IF(G17&lt;='8- Políticas de Administración '!$D$9,'8- Políticas de Administración '!$B$9,IF(G17&lt;='8- Políticas de Administración '!$D$10,'8- Políticas de Administración '!$B$10,"Probabilidad no valida"))))),'8- Políticas de Administración '!$B$6:$F$10,5,FALSE))</f>
        <v>Baja - 2</v>
      </c>
      <c r="I17" s="303" t="s">
        <v>265</v>
      </c>
      <c r="J17" s="312" t="s">
        <v>267</v>
      </c>
      <c r="K17" s="303" t="str">
        <f>IFERROR(CONCATENATE(INDEX('8- Políticas de Administración '!$B$16:$F$53,MATCH('5- Identificación de Riesgos'!J17,'8- Políticas de Administración '!$C$16:$C$54,0),1)," - ",L17),"")</f>
        <v>Menor - 2</v>
      </c>
      <c r="L17" s="304">
        <v>2</v>
      </c>
      <c r="M17" s="424" t="str">
        <f>IFERROR(CONCATENATE(INDEX('8- Políticas de Administración '!$B$16:$F$53,MATCH(ROUND(AVERAGE(L17:L19),0),'8- Políticas de Administración '!$F$16:$F$53,0),1)," - ",ROUND(AVERAGE(L17:L19),0)),"")</f>
        <v>Moderado - 3</v>
      </c>
      <c r="N17" s="424" t="str">
        <f>IFERROR(CONCATENATE(VLOOKUP((LEFT(H17,LEN(H17)-4)&amp;LEFT(M17,LEN(M17)-4)),'9- Matriz de Calor '!$D$18:$E$42,2,0)," - ",RIGHT(H17,1)*RIGHT(M17,1)),"")</f>
        <v>Moderado - 6</v>
      </c>
      <c r="O17" s="305"/>
    </row>
    <row r="18" spans="1:257" ht="65.25" customHeight="1">
      <c r="A18" s="422"/>
      <c r="B18" s="498"/>
      <c r="C18" s="484"/>
      <c r="D18" s="279" t="s">
        <v>507</v>
      </c>
      <c r="E18" s="484"/>
      <c r="F18" s="498"/>
      <c r="G18" s="499"/>
      <c r="H18" s="497"/>
      <c r="I18" s="267" t="s">
        <v>263</v>
      </c>
      <c r="J18" s="268" t="s">
        <v>264</v>
      </c>
      <c r="K18" s="267" t="str">
        <f>IFERROR(CONCATENATE(INDEX('8- Políticas de Administración '!$B$16:$F$53,MATCH('5- Identificación de Riesgos'!J18,'8- Políticas de Administración '!$C$16:$C$54,0),1)," - ",L18),"")</f>
        <v xml:space="preserve">Mayor - </v>
      </c>
      <c r="L18" s="304"/>
      <c r="M18" s="424"/>
      <c r="N18" s="424"/>
      <c r="O18" s="305"/>
    </row>
    <row r="19" spans="1:257" ht="45.75" thickBot="1">
      <c r="A19" s="406"/>
      <c r="B19" s="410"/>
      <c r="C19" s="408"/>
      <c r="D19" s="314" t="s">
        <v>502</v>
      </c>
      <c r="E19" s="408"/>
      <c r="F19" s="410"/>
      <c r="G19" s="433"/>
      <c r="H19" s="478"/>
      <c r="I19" s="267" t="s">
        <v>263</v>
      </c>
      <c r="J19" s="268" t="s">
        <v>264</v>
      </c>
      <c r="K19" s="267" t="str">
        <f>IFERROR(CONCATENATE(INDEX('8- Políticas de Administración '!$B$16:$F$53,MATCH('5- Identificación de Riesgos'!J19,'8- Políticas de Administración '!$C$16:$C$54,0),1)," - ",L19),"")</f>
        <v>Mayor - 4</v>
      </c>
      <c r="L19" s="304">
        <v>4</v>
      </c>
      <c r="M19" s="424"/>
      <c r="N19" s="424"/>
      <c r="O19" s="305"/>
    </row>
    <row r="20" spans="1:257" ht="85.5" customHeight="1">
      <c r="A20" s="491">
        <v>5</v>
      </c>
      <c r="B20" s="407" t="s">
        <v>269</v>
      </c>
      <c r="C20" s="407" t="s">
        <v>270</v>
      </c>
      <c r="D20" s="280" t="s">
        <v>271</v>
      </c>
      <c r="E20" s="407">
        <v>365</v>
      </c>
      <c r="F20" s="407">
        <v>0</v>
      </c>
      <c r="G20" s="495">
        <f t="shared" ref="G20" si="1">F20/E20</f>
        <v>0</v>
      </c>
      <c r="H20" s="493" t="str">
        <f>CONCATENATE(IF(G20&lt;='[3]8- Políticas de Administración '!$D$6,'[3]8- Políticas de Administración '!$B$6,IF(G20&lt;='[3]8- Políticas de Administración '!$D$7,'[3]8- Políticas de Administración '!$B$7,IF(G20&lt;='[3]8- Políticas de Administración '!$D$8,'[3]8- Políticas de Administración '!$B$8,IF(G20&lt;='[3]8- Políticas de Administración '!$D$9,'[3]8- Políticas de Administración '!$B$9,IF(G20&lt;='[3]8- Políticas de Administración '!$D$10,'[3]8- Políticas de Administración '!$B$10,"Probabilidad no valida")))))," - ",VLOOKUP(IF(G20&lt;='[3]8- Políticas de Administración '!$D$6,'[3]8- Políticas de Administración '!$B$6,IF(G20&lt;='[3]8- Políticas de Administración '!$D$7,'[3]8- Políticas de Administración '!$B$7,IF(G20&lt;='[3]8- Políticas de Administración '!$D$8,'[3]8- Políticas de Administración '!$B$8,IF(G20&lt;='[3]8- Políticas de Administración '!$D$9,'[3]8- Políticas de Administración '!$B$9,IF(G20&lt;='[3]8- Políticas de Administración '!$D$10,'[3]8- Políticas de Administración '!$B$10,"Probabilidad no valida"))))),'[3]8- Políticas de Administración '!$B$6:$F$10,5,FALSE))</f>
        <v>Muy Baja - 1</v>
      </c>
      <c r="I20" s="102" t="s">
        <v>263</v>
      </c>
      <c r="J20" s="115" t="s">
        <v>272</v>
      </c>
      <c r="K20" s="102" t="str">
        <f>IFERROR(CONCATENATE(INDEX('[3]8- Políticas de Administración '!$B$16:$F$53,MATCH('[3]5- Identificación de Riesgos'!J40,'[3]8- Políticas de Administración '!$C$16:$C$54,0),1)," - ",L20),"")</f>
        <v>Mayor - 4</v>
      </c>
      <c r="L20" s="126">
        <f>IFERROR(VLOOKUP(INDEX('[3]8- Políticas de Administración '!$B$16:$F$63,MATCH('[3]5- Identificación de Riesgos'!J40,'[3]8- Políticas de Administración '!$C$16:$C$64,0),1),'[3]8- Políticas de Administración '!$B$16:$F$64,5,FALSE),"")</f>
        <v>4</v>
      </c>
      <c r="M20" s="413" t="str">
        <f>IFERROR(CONCATENATE(INDEX('[3]8- Políticas de Administración '!$B$16:$F$53,MATCH(ROUND(AVERAGE(L20:L24),0),'[3]8- Políticas de Administración '!$F$16:$F$53,0),1)," - ",ROUND(AVERAGE(L20:L24),0)),"")</f>
        <v>Menor - 2</v>
      </c>
      <c r="N20" s="415" t="str">
        <f>IFERROR(CONCATENATE(VLOOKUP((LEFT(H20,LEN(H20)-4)&amp;LEFT(M20,LEN(M20)-4)),'[3]9- Matriz de Calor '!$D$18:$E$42,2,0)," - ",RIGHT(H20,1)*RIGHT(M20,1)),"")</f>
        <v>Bajo - 2</v>
      </c>
      <c r="O20" s="444">
        <f>RIGHT(H20,1)*RIGHT(M20,1)</f>
        <v>2</v>
      </c>
      <c r="Q20" s="417" t="s">
        <v>273</v>
      </c>
      <c r="R20" s="417"/>
      <c r="S20" s="417"/>
      <c r="T20" s="417"/>
      <c r="U20" s="417"/>
      <c r="V20" s="417"/>
    </row>
    <row r="21" spans="1:257" ht="56.25" customHeight="1">
      <c r="A21" s="421"/>
      <c r="B21" s="484"/>
      <c r="C21" s="484"/>
      <c r="D21" s="279" t="s">
        <v>274</v>
      </c>
      <c r="E21" s="484"/>
      <c r="F21" s="484"/>
      <c r="G21" s="489"/>
      <c r="H21" s="490"/>
      <c r="I21" s="103" t="s">
        <v>263</v>
      </c>
      <c r="J21" s="130" t="s">
        <v>264</v>
      </c>
      <c r="K21" s="103" t="str">
        <f>IFERROR(CONCATENATE(INDEX('[3]8- Políticas de Administración '!$B$16:$F$53,MATCH('[3]5- Identificación de Riesgos'!J41,'[3]8- Políticas de Administración '!$C$16:$C$54,0),1)," - ",L21),"")</f>
        <v>Leve - 1</v>
      </c>
      <c r="L21" s="125">
        <f>IFERROR(VLOOKUP(INDEX('[3]8- Políticas de Administración '!$B$16:$F$63,MATCH('[3]5- Identificación de Riesgos'!J41,'[3]8- Políticas de Administración '!$C$16:$C$64,0),1),'[3]8- Políticas de Administración '!$B$16:$F$64,5,FALSE),"")</f>
        <v>1</v>
      </c>
      <c r="M21" s="424"/>
      <c r="N21" s="423"/>
      <c r="O21" s="422"/>
      <c r="Q21" s="417"/>
      <c r="R21" s="417"/>
      <c r="S21" s="417"/>
      <c r="T21" s="417"/>
      <c r="U21" s="417"/>
      <c r="V21" s="417"/>
    </row>
    <row r="22" spans="1:257" ht="42.75" customHeight="1">
      <c r="A22" s="421"/>
      <c r="B22" s="484"/>
      <c r="C22" s="484"/>
      <c r="D22" s="279" t="s">
        <v>275</v>
      </c>
      <c r="E22" s="484"/>
      <c r="F22" s="484"/>
      <c r="G22" s="489"/>
      <c r="H22" s="490"/>
      <c r="I22" s="103" t="s">
        <v>263</v>
      </c>
      <c r="J22" s="130" t="s">
        <v>264</v>
      </c>
      <c r="K22" s="103" t="str">
        <f>IFERROR(CONCATENATE(INDEX('[3]8- Políticas de Administración '!$B$16:$F$53,MATCH('[3]5- Identificación de Riesgos'!J42,'[3]8- Políticas de Administración '!$C$16:$C$54,0),1)," - ",L22),"")</f>
        <v/>
      </c>
      <c r="L22" s="125">
        <v>1</v>
      </c>
      <c r="M22" s="424"/>
      <c r="N22" s="423"/>
      <c r="O22" s="422"/>
      <c r="Q22" s="417"/>
      <c r="R22" s="417"/>
      <c r="S22" s="417"/>
      <c r="T22" s="417"/>
      <c r="U22" s="417"/>
      <c r="V22" s="417"/>
    </row>
    <row r="23" spans="1:257" ht="51" customHeight="1">
      <c r="A23" s="421"/>
      <c r="B23" s="484"/>
      <c r="C23" s="484"/>
      <c r="D23" s="114" t="s">
        <v>276</v>
      </c>
      <c r="E23" s="484"/>
      <c r="F23" s="484"/>
      <c r="G23" s="489"/>
      <c r="H23" s="490"/>
      <c r="I23" s="103" t="s">
        <v>260</v>
      </c>
      <c r="J23" s="130" t="s">
        <v>261</v>
      </c>
      <c r="K23" s="103" t="str">
        <f>IFERROR(CONCATENATE(INDEX('[3]8- Políticas de Administración '!$B$16:$F$53,MATCH('[3]5- Identificación de Riesgos'!J43,'[3]8- Políticas de Administración '!$C$16:$C$54,0),1)," - ",L23),"")</f>
        <v>Menor - 2</v>
      </c>
      <c r="L23" s="125">
        <f>IFERROR(VLOOKUP(INDEX('[3]8- Políticas de Administración '!$B$16:$F$63,MATCH('[3]5- Identificación de Riesgos'!J43,'[3]8- Políticas de Administración '!$C$16:$C$64,0),1),'[3]8- Políticas de Administración '!$B$16:$F$64,5,FALSE),"")</f>
        <v>2</v>
      </c>
      <c r="M23" s="424"/>
      <c r="N23" s="423"/>
      <c r="O23" s="422"/>
      <c r="Q23" s="417"/>
      <c r="R23" s="417"/>
      <c r="S23" s="417"/>
      <c r="T23" s="417"/>
      <c r="U23" s="417"/>
      <c r="V23" s="417"/>
    </row>
    <row r="24" spans="1:257" ht="55.5" customHeight="1" thickBot="1">
      <c r="A24" s="492"/>
      <c r="B24" s="408"/>
      <c r="C24" s="408"/>
      <c r="D24" s="281" t="s">
        <v>277</v>
      </c>
      <c r="E24" s="408"/>
      <c r="F24" s="408"/>
      <c r="G24" s="496"/>
      <c r="H24" s="494"/>
      <c r="I24" s="104" t="s">
        <v>260</v>
      </c>
      <c r="J24" s="131" t="s">
        <v>261</v>
      </c>
      <c r="K24" s="104" t="str">
        <f>IFERROR(CONCATENATE(INDEX('[3]8- Políticas de Administración '!$B$16:$F$53,MATCH('[3]5- Identificación de Riesgos'!J44,'[3]8- Políticas de Administración '!$C$16:$C$54,0),1)," - ",L24),"")</f>
        <v>Moderado - 3</v>
      </c>
      <c r="L24" s="127">
        <f>IFERROR(VLOOKUP(INDEX('[3]8- Políticas de Administración '!$B$16:$F$63,MATCH('[3]5- Identificación de Riesgos'!J44,'[3]8- Políticas de Administración '!$C$16:$C$64,0),1),'[3]8- Políticas de Administración '!$B$16:$F$64,5,FALSE),"")</f>
        <v>3</v>
      </c>
      <c r="M24" s="414"/>
      <c r="N24" s="416"/>
      <c r="O24" s="422"/>
      <c r="Q24" s="417"/>
      <c r="R24" s="417"/>
      <c r="S24" s="417"/>
      <c r="T24" s="417"/>
      <c r="U24" s="417"/>
      <c r="V24" s="417"/>
    </row>
    <row r="25" spans="1:257" s="90" customFormat="1" ht="30">
      <c r="A25" s="421">
        <v>6</v>
      </c>
      <c r="B25" s="484" t="s">
        <v>466</v>
      </c>
      <c r="C25" s="484" t="s">
        <v>445</v>
      </c>
      <c r="D25" s="277" t="s">
        <v>278</v>
      </c>
      <c r="E25" s="484">
        <v>5</v>
      </c>
      <c r="F25" s="484">
        <v>0</v>
      </c>
      <c r="G25" s="489">
        <f t="shared" ref="G25" si="2">F25/E25</f>
        <v>0</v>
      </c>
      <c r="H25" s="490" t="str">
        <f>CONCATENATE(IF(G25&lt;='8- Políticas de Administración '!$D$6,'8- Políticas de Administración '!$B$6,IF(G25&lt;='8- Políticas de Administración '!$D$7,'8- Políticas de Administración '!$B$7,IF(G25&lt;='8- Políticas de Administración '!$D$8,'8- Políticas de Administración '!$B$8,IF(G25&lt;='8- Políticas de Administración '!$D$9,'8- Políticas de Administración '!$B$9,IF(G25&lt;='8- Políticas de Administración '!$D$10,'8- Políticas de Administración '!$B$10,"Probabilidad no valida")))))," - ",VLOOKUP(IF(G25&lt;='8- Políticas de Administración '!$D$6,'8- Políticas de Administración '!$B$6,IF(G25&lt;='8- Políticas de Administración '!$D$7,'8- Políticas de Administración '!$B$7,IF(G25&lt;='8- Políticas de Administración '!$D$8,'8- Políticas de Administración '!$B$8,IF(G25&lt;='8- Políticas de Administración '!$D$9,'8- Políticas de Administración '!$B$9,IF(G25&lt;='8- Políticas de Administración '!$D$10,'8- Políticas de Administración '!$B$10,"Probabilidad no valida"))))),'8- Políticas de Administración '!$B$6:$F$10,5,FALSE))</f>
        <v>Muy Baja - 1</v>
      </c>
      <c r="I25" s="105" t="s">
        <v>260</v>
      </c>
      <c r="J25" s="251" t="s">
        <v>261</v>
      </c>
      <c r="K25" s="105" t="str">
        <f>IFERROR(CONCATENATE(INDEX('8- Políticas de Administración '!$B$16:$F$53,MATCH('5- Identificación de Riesgos'!J25,'8- Políticas de Administración '!$C$16:$C$54,0),1)," - ",L25),"")</f>
        <v>Moderado - 3</v>
      </c>
      <c r="L25" s="274">
        <f>IFERROR(VLOOKUP(INDEX('8- Políticas de Administración '!$B$16:$F$63,MATCH('5- Identificación de Riesgos'!J25,'8- Políticas de Administración '!$C$16:$C$64,0),1),'8- Políticas de Administración '!$B$16:$F$64,5,FALSE),"")</f>
        <v>3</v>
      </c>
      <c r="M25" s="424" t="str">
        <f>IFERROR(CONCATENATE(INDEX('8- Políticas de Administración '!$B$16:$F$53,MATCH(ROUND(AVERAGE(L25:L27),0),'8- Políticas de Administración '!$F$16:$F$53,0),1)," - ",ROUND(AVERAGE(L25:L27),0)),"")</f>
        <v>Mayor - 4</v>
      </c>
      <c r="N25" s="423" t="str">
        <f>IFERROR(CONCATENATE(VLOOKUP((LEFT(H25,LEN(H25)-4)&amp;LEFT(M25,LEN(M25)-4)),'9- Matriz de Calor '!$D$18:$E$42,2,0)," - ",RIGHT(H25,1)*RIGHT(M25,1)),"")</f>
        <v>Alto  - 4</v>
      </c>
      <c r="O25" s="467">
        <f>RIGHT(H25,1)*RIGHT(M25,1)</f>
        <v>4</v>
      </c>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c r="BM25" s="89"/>
      <c r="BN25" s="89"/>
      <c r="BO25" s="89"/>
      <c r="BP25" s="89"/>
      <c r="BQ25" s="89"/>
      <c r="BR25" s="89"/>
      <c r="BS25" s="89"/>
      <c r="BT25" s="89"/>
      <c r="BU25" s="89"/>
      <c r="BV25" s="89"/>
      <c r="BW25" s="89"/>
      <c r="BX25" s="89"/>
      <c r="BY25" s="89"/>
      <c r="BZ25" s="89"/>
      <c r="CA25" s="89"/>
      <c r="CB25" s="89"/>
      <c r="CC25" s="89"/>
      <c r="CD25" s="89"/>
      <c r="CE25" s="89"/>
      <c r="CF25" s="89"/>
      <c r="CG25" s="89"/>
      <c r="CH25" s="89"/>
      <c r="CI25" s="89"/>
      <c r="CJ25" s="89"/>
      <c r="CK25" s="89"/>
      <c r="CL25" s="89"/>
      <c r="CM25" s="89"/>
      <c r="CN25" s="89"/>
      <c r="CO25" s="89"/>
      <c r="CP25" s="89"/>
      <c r="CQ25" s="89"/>
      <c r="CR25" s="89"/>
      <c r="CS25" s="89"/>
      <c r="CT25" s="89"/>
      <c r="CU25" s="89"/>
      <c r="CV25" s="89"/>
      <c r="CW25" s="89"/>
      <c r="CX25" s="89"/>
      <c r="CY25" s="89"/>
      <c r="CZ25" s="89"/>
      <c r="DA25" s="89"/>
      <c r="DB25" s="89"/>
      <c r="DC25" s="89"/>
      <c r="DD25" s="89"/>
      <c r="DE25" s="89"/>
      <c r="DF25" s="89"/>
      <c r="DG25" s="89"/>
      <c r="DH25" s="89"/>
      <c r="DI25" s="89"/>
      <c r="DJ25" s="89"/>
      <c r="DK25" s="89"/>
      <c r="DL25" s="89"/>
      <c r="DM25" s="89"/>
      <c r="DN25" s="89"/>
      <c r="DO25" s="89"/>
      <c r="DP25" s="89"/>
      <c r="DQ25" s="89"/>
      <c r="DR25" s="89"/>
      <c r="DS25" s="89"/>
      <c r="DT25" s="89"/>
      <c r="DU25" s="89"/>
      <c r="DV25" s="89"/>
      <c r="DW25" s="89"/>
      <c r="DX25" s="89"/>
      <c r="DY25" s="89"/>
      <c r="DZ25" s="89"/>
      <c r="EA25" s="89"/>
      <c r="EB25" s="89"/>
      <c r="EC25" s="89"/>
      <c r="ED25" s="89"/>
      <c r="EE25" s="89"/>
      <c r="EF25" s="89"/>
      <c r="EG25" s="89"/>
      <c r="EH25" s="89"/>
      <c r="EI25" s="89"/>
      <c r="EJ25" s="89"/>
      <c r="EK25" s="89"/>
      <c r="EL25" s="89"/>
      <c r="EM25" s="89"/>
      <c r="EN25" s="89"/>
      <c r="EO25" s="89"/>
      <c r="EP25" s="89"/>
      <c r="EQ25" s="89"/>
      <c r="ER25" s="89"/>
      <c r="ES25" s="89"/>
      <c r="ET25" s="89"/>
      <c r="EU25" s="89"/>
      <c r="EV25" s="89"/>
      <c r="EW25" s="89"/>
      <c r="EX25" s="89"/>
      <c r="EY25" s="89"/>
      <c r="EZ25" s="89"/>
      <c r="FA25" s="89"/>
      <c r="FB25" s="89"/>
      <c r="FC25" s="89"/>
      <c r="FD25" s="89"/>
      <c r="FE25" s="89"/>
      <c r="FF25" s="89"/>
      <c r="FG25" s="89"/>
      <c r="FH25" s="89"/>
      <c r="FI25" s="89"/>
      <c r="FJ25" s="89"/>
      <c r="FK25" s="89"/>
      <c r="FL25" s="89"/>
      <c r="FM25" s="89"/>
      <c r="FN25" s="89"/>
      <c r="FO25" s="89"/>
      <c r="FP25" s="89"/>
      <c r="FQ25" s="89"/>
      <c r="FR25" s="89"/>
      <c r="FS25" s="89"/>
      <c r="FT25" s="89"/>
      <c r="FU25" s="89"/>
      <c r="FV25" s="89"/>
      <c r="FW25" s="89"/>
      <c r="FX25" s="89"/>
      <c r="FY25" s="89"/>
      <c r="FZ25" s="89"/>
      <c r="GA25" s="89"/>
      <c r="GB25" s="89"/>
      <c r="GC25" s="89"/>
      <c r="GD25" s="89"/>
      <c r="GE25" s="89"/>
      <c r="GF25" s="89"/>
      <c r="GG25" s="89"/>
      <c r="GH25" s="89"/>
      <c r="GI25" s="89"/>
      <c r="GJ25" s="89"/>
      <c r="GK25" s="89"/>
      <c r="GL25" s="89"/>
      <c r="GM25" s="89"/>
      <c r="GN25" s="89"/>
      <c r="GO25" s="89"/>
      <c r="GP25" s="89"/>
      <c r="GQ25" s="89"/>
      <c r="GR25" s="89"/>
      <c r="GS25" s="89"/>
      <c r="GT25" s="89"/>
      <c r="GU25" s="89"/>
      <c r="GV25" s="89"/>
      <c r="GW25" s="89"/>
      <c r="GX25" s="89"/>
      <c r="GY25" s="89"/>
      <c r="GZ25" s="89"/>
      <c r="HA25" s="89"/>
      <c r="HB25" s="89"/>
      <c r="HC25" s="89"/>
      <c r="HD25" s="89"/>
      <c r="HE25" s="89"/>
      <c r="HF25" s="89"/>
      <c r="HG25" s="89"/>
      <c r="HH25" s="89"/>
      <c r="HI25" s="89"/>
      <c r="HJ25" s="89"/>
      <c r="HK25" s="89"/>
      <c r="HL25" s="89"/>
      <c r="HM25" s="89"/>
      <c r="HN25" s="89"/>
      <c r="HO25" s="89"/>
      <c r="HP25" s="89"/>
      <c r="HQ25" s="89"/>
      <c r="HR25" s="89"/>
      <c r="HS25" s="89"/>
      <c r="HT25" s="89"/>
      <c r="HU25" s="89"/>
      <c r="HV25" s="89"/>
      <c r="HW25" s="89"/>
      <c r="HX25" s="89"/>
      <c r="HY25" s="89"/>
      <c r="HZ25" s="89"/>
      <c r="IA25" s="89"/>
      <c r="IB25" s="89"/>
      <c r="IC25" s="89"/>
      <c r="ID25" s="89"/>
      <c r="IE25" s="89"/>
      <c r="IF25" s="89"/>
      <c r="IG25" s="89"/>
      <c r="IH25" s="89"/>
      <c r="II25" s="89"/>
      <c r="IJ25" s="89"/>
      <c r="IK25" s="89"/>
      <c r="IL25" s="89"/>
      <c r="IM25" s="89"/>
      <c r="IN25" s="89"/>
      <c r="IO25" s="89"/>
      <c r="IP25" s="89"/>
      <c r="IQ25" s="89"/>
      <c r="IR25" s="89"/>
      <c r="IS25" s="89"/>
      <c r="IT25" s="89"/>
      <c r="IU25" s="89"/>
      <c r="IV25" s="89"/>
      <c r="IW25" s="89"/>
    </row>
    <row r="26" spans="1:257" s="90" customFormat="1" ht="45">
      <c r="A26" s="421"/>
      <c r="B26" s="484"/>
      <c r="C26" s="484"/>
      <c r="D26" s="277" t="s">
        <v>279</v>
      </c>
      <c r="E26" s="484"/>
      <c r="F26" s="484"/>
      <c r="G26" s="489"/>
      <c r="H26" s="490"/>
      <c r="I26" s="103" t="s">
        <v>263</v>
      </c>
      <c r="J26" s="130" t="s">
        <v>264</v>
      </c>
      <c r="K26" s="103" t="str">
        <f>IFERROR(CONCATENATE(INDEX('8- Políticas de Administración '!$B$16:$F$53,MATCH('5- Identificación de Riesgos'!J26,'8- Políticas de Administración '!$C$16:$C$54,0),1)," - ",L26),"")</f>
        <v>Mayor - 4</v>
      </c>
      <c r="L26" s="125">
        <f>IFERROR(VLOOKUP(INDEX('8- Políticas de Administración '!$B$16:$F$63,MATCH('5- Identificación de Riesgos'!J26,'8- Políticas de Administración '!$C$16:$C$64,0),1),'8- Políticas de Administración '!$B$16:$F$64,5,FALSE),"")</f>
        <v>4</v>
      </c>
      <c r="M26" s="424"/>
      <c r="N26" s="423"/>
      <c r="O26" s="468"/>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89"/>
      <c r="BM26" s="89"/>
      <c r="BN26" s="89"/>
      <c r="BO26" s="89"/>
      <c r="BP26" s="89"/>
      <c r="BQ26" s="89"/>
      <c r="BR26" s="89"/>
      <c r="BS26" s="89"/>
      <c r="BT26" s="89"/>
      <c r="BU26" s="89"/>
      <c r="BV26" s="89"/>
      <c r="BW26" s="89"/>
      <c r="BX26" s="89"/>
      <c r="BY26" s="89"/>
      <c r="BZ26" s="89"/>
      <c r="CA26" s="89"/>
      <c r="CB26" s="89"/>
      <c r="CC26" s="89"/>
      <c r="CD26" s="89"/>
      <c r="CE26" s="89"/>
      <c r="CF26" s="89"/>
      <c r="CG26" s="89"/>
      <c r="CH26" s="89"/>
      <c r="CI26" s="89"/>
      <c r="CJ26" s="89"/>
      <c r="CK26" s="89"/>
      <c r="CL26" s="89"/>
      <c r="CM26" s="89"/>
      <c r="CN26" s="89"/>
      <c r="CO26" s="89"/>
      <c r="CP26" s="89"/>
      <c r="CQ26" s="89"/>
      <c r="CR26" s="89"/>
      <c r="CS26" s="89"/>
      <c r="CT26" s="89"/>
      <c r="CU26" s="89"/>
      <c r="CV26" s="89"/>
      <c r="CW26" s="89"/>
      <c r="CX26" s="89"/>
      <c r="CY26" s="89"/>
      <c r="CZ26" s="89"/>
      <c r="DA26" s="89"/>
      <c r="DB26" s="89"/>
      <c r="DC26" s="89"/>
      <c r="DD26" s="89"/>
      <c r="DE26" s="89"/>
      <c r="DF26" s="89"/>
      <c r="DG26" s="89"/>
      <c r="DH26" s="89"/>
      <c r="DI26" s="89"/>
      <c r="DJ26" s="89"/>
      <c r="DK26" s="89"/>
      <c r="DL26" s="89"/>
      <c r="DM26" s="89"/>
      <c r="DN26" s="89"/>
      <c r="DO26" s="89"/>
      <c r="DP26" s="89"/>
      <c r="DQ26" s="89"/>
      <c r="DR26" s="89"/>
      <c r="DS26" s="89"/>
      <c r="DT26" s="89"/>
      <c r="DU26" s="89"/>
      <c r="DV26" s="89"/>
      <c r="DW26" s="89"/>
      <c r="DX26" s="89"/>
      <c r="DY26" s="89"/>
      <c r="DZ26" s="89"/>
      <c r="EA26" s="89"/>
      <c r="EB26" s="89"/>
      <c r="EC26" s="89"/>
      <c r="ED26" s="89"/>
      <c r="EE26" s="89"/>
      <c r="EF26" s="89"/>
      <c r="EG26" s="89"/>
      <c r="EH26" s="89"/>
      <c r="EI26" s="89"/>
      <c r="EJ26" s="89"/>
      <c r="EK26" s="89"/>
      <c r="EL26" s="89"/>
      <c r="EM26" s="89"/>
      <c r="EN26" s="89"/>
      <c r="EO26" s="89"/>
      <c r="EP26" s="89"/>
      <c r="EQ26" s="89"/>
      <c r="ER26" s="89"/>
      <c r="ES26" s="89"/>
      <c r="ET26" s="89"/>
      <c r="EU26" s="89"/>
      <c r="EV26" s="89"/>
      <c r="EW26" s="89"/>
      <c r="EX26" s="89"/>
      <c r="EY26" s="89"/>
      <c r="EZ26" s="89"/>
      <c r="FA26" s="89"/>
      <c r="FB26" s="89"/>
      <c r="FC26" s="89"/>
      <c r="FD26" s="89"/>
      <c r="FE26" s="89"/>
      <c r="FF26" s="89"/>
      <c r="FG26" s="89"/>
      <c r="FH26" s="89"/>
      <c r="FI26" s="89"/>
      <c r="FJ26" s="89"/>
      <c r="FK26" s="89"/>
      <c r="FL26" s="89"/>
      <c r="FM26" s="89"/>
      <c r="FN26" s="89"/>
      <c r="FO26" s="89"/>
      <c r="FP26" s="89"/>
      <c r="FQ26" s="89"/>
      <c r="FR26" s="89"/>
      <c r="FS26" s="89"/>
      <c r="FT26" s="89"/>
      <c r="FU26" s="89"/>
      <c r="FV26" s="89"/>
      <c r="FW26" s="89"/>
      <c r="FX26" s="89"/>
      <c r="FY26" s="89"/>
      <c r="FZ26" s="89"/>
      <c r="GA26" s="89"/>
      <c r="GB26" s="89"/>
      <c r="GC26" s="89"/>
      <c r="GD26" s="89"/>
      <c r="GE26" s="89"/>
      <c r="GF26" s="89"/>
      <c r="GG26" s="89"/>
      <c r="GH26" s="89"/>
      <c r="GI26" s="89"/>
      <c r="GJ26" s="89"/>
      <c r="GK26" s="89"/>
      <c r="GL26" s="89"/>
      <c r="GM26" s="89"/>
      <c r="GN26" s="89"/>
      <c r="GO26" s="89"/>
      <c r="GP26" s="89"/>
      <c r="GQ26" s="89"/>
      <c r="GR26" s="89"/>
      <c r="GS26" s="89"/>
      <c r="GT26" s="89"/>
      <c r="GU26" s="89"/>
      <c r="GV26" s="89"/>
      <c r="GW26" s="89"/>
      <c r="GX26" s="89"/>
      <c r="GY26" s="89"/>
      <c r="GZ26" s="89"/>
      <c r="HA26" s="89"/>
      <c r="HB26" s="89"/>
      <c r="HC26" s="89"/>
      <c r="HD26" s="89"/>
      <c r="HE26" s="89"/>
      <c r="HF26" s="89"/>
      <c r="HG26" s="89"/>
      <c r="HH26" s="89"/>
      <c r="HI26" s="89"/>
      <c r="HJ26" s="89"/>
      <c r="HK26" s="89"/>
      <c r="HL26" s="89"/>
      <c r="HM26" s="89"/>
      <c r="HN26" s="89"/>
      <c r="HO26" s="89"/>
      <c r="HP26" s="89"/>
      <c r="HQ26" s="89"/>
      <c r="HR26" s="89"/>
      <c r="HS26" s="89"/>
      <c r="HT26" s="89"/>
      <c r="HU26" s="89"/>
      <c r="HV26" s="89"/>
      <c r="HW26" s="89"/>
      <c r="HX26" s="89"/>
      <c r="HY26" s="89"/>
      <c r="HZ26" s="89"/>
      <c r="IA26" s="89"/>
      <c r="IB26" s="89"/>
      <c r="IC26" s="89"/>
      <c r="ID26" s="89"/>
      <c r="IE26" s="89"/>
      <c r="IF26" s="89"/>
      <c r="IG26" s="89"/>
      <c r="IH26" s="89"/>
      <c r="II26" s="89"/>
      <c r="IJ26" s="89"/>
      <c r="IK26" s="89"/>
      <c r="IL26" s="89"/>
      <c r="IM26" s="89"/>
      <c r="IN26" s="89"/>
      <c r="IO26" s="89"/>
      <c r="IP26" s="89"/>
      <c r="IQ26" s="89"/>
      <c r="IR26" s="89"/>
      <c r="IS26" s="89"/>
      <c r="IT26" s="89"/>
      <c r="IU26" s="89"/>
      <c r="IV26" s="89"/>
      <c r="IW26" s="89"/>
    </row>
    <row r="27" spans="1:257" s="90" customFormat="1" ht="51.75" customHeight="1" thickBot="1">
      <c r="A27" s="421"/>
      <c r="B27" s="484"/>
      <c r="C27" s="484"/>
      <c r="D27" s="278" t="s">
        <v>280</v>
      </c>
      <c r="E27" s="484"/>
      <c r="F27" s="484"/>
      <c r="G27" s="489"/>
      <c r="H27" s="490"/>
      <c r="I27" s="267" t="s">
        <v>263</v>
      </c>
      <c r="J27" s="268" t="s">
        <v>264</v>
      </c>
      <c r="K27" s="267" t="str">
        <f>IFERROR(CONCATENATE(INDEX('8- Políticas de Administración '!$B$16:$F$53,MATCH('5- Identificación de Riesgos'!J27,'8- Políticas de Administración '!$C$16:$C$54,0),1)," - ",L27),"")</f>
        <v>Mayor - 4</v>
      </c>
      <c r="L27" s="269">
        <f>IFERROR(VLOOKUP(INDEX('8- Políticas de Administración '!$B$16:$F$63,MATCH('5- Identificación de Riesgos'!J27,'8- Políticas de Administración '!$C$16:$C$64,0),1),'8- Políticas de Administración '!$B$16:$F$64,5,FALSE),"")</f>
        <v>4</v>
      </c>
      <c r="M27" s="424"/>
      <c r="N27" s="423"/>
      <c r="O27" s="468"/>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89"/>
      <c r="BL27" s="89"/>
      <c r="BM27" s="89"/>
      <c r="BN27" s="89"/>
      <c r="BO27" s="89"/>
      <c r="BP27" s="89"/>
      <c r="BQ27" s="89"/>
      <c r="BR27" s="89"/>
      <c r="BS27" s="89"/>
      <c r="BT27" s="89"/>
      <c r="BU27" s="89"/>
      <c r="BV27" s="89"/>
      <c r="BW27" s="89"/>
      <c r="BX27" s="89"/>
      <c r="BY27" s="89"/>
      <c r="BZ27" s="89"/>
      <c r="CA27" s="89"/>
      <c r="CB27" s="89"/>
      <c r="CC27" s="89"/>
      <c r="CD27" s="89"/>
      <c r="CE27" s="89"/>
      <c r="CF27" s="89"/>
      <c r="CG27" s="89"/>
      <c r="CH27" s="89"/>
      <c r="CI27" s="89"/>
      <c r="CJ27" s="89"/>
      <c r="CK27" s="89"/>
      <c r="CL27" s="89"/>
      <c r="CM27" s="89"/>
      <c r="CN27" s="89"/>
      <c r="CO27" s="89"/>
      <c r="CP27" s="89"/>
      <c r="CQ27" s="89"/>
      <c r="CR27" s="89"/>
      <c r="CS27" s="89"/>
      <c r="CT27" s="89"/>
      <c r="CU27" s="89"/>
      <c r="CV27" s="89"/>
      <c r="CW27" s="89"/>
      <c r="CX27" s="89"/>
      <c r="CY27" s="89"/>
      <c r="CZ27" s="89"/>
      <c r="DA27" s="89"/>
      <c r="DB27" s="89"/>
      <c r="DC27" s="89"/>
      <c r="DD27" s="89"/>
      <c r="DE27" s="89"/>
      <c r="DF27" s="89"/>
      <c r="DG27" s="89"/>
      <c r="DH27" s="89"/>
      <c r="DI27" s="89"/>
      <c r="DJ27" s="89"/>
      <c r="DK27" s="89"/>
      <c r="DL27" s="89"/>
      <c r="DM27" s="89"/>
      <c r="DN27" s="89"/>
      <c r="DO27" s="89"/>
      <c r="DP27" s="89"/>
      <c r="DQ27" s="89"/>
      <c r="DR27" s="89"/>
      <c r="DS27" s="89"/>
      <c r="DT27" s="89"/>
      <c r="DU27" s="89"/>
      <c r="DV27" s="89"/>
      <c r="DW27" s="89"/>
      <c r="DX27" s="89"/>
      <c r="DY27" s="89"/>
      <c r="DZ27" s="89"/>
      <c r="EA27" s="89"/>
      <c r="EB27" s="89"/>
      <c r="EC27" s="89"/>
      <c r="ED27" s="89"/>
      <c r="EE27" s="89"/>
      <c r="EF27" s="89"/>
      <c r="EG27" s="89"/>
      <c r="EH27" s="89"/>
      <c r="EI27" s="89"/>
      <c r="EJ27" s="89"/>
      <c r="EK27" s="89"/>
      <c r="EL27" s="89"/>
      <c r="EM27" s="89"/>
      <c r="EN27" s="89"/>
      <c r="EO27" s="89"/>
      <c r="EP27" s="89"/>
      <c r="EQ27" s="89"/>
      <c r="ER27" s="89"/>
      <c r="ES27" s="89"/>
      <c r="ET27" s="89"/>
      <c r="EU27" s="89"/>
      <c r="EV27" s="89"/>
      <c r="EW27" s="89"/>
      <c r="EX27" s="89"/>
      <c r="EY27" s="89"/>
      <c r="EZ27" s="89"/>
      <c r="FA27" s="89"/>
      <c r="FB27" s="89"/>
      <c r="FC27" s="89"/>
      <c r="FD27" s="89"/>
      <c r="FE27" s="89"/>
      <c r="FF27" s="89"/>
      <c r="FG27" s="89"/>
      <c r="FH27" s="89"/>
      <c r="FI27" s="89"/>
      <c r="FJ27" s="89"/>
      <c r="FK27" s="89"/>
      <c r="FL27" s="89"/>
      <c r="FM27" s="89"/>
      <c r="FN27" s="89"/>
      <c r="FO27" s="89"/>
      <c r="FP27" s="89"/>
      <c r="FQ27" s="89"/>
      <c r="FR27" s="89"/>
      <c r="FS27" s="89"/>
      <c r="FT27" s="89"/>
      <c r="FU27" s="89"/>
      <c r="FV27" s="89"/>
      <c r="FW27" s="89"/>
      <c r="FX27" s="89"/>
      <c r="FY27" s="89"/>
      <c r="FZ27" s="89"/>
      <c r="GA27" s="89"/>
      <c r="GB27" s="89"/>
      <c r="GC27" s="89"/>
      <c r="GD27" s="89"/>
      <c r="GE27" s="89"/>
      <c r="GF27" s="89"/>
      <c r="GG27" s="89"/>
      <c r="GH27" s="89"/>
      <c r="GI27" s="89"/>
      <c r="GJ27" s="89"/>
      <c r="GK27" s="89"/>
      <c r="GL27" s="89"/>
      <c r="GM27" s="89"/>
      <c r="GN27" s="89"/>
      <c r="GO27" s="89"/>
      <c r="GP27" s="89"/>
      <c r="GQ27" s="89"/>
      <c r="GR27" s="89"/>
      <c r="GS27" s="89"/>
      <c r="GT27" s="89"/>
      <c r="GU27" s="89"/>
      <c r="GV27" s="89"/>
      <c r="GW27" s="89"/>
      <c r="GX27" s="89"/>
      <c r="GY27" s="89"/>
      <c r="GZ27" s="89"/>
      <c r="HA27" s="89"/>
      <c r="HB27" s="89"/>
      <c r="HC27" s="89"/>
      <c r="HD27" s="89"/>
      <c r="HE27" s="89"/>
      <c r="HF27" s="89"/>
      <c r="HG27" s="89"/>
      <c r="HH27" s="89"/>
      <c r="HI27" s="89"/>
      <c r="HJ27" s="89"/>
      <c r="HK27" s="89"/>
      <c r="HL27" s="89"/>
      <c r="HM27" s="89"/>
      <c r="HN27" s="89"/>
      <c r="HO27" s="89"/>
      <c r="HP27" s="89"/>
      <c r="HQ27" s="89"/>
      <c r="HR27" s="89"/>
      <c r="HS27" s="89"/>
      <c r="HT27" s="89"/>
      <c r="HU27" s="89"/>
      <c r="HV27" s="89"/>
      <c r="HW27" s="89"/>
      <c r="HX27" s="89"/>
      <c r="HY27" s="89"/>
      <c r="HZ27" s="89"/>
      <c r="IA27" s="89"/>
      <c r="IB27" s="89"/>
      <c r="IC27" s="89"/>
      <c r="ID27" s="89"/>
      <c r="IE27" s="89"/>
      <c r="IF27" s="89"/>
      <c r="IG27" s="89"/>
      <c r="IH27" s="89"/>
      <c r="II27" s="89"/>
      <c r="IJ27" s="89"/>
      <c r="IK27" s="89"/>
      <c r="IL27" s="89"/>
      <c r="IM27" s="89"/>
      <c r="IN27" s="89"/>
      <c r="IO27" s="89"/>
      <c r="IP27" s="89"/>
      <c r="IQ27" s="89"/>
      <c r="IR27" s="89"/>
      <c r="IS27" s="89"/>
      <c r="IT27" s="89"/>
      <c r="IU27" s="89"/>
      <c r="IV27" s="89"/>
      <c r="IW27" s="89"/>
    </row>
    <row r="28" spans="1:257" s="271" customFormat="1" ht="30">
      <c r="A28" s="481">
        <v>7</v>
      </c>
      <c r="B28" s="407" t="s">
        <v>281</v>
      </c>
      <c r="C28" s="407" t="s">
        <v>282</v>
      </c>
      <c r="D28" s="275" t="s">
        <v>283</v>
      </c>
      <c r="E28" s="425">
        <v>365</v>
      </c>
      <c r="F28" s="425">
        <v>0</v>
      </c>
      <c r="G28" s="486">
        <f t="shared" ref="G28" si="3">F28/E28</f>
        <v>0</v>
      </c>
      <c r="H28" s="411" t="str">
        <f>CONCATENATE(IF(G28&lt;='8- Políticas de Administración '!$D$6,'8- Políticas de Administración '!$B$6,IF(G28&lt;='8- Políticas de Administración '!$D$7,'8- Políticas de Administración '!$B$7,IF(G28&lt;='8- Políticas de Administración '!$D$8,'8- Políticas de Administración '!$B$8,IF(G28&lt;='8- Políticas de Administración '!$D$9,'8- Políticas de Administración '!$B$9,IF(G28&lt;='8- Políticas de Administración '!$D$10,'8- Políticas de Administración '!$B$10,"Probabilidad no valida")))))," - ",VLOOKUP(IF(G28&lt;='8- Políticas de Administración '!$D$6,'8- Políticas de Administración '!$B$6,IF(G28&lt;='8- Políticas de Administración '!$D$7,'8- Políticas de Administración '!$B$7,IF(G28&lt;='8- Políticas de Administración '!$D$8,'8- Políticas de Administración '!$B$8,IF(G28&lt;='8- Políticas de Administración '!$D$9,'8- Políticas de Administración '!$B$9,IF(G28&lt;='8- Políticas de Administración '!$D$10,'8- Políticas de Administración '!$B$10,"Probabilidad no valida"))))),'8- Políticas de Administración '!$B$6:$F$10,5,FALSE))</f>
        <v>Muy Baja - 1</v>
      </c>
      <c r="I28" s="102" t="s">
        <v>260</v>
      </c>
      <c r="J28" s="115" t="s">
        <v>261</v>
      </c>
      <c r="K28" s="102" t="str">
        <f>IFERROR(CONCATENATE(INDEX('8- Políticas de Administración '!$B$16:$F$53,MATCH('5- Identificación de Riesgos'!J28,'8- Políticas de Administración '!$C$16:$C$54,0),1)," - ",L28),"")</f>
        <v>Moderado - 3</v>
      </c>
      <c r="L28" s="126">
        <f>IFERROR(VLOOKUP(INDEX('8- Políticas de Administración '!$B$16:$F$63,MATCH('5- Identificación de Riesgos'!J28,'8- Políticas de Administración '!$C$16:$C$64,0),1),'8- Políticas de Administración '!$B$16:$F$64,5,FALSE),"")</f>
        <v>3</v>
      </c>
      <c r="M28" s="459" t="str">
        <f>IFERROR(CONCATENATE(INDEX('8- Políticas de Administración '!$B$16:$F$53,MATCH(ROUND(AVERAGE(L28:L30),0),'8- Políticas de Administración '!$F$16:$F$53,0),1)," - ",ROUND(AVERAGE(L28:L30),0)),"")</f>
        <v>Mayor - 4</v>
      </c>
      <c r="N28" s="456" t="str">
        <f>IFERROR(CONCATENATE(VLOOKUP((LEFT(H28,LEN(H28)-4)&amp;LEFT(M28,LEN(M28)-4)),'9- Matriz de Calor '!$D$18:$E$42,2,0)," - ",RIGHT(H28,1)*RIGHT(M28,1)),"")</f>
        <v>Alto  - 4</v>
      </c>
      <c r="O28" s="405">
        <f>RIGHT(H28,1)*RIGHT(M28,1)</f>
        <v>4</v>
      </c>
      <c r="P28" s="270"/>
      <c r="Q28" s="418"/>
      <c r="R28" s="418"/>
      <c r="S28" s="418"/>
      <c r="T28" s="418"/>
      <c r="U28" s="418"/>
      <c r="V28" s="418"/>
      <c r="W28" s="270"/>
      <c r="X28" s="270"/>
      <c r="Y28" s="270"/>
      <c r="Z28" s="270"/>
      <c r="AA28" s="270"/>
      <c r="AB28" s="270"/>
      <c r="AC28" s="270"/>
      <c r="AD28" s="270"/>
      <c r="AE28" s="270"/>
      <c r="AF28" s="270"/>
      <c r="AG28" s="270"/>
      <c r="AH28" s="270"/>
      <c r="AI28" s="270"/>
      <c r="AJ28" s="270"/>
      <c r="AK28" s="270"/>
      <c r="AL28" s="270"/>
      <c r="AM28" s="270"/>
      <c r="AN28" s="270"/>
      <c r="AO28" s="270"/>
      <c r="AP28" s="270"/>
      <c r="AQ28" s="270"/>
      <c r="AR28" s="270"/>
      <c r="AS28" s="270"/>
      <c r="AT28" s="270"/>
      <c r="AU28" s="270"/>
      <c r="AV28" s="270"/>
      <c r="AW28" s="270"/>
      <c r="AX28" s="270"/>
      <c r="AY28" s="270"/>
      <c r="AZ28" s="270"/>
      <c r="BA28" s="270"/>
      <c r="BB28" s="270"/>
      <c r="BC28" s="270"/>
      <c r="BD28" s="270"/>
      <c r="BE28" s="270"/>
      <c r="BF28" s="270"/>
      <c r="BG28" s="270"/>
      <c r="BH28" s="270"/>
      <c r="BI28" s="270"/>
      <c r="BJ28" s="270"/>
      <c r="BK28" s="270"/>
      <c r="BL28" s="270"/>
      <c r="BM28" s="270"/>
      <c r="BN28" s="270"/>
      <c r="BO28" s="270"/>
      <c r="BP28" s="270"/>
      <c r="BQ28" s="270"/>
      <c r="BR28" s="270"/>
      <c r="BS28" s="270"/>
      <c r="BT28" s="270"/>
      <c r="BU28" s="270"/>
      <c r="BV28" s="270"/>
      <c r="BW28" s="270"/>
      <c r="BX28" s="270"/>
      <c r="BY28" s="270"/>
      <c r="BZ28" s="270"/>
      <c r="CA28" s="270"/>
      <c r="CB28" s="270"/>
      <c r="CC28" s="270"/>
      <c r="CD28" s="270"/>
      <c r="CE28" s="270"/>
      <c r="CF28" s="270"/>
      <c r="CG28" s="270"/>
      <c r="CH28" s="270"/>
      <c r="CI28" s="270"/>
      <c r="CJ28" s="270"/>
      <c r="CK28" s="270"/>
      <c r="CL28" s="270"/>
      <c r="CM28" s="270"/>
      <c r="CN28" s="270"/>
      <c r="CO28" s="270"/>
      <c r="CP28" s="270"/>
      <c r="CQ28" s="270"/>
      <c r="CR28" s="270"/>
      <c r="CS28" s="270"/>
      <c r="CT28" s="270"/>
      <c r="CU28" s="270"/>
      <c r="CV28" s="270"/>
      <c r="CW28" s="270"/>
      <c r="CX28" s="270"/>
      <c r="CY28" s="270"/>
      <c r="CZ28" s="270"/>
      <c r="DA28" s="270"/>
      <c r="DB28" s="270"/>
      <c r="DC28" s="270"/>
      <c r="DD28" s="270"/>
      <c r="DE28" s="270"/>
      <c r="DF28" s="270"/>
      <c r="DG28" s="270"/>
      <c r="DH28" s="270"/>
      <c r="DI28" s="270"/>
      <c r="DJ28" s="270"/>
      <c r="DK28" s="270"/>
      <c r="DL28" s="270"/>
      <c r="DM28" s="270"/>
      <c r="DN28" s="270"/>
      <c r="DO28" s="270"/>
      <c r="DP28" s="270"/>
      <c r="DQ28" s="270"/>
      <c r="DR28" s="270"/>
      <c r="DS28" s="270"/>
      <c r="DT28" s="270"/>
      <c r="DU28" s="270"/>
      <c r="DV28" s="270"/>
      <c r="DW28" s="270"/>
      <c r="DX28" s="270"/>
      <c r="DY28" s="270"/>
      <c r="DZ28" s="270"/>
      <c r="EA28" s="270"/>
      <c r="EB28" s="270"/>
      <c r="EC28" s="270"/>
      <c r="ED28" s="270"/>
      <c r="EE28" s="270"/>
      <c r="EF28" s="270"/>
      <c r="EG28" s="270"/>
      <c r="EH28" s="270"/>
      <c r="EI28" s="270"/>
      <c r="EJ28" s="270"/>
      <c r="EK28" s="270"/>
      <c r="EL28" s="270"/>
      <c r="EM28" s="270"/>
      <c r="EN28" s="270"/>
      <c r="EO28" s="270"/>
      <c r="EP28" s="270"/>
      <c r="EQ28" s="270"/>
      <c r="ER28" s="270"/>
      <c r="ES28" s="270"/>
      <c r="ET28" s="270"/>
      <c r="EU28" s="270"/>
      <c r="EV28" s="270"/>
      <c r="EW28" s="270"/>
      <c r="EX28" s="270"/>
      <c r="EY28" s="270"/>
      <c r="EZ28" s="270"/>
      <c r="FA28" s="270"/>
      <c r="FB28" s="270"/>
      <c r="FC28" s="270"/>
      <c r="FD28" s="270"/>
      <c r="FE28" s="270"/>
      <c r="FF28" s="270"/>
      <c r="FG28" s="270"/>
      <c r="FH28" s="270"/>
      <c r="FI28" s="270"/>
      <c r="FJ28" s="270"/>
      <c r="FK28" s="270"/>
      <c r="FL28" s="270"/>
      <c r="FM28" s="270"/>
      <c r="FN28" s="270"/>
      <c r="FO28" s="270"/>
      <c r="FP28" s="270"/>
      <c r="FQ28" s="270"/>
      <c r="FR28" s="270"/>
      <c r="FS28" s="270"/>
      <c r="FT28" s="270"/>
      <c r="FU28" s="270"/>
      <c r="FV28" s="270"/>
      <c r="FW28" s="270"/>
      <c r="FX28" s="270"/>
      <c r="FY28" s="270"/>
      <c r="FZ28" s="270"/>
      <c r="GA28" s="270"/>
      <c r="GB28" s="270"/>
      <c r="GC28" s="270"/>
      <c r="GD28" s="270"/>
      <c r="GE28" s="270"/>
      <c r="GF28" s="270"/>
      <c r="GG28" s="270"/>
      <c r="GH28" s="270"/>
      <c r="GI28" s="270"/>
      <c r="GJ28" s="270"/>
      <c r="GK28" s="270"/>
      <c r="GL28" s="270"/>
      <c r="GM28" s="270"/>
      <c r="GN28" s="270"/>
      <c r="GO28" s="270"/>
      <c r="GP28" s="270"/>
      <c r="GQ28" s="270"/>
      <c r="GR28" s="270"/>
      <c r="GS28" s="270"/>
      <c r="GT28" s="270"/>
      <c r="GU28" s="270"/>
      <c r="GV28" s="270"/>
      <c r="GW28" s="270"/>
      <c r="GX28" s="270"/>
      <c r="GY28" s="270"/>
      <c r="GZ28" s="270"/>
      <c r="HA28" s="270"/>
      <c r="HB28" s="270"/>
      <c r="HC28" s="270"/>
      <c r="HD28" s="270"/>
      <c r="HE28" s="270"/>
      <c r="HF28" s="270"/>
      <c r="HG28" s="270"/>
      <c r="HH28" s="270"/>
      <c r="HI28" s="270"/>
      <c r="HJ28" s="270"/>
      <c r="HK28" s="270"/>
      <c r="HL28" s="270"/>
      <c r="HM28" s="270"/>
      <c r="HN28" s="270"/>
      <c r="HO28" s="270"/>
      <c r="HP28" s="270"/>
      <c r="HQ28" s="270"/>
      <c r="HR28" s="270"/>
      <c r="HS28" s="270"/>
      <c r="HT28" s="270"/>
      <c r="HU28" s="270"/>
      <c r="HV28" s="270"/>
      <c r="HW28" s="270"/>
      <c r="HX28" s="270"/>
      <c r="HY28" s="270"/>
      <c r="HZ28" s="270"/>
      <c r="IA28" s="270"/>
      <c r="IB28" s="270"/>
      <c r="IC28" s="270"/>
      <c r="ID28" s="270"/>
      <c r="IE28" s="270"/>
      <c r="IF28" s="270"/>
      <c r="IG28" s="270"/>
      <c r="IH28" s="270"/>
      <c r="II28" s="270"/>
      <c r="IJ28" s="270"/>
      <c r="IK28" s="270"/>
      <c r="IL28" s="270"/>
      <c r="IM28" s="270"/>
      <c r="IN28" s="270"/>
      <c r="IO28" s="270"/>
      <c r="IP28" s="270"/>
      <c r="IQ28" s="270"/>
      <c r="IR28" s="270"/>
      <c r="IS28" s="270"/>
      <c r="IT28" s="270"/>
      <c r="IU28" s="270"/>
      <c r="IV28" s="270"/>
      <c r="IW28" s="270"/>
    </row>
    <row r="29" spans="1:257" ht="51" customHeight="1">
      <c r="A29" s="482"/>
      <c r="B29" s="484"/>
      <c r="C29" s="484"/>
      <c r="D29" s="277" t="s">
        <v>279</v>
      </c>
      <c r="E29" s="480"/>
      <c r="F29" s="480"/>
      <c r="G29" s="487"/>
      <c r="H29" s="478"/>
      <c r="I29" s="103" t="s">
        <v>263</v>
      </c>
      <c r="J29" s="130" t="s">
        <v>264</v>
      </c>
      <c r="K29" s="103" t="str">
        <f>IFERROR(CONCATENATE(INDEX('8- Políticas de Administración '!$B$16:$F$53,MATCH('5- Identificación de Riesgos'!J29,'8- Políticas de Administración '!$C$16:$C$54,0),1)," - ",L29),"")</f>
        <v>Mayor - 4</v>
      </c>
      <c r="L29" s="125">
        <f>IFERROR(VLOOKUP(INDEX('8- Políticas de Administración '!$B$16:$F$63,MATCH('5- Identificación de Riesgos'!J29,'8- Políticas de Administración '!$C$16:$C$64,0),1),'8- Políticas de Administración '!$B$16:$F$64,5,FALSE),"")</f>
        <v>4</v>
      </c>
      <c r="M29" s="460"/>
      <c r="N29" s="457"/>
      <c r="O29" s="422"/>
      <c r="Q29" s="419"/>
      <c r="R29" s="419"/>
      <c r="S29" s="419"/>
      <c r="T29" s="419"/>
      <c r="U29" s="419"/>
      <c r="V29" s="419"/>
    </row>
    <row r="30" spans="1:257" s="273" customFormat="1" ht="61.5" customHeight="1" thickBot="1">
      <c r="A30" s="483"/>
      <c r="B30" s="408"/>
      <c r="C30" s="408"/>
      <c r="D30" s="276" t="s">
        <v>284</v>
      </c>
      <c r="E30" s="485"/>
      <c r="F30" s="485"/>
      <c r="G30" s="488"/>
      <c r="H30" s="412"/>
      <c r="I30" s="104" t="s">
        <v>263</v>
      </c>
      <c r="J30" s="131" t="s">
        <v>264</v>
      </c>
      <c r="K30" s="104" t="str">
        <f>IFERROR(CONCATENATE(INDEX('8- Políticas de Administración '!$B$16:$F$53,MATCH('5- Identificación de Riesgos'!J30,'8- Políticas de Administración '!$C$16:$C$54,0),1)," - ",L30),"")</f>
        <v>Mayor - 4</v>
      </c>
      <c r="L30" s="127">
        <f>IFERROR(VLOOKUP(INDEX('8- Políticas de Administración '!$B$16:$F$63,MATCH('5- Identificación de Riesgos'!J30,'8- Políticas de Administración '!$C$16:$C$64,0),1),'8- Políticas de Administración '!$B$16:$F$64,5,FALSE),"")</f>
        <v>4</v>
      </c>
      <c r="M30" s="461"/>
      <c r="N30" s="458"/>
      <c r="O30" s="406"/>
      <c r="P30" s="272"/>
      <c r="Q30" s="420"/>
      <c r="R30" s="420"/>
      <c r="S30" s="420"/>
      <c r="T30" s="420"/>
      <c r="U30" s="420"/>
      <c r="V30" s="420"/>
      <c r="W30" s="272"/>
      <c r="X30" s="272"/>
      <c r="Y30" s="272"/>
      <c r="Z30" s="272"/>
      <c r="AA30" s="272"/>
      <c r="AB30" s="272"/>
      <c r="AC30" s="272"/>
      <c r="AD30" s="272"/>
      <c r="AE30" s="272"/>
      <c r="AF30" s="272"/>
      <c r="AG30" s="272"/>
      <c r="AH30" s="272"/>
      <c r="AI30" s="272"/>
      <c r="AJ30" s="272"/>
      <c r="AK30" s="272"/>
      <c r="AL30" s="272"/>
      <c r="AM30" s="272"/>
      <c r="AN30" s="272"/>
      <c r="AO30" s="272"/>
      <c r="AP30" s="272"/>
      <c r="AQ30" s="272"/>
      <c r="AR30" s="272"/>
      <c r="AS30" s="272"/>
      <c r="AT30" s="272"/>
      <c r="AU30" s="272"/>
      <c r="AV30" s="272"/>
      <c r="AW30" s="272"/>
      <c r="AX30" s="272"/>
      <c r="AY30" s="272"/>
      <c r="AZ30" s="272"/>
      <c r="BA30" s="272"/>
      <c r="BB30" s="272"/>
      <c r="BC30" s="272"/>
      <c r="BD30" s="272"/>
      <c r="BE30" s="272"/>
      <c r="BF30" s="272"/>
      <c r="BG30" s="272"/>
      <c r="BH30" s="272"/>
      <c r="BI30" s="272"/>
      <c r="BJ30" s="272"/>
      <c r="BK30" s="272"/>
      <c r="BL30" s="272"/>
      <c r="BM30" s="272"/>
      <c r="BN30" s="272"/>
      <c r="BO30" s="272"/>
      <c r="BP30" s="272"/>
      <c r="BQ30" s="272"/>
      <c r="BR30" s="272"/>
      <c r="BS30" s="272"/>
      <c r="BT30" s="272"/>
      <c r="BU30" s="272"/>
      <c r="BV30" s="272"/>
      <c r="BW30" s="272"/>
      <c r="BX30" s="272"/>
      <c r="BY30" s="272"/>
      <c r="BZ30" s="272"/>
      <c r="CA30" s="272"/>
      <c r="CB30" s="272"/>
      <c r="CC30" s="272"/>
      <c r="CD30" s="272"/>
      <c r="CE30" s="272"/>
      <c r="CF30" s="272"/>
      <c r="CG30" s="272"/>
      <c r="CH30" s="272"/>
      <c r="CI30" s="272"/>
      <c r="CJ30" s="272"/>
      <c r="CK30" s="272"/>
      <c r="CL30" s="272"/>
      <c r="CM30" s="272"/>
      <c r="CN30" s="272"/>
      <c r="CO30" s="272"/>
      <c r="CP30" s="272"/>
      <c r="CQ30" s="272"/>
      <c r="CR30" s="272"/>
      <c r="CS30" s="272"/>
      <c r="CT30" s="272"/>
      <c r="CU30" s="272"/>
      <c r="CV30" s="272"/>
      <c r="CW30" s="272"/>
      <c r="CX30" s="272"/>
      <c r="CY30" s="272"/>
      <c r="CZ30" s="272"/>
      <c r="DA30" s="272"/>
      <c r="DB30" s="272"/>
      <c r="DC30" s="272"/>
      <c r="DD30" s="272"/>
      <c r="DE30" s="272"/>
      <c r="DF30" s="272"/>
      <c r="DG30" s="272"/>
      <c r="DH30" s="272"/>
      <c r="DI30" s="272"/>
      <c r="DJ30" s="272"/>
      <c r="DK30" s="272"/>
      <c r="DL30" s="272"/>
      <c r="DM30" s="272"/>
      <c r="DN30" s="272"/>
      <c r="DO30" s="272"/>
      <c r="DP30" s="272"/>
      <c r="DQ30" s="272"/>
      <c r="DR30" s="272"/>
      <c r="DS30" s="272"/>
      <c r="DT30" s="272"/>
      <c r="DU30" s="272"/>
      <c r="DV30" s="272"/>
      <c r="DW30" s="272"/>
      <c r="DX30" s="272"/>
      <c r="DY30" s="272"/>
      <c r="DZ30" s="272"/>
      <c r="EA30" s="272"/>
      <c r="EB30" s="272"/>
      <c r="EC30" s="272"/>
      <c r="ED30" s="272"/>
      <c r="EE30" s="272"/>
      <c r="EF30" s="272"/>
      <c r="EG30" s="272"/>
      <c r="EH30" s="272"/>
      <c r="EI30" s="272"/>
      <c r="EJ30" s="272"/>
      <c r="EK30" s="272"/>
      <c r="EL30" s="272"/>
      <c r="EM30" s="272"/>
      <c r="EN30" s="272"/>
      <c r="EO30" s="272"/>
      <c r="EP30" s="272"/>
      <c r="EQ30" s="272"/>
      <c r="ER30" s="272"/>
      <c r="ES30" s="272"/>
      <c r="ET30" s="272"/>
      <c r="EU30" s="272"/>
      <c r="EV30" s="272"/>
      <c r="EW30" s="272"/>
      <c r="EX30" s="272"/>
      <c r="EY30" s="272"/>
      <c r="EZ30" s="272"/>
      <c r="FA30" s="272"/>
      <c r="FB30" s="272"/>
      <c r="FC30" s="272"/>
      <c r="FD30" s="272"/>
      <c r="FE30" s="272"/>
      <c r="FF30" s="272"/>
      <c r="FG30" s="272"/>
      <c r="FH30" s="272"/>
      <c r="FI30" s="272"/>
      <c r="FJ30" s="272"/>
      <c r="FK30" s="272"/>
      <c r="FL30" s="272"/>
      <c r="FM30" s="272"/>
      <c r="FN30" s="272"/>
      <c r="FO30" s="272"/>
      <c r="FP30" s="272"/>
      <c r="FQ30" s="272"/>
      <c r="FR30" s="272"/>
      <c r="FS30" s="272"/>
      <c r="FT30" s="272"/>
      <c r="FU30" s="272"/>
      <c r="FV30" s="272"/>
      <c r="FW30" s="272"/>
      <c r="FX30" s="272"/>
      <c r="FY30" s="272"/>
      <c r="FZ30" s="272"/>
      <c r="GA30" s="272"/>
      <c r="GB30" s="272"/>
      <c r="GC30" s="272"/>
      <c r="GD30" s="272"/>
      <c r="GE30" s="272"/>
      <c r="GF30" s="272"/>
      <c r="GG30" s="272"/>
      <c r="GH30" s="272"/>
      <c r="GI30" s="272"/>
      <c r="GJ30" s="272"/>
      <c r="GK30" s="272"/>
      <c r="GL30" s="272"/>
      <c r="GM30" s="272"/>
      <c r="GN30" s="272"/>
      <c r="GO30" s="272"/>
      <c r="GP30" s="272"/>
      <c r="GQ30" s="272"/>
      <c r="GR30" s="272"/>
      <c r="GS30" s="272"/>
      <c r="GT30" s="272"/>
      <c r="GU30" s="272"/>
      <c r="GV30" s="272"/>
      <c r="GW30" s="272"/>
      <c r="GX30" s="272"/>
      <c r="GY30" s="272"/>
      <c r="GZ30" s="272"/>
      <c r="HA30" s="272"/>
      <c r="HB30" s="272"/>
      <c r="HC30" s="272"/>
      <c r="HD30" s="272"/>
      <c r="HE30" s="272"/>
      <c r="HF30" s="272"/>
      <c r="HG30" s="272"/>
      <c r="HH30" s="272"/>
      <c r="HI30" s="272"/>
      <c r="HJ30" s="272"/>
      <c r="HK30" s="272"/>
      <c r="HL30" s="272"/>
      <c r="HM30" s="272"/>
      <c r="HN30" s="272"/>
      <c r="HO30" s="272"/>
      <c r="HP30" s="272"/>
      <c r="HQ30" s="272"/>
      <c r="HR30" s="272"/>
      <c r="HS30" s="272"/>
      <c r="HT30" s="272"/>
      <c r="HU30" s="272"/>
      <c r="HV30" s="272"/>
      <c r="HW30" s="272"/>
      <c r="HX30" s="272"/>
      <c r="HY30" s="272"/>
      <c r="HZ30" s="272"/>
      <c r="IA30" s="272"/>
      <c r="IB30" s="272"/>
      <c r="IC30" s="272"/>
      <c r="ID30" s="272"/>
      <c r="IE30" s="272"/>
      <c r="IF30" s="272"/>
      <c r="IG30" s="272"/>
      <c r="IH30" s="272"/>
      <c r="II30" s="272"/>
      <c r="IJ30" s="272"/>
      <c r="IK30" s="272"/>
      <c r="IL30" s="272"/>
      <c r="IM30" s="272"/>
      <c r="IN30" s="272"/>
      <c r="IO30" s="272"/>
      <c r="IP30" s="272"/>
      <c r="IQ30" s="272"/>
      <c r="IR30" s="272"/>
      <c r="IS30" s="272"/>
      <c r="IT30" s="272"/>
      <c r="IU30" s="272"/>
      <c r="IV30" s="272"/>
      <c r="IW30" s="272"/>
    </row>
  </sheetData>
  <mergeCells count="93">
    <mergeCell ref="A17:A19"/>
    <mergeCell ref="B17:B19"/>
    <mergeCell ref="C17:C19"/>
    <mergeCell ref="E17:E19"/>
    <mergeCell ref="F17:F19"/>
    <mergeCell ref="G20:G24"/>
    <mergeCell ref="B20:B24"/>
    <mergeCell ref="C20:C24"/>
    <mergeCell ref="H17:H19"/>
    <mergeCell ref="M17:M19"/>
    <mergeCell ref="G17:G19"/>
    <mergeCell ref="E10:E12"/>
    <mergeCell ref="N10:N12"/>
    <mergeCell ref="M10:M12"/>
    <mergeCell ref="A28:A30"/>
    <mergeCell ref="B28:B30"/>
    <mergeCell ref="C28:C30"/>
    <mergeCell ref="E28:E30"/>
    <mergeCell ref="F28:F30"/>
    <mergeCell ref="G28:G30"/>
    <mergeCell ref="H28:H30"/>
    <mergeCell ref="B25:B27"/>
    <mergeCell ref="C25:C27"/>
    <mergeCell ref="E25:E27"/>
    <mergeCell ref="G25:G27"/>
    <mergeCell ref="H25:H27"/>
    <mergeCell ref="F25:F27"/>
    <mergeCell ref="M8:M9"/>
    <mergeCell ref="M13:M14"/>
    <mergeCell ref="O10:O12"/>
    <mergeCell ref="F10:F12"/>
    <mergeCell ref="G10:G12"/>
    <mergeCell ref="H10:H12"/>
    <mergeCell ref="O13:O14"/>
    <mergeCell ref="M25:M27"/>
    <mergeCell ref="N25:N27"/>
    <mergeCell ref="N13:N14"/>
    <mergeCell ref="O20:O24"/>
    <mergeCell ref="N17:N19"/>
    <mergeCell ref="E8:E9"/>
    <mergeCell ref="D4:N4"/>
    <mergeCell ref="D5:N5"/>
    <mergeCell ref="H8:H9"/>
    <mergeCell ref="E7:H7"/>
    <mergeCell ref="D7:D9"/>
    <mergeCell ref="L8:L9"/>
    <mergeCell ref="D6:N6"/>
    <mergeCell ref="F8:F9"/>
    <mergeCell ref="I8:I9"/>
    <mergeCell ref="G8:G9"/>
    <mergeCell ref="N7:O7"/>
    <mergeCell ref="K8:K9"/>
    <mergeCell ref="I7:M7"/>
    <mergeCell ref="O8:O9"/>
    <mergeCell ref="N8:N9"/>
    <mergeCell ref="B13:B14"/>
    <mergeCell ref="A1:C2"/>
    <mergeCell ref="A4:C4"/>
    <mergeCell ref="A8:A9"/>
    <mergeCell ref="B8:B9"/>
    <mergeCell ref="A5:C5"/>
    <mergeCell ref="A6:C6"/>
    <mergeCell ref="A13:A14"/>
    <mergeCell ref="C13:C14"/>
    <mergeCell ref="A10:A12"/>
    <mergeCell ref="C10:C12"/>
    <mergeCell ref="B10:B12"/>
    <mergeCell ref="E13:E14"/>
    <mergeCell ref="F13:F14"/>
    <mergeCell ref="G13:G14"/>
    <mergeCell ref="H13:H14"/>
    <mergeCell ref="G15:G16"/>
    <mergeCell ref="N15:N16"/>
    <mergeCell ref="C15:C16"/>
    <mergeCell ref="Q20:V24"/>
    <mergeCell ref="Q28:V30"/>
    <mergeCell ref="A25:A27"/>
    <mergeCell ref="O28:O30"/>
    <mergeCell ref="N20:N24"/>
    <mergeCell ref="M20:M24"/>
    <mergeCell ref="F15:F16"/>
    <mergeCell ref="N28:N30"/>
    <mergeCell ref="M28:M30"/>
    <mergeCell ref="O25:O27"/>
    <mergeCell ref="F20:F24"/>
    <mergeCell ref="A20:A24"/>
    <mergeCell ref="E20:E24"/>
    <mergeCell ref="H20:H24"/>
    <mergeCell ref="A15:A16"/>
    <mergeCell ref="E15:E16"/>
    <mergeCell ref="B15:B16"/>
    <mergeCell ref="H15:H16"/>
    <mergeCell ref="M15:M16"/>
  </mergeCells>
  <conditionalFormatting sqref="D10:D12">
    <cfRule type="containsText" dxfId="853" priority="103" operator="containsText" text="4- Bajo">
      <formula>NOT(ISERROR(SEARCH("4- Bajo",D10)))</formula>
    </cfRule>
    <cfRule type="containsText" dxfId="852" priority="102" operator="containsText" text="3- Bajo">
      <formula>NOT(ISERROR(SEARCH("3- Bajo",D10)))</formula>
    </cfRule>
    <cfRule type="containsText" dxfId="851" priority="101" operator="containsText" text="4- Moderado">
      <formula>NOT(ISERROR(SEARCH("4- Moderado",D10)))</formula>
    </cfRule>
    <cfRule type="containsText" dxfId="850" priority="100" operator="containsText" text="6- Moderado">
      <formula>NOT(ISERROR(SEARCH("6- Moderado",D10)))</formula>
    </cfRule>
    <cfRule type="containsText" dxfId="849" priority="99" operator="containsText" text="3- Moderado">
      <formula>NOT(ISERROR(SEARCH("3- Moderado",D10)))</formula>
    </cfRule>
    <cfRule type="containsText" dxfId="848" priority="104" operator="containsText" text="1- Bajo">
      <formula>NOT(ISERROR(SEARCH("1- Bajo",D10)))</formula>
    </cfRule>
  </conditionalFormatting>
  <conditionalFormatting sqref="D13:D15 D17:D20">
    <cfRule type="containsText" dxfId="847" priority="372" operator="containsText" text="3- Bajo">
      <formula>NOT(ISERROR(SEARCH("3- Bajo",D13)))</formula>
    </cfRule>
    <cfRule type="containsText" dxfId="846" priority="373" operator="containsText" text="4- Bajo">
      <formula>NOT(ISERROR(SEARCH("4- Bajo",D13)))</formula>
    </cfRule>
    <cfRule type="containsText" dxfId="845" priority="371" operator="containsText" text="4- Moderado">
      <formula>NOT(ISERROR(SEARCH("4- Moderado",D13)))</formula>
    </cfRule>
    <cfRule type="containsText" dxfId="844" priority="370" operator="containsText" text="6- Moderado">
      <formula>NOT(ISERROR(SEARCH("6- Moderado",D13)))</formula>
    </cfRule>
    <cfRule type="containsText" dxfId="843" priority="374" operator="containsText" text="1- Bajo">
      <formula>NOT(ISERROR(SEARCH("1- Bajo",D13)))</formula>
    </cfRule>
    <cfRule type="containsText" dxfId="842" priority="369" operator="containsText" text="3- Moderado">
      <formula>NOT(ISERROR(SEARCH("3- Moderado",D13)))</formula>
    </cfRule>
  </conditionalFormatting>
  <conditionalFormatting sqref="D13:D15">
    <cfRule type="containsText" dxfId="841" priority="357" operator="containsText" text="3- Moderado">
      <formula>NOT(ISERROR(SEARCH("3- Moderado",D13)))</formula>
    </cfRule>
    <cfRule type="containsText" dxfId="840" priority="358" operator="containsText" text="6- Moderado">
      <formula>NOT(ISERROR(SEARCH("6- Moderado",D13)))</formula>
    </cfRule>
    <cfRule type="containsText" dxfId="839" priority="359" operator="containsText" text="4- Moderado">
      <formula>NOT(ISERROR(SEARCH("4- Moderado",D13)))</formula>
    </cfRule>
    <cfRule type="containsText" dxfId="838" priority="360" operator="containsText" text="3- Bajo">
      <formula>NOT(ISERROR(SEARCH("3- Bajo",D13)))</formula>
    </cfRule>
    <cfRule type="containsText" dxfId="837" priority="361" operator="containsText" text="4- Bajo">
      <formula>NOT(ISERROR(SEARCH("4- Bajo",D13)))</formula>
    </cfRule>
    <cfRule type="containsText" dxfId="836" priority="362" operator="containsText" text="1- Bajo">
      <formula>NOT(ISERROR(SEARCH("1- Bajo",D13)))</formula>
    </cfRule>
  </conditionalFormatting>
  <conditionalFormatting sqref="D14:D15">
    <cfRule type="containsText" dxfId="835" priority="321" operator="containsText" text="3- Moderado">
      <formula>NOT(ISERROR(SEARCH("3- Moderado",D14)))</formula>
    </cfRule>
    <cfRule type="containsText" dxfId="834" priority="324" operator="containsText" text="3- Bajo">
      <formula>NOT(ISERROR(SEARCH("3- Bajo",D14)))</formula>
    </cfRule>
    <cfRule type="containsText" dxfId="833" priority="326" operator="containsText" text="1- Bajo">
      <formula>NOT(ISERROR(SEARCH("1- Bajo",D14)))</formula>
    </cfRule>
    <cfRule type="containsText" dxfId="832" priority="325" operator="containsText" text="4- Bajo">
      <formula>NOT(ISERROR(SEARCH("4- Bajo",D14)))</formula>
    </cfRule>
    <cfRule type="containsText" dxfId="831" priority="323" operator="containsText" text="4- Moderado">
      <formula>NOT(ISERROR(SEARCH("4- Moderado",D14)))</formula>
    </cfRule>
    <cfRule type="containsText" dxfId="830" priority="322" operator="containsText" text="6- Moderado">
      <formula>NOT(ISERROR(SEARCH("6- Moderado",D14)))</formula>
    </cfRule>
  </conditionalFormatting>
  <conditionalFormatting sqref="D14:D22">
    <cfRule type="containsText" dxfId="829" priority="32" operator="containsText" text="3- Bajo">
      <formula>NOT(ISERROR(SEARCH("3- Bajo",D14)))</formula>
    </cfRule>
    <cfRule type="containsText" dxfId="828" priority="33" operator="containsText" text="4- Bajo">
      <formula>NOT(ISERROR(SEARCH("4- Bajo",D14)))</formula>
    </cfRule>
    <cfRule type="containsText" dxfId="827" priority="29" operator="containsText" text="3- Moderado">
      <formula>NOT(ISERROR(SEARCH("3- Moderado",D14)))</formula>
    </cfRule>
    <cfRule type="containsText" dxfId="826" priority="30" operator="containsText" text="6- Moderado">
      <formula>NOT(ISERROR(SEARCH("6- Moderado",D14)))</formula>
    </cfRule>
    <cfRule type="containsText" dxfId="825" priority="31" operator="containsText" text="4- Moderado">
      <formula>NOT(ISERROR(SEARCH("4- Moderado",D14)))</formula>
    </cfRule>
    <cfRule type="containsText" dxfId="824" priority="34" operator="containsText" text="1- Bajo">
      <formula>NOT(ISERROR(SEARCH("1- Bajo",D14)))</formula>
    </cfRule>
  </conditionalFormatting>
  <conditionalFormatting sqref="H10">
    <cfRule type="cellIs" dxfId="823" priority="1139" operator="between">
      <formula>1</formula>
      <formula>2</formula>
    </cfRule>
    <cfRule type="containsText" dxfId="820" priority="1136" operator="containsText" text="Muy baja">
      <formula>NOT(ISERROR(SEARCH("Muy baja",H10)))</formula>
    </cfRule>
    <cfRule type="containsText" dxfId="819" priority="1135" operator="containsText" text="Baja">
      <formula>NOT(ISERROR(SEARCH("Baja",H10)))</formula>
    </cfRule>
    <cfRule type="containsText" dxfId="818" priority="1134" operator="containsText" text="Media">
      <formula>NOT(ISERROR(SEARCH("Media",H10)))</formula>
    </cfRule>
    <cfRule type="containsText" dxfId="817" priority="1133" operator="containsText" text="Alta">
      <formula>NOT(ISERROR(SEARCH("Alta",H10)))</formula>
    </cfRule>
    <cfRule type="containsText" dxfId="816" priority="1131" operator="containsText" text="Muy Baja'Tabla probabilidad'!">
      <formula>NOT(ISERROR(SEARCH("Muy Baja'Tabla probabilidad'!",H10)))</formula>
    </cfRule>
    <cfRule type="containsText" dxfId="815" priority="1130" operator="containsText" text="Muy Baja">
      <formula>NOT(ISERROR(SEARCH("Muy Baja",H10)))</formula>
    </cfRule>
    <cfRule type="containsText" dxfId="814" priority="1129" operator="containsText" text="Muy Baja">
      <formula>NOT(ISERROR(SEARCH("Muy Baja",H10)))</formula>
    </cfRule>
    <cfRule type="containsText" dxfId="813" priority="1128" operator="containsText" text="Muy Baja">
      <formula>NOT(ISERROR(SEARCH("Muy Baja",H10)))</formula>
    </cfRule>
    <cfRule type="containsText" dxfId="812" priority="1127" operator="containsText" text="Baja">
      <formula>NOT(ISERROR(SEARCH("Baja",H10)))</formula>
    </cfRule>
    <cfRule type="containsText" dxfId="811" priority="1126" operator="containsText" text="Muy Baja">
      <formula>NOT(ISERROR(SEARCH("Muy Baja",H10)))</formula>
    </cfRule>
    <cfRule type="containsText" dxfId="810" priority="1125" operator="containsText" text="Media">
      <formula>NOT(ISERROR(SEARCH("Media",H10)))</formula>
    </cfRule>
    <cfRule type="containsText" dxfId="809" priority="1124" operator="containsText" text="Media">
      <formula>NOT(ISERROR(SEARCH("Media",H10)))</formula>
    </cfRule>
    <cfRule type="containsText" dxfId="808" priority="1123" operator="containsText" text="Media">
      <formula>NOT(ISERROR(SEARCH("Media",H10)))</formula>
    </cfRule>
    <cfRule type="containsText" dxfId="807" priority="1122" operator="containsText" text="Alta">
      <formula>NOT(ISERROR(SEARCH("Alta",H10)))</formula>
    </cfRule>
    <cfRule type="containsText" dxfId="806" priority="1120" operator="containsText" text="Muy Alta">
      <formula>NOT(ISERROR(SEARCH("Muy Alta",H10)))</formula>
    </cfRule>
    <cfRule type="containsText" dxfId="805" priority="1119" operator="containsText" text="Baja">
      <formula>NOT(ISERROR(SEARCH("Baja",H10)))</formula>
    </cfRule>
    <cfRule type="containsText" dxfId="804" priority="1118" operator="containsText" text="Muy Baja">
      <formula>NOT(ISERROR(SEARCH("Muy Baja",H10)))</formula>
    </cfRule>
    <cfRule type="containsText" dxfId="803" priority="1132" operator="containsText" text="Muy bajo">
      <formula>NOT(ISERROR(SEARCH("Muy bajo",H10)))</formula>
    </cfRule>
    <cfRule type="cellIs" dxfId="802" priority="1140" operator="between">
      <formula>0</formula>
      <formula>2</formula>
    </cfRule>
  </conditionalFormatting>
  <conditionalFormatting sqref="H13">
    <cfRule type="containsText" dxfId="801" priority="850" operator="containsText" text="Muy baja">
      <formula>NOT(ISERROR(SEARCH("Muy baja",H13)))</formula>
    </cfRule>
    <cfRule type="containsText" dxfId="800" priority="832" operator="containsText" text="Muy Baja">
      <formula>NOT(ISERROR(SEARCH("Muy Baja",H13)))</formula>
    </cfRule>
    <cfRule type="cellIs" dxfId="799" priority="854" operator="between">
      <formula>0</formula>
      <formula>2</formula>
    </cfRule>
    <cfRule type="containsText" dxfId="797" priority="848" operator="containsText" text="Media">
      <formula>NOT(ISERROR(SEARCH("Media",H13)))</formula>
    </cfRule>
    <cfRule type="containsText" dxfId="796" priority="847" operator="containsText" text="Alta">
      <formula>NOT(ISERROR(SEARCH("Alta",H13)))</formula>
    </cfRule>
    <cfRule type="containsText" dxfId="795" priority="846" operator="containsText" text="Muy bajo">
      <formula>NOT(ISERROR(SEARCH("Muy bajo",H13)))</formula>
    </cfRule>
    <cfRule type="containsText" dxfId="794" priority="845" operator="containsText" text="Muy Baja'Tabla probabilidad'!">
      <formula>NOT(ISERROR(SEARCH("Muy Baja'Tabla probabilidad'!",H13)))</formula>
    </cfRule>
    <cfRule type="containsText" dxfId="793" priority="844" operator="containsText" text="Muy Baja">
      <formula>NOT(ISERROR(SEARCH("Muy Baja",H13)))</formula>
    </cfRule>
    <cfRule type="containsText" dxfId="792" priority="843" operator="containsText" text="Muy Baja">
      <formula>NOT(ISERROR(SEARCH("Muy Baja",H13)))</formula>
    </cfRule>
    <cfRule type="containsText" dxfId="791" priority="842" operator="containsText" text="Muy Baja">
      <formula>NOT(ISERROR(SEARCH("Muy Baja",H13)))</formula>
    </cfRule>
    <cfRule type="containsText" dxfId="790" priority="841" operator="containsText" text="Baja">
      <formula>NOT(ISERROR(SEARCH("Baja",H13)))</formula>
    </cfRule>
    <cfRule type="containsText" dxfId="789" priority="849" operator="containsText" text="Baja">
      <formula>NOT(ISERROR(SEARCH("Baja",H13)))</formula>
    </cfRule>
    <cfRule type="containsText" dxfId="788" priority="839" operator="containsText" text="Media">
      <formula>NOT(ISERROR(SEARCH("Media",H13)))</formula>
    </cfRule>
    <cfRule type="containsText" dxfId="787" priority="838" operator="containsText" text="Media">
      <formula>NOT(ISERROR(SEARCH("Media",H13)))</formula>
    </cfRule>
    <cfRule type="containsText" dxfId="786" priority="837" operator="containsText" text="Media">
      <formula>NOT(ISERROR(SEARCH("Media",H13)))</formula>
    </cfRule>
    <cfRule type="containsText" dxfId="785" priority="836" operator="containsText" text="Alta">
      <formula>NOT(ISERROR(SEARCH("Alta",H13)))</formula>
    </cfRule>
    <cfRule type="containsText" dxfId="784" priority="834" operator="containsText" text="Muy Alta">
      <formula>NOT(ISERROR(SEARCH("Muy Alta",H13)))</formula>
    </cfRule>
    <cfRule type="containsText" dxfId="783" priority="833" operator="containsText" text="Baja">
      <formula>NOT(ISERROR(SEARCH("Baja",H13)))</formula>
    </cfRule>
    <cfRule type="cellIs" dxfId="781" priority="853" operator="between">
      <formula>1</formula>
      <formula>2</formula>
    </cfRule>
    <cfRule type="containsText" dxfId="780" priority="840" operator="containsText" text="Muy Baja">
      <formula>NOT(ISERROR(SEARCH("Muy Baja",H13)))</formula>
    </cfRule>
  </conditionalFormatting>
  <conditionalFormatting sqref="H15">
    <cfRule type="containsText" dxfId="779" priority="49" operator="containsText" text="Alta">
      <formula>NOT(ISERROR(SEARCH("Alta",H15)))</formula>
    </cfRule>
    <cfRule type="containsText" dxfId="778" priority="35" operator="containsText" text="Muy Baja">
      <formula>NOT(ISERROR(SEARCH("Muy Baja",H15)))</formula>
    </cfRule>
    <cfRule type="containsText" dxfId="777" priority="36" operator="containsText" text="Baja">
      <formula>NOT(ISERROR(SEARCH("Baja",H15)))</formula>
    </cfRule>
    <cfRule type="containsText" dxfId="776" priority="37" operator="containsText" text="Muy Alta">
      <formula>NOT(ISERROR(SEARCH("Muy Alta",H15)))</formula>
    </cfRule>
    <cfRule type="containsText" dxfId="775" priority="38" operator="containsText" text="Alta">
      <formula>NOT(ISERROR(SEARCH("Alta",H15)))</formula>
    </cfRule>
    <cfRule type="containsText" dxfId="774" priority="39" operator="containsText" text="Media">
      <formula>NOT(ISERROR(SEARCH("Media",H15)))</formula>
    </cfRule>
    <cfRule type="containsText" dxfId="773" priority="40" operator="containsText" text="Media">
      <formula>NOT(ISERROR(SEARCH("Media",H15)))</formula>
    </cfRule>
    <cfRule type="containsText" dxfId="772" priority="41" operator="containsText" text="Media">
      <formula>NOT(ISERROR(SEARCH("Media",H15)))</formula>
    </cfRule>
    <cfRule type="containsText" dxfId="771" priority="42" operator="containsText" text="Muy Baja">
      <formula>NOT(ISERROR(SEARCH("Muy Baja",H15)))</formula>
    </cfRule>
    <cfRule type="containsText" dxfId="770" priority="43" operator="containsText" text="Baja">
      <formula>NOT(ISERROR(SEARCH("Baja",H15)))</formula>
    </cfRule>
    <cfRule type="containsText" dxfId="769" priority="44" operator="containsText" text="Muy Baja">
      <formula>NOT(ISERROR(SEARCH("Muy Baja",H15)))</formula>
    </cfRule>
    <cfRule type="containsText" dxfId="768" priority="45" operator="containsText" text="Muy Baja">
      <formula>NOT(ISERROR(SEARCH("Muy Baja",H15)))</formula>
    </cfRule>
    <cfRule type="containsText" dxfId="767" priority="46" operator="containsText" text="Muy Baja">
      <formula>NOT(ISERROR(SEARCH("Muy Baja",H15)))</formula>
    </cfRule>
    <cfRule type="containsText" dxfId="766" priority="47" operator="containsText" text="Muy Baja'Tabla probabilidad'!">
      <formula>NOT(ISERROR(SEARCH("Muy Baja'Tabla probabilidad'!",H15)))</formula>
    </cfRule>
    <cfRule type="containsText" dxfId="765" priority="48" operator="containsText" text="Muy bajo">
      <formula>NOT(ISERROR(SEARCH("Muy bajo",H15)))</formula>
    </cfRule>
    <cfRule type="containsText" dxfId="764" priority="50" operator="containsText" text="Media">
      <formula>NOT(ISERROR(SEARCH("Media",H15)))</formula>
    </cfRule>
    <cfRule type="containsText" dxfId="763" priority="51" operator="containsText" text="Baja">
      <formula>NOT(ISERROR(SEARCH("Baja",H15)))</formula>
    </cfRule>
    <cfRule type="containsText" dxfId="762" priority="52" operator="containsText" text="Muy baja">
      <formula>NOT(ISERROR(SEARCH("Muy baja",H15)))</formula>
    </cfRule>
    <cfRule type="cellIs" dxfId="759" priority="55" operator="between">
      <formula>1</formula>
      <formula>2</formula>
    </cfRule>
    <cfRule type="cellIs" dxfId="758" priority="56" operator="between">
      <formula>0</formula>
      <formula>2</formula>
    </cfRule>
  </conditionalFormatting>
  <conditionalFormatting sqref="H17:H18">
    <cfRule type="containsText" dxfId="757" priority="12" operator="containsText" text="Media">
      <formula>NOT(ISERROR(SEARCH("Media",H17)))</formula>
    </cfRule>
    <cfRule type="containsText" dxfId="756" priority="8" operator="containsText" text="Baja">
      <formula>NOT(ISERROR(SEARCH("Baja",H17)))</formula>
    </cfRule>
    <cfRule type="containsText" dxfId="755" priority="9" operator="containsText" text="Muy Alta">
      <formula>NOT(ISERROR(SEARCH("Muy Alta",H17)))</formula>
    </cfRule>
    <cfRule type="containsText" dxfId="754" priority="10" operator="containsText" text="Alta">
      <formula>NOT(ISERROR(SEARCH("Alta",H17)))</formula>
    </cfRule>
    <cfRule type="containsText" dxfId="753" priority="11" operator="containsText" text="Media">
      <formula>NOT(ISERROR(SEARCH("Media",H17)))</formula>
    </cfRule>
    <cfRule type="containsText" dxfId="752" priority="7" operator="containsText" text="Muy Baja">
      <formula>NOT(ISERROR(SEARCH("Muy Baja",H17)))</formula>
    </cfRule>
    <cfRule type="containsText" dxfId="751" priority="13" operator="containsText" text="Media">
      <formula>NOT(ISERROR(SEARCH("Media",H17)))</formula>
    </cfRule>
    <cfRule type="cellIs" dxfId="750" priority="28" operator="between">
      <formula>0</formula>
      <formula>2</formula>
    </cfRule>
    <cfRule type="containsText" dxfId="748" priority="15" operator="containsText" text="Baja">
      <formula>NOT(ISERROR(SEARCH("Baja",H17)))</formula>
    </cfRule>
    <cfRule type="containsText" dxfId="747" priority="16" operator="containsText" text="Muy Baja">
      <formula>NOT(ISERROR(SEARCH("Muy Baja",H17)))</formula>
    </cfRule>
    <cfRule type="containsText" dxfId="746" priority="17" operator="containsText" text="Muy Baja">
      <formula>NOT(ISERROR(SEARCH("Muy Baja",H17)))</formula>
    </cfRule>
    <cfRule type="containsText" dxfId="745" priority="18" operator="containsText" text="Muy Baja">
      <formula>NOT(ISERROR(SEARCH("Muy Baja",H17)))</formula>
    </cfRule>
    <cfRule type="containsText" dxfId="744" priority="19" operator="containsText" text="Muy Baja'Tabla probabilidad'!">
      <formula>NOT(ISERROR(SEARCH("Muy Baja'Tabla probabilidad'!",H17)))</formula>
    </cfRule>
    <cfRule type="containsText" dxfId="743" priority="20" operator="containsText" text="Muy bajo">
      <formula>NOT(ISERROR(SEARCH("Muy bajo",H17)))</formula>
    </cfRule>
    <cfRule type="containsText" dxfId="742" priority="21" operator="containsText" text="Alta">
      <formula>NOT(ISERROR(SEARCH("Alta",H17)))</formula>
    </cfRule>
    <cfRule type="containsText" dxfId="741" priority="22" operator="containsText" text="Media">
      <formula>NOT(ISERROR(SEARCH("Media",H17)))</formula>
    </cfRule>
    <cfRule type="containsText" dxfId="740" priority="23" operator="containsText" text="Baja">
      <formula>NOT(ISERROR(SEARCH("Baja",H17)))</formula>
    </cfRule>
    <cfRule type="containsText" dxfId="739" priority="14" operator="containsText" text="Muy Baja">
      <formula>NOT(ISERROR(SEARCH("Muy Baja",H17)))</formula>
    </cfRule>
    <cfRule type="containsText" dxfId="738" priority="24" operator="containsText" text="Muy baja">
      <formula>NOT(ISERROR(SEARCH("Muy baja",H17)))</formula>
    </cfRule>
    <cfRule type="cellIs" dxfId="736" priority="27" operator="between">
      <formula>1</formula>
      <formula>2</formula>
    </cfRule>
  </conditionalFormatting>
  <conditionalFormatting sqref="H20">
    <cfRule type="containsText" dxfId="735" priority="73" operator="containsText" text="Muy Baja">
      <formula>NOT(ISERROR(SEARCH("Muy Baja",H20)))</formula>
    </cfRule>
    <cfRule type="containsText" dxfId="734" priority="74" operator="containsText" text="Baja">
      <formula>NOT(ISERROR(SEARCH("Baja",H20)))</formula>
    </cfRule>
    <cfRule type="cellIs" dxfId="733" priority="92" operator="between">
      <formula>0</formula>
      <formula>2</formula>
    </cfRule>
    <cfRule type="containsText" dxfId="732" priority="75" operator="containsText" text="Muy Alta">
      <formula>NOT(ISERROR(SEARCH("Muy Alta",H20)))</formula>
    </cfRule>
    <cfRule type="containsText" dxfId="731" priority="76" operator="containsText" text="Alta">
      <formula>NOT(ISERROR(SEARCH("Alta",H20)))</formula>
    </cfRule>
    <cfRule type="containsText" dxfId="730" priority="78" operator="containsText" text="Media">
      <formula>NOT(ISERROR(SEARCH("Media",H20)))</formula>
    </cfRule>
    <cfRule type="cellIs" dxfId="729" priority="91" operator="between">
      <formula>1</formula>
      <formula>2</formula>
    </cfRule>
    <cfRule type="containsText" dxfId="728" priority="90" operator="containsText" text="Muy baja">
      <formula>NOT(ISERROR(SEARCH("Muy baja",H20)))</formula>
    </cfRule>
    <cfRule type="containsText" dxfId="727" priority="89" operator="containsText" text="Baja">
      <formula>NOT(ISERROR(SEARCH("Baja",H20)))</formula>
    </cfRule>
    <cfRule type="containsText" dxfId="726" priority="88" operator="containsText" text="Media">
      <formula>NOT(ISERROR(SEARCH("Media",H20)))</formula>
    </cfRule>
    <cfRule type="containsText" dxfId="725" priority="79" operator="containsText" text="Media">
      <formula>NOT(ISERROR(SEARCH("Media",H20)))</formula>
    </cfRule>
    <cfRule type="containsText" dxfId="724" priority="86" operator="containsText" text="Muy bajo">
      <formula>NOT(ISERROR(SEARCH("Muy bajo",H20)))</formula>
    </cfRule>
    <cfRule type="containsText" dxfId="723" priority="85" operator="containsText" text="Muy Baja'Tabla probabilidad'!">
      <formula>NOT(ISERROR(SEARCH("Muy Baja'Tabla probabilidad'!",H20)))</formula>
    </cfRule>
    <cfRule type="containsText" dxfId="722" priority="84" operator="containsText" text="Muy Baja">
      <formula>NOT(ISERROR(SEARCH("Muy Baja",H20)))</formula>
    </cfRule>
    <cfRule type="containsText" dxfId="721" priority="83" operator="containsText" text="Muy Baja">
      <formula>NOT(ISERROR(SEARCH("Muy Baja",H20)))</formula>
    </cfRule>
    <cfRule type="containsText" dxfId="720" priority="82" operator="containsText" text="Muy Baja">
      <formula>NOT(ISERROR(SEARCH("Muy Baja",H20)))</formula>
    </cfRule>
    <cfRule type="containsText" dxfId="719" priority="81" operator="containsText" text="Baja">
      <formula>NOT(ISERROR(SEARCH("Baja",H20)))</formula>
    </cfRule>
    <cfRule type="containsText" dxfId="718" priority="80" operator="containsText" text="Muy Baja">
      <formula>NOT(ISERROR(SEARCH("Muy Baja",H20)))</formula>
    </cfRule>
    <cfRule type="containsText" dxfId="717" priority="87" operator="containsText" text="Alta">
      <formula>NOT(ISERROR(SEARCH("Alta",H20)))</formula>
    </cfRule>
    <cfRule type="containsText" dxfId="716" priority="77" operator="containsText" text="Media">
      <formula>NOT(ISERROR(SEARCH("Media",H20)))</formula>
    </cfRule>
  </conditionalFormatting>
  <conditionalFormatting sqref="H25">
    <cfRule type="containsText" dxfId="715" priority="584" operator="containsText" text="Media">
      <formula>NOT(ISERROR(SEARCH("Media",H25)))</formula>
    </cfRule>
    <cfRule type="containsText" dxfId="714" priority="583" operator="containsText" text="Media">
      <formula>NOT(ISERROR(SEARCH("Media",H25)))</formula>
    </cfRule>
    <cfRule type="containsText" dxfId="713" priority="582" operator="containsText" text="Media">
      <formula>NOT(ISERROR(SEARCH("Media",H25)))</formula>
    </cfRule>
    <cfRule type="containsText" dxfId="712" priority="579" operator="containsText" text="Muy Alta">
      <formula>NOT(ISERROR(SEARCH("Muy Alta",H25)))</formula>
    </cfRule>
    <cfRule type="containsText" dxfId="711" priority="578" operator="containsText" text="Baja">
      <formula>NOT(ISERROR(SEARCH("Baja",H25)))</formula>
    </cfRule>
    <cfRule type="containsText" dxfId="710" priority="577" operator="containsText" text="Muy Baja">
      <formula>NOT(ISERROR(SEARCH("Muy Baja",H25)))</formula>
    </cfRule>
    <cfRule type="containsText" dxfId="709" priority="581" operator="containsText" text="Alta">
      <formula>NOT(ISERROR(SEARCH("Alta",H25)))</formula>
    </cfRule>
    <cfRule type="containsText" dxfId="708" priority="586" operator="containsText" text="Baja">
      <formula>NOT(ISERROR(SEARCH("Baja",H25)))</formula>
    </cfRule>
    <cfRule type="containsText" dxfId="707" priority="587" operator="containsText" text="Muy Baja">
      <formula>NOT(ISERROR(SEARCH("Muy Baja",H25)))</formula>
    </cfRule>
    <cfRule type="containsText" dxfId="706" priority="588" operator="containsText" text="Muy Baja">
      <formula>NOT(ISERROR(SEARCH("Muy Baja",H25)))</formula>
    </cfRule>
    <cfRule type="containsText" dxfId="705" priority="589" operator="containsText" text="Muy Baja">
      <formula>NOT(ISERROR(SEARCH("Muy Baja",H25)))</formula>
    </cfRule>
    <cfRule type="containsText" dxfId="704" priority="590" operator="containsText" text="Muy Baja'Tabla probabilidad'!">
      <formula>NOT(ISERROR(SEARCH("Muy Baja'Tabla probabilidad'!",H25)))</formula>
    </cfRule>
    <cfRule type="containsText" dxfId="703" priority="591" operator="containsText" text="Muy bajo">
      <formula>NOT(ISERROR(SEARCH("Muy bajo",H25)))</formula>
    </cfRule>
    <cfRule type="containsText" dxfId="702" priority="592" operator="containsText" text="Alta">
      <formula>NOT(ISERROR(SEARCH("Alta",H25)))</formula>
    </cfRule>
    <cfRule type="containsText" dxfId="701" priority="594" operator="containsText" text="Baja">
      <formula>NOT(ISERROR(SEARCH("Baja",H25)))</formula>
    </cfRule>
    <cfRule type="containsText" dxfId="699" priority="595" operator="containsText" text="Muy baja">
      <formula>NOT(ISERROR(SEARCH("Muy baja",H25)))</formula>
    </cfRule>
    <cfRule type="containsText" dxfId="698" priority="593" operator="containsText" text="Media">
      <formula>NOT(ISERROR(SEARCH("Media",H25)))</formula>
    </cfRule>
    <cfRule type="containsText" dxfId="697" priority="585" operator="containsText" text="Muy Baja">
      <formula>NOT(ISERROR(SEARCH("Muy Baja",H25)))</formula>
    </cfRule>
    <cfRule type="cellIs" dxfId="695" priority="598" operator="between">
      <formula>1</formula>
      <formula>2</formula>
    </cfRule>
    <cfRule type="cellIs" dxfId="694" priority="599" operator="between">
      <formula>0</formula>
      <formula>2</formula>
    </cfRule>
  </conditionalFormatting>
  <conditionalFormatting sqref="H28">
    <cfRule type="cellIs" dxfId="693" priority="667" operator="between">
      <formula>0</formula>
      <formula>2</formula>
    </cfRule>
    <cfRule type="containsText" dxfId="692" priority="663" operator="containsText" text="Media">
      <formula>NOT(ISERROR(SEARCH("Media",H28)))</formula>
    </cfRule>
    <cfRule type="containsText" dxfId="691" priority="662" operator="containsText" text="Alta">
      <formula>NOT(ISERROR(SEARCH("Alta",H28)))</formula>
    </cfRule>
    <cfRule type="containsText" dxfId="690" priority="661" operator="containsText" text="Muy bajo">
      <formula>NOT(ISERROR(SEARCH("Muy bajo",H28)))</formula>
    </cfRule>
    <cfRule type="containsText" dxfId="689" priority="660" operator="containsText" text="Muy Baja'Tabla probabilidad'!">
      <formula>NOT(ISERROR(SEARCH("Muy Baja'Tabla probabilidad'!",H28)))</formula>
    </cfRule>
    <cfRule type="containsText" dxfId="688" priority="659" operator="containsText" text="Muy Baja">
      <formula>NOT(ISERROR(SEARCH("Muy Baja",H28)))</formula>
    </cfRule>
    <cfRule type="containsText" dxfId="687" priority="657" operator="containsText" text="Muy Baja">
      <formula>NOT(ISERROR(SEARCH("Muy Baja",H28)))</formula>
    </cfRule>
    <cfRule type="containsText" dxfId="686" priority="656" operator="containsText" text="Baja">
      <formula>NOT(ISERROR(SEARCH("Baja",H28)))</formula>
    </cfRule>
    <cfRule type="containsText" dxfId="685" priority="655" operator="containsText" text="Muy Baja">
      <formula>NOT(ISERROR(SEARCH("Muy Baja",H28)))</formula>
    </cfRule>
    <cfRule type="containsText" dxfId="684" priority="654" operator="containsText" text="Media">
      <formula>NOT(ISERROR(SEARCH("Media",H28)))</formula>
    </cfRule>
    <cfRule type="containsText" dxfId="683" priority="653" operator="containsText" text="Media">
      <formula>NOT(ISERROR(SEARCH("Media",H28)))</formula>
    </cfRule>
    <cfRule type="containsText" dxfId="682" priority="652" operator="containsText" text="Media">
      <formula>NOT(ISERROR(SEARCH("Media",H28)))</formula>
    </cfRule>
    <cfRule type="containsText" dxfId="681" priority="651" operator="containsText" text="Alta">
      <formula>NOT(ISERROR(SEARCH("Alta",H28)))</formula>
    </cfRule>
    <cfRule type="containsText" dxfId="680" priority="649" operator="containsText" text="Muy Alta">
      <formula>NOT(ISERROR(SEARCH("Muy Alta",H28)))</formula>
    </cfRule>
    <cfRule type="containsText" dxfId="679" priority="648" operator="containsText" text="Baja">
      <formula>NOT(ISERROR(SEARCH("Baja",H28)))</formula>
    </cfRule>
    <cfRule type="cellIs" dxfId="678" priority="666" operator="between">
      <formula>1</formula>
      <formula>2</formula>
    </cfRule>
    <cfRule type="containsText" dxfId="677" priority="658" operator="containsText" text="Muy Baja">
      <formula>NOT(ISERROR(SEARCH("Muy Baja",H28)))</formula>
    </cfRule>
    <cfRule type="containsText" dxfId="676" priority="665" operator="containsText" text="Muy baja">
      <formula>NOT(ISERROR(SEARCH("Muy baja",H28)))</formula>
    </cfRule>
    <cfRule type="containsText" dxfId="675" priority="664" operator="containsText" text="Baja">
      <formula>NOT(ISERROR(SEARCH("Baja",H28)))</formula>
    </cfRule>
    <cfRule type="containsText" dxfId="674" priority="647" operator="containsText" text="Muy Baja">
      <formula>NOT(ISERROR(SEARCH("Muy Baja",H28)))</formula>
    </cfRule>
  </conditionalFormatting>
  <conditionalFormatting sqref="K10:K30">
    <cfRule type="containsText" dxfId="673" priority="93" operator="containsText" text="Catastrófico">
      <formula>NOT(ISERROR(SEARCH("Catastrófico",K10)))</formula>
    </cfRule>
    <cfRule type="containsText" dxfId="672" priority="94" operator="containsText" text="Mayor">
      <formula>NOT(ISERROR(SEARCH("Mayor",K10)))</formula>
    </cfRule>
    <cfRule type="containsText" dxfId="671" priority="95" operator="containsText" text="Alta">
      <formula>NOT(ISERROR(SEARCH("Alta",K10)))</formula>
    </cfRule>
    <cfRule type="containsText" dxfId="670" priority="96" operator="containsText" text="Moderado">
      <formula>NOT(ISERROR(SEARCH("Moderado",K10)))</formula>
    </cfRule>
    <cfRule type="containsText" dxfId="669" priority="97" operator="containsText" text="Menor">
      <formula>NOT(ISERROR(SEARCH("Menor",K10)))</formula>
    </cfRule>
    <cfRule type="containsText" dxfId="668" priority="98" operator="containsText" text="Leve">
      <formula>NOT(ISERROR(SEARCH("Leve",K10)))</formula>
    </cfRule>
  </conditionalFormatting>
  <conditionalFormatting sqref="M10">
    <cfRule type="containsText" dxfId="667" priority="1113" operator="containsText" text="Mayor">
      <formula>NOT(ISERROR(SEARCH("Mayor",M10)))</formula>
    </cfRule>
    <cfRule type="containsText" dxfId="666" priority="1114" operator="containsText" text="Alta">
      <formula>NOT(ISERROR(SEARCH("Alta",M10)))</formula>
    </cfRule>
    <cfRule type="containsText" dxfId="665" priority="1116" operator="containsText" text="Menor">
      <formula>NOT(ISERROR(SEARCH("Menor",M10)))</formula>
    </cfRule>
    <cfRule type="containsText" dxfId="664" priority="1117" operator="containsText" text="Leve">
      <formula>NOT(ISERROR(SEARCH("Leve",M10)))</formula>
    </cfRule>
    <cfRule type="containsText" dxfId="663" priority="1112" operator="containsText" text="Catastrófico">
      <formula>NOT(ISERROR(SEARCH("Catastrófico",M10)))</formula>
    </cfRule>
    <cfRule type="containsText" dxfId="662" priority="1115" operator="containsText" text="Moderado">
      <formula>NOT(ISERROR(SEARCH("Moderado",M10)))</formula>
    </cfRule>
  </conditionalFormatting>
  <conditionalFormatting sqref="M13 M15">
    <cfRule type="containsText" dxfId="661" priority="827" operator="containsText" text="Mayor">
      <formula>NOT(ISERROR(SEARCH("Mayor",M13)))</formula>
    </cfRule>
    <cfRule type="containsText" dxfId="660" priority="828" operator="containsText" text="Alta">
      <formula>NOT(ISERROR(SEARCH("Alta",M13)))</formula>
    </cfRule>
    <cfRule type="containsText" dxfId="659" priority="829" operator="containsText" text="Moderado">
      <formula>NOT(ISERROR(SEARCH("Moderado",M13)))</formula>
    </cfRule>
    <cfRule type="containsText" dxfId="658" priority="830" operator="containsText" text="Menor">
      <formula>NOT(ISERROR(SEARCH("Menor",M13)))</formula>
    </cfRule>
    <cfRule type="containsText" dxfId="657" priority="831" operator="containsText" text="Leve">
      <formula>NOT(ISERROR(SEARCH("Leve",M13)))</formula>
    </cfRule>
    <cfRule type="containsText" dxfId="656" priority="826" operator="containsText" text="Catastrófico">
      <formula>NOT(ISERROR(SEARCH("Catastrófico",M13)))</formula>
    </cfRule>
  </conditionalFormatting>
  <conditionalFormatting sqref="M20">
    <cfRule type="containsText" dxfId="655" priority="69" operator="containsText" text="Alta">
      <formula>NOT(ISERROR(SEARCH("Alta",M20)))</formula>
    </cfRule>
    <cfRule type="containsText" dxfId="654" priority="67" operator="containsText" text="Catastrófico">
      <formula>NOT(ISERROR(SEARCH("Catastrófico",M20)))</formula>
    </cfRule>
    <cfRule type="containsText" dxfId="653" priority="68" operator="containsText" text="Mayor">
      <formula>NOT(ISERROR(SEARCH("Mayor",M20)))</formula>
    </cfRule>
    <cfRule type="containsText" dxfId="652" priority="70" operator="containsText" text="Moderado">
      <formula>NOT(ISERROR(SEARCH("Moderado",M20)))</formula>
    </cfRule>
    <cfRule type="containsText" dxfId="651" priority="71" operator="containsText" text="Menor">
      <formula>NOT(ISERROR(SEARCH("Menor",M20)))</formula>
    </cfRule>
    <cfRule type="containsText" dxfId="650" priority="72" operator="containsText" text="Leve">
      <formula>NOT(ISERROR(SEARCH("Leve",M20)))</formula>
    </cfRule>
  </conditionalFormatting>
  <conditionalFormatting sqref="M25">
    <cfRule type="containsText" dxfId="649" priority="575" operator="containsText" text="Menor">
      <formula>NOT(ISERROR(SEARCH("Menor",M25)))</formula>
    </cfRule>
    <cfRule type="containsText" dxfId="648" priority="571" operator="containsText" text="Catastrófico">
      <formula>NOT(ISERROR(SEARCH("Catastrófico",M25)))</formula>
    </cfRule>
    <cfRule type="containsText" dxfId="647" priority="572" operator="containsText" text="Mayor">
      <formula>NOT(ISERROR(SEARCH("Mayor",M25)))</formula>
    </cfRule>
    <cfRule type="containsText" dxfId="646" priority="573" operator="containsText" text="Alta">
      <formula>NOT(ISERROR(SEARCH("Alta",M25)))</formula>
    </cfRule>
    <cfRule type="containsText" dxfId="645" priority="574" operator="containsText" text="Moderado">
      <formula>NOT(ISERROR(SEARCH("Moderado",M25)))</formula>
    </cfRule>
    <cfRule type="containsText" dxfId="644" priority="576" operator="containsText" text="Leve">
      <formula>NOT(ISERROR(SEARCH("Leve",M25)))</formula>
    </cfRule>
  </conditionalFormatting>
  <conditionalFormatting sqref="M28">
    <cfRule type="containsText" dxfId="643" priority="540" operator="containsText" text="Alta">
      <formula>NOT(ISERROR(SEARCH("Alta",M28)))</formula>
    </cfRule>
    <cfRule type="containsText" dxfId="642" priority="543" operator="containsText" text="Leve">
      <formula>NOT(ISERROR(SEARCH("Leve",M28)))</formula>
    </cfRule>
    <cfRule type="containsText" dxfId="641" priority="542" operator="containsText" text="Menor">
      <formula>NOT(ISERROR(SEARCH("Menor",M28)))</formula>
    </cfRule>
    <cfRule type="containsText" dxfId="640" priority="538" operator="containsText" text="Catastrófico">
      <formula>NOT(ISERROR(SEARCH("Catastrófico",M28)))</formula>
    </cfRule>
    <cfRule type="containsText" dxfId="639" priority="539" operator="containsText" text="Mayor">
      <formula>NOT(ISERROR(SEARCH("Mayor",M28)))</formula>
    </cfRule>
    <cfRule type="containsText" dxfId="638" priority="541" operator="containsText" text="Moderado">
      <formula>NOT(ISERROR(SEARCH("Moderado",M28)))</formula>
    </cfRule>
  </conditionalFormatting>
  <conditionalFormatting sqref="M17:N18">
    <cfRule type="containsText" dxfId="637" priority="5" operator="containsText" text="Menor">
      <formula>NOT(ISERROR(SEARCH("Menor",M17)))</formula>
    </cfRule>
    <cfRule type="containsText" dxfId="636" priority="4" operator="containsText" text="Moderado">
      <formula>NOT(ISERROR(SEARCH("Moderado",M17)))</formula>
    </cfRule>
    <cfRule type="containsText" dxfId="635" priority="2" operator="containsText" text="Mayor">
      <formula>NOT(ISERROR(SEARCH("Mayor",M17)))</formula>
    </cfRule>
    <cfRule type="containsText" dxfId="634" priority="6" operator="containsText" text="Leve">
      <formula>NOT(ISERROR(SEARCH("Leve",M17)))</formula>
    </cfRule>
    <cfRule type="containsText" dxfId="633" priority="1" operator="containsText" text="Catastrófico">
      <formula>NOT(ISERROR(SEARCH("Catastrófico",M17)))</formula>
    </cfRule>
    <cfRule type="containsText" dxfId="632" priority="3" operator="containsText" text="Alta">
      <formula>NOT(ISERROR(SEARCH("Alta",M17)))</formula>
    </cfRule>
  </conditionalFormatting>
  <conditionalFormatting sqref="N25">
    <cfRule type="containsText" dxfId="631" priority="600" operator="containsText" text="Extremo">
      <formula>NOT(ISERROR(SEARCH("Extremo",N25)))</formula>
    </cfRule>
    <cfRule type="containsText" dxfId="630" priority="601" operator="containsText" text="Alto">
      <formula>NOT(ISERROR(SEARCH("Alto",N25)))</formula>
    </cfRule>
    <cfRule type="containsText" dxfId="629" priority="602" operator="containsText" text="Bajo">
      <formula>NOT(ISERROR(SEARCH("Bajo",N25)))</formula>
    </cfRule>
    <cfRule type="containsText" dxfId="628" priority="603" operator="containsText" text="Moderado">
      <formula>NOT(ISERROR(SEARCH("Moderado",N25)))</formula>
    </cfRule>
  </conditionalFormatting>
  <conditionalFormatting sqref="N8:O8">
    <cfRule type="containsText" dxfId="627" priority="392" operator="containsText" text="1- Bajo">
      <formula>NOT(ISERROR(SEARCH("1- Bajo",N8)))</formula>
    </cfRule>
    <cfRule type="containsText" dxfId="626" priority="391" operator="containsText" text="4- Bajo">
      <formula>NOT(ISERROR(SEARCH("4- Bajo",N8)))</formula>
    </cfRule>
    <cfRule type="containsText" dxfId="625" priority="390" operator="containsText" text="3- Bajo">
      <formula>NOT(ISERROR(SEARCH("3- Bajo",N8)))</formula>
    </cfRule>
    <cfRule type="containsText" dxfId="624" priority="389" operator="containsText" text="4- Moderado">
      <formula>NOT(ISERROR(SEARCH("4- Moderado",N8)))</formula>
    </cfRule>
    <cfRule type="containsText" dxfId="623" priority="388" operator="containsText" text="6- Moderado">
      <formula>NOT(ISERROR(SEARCH("6- Moderado",N8)))</formula>
    </cfRule>
    <cfRule type="containsText" dxfId="622" priority="387" operator="containsText" text="3- Moderado">
      <formula>NOT(ISERROR(SEARCH("3- Moderado",N8)))</formula>
    </cfRule>
  </conditionalFormatting>
  <conditionalFormatting sqref="N10:O10">
    <cfRule type="containsText" dxfId="621" priority="1702" operator="containsText" text="Moderado">
      <formula>NOT(ISERROR(SEARCH("Moderado",N10)))</formula>
    </cfRule>
    <cfRule type="containsText" dxfId="620" priority="1699" operator="containsText" text="Extremo">
      <formula>NOT(ISERROR(SEARCH("Extremo",N10)))</formula>
    </cfRule>
    <cfRule type="containsText" dxfId="619" priority="1700" operator="containsText" text="Alto">
      <formula>NOT(ISERROR(SEARCH("Alto",N10)))</formula>
    </cfRule>
    <cfRule type="containsText" dxfId="618" priority="1701" operator="containsText" text="Bajo">
      <formula>NOT(ISERROR(SEARCH("Bajo",N10)))</formula>
    </cfRule>
  </conditionalFormatting>
  <conditionalFormatting sqref="N13:O13 N15">
    <cfRule type="containsText" dxfId="617" priority="857" operator="containsText" text="Bajo">
      <formula>NOT(ISERROR(SEARCH("Bajo",N13)))</formula>
    </cfRule>
    <cfRule type="containsText" dxfId="616" priority="856" operator="containsText" text="Alto">
      <formula>NOT(ISERROR(SEARCH("Alto",N13)))</formula>
    </cfRule>
    <cfRule type="containsText" dxfId="615" priority="855" operator="containsText" text="Extremo">
      <formula>NOT(ISERROR(SEARCH("Extremo",N13)))</formula>
    </cfRule>
    <cfRule type="containsText" dxfId="614" priority="858" operator="containsText" text="Moderado">
      <formula>NOT(ISERROR(SEARCH("Moderado",N13)))</formula>
    </cfRule>
  </conditionalFormatting>
  <conditionalFormatting sqref="N20:O20">
    <cfRule type="containsText" dxfId="613" priority="60" operator="containsText" text="Moderado">
      <formula>NOT(ISERROR(SEARCH("Moderado",N20)))</formula>
    </cfRule>
    <cfRule type="containsText" dxfId="612" priority="59" operator="containsText" text="Bajo">
      <formula>NOT(ISERROR(SEARCH("Bajo",N20)))</formula>
    </cfRule>
    <cfRule type="containsText" dxfId="611" priority="57" operator="containsText" text="Extremo">
      <formula>NOT(ISERROR(SEARCH("Extremo",N20)))</formula>
    </cfRule>
    <cfRule type="containsText" dxfId="610" priority="58" operator="containsText" text="Alto">
      <formula>NOT(ISERROR(SEARCH("Alto",N20)))</formula>
    </cfRule>
  </conditionalFormatting>
  <conditionalFormatting sqref="N28:O28">
    <cfRule type="containsText" dxfId="609" priority="478" operator="containsText" text="Alto">
      <formula>NOT(ISERROR(SEARCH("Alto",N28)))</formula>
    </cfRule>
    <cfRule type="containsText" dxfId="608" priority="477" operator="containsText" text="Extremo">
      <formula>NOT(ISERROR(SEARCH("Extremo",N28)))</formula>
    </cfRule>
    <cfRule type="containsText" dxfId="607" priority="480" operator="containsText" text="Moderado">
      <formula>NOT(ISERROR(SEARCH("Moderado",N28)))</formula>
    </cfRule>
    <cfRule type="containsText" dxfId="606" priority="479" operator="containsText" text="Bajo">
      <formula>NOT(ISERROR(SEARCH("Bajo",N28)))</formula>
    </cfRule>
  </conditionalFormatting>
  <printOptions horizontalCentered="1"/>
  <pageMargins left="0.70866141732283472" right="0.70866141732283472" top="0.74803149606299213" bottom="0.74803149606299213" header="0.31496062992125984" footer="0.31496062992125984"/>
  <pageSetup scale="33"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1138" operator="containsText" id="{009A1948-254C-4020-A26D-7181B4E8E5DF}">
            <xm:f>NOT(ISERROR(SEARCH('8- Políticas de Administración '!$B$5,H10)))</xm:f>
            <xm:f>'8- Políticas de Administración '!$B$5</xm:f>
            <x14:dxf>
              <font>
                <color rgb="FF9C0006"/>
              </font>
              <fill>
                <patternFill>
                  <bgColor rgb="FFFFC7CE"/>
                </patternFill>
              </fill>
            </x14:dxf>
          </x14:cfRule>
          <x14:cfRule type="containsText" priority="1137" operator="containsText" id="{D4158494-FAE5-4853-A580-52567E2FD023}">
            <xm:f>NOT(ISERROR(SEARCH('8- Políticas de Administración '!$B$5,H10)))</xm:f>
            <xm:f>'8- Políticas de Administración '!$B$5</xm:f>
            <x14:dxf>
              <font>
                <color rgb="FF006100"/>
              </font>
              <fill>
                <patternFill>
                  <bgColor rgb="FFC6EFCE"/>
                </patternFill>
              </fill>
            </x14:dxf>
          </x14:cfRule>
          <xm:sqref>H10</xm:sqref>
        </x14:conditionalFormatting>
        <x14:conditionalFormatting xmlns:xm="http://schemas.microsoft.com/office/excel/2006/main">
          <x14:cfRule type="containsText" priority="851" operator="containsText" id="{3021BAA8-747A-4B80-B6A0-AF1A14F7983E}">
            <xm:f>NOT(ISERROR(SEARCH('8- Políticas de Administración '!$B$5,H13)))</xm:f>
            <xm:f>'8- Políticas de Administración '!$B$5</xm:f>
            <x14:dxf>
              <font>
                <color rgb="FF006100"/>
              </font>
              <fill>
                <patternFill>
                  <bgColor rgb="FFC6EFCE"/>
                </patternFill>
              </fill>
            </x14:dxf>
          </x14:cfRule>
          <x14:cfRule type="containsText" priority="852" operator="containsText" id="{EF2F67A8-8347-4F31-93F7-2BB1AF3C13A8}">
            <xm:f>NOT(ISERROR(SEARCH('8- Políticas de Administración '!$B$5,H13)))</xm:f>
            <xm:f>'8- Políticas de Administración '!$B$5</xm:f>
            <x14:dxf>
              <font>
                <color rgb="FF9C0006"/>
              </font>
              <fill>
                <patternFill>
                  <bgColor rgb="FFFFC7CE"/>
                </patternFill>
              </fill>
            </x14:dxf>
          </x14:cfRule>
          <xm:sqref>H13</xm:sqref>
        </x14:conditionalFormatting>
        <x14:conditionalFormatting xmlns:xm="http://schemas.microsoft.com/office/excel/2006/main">
          <x14:cfRule type="containsText" priority="53" operator="containsText" id="{1BEFA4D4-C252-477D-8180-713EA6B16DF2}">
            <xm:f>NOT(ISERROR(SEARCH('8- Políticas de Administración '!$B$5,H15)))</xm:f>
            <xm:f>'8- Políticas de Administración '!$B$5</xm:f>
            <x14:dxf>
              <font>
                <color rgb="FF006100"/>
              </font>
              <fill>
                <patternFill>
                  <bgColor rgb="FFC6EFCE"/>
                </patternFill>
              </fill>
            </x14:dxf>
          </x14:cfRule>
          <x14:cfRule type="containsText" priority="54" operator="containsText" id="{B1EB26D0-7B9B-40BE-A9D6-317C44E118E9}">
            <xm:f>NOT(ISERROR(SEARCH('8- Políticas de Administración '!$B$5,H15)))</xm:f>
            <xm:f>'8- Políticas de Administración '!$B$5</xm:f>
            <x14:dxf>
              <font>
                <color rgb="FF9C0006"/>
              </font>
              <fill>
                <patternFill>
                  <bgColor rgb="FFFFC7CE"/>
                </patternFill>
              </fill>
            </x14:dxf>
          </x14:cfRule>
          <xm:sqref>H15</xm:sqref>
        </x14:conditionalFormatting>
        <x14:conditionalFormatting xmlns:xm="http://schemas.microsoft.com/office/excel/2006/main">
          <x14:cfRule type="containsText" priority="25" operator="containsText" id="{AD78CEF7-4F4E-48EF-85AB-ACFFC2122A65}">
            <xm:f>NOT(ISERROR(SEARCH('8- Políticas de Administración '!$B$5,H17)))</xm:f>
            <xm:f>'8- Políticas de Administración '!$B$5</xm:f>
            <x14:dxf>
              <font>
                <color rgb="FF006100"/>
              </font>
              <fill>
                <patternFill>
                  <bgColor rgb="FFC6EFCE"/>
                </patternFill>
              </fill>
            </x14:dxf>
          </x14:cfRule>
          <x14:cfRule type="containsText" priority="26" operator="containsText" id="{C1E7C6B0-85BD-4245-9D5E-E8D5DA406239}">
            <xm:f>NOT(ISERROR(SEARCH('8- Políticas de Administración '!$B$5,H17)))</xm:f>
            <xm:f>'8- Políticas de Administración '!$B$5</xm:f>
            <x14:dxf>
              <font>
                <color rgb="FF9C0006"/>
              </font>
              <fill>
                <patternFill>
                  <bgColor rgb="FFFFC7CE"/>
                </patternFill>
              </fill>
            </x14:dxf>
          </x14:cfRule>
          <xm:sqref>H17:H18</xm:sqref>
        </x14:conditionalFormatting>
        <x14:conditionalFormatting xmlns:xm="http://schemas.microsoft.com/office/excel/2006/main">
          <x14:cfRule type="containsText" priority="596" operator="containsText" id="{D436F923-F977-49E8-A9BC-35019D59248C}">
            <xm:f>NOT(ISERROR(SEARCH('8- Políticas de Administración '!$B$5,H25)))</xm:f>
            <xm:f>'8- Políticas de Administración '!$B$5</xm:f>
            <x14:dxf>
              <font>
                <color rgb="FF006100"/>
              </font>
              <fill>
                <patternFill>
                  <bgColor rgb="FFC6EFCE"/>
                </patternFill>
              </fill>
            </x14:dxf>
          </x14:cfRule>
          <x14:cfRule type="containsText" priority="597" operator="containsText" id="{C05DEBD8-5F62-4C3A-932D-505A9ABAE6DF}">
            <xm:f>NOT(ISERROR(SEARCH('8- Políticas de Administración '!$B$5,H25)))</xm:f>
            <xm:f>'8- Políticas de Administración '!$B$5</xm:f>
            <x14:dxf>
              <font>
                <color rgb="FF9C0006"/>
              </font>
              <fill>
                <patternFill>
                  <bgColor rgb="FFFFC7CE"/>
                </patternFill>
              </fill>
            </x14:dxf>
          </x14:cfRule>
          <xm:sqref>H25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0000000}">
          <x14:formula1>
            <xm:f>'8- Políticas de Administración '!$I$17:$I$22</xm:f>
          </x14:formula1>
          <xm:sqref>I21:I30 I10:I19</xm:sqref>
        </x14:dataValidation>
        <x14:dataValidation type="list" allowBlank="1" showInputMessage="1" showErrorMessage="1" xr:uid="{00000000-0002-0000-04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J21:J30 J10:J19</xm:sqref>
        </x14:dataValidation>
        <x14:dataValidation type="list" allowBlank="1" showInputMessage="1" showErrorMessage="1" xr:uid="{B7E603D6-9C00-43FA-A792-F62BBE2776AD}">
          <x14:formula1>
            <xm:f>'C:\Users\Kguarinb\Downloads\Matrices de Riesgos SIGCMA (1)\[Matriz de Riesgos Gestión de SST  Calidad.xlsx]8- Políticas de Administración '!#REF!</xm:f>
          </x14:formula1>
          <xm:sqref>I20</xm:sqref>
        </x14:dataValidation>
        <x14:dataValidation type="list" allowBlank="1" showInputMessage="1" showErrorMessage="1" xr:uid="{239556B4-67C0-4A73-ACF3-B114640184F4}">
          <x14:formula1>
            <xm:f>IF(I20='C:\Users\Kguarinb\Downloads\Matrices de Riesgos SIGCMA (1)\[Matriz de Riesgos Gestión de SST  Calidad.xlsx]8- Políticas de Administración '!#REF!,'C:\Users\Kguarinb\Downloads\Matrices de Riesgos SIGCMA (1)\[Matriz de Riesgos Gestión de SST  Calidad.xlsx]8- Políticas de Administración '!#REF!,IF(I20='C:\Users\Kguarinb\Downloads\Matrices de Riesgos SIGCMA (1)\[Matriz de Riesgos Gestión de SST  Calidad.xlsx]8- Políticas de Administración '!#REF!,'C:\Users\Kguarinb\Downloads\Matrices de Riesgos SIGCMA (1)\[Matriz de Riesgos Gestión de SST  Calidad.xlsx]8- Políticas de Administración '!#REF!,IF(I20='C:\Users\Kguarinb\Downloads\Matrices de Riesgos SIGCMA (1)\[Matriz de Riesgos Gestión de SST  Calidad.xlsx]8- Políticas de Administración '!#REF!,'C:\Users\Kguarinb\Downloads\Matrices de Riesgos SIGCMA (1)\[Matriz de Riesgos Gestión de SST  Calidad.xlsx]8- Políticas de Administración '!#REF!,IF(I20='C:\Users\Kguarinb\Downloads\Matrices de Riesgos SIGCMA (1)\[Matriz de Riesgos Gestión de SST  Calidad.xlsx]8- Políticas de Administración '!#REF!,'C:\Users\Kguarinb\Downloads\Matrices de Riesgos SIGCMA (1)\[Matriz de Riesgos Gestión de SST  Calidad.xlsx]8- Políticas de Administración '!#REF!,IF(I20='C:\Users\Kguarinb\Downloads\Matrices de Riesgos SIGCMA (1)\[Matriz de Riesgos Gestión de SST  Calidad.xlsx]8- Políticas de Administración '!#REF!,'C:\Users\Kguarinb\Downloads\Matrices de Riesgos SIGCMA (1)\[Matriz de Riesgos Gestión de SST  Calidad.xlsx]8- Políticas de Administración '!#REF!,IF(I20='C:\Users\Kguarinb\Downloads\Matrices de Riesgos SIGCMA (1)\[Matriz de Riesgos Gestión de SST  Calidad.xlsx]8- Políticas de Administración '!#REF!,'C:\Users\Kguarinb\Downloads\Matrices de Riesgos SIGCMA (1)\[Matriz de Riesgos Gestión de SST  Calidad.xlsx]8- Políticas de Administración '!#REF!))))))</xm:f>
          </x14:formula1>
          <xm:sqref>J20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JR30"/>
  <sheetViews>
    <sheetView showGridLines="0" topLeftCell="F9" zoomScale="80" zoomScaleNormal="80" zoomScalePageLayoutView="70" workbookViewId="0">
      <pane ySplit="1" topLeftCell="A10" activePane="bottomLeft" state="frozen"/>
      <selection activeCell="A9" sqref="A9"/>
      <selection pane="bottomLeft" activeCell="N11" sqref="N11"/>
    </sheetView>
  </sheetViews>
  <sheetFormatPr baseColWidth="10" defaultColWidth="11.42578125" defaultRowHeight="15"/>
  <cols>
    <col min="1" max="1" width="7" customWidth="1"/>
    <col min="2" max="2" width="35.85546875" customWidth="1"/>
    <col min="3" max="3" width="52.5703125" style="40" customWidth="1"/>
    <col min="4" max="4" width="5" hidden="1" customWidth="1"/>
    <col min="5" max="5" width="39.42578125" customWidth="1"/>
    <col min="7" max="7" width="12.28515625" bestFit="1" customWidth="1"/>
    <col min="8" max="8" width="14.7109375" bestFit="1" customWidth="1"/>
    <col min="9" max="9" width="13.5703125" customWidth="1"/>
    <col min="10" max="10" width="5" hidden="1" customWidth="1"/>
    <col min="11" max="11" width="11.7109375" customWidth="1"/>
    <col min="12" max="12" width="30.85546875" customWidth="1"/>
    <col min="13" max="13" width="42.7109375" customWidth="1"/>
    <col min="14" max="14" width="7.7109375" customWidth="1"/>
    <col min="15" max="15" width="15.7109375" customWidth="1"/>
    <col min="16" max="17" width="10" customWidth="1"/>
    <col min="18" max="18" width="5" hidden="1" customWidth="1"/>
    <col min="19" max="19" width="11.42578125" customWidth="1"/>
    <col min="20" max="20" width="26.28515625" style="30" customWidth="1"/>
    <col min="21" max="21" width="18.5703125" style="29" customWidth="1"/>
    <col min="22" max="22" width="22.5703125" style="31" customWidth="1"/>
    <col min="23" max="278" width="11.42578125" style="9"/>
    <col min="279" max="16384" width="11.42578125" style="14"/>
  </cols>
  <sheetData>
    <row r="1" spans="1:278" s="11" customFormat="1" ht="27">
      <c r="A1" s="434"/>
      <c r="B1" s="435"/>
      <c r="C1" s="435"/>
      <c r="D1" s="220"/>
      <c r="E1" s="504"/>
      <c r="F1" s="504"/>
      <c r="G1" s="504"/>
      <c r="H1" s="504"/>
      <c r="I1" s="504"/>
      <c r="J1" s="504"/>
      <c r="K1" s="504"/>
      <c r="L1" s="504"/>
      <c r="M1" s="504"/>
      <c r="N1" s="504"/>
      <c r="O1" s="504"/>
      <c r="P1" s="504"/>
      <c r="Q1" s="504"/>
      <c r="R1" s="504"/>
      <c r="S1" s="504"/>
      <c r="T1" s="504"/>
      <c r="U1" s="504"/>
      <c r="V1" s="504"/>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c r="IW1" s="10"/>
      <c r="IX1" s="10"/>
      <c r="IY1" s="10"/>
      <c r="IZ1" s="10"/>
      <c r="JA1" s="10"/>
      <c r="JB1" s="10"/>
      <c r="JC1" s="10"/>
      <c r="JD1" s="10"/>
      <c r="JE1" s="10"/>
      <c r="JF1" s="10"/>
      <c r="JG1" s="10"/>
    </row>
    <row r="2" spans="1:278" s="11" customFormat="1" ht="27">
      <c r="A2" s="436"/>
      <c r="B2" s="437"/>
      <c r="C2" s="437"/>
      <c r="D2" s="222"/>
      <c r="E2" s="504"/>
      <c r="F2" s="504"/>
      <c r="G2" s="504"/>
      <c r="H2" s="504"/>
      <c r="I2" s="504"/>
      <c r="J2" s="504"/>
      <c r="K2" s="504"/>
      <c r="L2" s="504"/>
      <c r="M2" s="504"/>
      <c r="N2" s="504"/>
      <c r="O2" s="504"/>
      <c r="P2" s="504"/>
      <c r="Q2" s="504"/>
      <c r="R2" s="504"/>
      <c r="S2" s="504"/>
      <c r="T2" s="504"/>
      <c r="U2" s="504"/>
      <c r="V2" s="504"/>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c r="JC2" s="10"/>
      <c r="JD2" s="10"/>
      <c r="JE2" s="10"/>
      <c r="JF2" s="10"/>
      <c r="JG2" s="10"/>
    </row>
    <row r="3" spans="1:278" s="11" customFormat="1" ht="27">
      <c r="A3" s="224"/>
      <c r="B3" s="225"/>
      <c r="C3" s="225"/>
      <c r="D3" s="222"/>
      <c r="E3" s="504"/>
      <c r="F3" s="504"/>
      <c r="G3" s="504"/>
      <c r="H3" s="504"/>
      <c r="I3" s="504"/>
      <c r="J3" s="504"/>
      <c r="K3" s="504"/>
      <c r="L3" s="504"/>
      <c r="M3" s="504"/>
      <c r="N3" s="504"/>
      <c r="O3" s="504"/>
      <c r="P3" s="504"/>
      <c r="Q3" s="504"/>
      <c r="R3" s="504"/>
      <c r="S3" s="504"/>
      <c r="T3" s="504"/>
      <c r="U3" s="504"/>
      <c r="V3" s="504"/>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c r="JE3" s="10"/>
      <c r="JF3" s="10"/>
      <c r="JG3" s="10"/>
    </row>
    <row r="4" spans="1:278" s="11" customFormat="1" ht="44.25" customHeight="1">
      <c r="A4" s="438" t="s">
        <v>236</v>
      </c>
      <c r="B4" s="438"/>
      <c r="C4" s="438"/>
      <c r="D4" s="505" t="s">
        <v>4</v>
      </c>
      <c r="E4" s="505"/>
      <c r="F4" s="505"/>
      <c r="G4" s="505"/>
      <c r="H4" s="505"/>
      <c r="I4" s="505"/>
      <c r="J4" s="505"/>
      <c r="K4" s="505"/>
      <c r="L4" s="505"/>
      <c r="M4" s="505"/>
      <c r="N4" s="505"/>
      <c r="O4" s="505"/>
      <c r="P4" s="505"/>
      <c r="Q4" s="505"/>
      <c r="R4" s="505"/>
      <c r="S4" s="505"/>
      <c r="T4" s="505"/>
      <c r="U4" s="505"/>
      <c r="V4" s="505"/>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c r="IZ4" s="10"/>
      <c r="JA4" s="10"/>
      <c r="JB4" s="10"/>
      <c r="JC4" s="10"/>
      <c r="JD4" s="10"/>
      <c r="JE4" s="10"/>
      <c r="JF4" s="10"/>
      <c r="JG4" s="10"/>
    </row>
    <row r="5" spans="1:278" s="11" customFormat="1" ht="44.25" customHeight="1">
      <c r="A5" s="438" t="s">
        <v>237</v>
      </c>
      <c r="B5" s="438"/>
      <c r="C5" s="438"/>
      <c r="D5" s="505" t="s">
        <v>34</v>
      </c>
      <c r="E5" s="505"/>
      <c r="F5" s="505"/>
      <c r="G5" s="505"/>
      <c r="H5" s="505"/>
      <c r="I5" s="505"/>
      <c r="J5" s="505"/>
      <c r="K5" s="505"/>
      <c r="L5" s="505"/>
      <c r="M5" s="505"/>
      <c r="N5" s="505"/>
      <c r="O5" s="505"/>
      <c r="P5" s="505"/>
      <c r="Q5" s="505"/>
      <c r="R5" s="505"/>
      <c r="S5" s="505"/>
      <c r="T5" s="505"/>
      <c r="U5" s="505"/>
      <c r="V5" s="505"/>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c r="JF5" s="10"/>
      <c r="JG5" s="10"/>
    </row>
    <row r="6" spans="1:278" s="11" customFormat="1" ht="44.25" customHeight="1" thickBot="1">
      <c r="A6" s="438" t="s">
        <v>238</v>
      </c>
      <c r="B6" s="438"/>
      <c r="C6" s="438"/>
      <c r="D6" s="505" t="s">
        <v>239</v>
      </c>
      <c r="E6" s="505"/>
      <c r="F6" s="505"/>
      <c r="G6" s="505"/>
      <c r="H6" s="505"/>
      <c r="I6" s="505"/>
      <c r="J6" s="505"/>
      <c r="K6" s="505"/>
      <c r="L6" s="505"/>
      <c r="M6" s="505"/>
      <c r="N6" s="505"/>
      <c r="O6" s="505"/>
      <c r="P6" s="505"/>
      <c r="Q6" s="505"/>
      <c r="R6" s="505"/>
      <c r="S6" s="505"/>
      <c r="T6" s="505"/>
      <c r="U6" s="505"/>
      <c r="V6" s="505"/>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row>
    <row r="7" spans="1:278" s="11" customFormat="1" ht="18" thickTop="1" thickBot="1">
      <c r="A7" s="510" t="s">
        <v>240</v>
      </c>
      <c r="B7" s="510"/>
      <c r="C7" s="510"/>
      <c r="D7" s="503" t="s">
        <v>285</v>
      </c>
      <c r="E7" s="465"/>
      <c r="F7" s="465"/>
      <c r="G7" s="465"/>
      <c r="H7" s="465"/>
      <c r="I7" s="465"/>
      <c r="J7" s="465"/>
      <c r="K7" s="465"/>
      <c r="L7" s="465"/>
      <c r="M7" s="465"/>
      <c r="N7" s="465"/>
      <c r="O7" s="465"/>
      <c r="P7" s="465"/>
      <c r="Q7" s="465"/>
      <c r="R7" s="466"/>
      <c r="S7" s="170"/>
      <c r="T7" s="502" t="s">
        <v>286</v>
      </c>
      <c r="U7" s="502"/>
      <c r="V7" s="502"/>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c r="IY7" s="10"/>
      <c r="IZ7" s="10"/>
      <c r="JA7" s="10"/>
      <c r="JB7" s="10"/>
      <c r="JC7" s="10"/>
      <c r="JD7" s="10"/>
      <c r="JE7" s="10"/>
      <c r="JF7" s="10"/>
      <c r="JG7" s="10"/>
      <c r="JH7" s="10"/>
      <c r="JI7" s="10"/>
      <c r="JJ7" s="10"/>
      <c r="JK7" s="10"/>
      <c r="JL7" s="10"/>
      <c r="JM7" s="10"/>
      <c r="JN7" s="10"/>
      <c r="JO7" s="10"/>
      <c r="JP7" s="10"/>
      <c r="JQ7" s="10"/>
      <c r="JR7" s="10"/>
    </row>
    <row r="8" spans="1:278" s="11" customFormat="1" ht="30" customHeight="1" thickTop="1" thickBot="1">
      <c r="A8" s="509" t="s">
        <v>245</v>
      </c>
      <c r="B8" s="510" t="s">
        <v>287</v>
      </c>
      <c r="C8" s="512" t="s">
        <v>241</v>
      </c>
      <c r="D8" s="514" t="s">
        <v>288</v>
      </c>
      <c r="E8" s="516" t="s">
        <v>211</v>
      </c>
      <c r="F8" s="506" t="s">
        <v>289</v>
      </c>
      <c r="G8" s="507"/>
      <c r="H8" s="507"/>
      <c r="I8" s="507"/>
      <c r="J8" s="507"/>
      <c r="K8" s="508"/>
      <c r="L8" s="506" t="s">
        <v>290</v>
      </c>
      <c r="M8" s="507"/>
      <c r="N8" s="507"/>
      <c r="O8" s="507"/>
      <c r="P8" s="507"/>
      <c r="Q8" s="507"/>
      <c r="R8" s="507"/>
      <c r="S8" s="508"/>
      <c r="T8" s="47"/>
      <c r="U8" s="48"/>
      <c r="V8" s="69" t="s">
        <v>291</v>
      </c>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c r="JJ8" s="10"/>
      <c r="JK8" s="10"/>
      <c r="JL8" s="10"/>
      <c r="JM8" s="10"/>
      <c r="JN8" s="10"/>
      <c r="JO8" s="10"/>
      <c r="JP8" s="10"/>
      <c r="JQ8" s="10"/>
      <c r="JR8" s="10"/>
    </row>
    <row r="9" spans="1:278" s="13" customFormat="1" ht="96" customHeight="1" thickTop="1" thickBot="1">
      <c r="A9" s="439"/>
      <c r="B9" s="511"/>
      <c r="C9" s="513"/>
      <c r="D9" s="515"/>
      <c r="E9" s="455"/>
      <c r="F9" s="38" t="s">
        <v>213</v>
      </c>
      <c r="G9" s="38" t="s">
        <v>215</v>
      </c>
      <c r="H9" s="38" t="s">
        <v>292</v>
      </c>
      <c r="I9" s="38" t="s">
        <v>217</v>
      </c>
      <c r="J9" s="91" t="s">
        <v>293</v>
      </c>
      <c r="K9" s="38" t="s">
        <v>223</v>
      </c>
      <c r="L9" s="38" t="s">
        <v>294</v>
      </c>
      <c r="M9" s="88" t="s">
        <v>220</v>
      </c>
      <c r="N9" s="38" t="s">
        <v>295</v>
      </c>
      <c r="O9" s="38" t="s">
        <v>296</v>
      </c>
      <c r="P9" s="38" t="s">
        <v>297</v>
      </c>
      <c r="Q9" s="38" t="s">
        <v>298</v>
      </c>
      <c r="R9" s="91" t="s">
        <v>293</v>
      </c>
      <c r="S9" s="38" t="s">
        <v>299</v>
      </c>
      <c r="T9" s="41" t="s">
        <v>225</v>
      </c>
      <c r="U9" s="41" t="s">
        <v>227</v>
      </c>
      <c r="V9" s="42" t="s">
        <v>300</v>
      </c>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c r="IW9" s="12"/>
      <c r="IX9" s="12"/>
      <c r="IY9" s="12"/>
      <c r="IZ9" s="12"/>
      <c r="JA9" s="12"/>
      <c r="JB9" s="12"/>
      <c r="JC9" s="12"/>
      <c r="JD9" s="12"/>
      <c r="JE9" s="12"/>
      <c r="JF9" s="12"/>
      <c r="JG9" s="12"/>
      <c r="JH9" s="12"/>
      <c r="JI9" s="12"/>
      <c r="JJ9" s="12"/>
      <c r="JK9" s="12"/>
      <c r="JL9" s="12"/>
      <c r="JM9" s="12"/>
      <c r="JN9" s="12"/>
      <c r="JO9" s="12"/>
      <c r="JP9" s="12"/>
      <c r="JQ9" s="12"/>
      <c r="JR9" s="12"/>
    </row>
    <row r="10" spans="1:278" ht="209.25" customHeight="1" thickBot="1">
      <c r="A10" s="443">
        <f>'5- Identificación de Riesgos'!A10</f>
        <v>1</v>
      </c>
      <c r="B10" s="517" t="str">
        <f>'5- Identificación de Riesgos'!B10</f>
        <v xml:space="preserve">Incumplimiento de los requisitos legales y otros requisitos del SG-SST </v>
      </c>
      <c r="C10" s="290" t="str">
        <f>'5- Identificación de Riesgos'!D10</f>
        <v>1. Desconocimiento de los requisitos legales para la implementación del SG-SST</v>
      </c>
      <c r="D10" s="291"/>
      <c r="E10" s="292" t="s">
        <v>443</v>
      </c>
      <c r="F10" s="288" t="s">
        <v>301</v>
      </c>
      <c r="G10" s="289" t="s">
        <v>301</v>
      </c>
      <c r="H10" s="289" t="s">
        <v>301</v>
      </c>
      <c r="I10" s="289" t="s">
        <v>301</v>
      </c>
      <c r="J10" s="108">
        <f>COUNTIF(F10:I10,"SI")/4</f>
        <v>1</v>
      </c>
      <c r="K10" s="520">
        <f>AVERAGE(J10:J12)</f>
        <v>1</v>
      </c>
      <c r="L10" s="102" t="str">
        <f>'5- Identificación de Riesgos'!I10</f>
        <v>Afectación Económica</v>
      </c>
      <c r="M10" s="109" t="s">
        <v>302</v>
      </c>
      <c r="N10" s="102" t="s">
        <v>301</v>
      </c>
      <c r="O10" s="102" t="s">
        <v>301</v>
      </c>
      <c r="P10" s="102" t="s">
        <v>301</v>
      </c>
      <c r="Q10" s="102" t="s">
        <v>301</v>
      </c>
      <c r="R10" s="108">
        <f>SUM(COUNTIF(N10,"SI")*25%,COUNTIF(O10,"SI")*40%,COUNTIF(P10,"SI")*25%,COUNTIF(Q10,"SI")*10%)</f>
        <v>1</v>
      </c>
      <c r="S10" s="520">
        <f>AVERAGE(R10:R12)</f>
        <v>0.56666666666666676</v>
      </c>
      <c r="T10" s="411"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Muy Baja - 1</v>
      </c>
      <c r="U10" s="459"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Menor - 2</v>
      </c>
      <c r="V10" s="456" t="str">
        <f>CONCATENATE(VLOOKUP((LEFT(T10,LEN(T10)-4)&amp;LEFT(U10,LEN(U10)-4)),'9- Matriz de Calor '!$D$18:$E$42,2,0)," - ",RIGHT(T10,1)*RIGHT(U10,1))</f>
        <v>Bajo - 2</v>
      </c>
    </row>
    <row r="11" spans="1:278" ht="171" customHeight="1" thickBot="1">
      <c r="A11" s="479"/>
      <c r="B11" s="518"/>
      <c r="C11" s="290" t="str">
        <f>'5- Identificación de Riesgos'!D11</f>
        <v>2. Insuficientes recursos técnicos, humanos y financieros para la implementación del SG-SST</v>
      </c>
      <c r="D11" s="291"/>
      <c r="E11" s="292" t="s">
        <v>505</v>
      </c>
      <c r="F11" s="288" t="s">
        <v>301</v>
      </c>
      <c r="G11" s="289" t="s">
        <v>301</v>
      </c>
      <c r="H11" s="289" t="s">
        <v>301</v>
      </c>
      <c r="I11" s="289" t="s">
        <v>301</v>
      </c>
      <c r="J11" s="107">
        <f t="shared" ref="J11:J12" si="0">COUNTIF(F11:I11,"SI")/4</f>
        <v>1</v>
      </c>
      <c r="K11" s="521"/>
      <c r="L11" s="103" t="str">
        <f>'5- Identificación de Riesgos'!I11</f>
        <v>Afectación de reputacion,imagén,  credibilidad, satisfacción de usuarios y PI</v>
      </c>
      <c r="M11" s="165" t="s">
        <v>303</v>
      </c>
      <c r="N11" s="103" t="s">
        <v>304</v>
      </c>
      <c r="O11" s="103" t="s">
        <v>304</v>
      </c>
      <c r="P11" s="103" t="s">
        <v>301</v>
      </c>
      <c r="Q11" s="103" t="s">
        <v>301</v>
      </c>
      <c r="R11" s="107">
        <f t="shared" ref="R11:R12" si="1">SUM(COUNTIF(N11,"SI")*25%,COUNTIF(O11,"SI")*40%,COUNTIF(P11,"SI")*25%,COUNTIF(Q11,"SI")*10%)</f>
        <v>0.35</v>
      </c>
      <c r="S11" s="521"/>
      <c r="T11" s="478"/>
      <c r="U11" s="460"/>
      <c r="V11" s="457"/>
    </row>
    <row r="12" spans="1:278" ht="170.25" customHeight="1" thickBot="1">
      <c r="A12" s="444"/>
      <c r="B12" s="519"/>
      <c r="C12" s="295" t="str">
        <f>'5- Identificación de Riesgos'!D12</f>
        <v>3. Falta de competencia y rotación de los responsables de la ejecución del SG-SST del Nivel Central, Seccionales y Coordinaciones Administrativas</v>
      </c>
      <c r="D12" s="296"/>
      <c r="E12" s="294" t="s">
        <v>508</v>
      </c>
      <c r="F12" s="297" t="s">
        <v>301</v>
      </c>
      <c r="G12" s="285" t="s">
        <v>301</v>
      </c>
      <c r="H12" s="285" t="s">
        <v>301</v>
      </c>
      <c r="I12" s="285" t="s">
        <v>301</v>
      </c>
      <c r="J12" s="284">
        <f t="shared" si="0"/>
        <v>1</v>
      </c>
      <c r="K12" s="522"/>
      <c r="L12" s="267" t="str">
        <f>'5- Identificación de Riesgos'!I12</f>
        <v>Incumplimiento de las metas establecidas</v>
      </c>
      <c r="M12" s="299" t="s">
        <v>305</v>
      </c>
      <c r="N12" s="267" t="s">
        <v>304</v>
      </c>
      <c r="O12" s="267" t="s">
        <v>304</v>
      </c>
      <c r="P12" s="267" t="s">
        <v>301</v>
      </c>
      <c r="Q12" s="267" t="s">
        <v>301</v>
      </c>
      <c r="R12" s="284">
        <f t="shared" si="1"/>
        <v>0.35</v>
      </c>
      <c r="S12" s="522"/>
      <c r="T12" s="431"/>
      <c r="U12" s="474"/>
      <c r="V12" s="470"/>
    </row>
    <row r="13" spans="1:278" ht="126" customHeight="1">
      <c r="A13" s="443">
        <f>'5- Identificación de Riesgos'!A13</f>
        <v>2</v>
      </c>
      <c r="B13" s="459" t="str">
        <f>'5- Identificación de Riesgos'!B13</f>
        <v xml:space="preserve">Aumento de Accidentes de trabajo y enfermedades laborales o salud pública </v>
      </c>
      <c r="C13" s="116" t="str">
        <f>'5- Identificación de Riesgos'!D13</f>
        <v xml:space="preserve">1.  Ocurrencia de accidentes  y enfermedades laborales por causa u ocacion del trabajo </v>
      </c>
      <c r="D13" s="113"/>
      <c r="E13" s="109" t="s">
        <v>509</v>
      </c>
      <c r="F13" s="102" t="s">
        <v>301</v>
      </c>
      <c r="G13" s="102" t="s">
        <v>301</v>
      </c>
      <c r="H13" s="102" t="s">
        <v>301</v>
      </c>
      <c r="I13" s="102" t="s">
        <v>301</v>
      </c>
      <c r="J13" s="108">
        <f t="shared" ref="J13:J30" si="2">COUNTIF(F13:I13,"SI")/4</f>
        <v>1</v>
      </c>
      <c r="K13" s="520">
        <f>AVERAGE(J13:J14)</f>
        <v>1</v>
      </c>
      <c r="L13" s="102" t="str">
        <f>'5- Identificación de Riesgos'!I13</f>
        <v>Afectación Económica</v>
      </c>
      <c r="M13" s="109" t="s">
        <v>307</v>
      </c>
      <c r="N13" s="102" t="s">
        <v>301</v>
      </c>
      <c r="O13" s="102" t="s">
        <v>301</v>
      </c>
      <c r="P13" s="102" t="s">
        <v>301</v>
      </c>
      <c r="Q13" s="102" t="s">
        <v>301</v>
      </c>
      <c r="R13" s="108">
        <f t="shared" ref="R13:R27" si="3">SUM(COUNTIF(N13,"SI")*25%,COUNTIF(O13,"SI")*40%,COUNTIF(P13,"SI")*25%,COUNTIF(Q13,"SI")*10%)</f>
        <v>1</v>
      </c>
      <c r="S13" s="520">
        <f>AVERAGE(R13:R14)</f>
        <v>0.67500000000000004</v>
      </c>
      <c r="T13" s="411" t="str">
        <f>CONCATENATE(INDEX('8- Políticas de Administración '!$B$6:$F$10,MATCH(ROUND(IF((RIGHT('5- Identificación de Riesgos'!H13,1)-'6- Valoración Controles'!K13)&lt;1,1,(RIGHT('5- Identificación de Riesgos'!H13,1)-'6- Valoración Controles'!K13)),0),'8- Políticas de Administración '!$F$6:$F$10,0),1)," - ",ROUND(IF((RIGHT('5- Identificación de Riesgos'!H13,1)-'6- Valoración Controles'!K13)&lt;1,1,(RIGHT('5- Identificación de Riesgos'!H13,1)-'6- Valoración Controles'!K13)),0))</f>
        <v>Muy Baja - 1</v>
      </c>
      <c r="U13" s="459" t="str">
        <f>CONCATENATE(INDEX('8- Políticas de Administración '!$B$17:$F$21,MATCH(ROUND(IF((RIGHT('5- Identificación de Riesgos'!M13,1)-'6- Valoración Controles'!S13)&lt;1,1,(RIGHT('5- Identificación de Riesgos'!M13,1)-'6- Valoración Controles'!S13)),0),'8- Políticas de Administración '!$F$17:$F$21,0),1)," - ",ROUND(IF((RIGHT('5- Identificación de Riesgos'!M13,1)-'6- Valoración Controles'!S13)&lt;1,1,(RIGHT('5- Identificación de Riesgos'!M13,1)-'6- Valoración Controles'!S13)),0))</f>
        <v>Moderado - 3</v>
      </c>
      <c r="V13" s="456" t="str">
        <f>CONCATENATE(VLOOKUP((LEFT(T13,LEN(T13)-4)&amp;LEFT(U13,LEN(U13)-4)),'9- Matriz de Calor '!$D$18:$E$42,2,0)," - ",RIGHT(T13,1)*RIGHT(U13,1))</f>
        <v>Moderado - 3</v>
      </c>
    </row>
    <row r="14" spans="1:278" ht="99.75" customHeight="1" thickBot="1">
      <c r="A14" s="523"/>
      <c r="B14" s="461"/>
      <c r="C14" s="286" t="str">
        <f>'5- Identificación de Riesgos'!D14</f>
        <v xml:space="preserve">2. Contagio de enfermedades en los espacios de trabajo </v>
      </c>
      <c r="D14" s="287"/>
      <c r="E14" s="300" t="s">
        <v>510</v>
      </c>
      <c r="F14" s="104" t="s">
        <v>301</v>
      </c>
      <c r="G14" s="104" t="s">
        <v>301</v>
      </c>
      <c r="H14" s="104" t="s">
        <v>301</v>
      </c>
      <c r="I14" s="104" t="s">
        <v>301</v>
      </c>
      <c r="J14" s="301">
        <f t="shared" si="2"/>
        <v>1</v>
      </c>
      <c r="K14" s="524"/>
      <c r="L14" s="104" t="str">
        <f>'5- Identificación de Riesgos'!I14</f>
        <v>Afectación de reputacion,imagén,  credibilidad, satisfacción de usuarios y PI</v>
      </c>
      <c r="M14" s="302" t="s">
        <v>303</v>
      </c>
      <c r="N14" s="104" t="s">
        <v>304</v>
      </c>
      <c r="O14" s="104" t="s">
        <v>304</v>
      </c>
      <c r="P14" s="104" t="s">
        <v>301</v>
      </c>
      <c r="Q14" s="104" t="s">
        <v>301</v>
      </c>
      <c r="R14" s="301">
        <f t="shared" si="3"/>
        <v>0.35</v>
      </c>
      <c r="S14" s="524"/>
      <c r="T14" s="412"/>
      <c r="U14" s="461"/>
      <c r="V14" s="458"/>
    </row>
    <row r="15" spans="1:278" ht="129.75" customHeight="1">
      <c r="A15" s="405">
        <f>'5- Identificación de Riesgos'!A15</f>
        <v>3</v>
      </c>
      <c r="B15" s="409" t="s">
        <v>495</v>
      </c>
      <c r="C15" s="306" t="s">
        <v>497</v>
      </c>
      <c r="D15" s="309"/>
      <c r="E15" s="310" t="s">
        <v>498</v>
      </c>
      <c r="F15" s="303" t="s">
        <v>301</v>
      </c>
      <c r="G15" s="303" t="s">
        <v>301</v>
      </c>
      <c r="H15" s="303" t="s">
        <v>301</v>
      </c>
      <c r="I15" s="303" t="s">
        <v>301</v>
      </c>
      <c r="J15" s="311">
        <f t="shared" si="2"/>
        <v>1</v>
      </c>
      <c r="K15" s="500">
        <f>AVERAGE(J15:J16)</f>
        <v>1</v>
      </c>
      <c r="L15" s="102" t="str">
        <f>'5- Identificación de Riesgos'!I15</f>
        <v>Afectación Económica</v>
      </c>
      <c r="M15" s="109" t="s">
        <v>511</v>
      </c>
      <c r="N15" s="303" t="s">
        <v>301</v>
      </c>
      <c r="O15" s="303" t="s">
        <v>301</v>
      </c>
      <c r="P15" s="303" t="s">
        <v>301</v>
      </c>
      <c r="Q15" s="303" t="s">
        <v>301</v>
      </c>
      <c r="R15" s="311">
        <f t="shared" si="3"/>
        <v>1</v>
      </c>
      <c r="S15" s="500">
        <f>AVERAGE(R15:R16)</f>
        <v>0.67500000000000004</v>
      </c>
      <c r="T15" s="493" t="str">
        <f>CONCATENATE(INDEX('8- Políticas de Administración '!$B$6:$F$10,MATCH(ROUND(IF((RIGHT('5- Identificación de Riesgos'!H15,1)-'6- Valoración Controles'!K15)&lt;1,1,(RIGHT('5- Identificación de Riesgos'!H15,1)-'6- Valoración Controles'!K15)),0),'8- Políticas de Administración '!$F$6:$F$10,0),1)," - ",ROUND(IF((RIGHT('5- Identificación de Riesgos'!H15,1)-'6- Valoración Controles'!K15)&lt;1,1,(RIGHT('5- Identificación de Riesgos'!H15,1)-'6- Valoración Controles'!K15)),0))</f>
        <v>Muy Baja - 1</v>
      </c>
      <c r="U15" s="413" t="str">
        <f>CONCATENATE(INDEX('8- Políticas de Administración '!$B$17:$F$21,MATCH(ROUND(IF((RIGHT('5- Identificación de Riesgos'!M15,1)-'6- Valoración Controles'!S15)&lt;1,1,(RIGHT('5- Identificación de Riesgos'!M15,1)-'6- Valoración Controles'!S15)),0),'8- Políticas de Administración '!$F$17:$F$21,0),1)," - ",ROUND(IF((RIGHT('5- Identificación de Riesgos'!M15,1)-'6- Valoración Controles'!S15)&lt;1,1,(RIGHT('5- Identificación de Riesgos'!M15,1)-'6- Valoración Controles'!S15)),0))</f>
        <v>Menor - 2</v>
      </c>
      <c r="V15" s="415" t="str">
        <f>CONCATENATE(VLOOKUP((LEFT(T15,LEN(T15)-4)&amp;LEFT(U15,LEN(U15)-4)),'9- Matriz de Calor '!$D$18:$E$42,2,0)," - ",RIGHT(T15,1)*RIGHT(U15,1))</f>
        <v>Bajo - 2</v>
      </c>
    </row>
    <row r="16" spans="1:278" ht="126.75" customHeight="1" thickBot="1">
      <c r="A16" s="422"/>
      <c r="B16" s="498"/>
      <c r="C16" s="286" t="str">
        <f>'5- Identificación de Riesgos'!D16</f>
        <v>2. Insuficientes recursos técnicos, humanos y financieros para la implementación del SG-SST</v>
      </c>
      <c r="D16" s="287"/>
      <c r="E16" s="300" t="s">
        <v>499</v>
      </c>
      <c r="F16" s="104" t="s">
        <v>301</v>
      </c>
      <c r="G16" s="104" t="s">
        <v>301</v>
      </c>
      <c r="H16" s="104" t="s">
        <v>301</v>
      </c>
      <c r="I16" s="104" t="s">
        <v>301</v>
      </c>
      <c r="J16" s="301">
        <f>COUNTIF(F16:I16,"SI")/4</f>
        <v>1</v>
      </c>
      <c r="K16" s="501"/>
      <c r="L16" s="104" t="str">
        <f>'5- Identificación de Riesgos'!I16</f>
        <v>Afectación de reputacion,imagén,  credibilidad, satisfacción de usuarios y PI</v>
      </c>
      <c r="M16" s="302" t="s">
        <v>303</v>
      </c>
      <c r="N16" s="104" t="s">
        <v>304</v>
      </c>
      <c r="O16" s="104" t="s">
        <v>304</v>
      </c>
      <c r="P16" s="104" t="s">
        <v>301</v>
      </c>
      <c r="Q16" s="104" t="s">
        <v>301</v>
      </c>
      <c r="R16" s="301">
        <f>SUM(COUNTIF(N16,"SI")*25%,COUNTIF(O16,"SI")*40%,COUNTIF(P16,"SI")*25%,COUNTIF(Q16,"SI")*10%)</f>
        <v>0.35</v>
      </c>
      <c r="S16" s="501"/>
      <c r="T16" s="490"/>
      <c r="U16" s="424"/>
      <c r="V16" s="423"/>
    </row>
    <row r="17" spans="1:22" ht="168.75" customHeight="1" thickBot="1">
      <c r="A17" s="405">
        <f>'5- Identificación de Riesgos'!A17</f>
        <v>4</v>
      </c>
      <c r="B17" s="409" t="s">
        <v>500</v>
      </c>
      <c r="C17" s="286" t="s">
        <v>487</v>
      </c>
      <c r="D17" s="287"/>
      <c r="E17" s="300" t="s">
        <v>503</v>
      </c>
      <c r="F17" s="104" t="s">
        <v>301</v>
      </c>
      <c r="G17" s="104" t="s">
        <v>301</v>
      </c>
      <c r="H17" s="104" t="s">
        <v>304</v>
      </c>
      <c r="I17" s="104" t="s">
        <v>304</v>
      </c>
      <c r="J17" s="301">
        <f>COUNTIF(F17:I17,"SI")/4</f>
        <v>0.5</v>
      </c>
      <c r="K17" s="500">
        <f>AVERAGE(J17:J19)</f>
        <v>0.75</v>
      </c>
      <c r="L17" s="104" t="str">
        <f>'5- Identificación de Riesgos'!I17</f>
        <v>Incumplimiento de las metas establecidas</v>
      </c>
      <c r="M17" s="299" t="s">
        <v>305</v>
      </c>
      <c r="N17" s="104" t="s">
        <v>301</v>
      </c>
      <c r="O17" s="104" t="s">
        <v>301</v>
      </c>
      <c r="P17" s="104" t="s">
        <v>301</v>
      </c>
      <c r="Q17" s="104" t="s">
        <v>304</v>
      </c>
      <c r="R17" s="301">
        <f>SUM(COUNTIF(N17,"SI")*25%,COUNTIF(O17,"SI")*40%,COUNTIF(P17,"SI")*25%,COUNTIF(Q17,"SI")*10%)</f>
        <v>0.9</v>
      </c>
      <c r="S17" s="500">
        <f>AVERAGE(R17:R19)</f>
        <v>0.45</v>
      </c>
      <c r="T17" s="411" t="str">
        <f>CONCATENATE(INDEX('8- Políticas de Administración '!$B$6:$F$10,MATCH(ROUND(IF((RIGHT('5- Identificación de Riesgos'!H17,1)-'6- Valoración Controles'!K17)&lt;1,1,(RIGHT('5- Identificación de Riesgos'!H17,1)-'6- Valoración Controles'!K17)),0),'8- Políticas de Administración '!$F$6:$F$10,0),1)," - ",ROUND(IF((RIGHT('5- Identificación de Riesgos'!H17,1)-'6- Valoración Controles'!K17)&lt;1,1,(RIGHT('5- Identificación de Riesgos'!H17,1)-'6- Valoración Controles'!K17)),0))</f>
        <v>Muy Baja - 1</v>
      </c>
      <c r="U17" s="459" t="str">
        <f>CONCATENATE(INDEX('8- Políticas de Administración '!$B$17:$F$21,MATCH(ROUND(IF((RIGHT('5- Identificación de Riesgos'!M17,1)-'6- Valoración Controles'!S17)&lt;1,1,(RIGHT('5- Identificación de Riesgos'!M17,1)-'6- Valoración Controles'!S17)),0),'8- Políticas de Administración '!$F$17:$F$21,0),1)," - ",ROUND(IF((RIGHT('5- Identificación de Riesgos'!M17,1)-'6- Valoración Controles'!S17)&lt;1,1,(RIGHT('5- Identificación de Riesgos'!M17,1)-'6- Valoración Controles'!S17)),0))</f>
        <v>Moderado - 3</v>
      </c>
      <c r="V17" s="456" t="str">
        <f>CONCATENATE(VLOOKUP((LEFT(T17,LEN(T17)-4)&amp;LEFT(U17,LEN(U17)-4)),'9- Matriz de Calor '!$D$18:$E$42,2,0)," - ",RIGHT(T17,1)*RIGHT(U17,1))</f>
        <v>Moderado - 3</v>
      </c>
    </row>
    <row r="18" spans="1:22" ht="160.5" customHeight="1" thickBot="1">
      <c r="A18" s="422"/>
      <c r="B18" s="498"/>
      <c r="C18" s="286" t="s">
        <v>507</v>
      </c>
      <c r="D18" s="287"/>
      <c r="E18" s="294" t="s">
        <v>508</v>
      </c>
      <c r="F18" s="104" t="s">
        <v>301</v>
      </c>
      <c r="G18" s="104" t="s">
        <v>301</v>
      </c>
      <c r="H18" s="104" t="s">
        <v>301</v>
      </c>
      <c r="I18" s="104" t="s">
        <v>301</v>
      </c>
      <c r="J18" s="301"/>
      <c r="K18" s="501"/>
      <c r="L18" s="104" t="str">
        <f>'5- Identificación de Riesgos'!I18</f>
        <v>Afectación de reputacion,imagén,  credibilidad, satisfacción de usuarios y PI</v>
      </c>
      <c r="M18" s="302" t="s">
        <v>303</v>
      </c>
      <c r="N18" s="104" t="s">
        <v>301</v>
      </c>
      <c r="O18" s="104" t="s">
        <v>301</v>
      </c>
      <c r="P18" s="104" t="s">
        <v>301</v>
      </c>
      <c r="Q18" s="104" t="s">
        <v>301</v>
      </c>
      <c r="R18" s="301"/>
      <c r="S18" s="501"/>
      <c r="T18" s="478"/>
      <c r="U18" s="460"/>
      <c r="V18" s="457"/>
    </row>
    <row r="19" spans="1:22" ht="131.25" customHeight="1" thickBot="1">
      <c r="A19" s="406"/>
      <c r="B19" s="410"/>
      <c r="C19" s="286" t="s">
        <v>502</v>
      </c>
      <c r="D19" s="287"/>
      <c r="E19" s="300" t="s">
        <v>504</v>
      </c>
      <c r="F19" s="104" t="s">
        <v>301</v>
      </c>
      <c r="G19" s="104" t="s">
        <v>301</v>
      </c>
      <c r="H19" s="104" t="s">
        <v>301</v>
      </c>
      <c r="I19" s="104" t="s">
        <v>301</v>
      </c>
      <c r="J19" s="301">
        <f>COUNTIF(F19:I19,"SI")/4</f>
        <v>1</v>
      </c>
      <c r="K19" s="533"/>
      <c r="L19" s="104"/>
      <c r="M19" s="302"/>
      <c r="N19" s="104"/>
      <c r="O19" s="104"/>
      <c r="P19" s="104"/>
      <c r="Q19" s="104"/>
      <c r="R19" s="301">
        <f>SUM(COUNTIF(N19,"SI")*25%,COUNTIF(O19,"SI")*40%,COUNTIF(P19,"SI")*25%,COUNTIF(Q19,"SI")*10%)</f>
        <v>0</v>
      </c>
      <c r="S19" s="501"/>
      <c r="T19" s="431"/>
      <c r="U19" s="474"/>
      <c r="V19" s="470"/>
    </row>
    <row r="20" spans="1:22" ht="76.5">
      <c r="A20" s="481">
        <f>'5- Identificación de Riesgos'!A20</f>
        <v>5</v>
      </c>
      <c r="B20" s="459" t="str">
        <f>'5- Identificación de Riesgos'!B20</f>
        <v>Recibir dádivas o beneficios a nombre propio o de terceros para  desviar recursos, no presentar o presentar reportes con información no veraz</v>
      </c>
      <c r="C20" s="116" t="str">
        <f>'5- Identificación de Riesgos'!D20</f>
        <v>1. Insuficientes programas de capacitación para la toma de conciencia debido al desconocimiento de la ley antisoborno (ISO 37001:2016), Plan Anticorrupción y  de los  valores y principios propios de la entidad</v>
      </c>
      <c r="D20" s="113"/>
      <c r="E20" s="525" t="s">
        <v>308</v>
      </c>
      <c r="F20" s="102" t="s">
        <v>304</v>
      </c>
      <c r="G20" s="102" t="s">
        <v>304</v>
      </c>
      <c r="H20" s="102" t="s">
        <v>304</v>
      </c>
      <c r="I20" s="102" t="s">
        <v>304</v>
      </c>
      <c r="J20" s="108">
        <f t="shared" si="2"/>
        <v>0</v>
      </c>
      <c r="K20" s="520">
        <f>AVERAGE(J20:J24)</f>
        <v>0</v>
      </c>
      <c r="L20" s="102" t="str">
        <f>'5- Identificación de Riesgos'!I20</f>
        <v>Afectación de reputacion,imagén,  credibilidad, satisfacción de usuarios y PI</v>
      </c>
      <c r="M20" s="109" t="s">
        <v>307</v>
      </c>
      <c r="N20" s="102" t="s">
        <v>301</v>
      </c>
      <c r="O20" s="102" t="s">
        <v>301</v>
      </c>
      <c r="P20" s="102" t="s">
        <v>301</v>
      </c>
      <c r="Q20" s="102" t="s">
        <v>301</v>
      </c>
      <c r="R20" s="108">
        <f t="shared" si="3"/>
        <v>1</v>
      </c>
      <c r="S20" s="520">
        <f>AVERAGE(R20:R24)</f>
        <v>0.47000000000000003</v>
      </c>
      <c r="T20" s="411" t="str">
        <f>CONCATENATE(INDEX('8- Políticas de Administración '!$B$6:$F$10,MATCH(ROUND(IF((RIGHT('5- Identificación de Riesgos'!H20,1)-'6- Valoración Controles'!K20)&lt;1,1,(RIGHT('5- Identificación de Riesgos'!H20,1)-'6- Valoración Controles'!K20)),0),'8- Políticas de Administración '!$F$6:$F$10,0),1)," - ",ROUND(IF((RIGHT('5- Identificación de Riesgos'!H20,1)-'6- Valoración Controles'!K20)&lt;1,1,(RIGHT('5- Identificación de Riesgos'!H20,1)-'6- Valoración Controles'!K20)),0))</f>
        <v>Muy Baja - 1</v>
      </c>
      <c r="U20" s="459" t="str">
        <f>CONCATENATE(INDEX('8- Políticas de Administración '!$B$17:$F$21,MATCH(ROUND(IF((RIGHT('5- Identificación de Riesgos'!M20,1)-'6- Valoración Controles'!S20)&lt;1,1,(RIGHT('5- Identificación de Riesgos'!M20,1)-'6- Valoración Controles'!S20)),0),'8- Políticas de Administración '!$F$17:$F$21,0),1)," - ",ROUND(IF((RIGHT('5- Identificación de Riesgos'!M20,1)-'6- Valoración Controles'!S20)&lt;1,1,(RIGHT('5- Identificación de Riesgos'!M20,1)-'6- Valoración Controles'!S20)),0))</f>
        <v>Menor - 2</v>
      </c>
      <c r="V20" s="456" t="str">
        <f>CONCATENATE(VLOOKUP((LEFT(T20,LEN(T20)-4)&amp;LEFT(U20,LEN(U20)-4)),'9- Matriz de Calor '!$D$18:$E$42,2,0)," - ",RIGHT(T20,1)*RIGHT(U20,1))</f>
        <v>Bajo - 2</v>
      </c>
    </row>
    <row r="21" spans="1:22" ht="70.5" customHeight="1" thickBot="1">
      <c r="A21" s="482"/>
      <c r="B21" s="460"/>
      <c r="C21" s="117" t="str">
        <f>'5- Identificación de Riesgos'!D21</f>
        <v>2. Desconocimiento y no aplicación del Código de Ética y Buen Gobierno</v>
      </c>
      <c r="D21" s="112"/>
      <c r="E21" s="526"/>
      <c r="F21" s="103" t="s">
        <v>304</v>
      </c>
      <c r="G21" s="103" t="s">
        <v>304</v>
      </c>
      <c r="H21" s="103" t="s">
        <v>304</v>
      </c>
      <c r="I21" s="103" t="s">
        <v>304</v>
      </c>
      <c r="J21" s="107">
        <f t="shared" si="2"/>
        <v>0</v>
      </c>
      <c r="K21" s="521"/>
      <c r="L21" s="103" t="str">
        <f>'5- Identificación de Riesgos'!I21</f>
        <v>Afectación de reputacion,imagén,  credibilidad, satisfacción de usuarios y PI</v>
      </c>
      <c r="M21" s="165" t="s">
        <v>303</v>
      </c>
      <c r="N21" s="103" t="s">
        <v>304</v>
      </c>
      <c r="O21" s="103" t="s">
        <v>304</v>
      </c>
      <c r="P21" s="103" t="s">
        <v>301</v>
      </c>
      <c r="Q21" s="103" t="s">
        <v>301</v>
      </c>
      <c r="R21" s="107">
        <f t="shared" si="3"/>
        <v>0.35</v>
      </c>
      <c r="S21" s="521"/>
      <c r="T21" s="478"/>
      <c r="U21" s="460"/>
      <c r="V21" s="457"/>
    </row>
    <row r="22" spans="1:22" ht="45">
      <c r="A22" s="482"/>
      <c r="B22" s="460"/>
      <c r="C22" s="117" t="str">
        <f>'5- Identificación de Riesgos'!D22</f>
        <v>3. Carencia de compromiso  y transparencia de los servidores judiciales</v>
      </c>
      <c r="D22" s="112"/>
      <c r="E22" s="526"/>
      <c r="F22" s="103" t="s">
        <v>304</v>
      </c>
      <c r="G22" s="103" t="s">
        <v>304</v>
      </c>
      <c r="H22" s="103" t="s">
        <v>304</v>
      </c>
      <c r="I22" s="103" t="s">
        <v>304</v>
      </c>
      <c r="J22" s="107">
        <f t="shared" si="2"/>
        <v>0</v>
      </c>
      <c r="K22" s="521"/>
      <c r="L22" s="103" t="str">
        <f>'5- Identificación de Riesgos'!I22</f>
        <v>Afectación de reputacion,imagén,  credibilidad, satisfacción de usuarios y PI</v>
      </c>
      <c r="M22" s="110" t="s">
        <v>305</v>
      </c>
      <c r="N22" s="102" t="s">
        <v>301</v>
      </c>
      <c r="O22" s="102" t="s">
        <v>301</v>
      </c>
      <c r="P22" s="102" t="s">
        <v>301</v>
      </c>
      <c r="Q22" s="102" t="s">
        <v>301</v>
      </c>
      <c r="R22" s="107">
        <f t="shared" si="3"/>
        <v>1</v>
      </c>
      <c r="S22" s="521"/>
      <c r="T22" s="478"/>
      <c r="U22" s="460"/>
      <c r="V22" s="457"/>
    </row>
    <row r="23" spans="1:22" ht="30.75" thickBot="1">
      <c r="A23" s="482"/>
      <c r="B23" s="460"/>
      <c r="C23" s="117" t="str">
        <f>'5- Identificación de Riesgos'!D23</f>
        <v>4. Deficiencia de  controles en el trámite  de los documentos</v>
      </c>
      <c r="D23" s="112"/>
      <c r="E23" s="526"/>
      <c r="F23" s="103" t="s">
        <v>304</v>
      </c>
      <c r="G23" s="103" t="s">
        <v>304</v>
      </c>
      <c r="H23" s="103" t="s">
        <v>304</v>
      </c>
      <c r="I23" s="103" t="s">
        <v>304</v>
      </c>
      <c r="J23" s="107">
        <f t="shared" si="2"/>
        <v>0</v>
      </c>
      <c r="K23" s="521"/>
      <c r="L23" s="103" t="str">
        <f>'5- Identificación de Riesgos'!I23</f>
        <v>Afectación Económica</v>
      </c>
      <c r="M23" s="118"/>
      <c r="N23" s="103"/>
      <c r="O23" s="103"/>
      <c r="P23" s="103"/>
      <c r="Q23" s="103"/>
      <c r="R23" s="107">
        <f t="shared" si="3"/>
        <v>0</v>
      </c>
      <c r="S23" s="521"/>
      <c r="T23" s="478"/>
      <c r="U23" s="460"/>
      <c r="V23" s="457"/>
    </row>
    <row r="24" spans="1:22" ht="30.75" thickBot="1">
      <c r="A24" s="482"/>
      <c r="B24" s="460"/>
      <c r="C24" s="117" t="str">
        <f>'5- Identificación de Riesgos'!D24</f>
        <v xml:space="preserve">5. No aplicación adecuada de los procedimientos de control </v>
      </c>
      <c r="D24" s="112"/>
      <c r="E24" s="527"/>
      <c r="F24" s="102" t="s">
        <v>304</v>
      </c>
      <c r="G24" s="102" t="s">
        <v>304</v>
      </c>
      <c r="H24" s="102" t="s">
        <v>304</v>
      </c>
      <c r="I24" s="102" t="s">
        <v>304</v>
      </c>
      <c r="J24" s="107">
        <f t="shared" si="2"/>
        <v>0</v>
      </c>
      <c r="K24" s="521"/>
      <c r="L24" s="103" t="str">
        <f>'5- Identificación de Riesgos'!I24</f>
        <v>Afectación Económica</v>
      </c>
      <c r="M24" s="118"/>
      <c r="N24" s="103"/>
      <c r="O24" s="103"/>
      <c r="P24" s="103"/>
      <c r="Q24" s="103"/>
      <c r="R24" s="107">
        <f t="shared" si="3"/>
        <v>0</v>
      </c>
      <c r="S24" s="521"/>
      <c r="T24" s="478"/>
      <c r="U24" s="460"/>
      <c r="V24" s="457"/>
    </row>
    <row r="25" spans="1:22" ht="51.75" thickBot="1">
      <c r="A25" s="481">
        <f>'5- Identificación de Riesgos'!A25</f>
        <v>6</v>
      </c>
      <c r="B25" s="459" t="str">
        <f>'5- Identificación de Riesgos'!B25</f>
        <v>Ofrecer, prometer y entregar, aceptar o solicitar una ventaja indebida  para influir o direccionar  la formulación de  requisitos habiliantes y/o técnicos  para satisfacer un interés personal, de manera directa, indirecta o interpuesta por otras personas</v>
      </c>
      <c r="C25" s="116" t="str">
        <f>'5- Identificación de Riesgos'!D25</f>
        <v>1. Falta de ética de los servidores públicos (Debilidades en principios y valores)</v>
      </c>
      <c r="D25" s="113"/>
      <c r="E25" s="525" t="s">
        <v>451</v>
      </c>
      <c r="F25" s="102" t="s">
        <v>301</v>
      </c>
      <c r="G25" s="102" t="s">
        <v>301</v>
      </c>
      <c r="H25" s="102" t="s">
        <v>301</v>
      </c>
      <c r="I25" s="102" t="s">
        <v>301</v>
      </c>
      <c r="J25" s="108">
        <f t="shared" si="2"/>
        <v>1</v>
      </c>
      <c r="K25" s="520">
        <f>AVERAGE(J25:J27)</f>
        <v>1</v>
      </c>
      <c r="L25" s="102" t="str">
        <f>'5- Identificación de Riesgos'!I25</f>
        <v>Afectación Económica</v>
      </c>
      <c r="M25" s="109" t="s">
        <v>302</v>
      </c>
      <c r="N25" s="102" t="s">
        <v>301</v>
      </c>
      <c r="O25" s="102" t="s">
        <v>301</v>
      </c>
      <c r="P25" s="102" t="s">
        <v>301</v>
      </c>
      <c r="Q25" s="102" t="s">
        <v>301</v>
      </c>
      <c r="R25" s="108">
        <f t="shared" si="3"/>
        <v>1</v>
      </c>
      <c r="S25" s="520">
        <f>AVERAGE(R25:R27)</f>
        <v>0.56666666666666676</v>
      </c>
      <c r="T25" s="411" t="str">
        <f>CONCATENATE(INDEX('8- Políticas de Administración '!$B$6:$F$10,MATCH(ROUND(IF((RIGHT('5- Identificación de Riesgos'!H25,1)-'6- Valoración Controles'!K25)&lt;1,1,(RIGHT('5- Identificación de Riesgos'!H25,1)-'6- Valoración Controles'!K25)),0),'8- Políticas de Administración '!$F$6:$F$10,0),1)," - ",ROUND(IF((RIGHT('5- Identificación de Riesgos'!H25,1)-'6- Valoración Controles'!K25)&lt;1,1,(RIGHT('5- Identificación de Riesgos'!H25,1)-'6- Valoración Controles'!K25)),0))</f>
        <v>Muy Baja - 1</v>
      </c>
      <c r="U25" s="459" t="str">
        <f>CONCATENATE(INDEX('8- Políticas de Administración '!$B$17:$F$21,MATCH(ROUND(IF((RIGHT('5- Identificación de Riesgos'!M25,1)-'6- Valoración Controles'!S25)&lt;1,1,(RIGHT('5- Identificación de Riesgos'!M25,1)-'6- Valoración Controles'!S25)),0),'8- Políticas de Administración '!$F$17:$F$21,0),1)," - ",ROUND(IF((RIGHT('5- Identificación de Riesgos'!M25,1)-'6- Valoración Controles'!S25)&lt;1,1,(RIGHT('5- Identificación de Riesgos'!M25,1)-'6- Valoración Controles'!S25)),0))</f>
        <v>Moderado - 3</v>
      </c>
      <c r="V25" s="456" t="str">
        <f>CONCATENATE(VLOOKUP((LEFT(T25,LEN(T25)-4)&amp;LEFT(U25,LEN(U25)-4)),'9- Matriz de Calor '!$D$18:$E$42,2,0)," - ",RIGHT(T25,1)*RIGHT(U25,1))</f>
        <v>Moderado - 3</v>
      </c>
    </row>
    <row r="26" spans="1:22" ht="45.75" thickBot="1">
      <c r="A26" s="482"/>
      <c r="B26" s="460"/>
      <c r="C26" s="117" t="str">
        <f>'5- Identificación de Riesgos'!D26</f>
        <v>2. Falta de ética de terceros interesados  (Debilidades principios y valores)</v>
      </c>
      <c r="D26" s="112"/>
      <c r="E26" s="526"/>
      <c r="F26" s="102" t="s">
        <v>301</v>
      </c>
      <c r="G26" s="102" t="s">
        <v>301</v>
      </c>
      <c r="H26" s="102" t="s">
        <v>301</v>
      </c>
      <c r="I26" s="102" t="s">
        <v>301</v>
      </c>
      <c r="J26" s="107">
        <f t="shared" si="2"/>
        <v>1</v>
      </c>
      <c r="K26" s="521"/>
      <c r="L26" s="103" t="str">
        <f>'5- Identificación de Riesgos'!I26</f>
        <v>Afectación de reputacion,imagén,  credibilidad, satisfacción de usuarios y PI</v>
      </c>
      <c r="M26" s="165" t="s">
        <v>303</v>
      </c>
      <c r="N26" s="103" t="s">
        <v>304</v>
      </c>
      <c r="O26" s="103" t="s">
        <v>304</v>
      </c>
      <c r="P26" s="103" t="s">
        <v>301</v>
      </c>
      <c r="Q26" s="103" t="s">
        <v>301</v>
      </c>
      <c r="R26" s="107">
        <f t="shared" si="3"/>
        <v>0.35</v>
      </c>
      <c r="S26" s="521"/>
      <c r="T26" s="478"/>
      <c r="U26" s="460"/>
      <c r="V26" s="457"/>
    </row>
    <row r="27" spans="1:22" ht="45.75" thickBot="1">
      <c r="A27" s="528"/>
      <c r="B27" s="474"/>
      <c r="C27" s="282" t="str">
        <f>'5- Identificación de Riesgos'!D27</f>
        <v>3. Debilidades en los controles de los procedimientos de estructuración de los procesos de contratación</v>
      </c>
      <c r="D27" s="283"/>
      <c r="E27" s="526"/>
      <c r="F27" s="102" t="s">
        <v>301</v>
      </c>
      <c r="G27" s="102" t="s">
        <v>301</v>
      </c>
      <c r="H27" s="102" t="s">
        <v>301</v>
      </c>
      <c r="I27" s="102" t="s">
        <v>301</v>
      </c>
      <c r="J27" s="284">
        <f t="shared" si="2"/>
        <v>1</v>
      </c>
      <c r="K27" s="522"/>
      <c r="L27" s="103" t="str">
        <f>'5- Identificación de Riesgos'!I27</f>
        <v>Afectación de reputacion,imagén,  credibilidad, satisfacción de usuarios y PI</v>
      </c>
      <c r="M27" s="165" t="s">
        <v>303</v>
      </c>
      <c r="N27" s="103" t="s">
        <v>304</v>
      </c>
      <c r="O27" s="103" t="s">
        <v>304</v>
      </c>
      <c r="P27" s="103" t="s">
        <v>301</v>
      </c>
      <c r="Q27" s="103" t="s">
        <v>301</v>
      </c>
      <c r="R27" s="107">
        <f t="shared" si="3"/>
        <v>0.35</v>
      </c>
      <c r="S27" s="521"/>
      <c r="T27" s="478"/>
      <c r="U27" s="460"/>
      <c r="V27" s="457"/>
    </row>
    <row r="28" spans="1:22" ht="51">
      <c r="A28" s="531">
        <f>'5- Identificación de Riesgos'!A28</f>
        <v>7</v>
      </c>
      <c r="B28" s="460" t="str">
        <f>'5- Identificación de Riesgos'!B28</f>
        <v>Ofrecer, prometer y entregar, aceptar o solicitar una ventaja indebida  para influir o direccionar en la aprobación de accidentes de trabajo ante la Administradora de Riesgos Laborales, para satisfacer un interés personal, de manera directa , indirecta o interpuesta por otras personas</v>
      </c>
      <c r="C28" s="117" t="str">
        <f>'5- Identificación de Riesgos'!D28</f>
        <v>1. Falta de ética de los servidores judiciales (Debilidades en principios y valores)</v>
      </c>
      <c r="D28" s="111"/>
      <c r="E28" s="460" t="s">
        <v>309</v>
      </c>
      <c r="F28" s="103" t="s">
        <v>301</v>
      </c>
      <c r="G28" s="103" t="s">
        <v>301</v>
      </c>
      <c r="H28" s="103" t="s">
        <v>301</v>
      </c>
      <c r="I28" s="103" t="s">
        <v>301</v>
      </c>
      <c r="J28" s="107">
        <f t="shared" si="2"/>
        <v>1</v>
      </c>
      <c r="K28" s="521">
        <f>AVERAGE(J28:J30)</f>
        <v>1</v>
      </c>
      <c r="L28" s="105" t="str">
        <f>'5- Identificación de Riesgos'!I28</f>
        <v>Afectación Económica</v>
      </c>
      <c r="M28" s="109" t="s">
        <v>302</v>
      </c>
      <c r="N28" s="102" t="s">
        <v>301</v>
      </c>
      <c r="O28" s="102" t="s">
        <v>301</v>
      </c>
      <c r="P28" s="102" t="s">
        <v>301</v>
      </c>
      <c r="Q28" s="102" t="s">
        <v>301</v>
      </c>
      <c r="R28" s="106">
        <f t="shared" ref="R28:R30" si="4">SUM(COUNTIF(N28,"SI")*25%,COUNTIF(O28,"SI")*40%,COUNTIF(P28,"SI")*25%,COUNTIF(Q28,"SI")*10%)</f>
        <v>1</v>
      </c>
      <c r="S28" s="532">
        <f>AVERAGE(R28:R30)</f>
        <v>0.56666666666666676</v>
      </c>
      <c r="T28" s="497" t="str">
        <f>CONCATENATE(INDEX('8- Políticas de Administración '!$B$6:$F$10,MATCH(ROUND(IF((RIGHT('5- Identificación de Riesgos'!H28,1)-'6- Valoración Controles'!K28)&lt;1,1,(RIGHT('5- Identificación de Riesgos'!H28,1)-'6- Valoración Controles'!K28)),0),'8- Políticas de Administración '!$F$6:$F$10,0),1)," - ",ROUND(IF((RIGHT('5- Identificación de Riesgos'!H28,1)-'6- Valoración Controles'!K28)&lt;1,1,(RIGHT('5- Identificación de Riesgos'!H28,1)-'6- Valoración Controles'!K28)),0))</f>
        <v>Muy Baja - 1</v>
      </c>
      <c r="U28" s="529" t="str">
        <f>CONCATENATE(INDEX('8- Políticas de Administración '!$B$17:$F$21,MATCH(ROUND(IF((RIGHT('5- Identificación de Riesgos'!M28,1)-'6- Valoración Controles'!S28)&lt;1,1,(RIGHT('5- Identificación de Riesgos'!M28,1)-'6- Valoración Controles'!S28)),0),'8- Políticas de Administración '!$F$17:$F$21,0),1)," - ",ROUND(IF((RIGHT('5- Identificación de Riesgos'!M28,1)-'6- Valoración Controles'!S28)&lt;1,1,(RIGHT('5- Identificación de Riesgos'!M28,1)-'6- Valoración Controles'!S28)),0))</f>
        <v>Moderado - 3</v>
      </c>
      <c r="V28" s="530" t="str">
        <f>CONCATENATE(VLOOKUP((LEFT(T28,LEN(T28)-4)&amp;LEFT(U28,LEN(U28)-4)),'9- Matriz de Calor '!$D$18:$E$42,2,0)," - ",RIGHT(T28,1)*RIGHT(U28,1))</f>
        <v>Moderado - 3</v>
      </c>
    </row>
    <row r="29" spans="1:22" ht="45">
      <c r="A29" s="531"/>
      <c r="B29" s="460"/>
      <c r="C29" s="117" t="str">
        <f>'5- Identificación de Riesgos'!D29</f>
        <v>2. Falta de ética de terceros interesados  (Debilidades principios y valores)</v>
      </c>
      <c r="D29" s="111"/>
      <c r="E29" s="460"/>
      <c r="F29" s="103" t="s">
        <v>301</v>
      </c>
      <c r="G29" s="103" t="s">
        <v>301</v>
      </c>
      <c r="H29" s="103" t="s">
        <v>301</v>
      </c>
      <c r="I29" s="103" t="s">
        <v>301</v>
      </c>
      <c r="J29" s="107">
        <f t="shared" si="2"/>
        <v>1</v>
      </c>
      <c r="K29" s="521"/>
      <c r="L29" s="103" t="str">
        <f>'5- Identificación de Riesgos'!I29</f>
        <v>Afectación de reputacion,imagén,  credibilidad, satisfacción de usuarios y PI</v>
      </c>
      <c r="M29" s="165" t="s">
        <v>303</v>
      </c>
      <c r="N29" s="103" t="s">
        <v>304</v>
      </c>
      <c r="O29" s="103" t="s">
        <v>304</v>
      </c>
      <c r="P29" s="103" t="s">
        <v>301</v>
      </c>
      <c r="Q29" s="103" t="s">
        <v>301</v>
      </c>
      <c r="R29" s="107">
        <f t="shared" si="4"/>
        <v>0.35</v>
      </c>
      <c r="S29" s="521"/>
      <c r="T29" s="478"/>
      <c r="U29" s="460"/>
      <c r="V29" s="457"/>
    </row>
    <row r="30" spans="1:22" ht="63.75">
      <c r="A30" s="531"/>
      <c r="B30" s="460"/>
      <c r="C30" s="117" t="str">
        <f>'5- Identificación de Riesgos'!D30</f>
        <v>3. Debilidades en los controles de los procedimientos de reporte de incidentes y accidentes de trabajo y de Investigación de incidentes y accidentes de trabajo</v>
      </c>
      <c r="D30" s="111"/>
      <c r="E30" s="110" t="s">
        <v>306</v>
      </c>
      <c r="F30" s="103" t="s">
        <v>301</v>
      </c>
      <c r="G30" s="103" t="s">
        <v>301</v>
      </c>
      <c r="H30" s="103" t="s">
        <v>301</v>
      </c>
      <c r="I30" s="103" t="s">
        <v>301</v>
      </c>
      <c r="J30" s="107">
        <f t="shared" si="2"/>
        <v>1</v>
      </c>
      <c r="K30" s="521"/>
      <c r="L30" s="103" t="str">
        <f>'5- Identificación de Riesgos'!I30</f>
        <v>Afectación de reputacion,imagén,  credibilidad, satisfacción de usuarios y PI</v>
      </c>
      <c r="M30" s="165" t="s">
        <v>303</v>
      </c>
      <c r="N30" s="103" t="s">
        <v>304</v>
      </c>
      <c r="O30" s="103" t="s">
        <v>304</v>
      </c>
      <c r="P30" s="103" t="s">
        <v>301</v>
      </c>
      <c r="Q30" s="103" t="s">
        <v>301</v>
      </c>
      <c r="R30" s="107">
        <f t="shared" si="4"/>
        <v>0.35</v>
      </c>
      <c r="S30" s="521"/>
      <c r="T30" s="478"/>
      <c r="U30" s="460"/>
      <c r="V30" s="457"/>
    </row>
  </sheetData>
  <mergeCells count="70">
    <mergeCell ref="U17:U19"/>
    <mergeCell ref="V17:V19"/>
    <mergeCell ref="B17:B19"/>
    <mergeCell ref="A17:A19"/>
    <mergeCell ref="K17:K19"/>
    <mergeCell ref="S17:S19"/>
    <mergeCell ref="T17:T19"/>
    <mergeCell ref="A25:A27"/>
    <mergeCell ref="T28:T30"/>
    <mergeCell ref="U28:U30"/>
    <mergeCell ref="V28:V30"/>
    <mergeCell ref="B28:B30"/>
    <mergeCell ref="A28:A30"/>
    <mergeCell ref="K28:K30"/>
    <mergeCell ref="S28:S30"/>
    <mergeCell ref="T25:T27"/>
    <mergeCell ref="U25:U27"/>
    <mergeCell ref="V25:V27"/>
    <mergeCell ref="B25:B27"/>
    <mergeCell ref="K25:K27"/>
    <mergeCell ref="S25:S27"/>
    <mergeCell ref="E25:E27"/>
    <mergeCell ref="E28:E29"/>
    <mergeCell ref="T20:T24"/>
    <mergeCell ref="U20:U24"/>
    <mergeCell ref="V20:V24"/>
    <mergeCell ref="A20:A24"/>
    <mergeCell ref="B20:B24"/>
    <mergeCell ref="K20:K24"/>
    <mergeCell ref="S20:S24"/>
    <mergeCell ref="E20:E24"/>
    <mergeCell ref="T13:T14"/>
    <mergeCell ref="U13:U14"/>
    <mergeCell ref="V13:V14"/>
    <mergeCell ref="A13:A14"/>
    <mergeCell ref="B13:B14"/>
    <mergeCell ref="K13:K14"/>
    <mergeCell ref="S13:S14"/>
    <mergeCell ref="F8:K8"/>
    <mergeCell ref="L8:S8"/>
    <mergeCell ref="D6:V6"/>
    <mergeCell ref="A10:A12"/>
    <mergeCell ref="A8:A9"/>
    <mergeCell ref="B8:B9"/>
    <mergeCell ref="C8:C9"/>
    <mergeCell ref="D8:D9"/>
    <mergeCell ref="E8:E9"/>
    <mergeCell ref="B10:B12"/>
    <mergeCell ref="S10:S12"/>
    <mergeCell ref="T10:T12"/>
    <mergeCell ref="U10:U12"/>
    <mergeCell ref="V10:V12"/>
    <mergeCell ref="K10:K12"/>
    <mergeCell ref="A7:C7"/>
    <mergeCell ref="A6:C6"/>
    <mergeCell ref="T7:V7"/>
    <mergeCell ref="D7:R7"/>
    <mergeCell ref="A1:C2"/>
    <mergeCell ref="A4:C4"/>
    <mergeCell ref="A5:C5"/>
    <mergeCell ref="E1:V3"/>
    <mergeCell ref="D4:V4"/>
    <mergeCell ref="D5:V5"/>
    <mergeCell ref="A15:A16"/>
    <mergeCell ref="T15:T16"/>
    <mergeCell ref="U15:U16"/>
    <mergeCell ref="V15:V16"/>
    <mergeCell ref="B15:B16"/>
    <mergeCell ref="K15:K16"/>
    <mergeCell ref="S15:S16"/>
  </mergeCells>
  <conditionalFormatting sqref="C15">
    <cfRule type="containsText" dxfId="605" priority="55" operator="containsText" text="4- Bajo">
      <formula>NOT(ISERROR(SEARCH("4- Bajo",C15)))</formula>
    </cfRule>
    <cfRule type="containsText" dxfId="604" priority="49" operator="containsText" text="4- Bajo">
      <formula>NOT(ISERROR(SEARCH("4- Bajo",C15)))</formula>
    </cfRule>
    <cfRule type="containsText" dxfId="603" priority="50" operator="containsText" text="1- Bajo">
      <formula>NOT(ISERROR(SEARCH("1- Bajo",C15)))</formula>
    </cfRule>
    <cfRule type="containsText" dxfId="602" priority="51" operator="containsText" text="3- Moderado">
      <formula>NOT(ISERROR(SEARCH("3- Moderado",C15)))</formula>
    </cfRule>
    <cfRule type="containsText" dxfId="601" priority="52" operator="containsText" text="6- Moderado">
      <formula>NOT(ISERROR(SEARCH("6- Moderado",C15)))</formula>
    </cfRule>
    <cfRule type="containsText" dxfId="600" priority="53" operator="containsText" text="4- Moderado">
      <formula>NOT(ISERROR(SEARCH("4- Moderado",C15)))</formula>
    </cfRule>
    <cfRule type="containsText" dxfId="599" priority="54" operator="containsText" text="3- Bajo">
      <formula>NOT(ISERROR(SEARCH("3- Bajo",C15)))</formula>
    </cfRule>
    <cfRule type="containsText" dxfId="598" priority="35" operator="containsText" text="4- Moderado">
      <formula>NOT(ISERROR(SEARCH("4- Moderado",C15)))</formula>
    </cfRule>
    <cfRule type="containsText" dxfId="597" priority="41" operator="containsText" text="4- Moderado">
      <formula>NOT(ISERROR(SEARCH("4- Moderado",C15)))</formula>
    </cfRule>
    <cfRule type="containsText" dxfId="596" priority="56" operator="containsText" text="1- Bajo">
      <formula>NOT(ISERROR(SEARCH("1- Bajo",C15)))</formula>
    </cfRule>
    <cfRule type="containsText" dxfId="595" priority="36" operator="containsText" text="3- Bajo">
      <formula>NOT(ISERROR(SEARCH("3- Bajo",C15)))</formula>
    </cfRule>
    <cfRule type="containsText" dxfId="594" priority="37" operator="containsText" text="4- Bajo">
      <formula>NOT(ISERROR(SEARCH("4- Bajo",C15)))</formula>
    </cfRule>
    <cfRule type="containsText" dxfId="593" priority="38" operator="containsText" text="1- Bajo">
      <formula>NOT(ISERROR(SEARCH("1- Bajo",C15)))</formula>
    </cfRule>
    <cfRule type="containsText" dxfId="592" priority="39" operator="containsText" text="3- Moderado">
      <formula>NOT(ISERROR(SEARCH("3- Moderado",C15)))</formula>
    </cfRule>
    <cfRule type="containsText" dxfId="591" priority="33" operator="containsText" text="3- Moderado">
      <formula>NOT(ISERROR(SEARCH("3- Moderado",C15)))</formula>
    </cfRule>
    <cfRule type="containsText" dxfId="590" priority="40" operator="containsText" text="6- Moderado">
      <formula>NOT(ISERROR(SEARCH("6- Moderado",C15)))</formula>
    </cfRule>
    <cfRule type="containsText" dxfId="589" priority="34" operator="containsText" text="6- Moderado">
      <formula>NOT(ISERROR(SEARCH("6- Moderado",C15)))</formula>
    </cfRule>
    <cfRule type="containsText" dxfId="588" priority="42" operator="containsText" text="3- Bajo">
      <formula>NOT(ISERROR(SEARCH("3- Bajo",C15)))</formula>
    </cfRule>
    <cfRule type="containsText" dxfId="587" priority="43" operator="containsText" text="4- Bajo">
      <formula>NOT(ISERROR(SEARCH("4- Bajo",C15)))</formula>
    </cfRule>
    <cfRule type="containsText" dxfId="586" priority="44" operator="containsText" text="1- Bajo">
      <formula>NOT(ISERROR(SEARCH("1- Bajo",C15)))</formula>
    </cfRule>
    <cfRule type="containsText" dxfId="585" priority="45" operator="containsText" text="3- Moderado">
      <formula>NOT(ISERROR(SEARCH("3- Moderado",C15)))</formula>
    </cfRule>
    <cfRule type="containsText" dxfId="584" priority="46" operator="containsText" text="6- Moderado">
      <formula>NOT(ISERROR(SEARCH("6- Moderado",C15)))</formula>
    </cfRule>
    <cfRule type="containsText" dxfId="583" priority="47" operator="containsText" text="4- Moderado">
      <formula>NOT(ISERROR(SEARCH("4- Moderado",C15)))</formula>
    </cfRule>
    <cfRule type="containsText" dxfId="582" priority="48" operator="containsText" text="3- Bajo">
      <formula>NOT(ISERROR(SEARCH("3- Bajo",C15)))</formula>
    </cfRule>
  </conditionalFormatting>
  <conditionalFormatting sqref="T10">
    <cfRule type="containsText" dxfId="581" priority="532" operator="containsText" text="Media">
      <formula>NOT(ISERROR(SEARCH("Media",T10)))</formula>
    </cfRule>
    <cfRule type="containsText" dxfId="580" priority="531" operator="containsText" text="Media">
      <formula>NOT(ISERROR(SEARCH("Media",T10)))</formula>
    </cfRule>
    <cfRule type="containsText" dxfId="579" priority="530" operator="containsText" text="Media">
      <formula>NOT(ISERROR(SEARCH("Media",T10)))</formula>
    </cfRule>
    <cfRule type="containsText" dxfId="578" priority="529" operator="containsText" text="Alta">
      <formula>NOT(ISERROR(SEARCH("Alta",T10)))</formula>
    </cfRule>
    <cfRule type="containsText" dxfId="577" priority="527" operator="containsText" text="Muy Alta">
      <formula>NOT(ISERROR(SEARCH("Muy Alta",T10)))</formula>
    </cfRule>
    <cfRule type="containsText" dxfId="576" priority="526" operator="containsText" text="Baja">
      <formula>NOT(ISERROR(SEARCH("Baja",T10)))</formula>
    </cfRule>
    <cfRule type="containsText" dxfId="575" priority="525" operator="containsText" text="Muy Baja">
      <formula>NOT(ISERROR(SEARCH("Muy Baja",T10)))</formula>
    </cfRule>
    <cfRule type="containsText" dxfId="574" priority="540" operator="containsText" text="Alta">
      <formula>NOT(ISERROR(SEARCH("Alta",T10)))</formula>
    </cfRule>
    <cfRule type="cellIs" dxfId="573" priority="547" operator="between">
      <formula>0</formula>
      <formula>2</formula>
    </cfRule>
    <cfRule type="cellIs" dxfId="572" priority="546" operator="between">
      <formula>1</formula>
      <formula>2</formula>
    </cfRule>
    <cfRule type="containsText" dxfId="571" priority="533" operator="containsText" text="Muy Baja">
      <formula>NOT(ISERROR(SEARCH("Muy Baja",T10)))</formula>
    </cfRule>
    <cfRule type="containsText" dxfId="570" priority="534" operator="containsText" text="Baja">
      <formula>NOT(ISERROR(SEARCH("Baja",T10)))</formula>
    </cfRule>
    <cfRule type="containsText" dxfId="569" priority="535" operator="containsText" text="Muy Baja">
      <formula>NOT(ISERROR(SEARCH("Muy Baja",T10)))</formula>
    </cfRule>
    <cfRule type="containsText" dxfId="568" priority="536" operator="containsText" text="Muy Baja">
      <formula>NOT(ISERROR(SEARCH("Muy Baja",T10)))</formula>
    </cfRule>
    <cfRule type="containsText" dxfId="566" priority="538" operator="containsText" text="Muy Baja'Tabla probabilidad'!">
      <formula>NOT(ISERROR(SEARCH("Muy Baja'Tabla probabilidad'!",T10)))</formula>
    </cfRule>
    <cfRule type="containsText" dxfId="565" priority="539" operator="containsText" text="Muy bajo">
      <formula>NOT(ISERROR(SEARCH("Muy bajo",T10)))</formula>
    </cfRule>
    <cfRule type="containsText" dxfId="564" priority="537" operator="containsText" text="Muy Baja">
      <formula>NOT(ISERROR(SEARCH("Muy Baja",T10)))</formula>
    </cfRule>
    <cfRule type="containsText" dxfId="563" priority="541" operator="containsText" text="Media">
      <formula>NOT(ISERROR(SEARCH("Media",T10)))</formula>
    </cfRule>
    <cfRule type="containsText" dxfId="562" priority="542" operator="containsText" text="Baja">
      <formula>NOT(ISERROR(SEARCH("Baja",T10)))</formula>
    </cfRule>
    <cfRule type="containsText" dxfId="561" priority="543" operator="containsText" text="Muy baja">
      <formula>NOT(ISERROR(SEARCH("Muy baja",T10)))</formula>
    </cfRule>
  </conditionalFormatting>
  <conditionalFormatting sqref="T13 T15">
    <cfRule type="cellIs" dxfId="559" priority="481" operator="between">
      <formula>1</formula>
      <formula>2</formula>
    </cfRule>
    <cfRule type="cellIs" dxfId="557" priority="482" operator="between">
      <formula>0</formula>
      <formula>2</formula>
    </cfRule>
    <cfRule type="containsText" dxfId="555" priority="478" operator="containsText" text="Muy baja">
      <formula>NOT(ISERROR(SEARCH("Muy baja",T13)))</formula>
    </cfRule>
    <cfRule type="containsText" dxfId="554" priority="477" operator="containsText" text="Baja">
      <formula>NOT(ISERROR(SEARCH("Baja",T13)))</formula>
    </cfRule>
    <cfRule type="containsText" dxfId="553" priority="476" operator="containsText" text="Media">
      <formula>NOT(ISERROR(SEARCH("Media",T13)))</formula>
    </cfRule>
    <cfRule type="containsText" dxfId="552" priority="475" operator="containsText" text="Alta">
      <formula>NOT(ISERROR(SEARCH("Alta",T13)))</formula>
    </cfRule>
    <cfRule type="containsText" dxfId="551" priority="474" operator="containsText" text="Muy bajo">
      <formula>NOT(ISERROR(SEARCH("Muy bajo",T13)))</formula>
    </cfRule>
    <cfRule type="containsText" dxfId="550" priority="473" operator="containsText" text="Muy Baja'Tabla probabilidad'!">
      <formula>NOT(ISERROR(SEARCH("Muy Baja'Tabla probabilidad'!",T13)))</formula>
    </cfRule>
    <cfRule type="containsText" dxfId="549" priority="471" operator="containsText" text="Muy Baja">
      <formula>NOT(ISERROR(SEARCH("Muy Baja",T13)))</formula>
    </cfRule>
    <cfRule type="containsText" dxfId="548" priority="470" operator="containsText" text="Muy Baja">
      <formula>NOT(ISERROR(SEARCH("Muy Baja",T13)))</formula>
    </cfRule>
    <cfRule type="containsText" dxfId="547" priority="469" operator="containsText" text="Baja">
      <formula>NOT(ISERROR(SEARCH("Baja",T13)))</formula>
    </cfRule>
    <cfRule type="containsText" dxfId="546" priority="468" operator="containsText" text="Muy Baja">
      <formula>NOT(ISERROR(SEARCH("Muy Baja",T13)))</formula>
    </cfRule>
    <cfRule type="containsText" dxfId="545" priority="465" operator="containsText" text="Media">
      <formula>NOT(ISERROR(SEARCH("Media",T13)))</formula>
    </cfRule>
    <cfRule type="containsText" dxfId="544" priority="464" operator="containsText" text="Alta">
      <formula>NOT(ISERROR(SEARCH("Alta",T13)))</formula>
    </cfRule>
    <cfRule type="containsText" dxfId="543" priority="472" operator="containsText" text="Muy Baja">
      <formula>NOT(ISERROR(SEARCH("Muy Baja",T13)))</formula>
    </cfRule>
    <cfRule type="containsText" dxfId="542" priority="462" operator="containsText" text="Muy Alta">
      <formula>NOT(ISERROR(SEARCH("Muy Alta",T13)))</formula>
    </cfRule>
    <cfRule type="containsText" dxfId="541" priority="467" operator="containsText" text="Media">
      <formula>NOT(ISERROR(SEARCH("Media",T13)))</formula>
    </cfRule>
    <cfRule type="containsText" dxfId="540" priority="460" operator="containsText" text="Muy Baja">
      <formula>NOT(ISERROR(SEARCH("Muy Baja",T13)))</formula>
    </cfRule>
    <cfRule type="containsText" dxfId="539" priority="466" operator="containsText" text="Media">
      <formula>NOT(ISERROR(SEARCH("Media",T13)))</formula>
    </cfRule>
    <cfRule type="containsText" dxfId="538" priority="461" operator="containsText" text="Baja">
      <formula>NOT(ISERROR(SEARCH("Baja",T13)))</formula>
    </cfRule>
  </conditionalFormatting>
  <conditionalFormatting sqref="T17">
    <cfRule type="containsText" dxfId="537" priority="23" operator="containsText" text="Muy Baja'Tabla probabilidad'!">
      <formula>NOT(ISERROR(SEARCH("Muy Baja'Tabla probabilidad'!",T17)))</formula>
    </cfRule>
    <cfRule type="containsText" dxfId="536" priority="24" operator="containsText" text="Muy bajo">
      <formula>NOT(ISERROR(SEARCH("Muy bajo",T17)))</formula>
    </cfRule>
    <cfRule type="containsText" dxfId="535" priority="25" operator="containsText" text="Alta">
      <formula>NOT(ISERROR(SEARCH("Alta",T17)))</formula>
    </cfRule>
    <cfRule type="containsText" dxfId="534" priority="26" operator="containsText" text="Media">
      <formula>NOT(ISERROR(SEARCH("Media",T17)))</formula>
    </cfRule>
    <cfRule type="containsText" dxfId="533" priority="27" operator="containsText" text="Baja">
      <formula>NOT(ISERROR(SEARCH("Baja",T17)))</formula>
    </cfRule>
    <cfRule type="containsText" dxfId="532" priority="28" operator="containsText" text="Muy baja">
      <formula>NOT(ISERROR(SEARCH("Muy baja",T17)))</formula>
    </cfRule>
    <cfRule type="cellIs" dxfId="529" priority="31" operator="between">
      <formula>1</formula>
      <formula>2</formula>
    </cfRule>
    <cfRule type="cellIs" dxfId="528" priority="32" operator="between">
      <formula>0</formula>
      <formula>2</formula>
    </cfRule>
    <cfRule type="containsText" dxfId="527" priority="15" operator="containsText" text="Media">
      <formula>NOT(ISERROR(SEARCH("Media",T17)))</formula>
    </cfRule>
    <cfRule type="containsText" dxfId="526" priority="11" operator="containsText" text="Muy Baja">
      <formula>NOT(ISERROR(SEARCH("Muy Baja",T17)))</formula>
    </cfRule>
    <cfRule type="containsText" dxfId="525" priority="12" operator="containsText" text="Baja">
      <formula>NOT(ISERROR(SEARCH("Baja",T17)))</formula>
    </cfRule>
    <cfRule type="containsText" dxfId="524" priority="13" operator="containsText" text="Muy Alta">
      <formula>NOT(ISERROR(SEARCH("Muy Alta",T17)))</formula>
    </cfRule>
    <cfRule type="containsText" dxfId="523" priority="14" operator="containsText" text="Alta">
      <formula>NOT(ISERROR(SEARCH("Alta",T17)))</formula>
    </cfRule>
    <cfRule type="containsText" dxfId="522" priority="16" operator="containsText" text="Media">
      <formula>NOT(ISERROR(SEARCH("Media",T17)))</formula>
    </cfRule>
    <cfRule type="containsText" dxfId="521" priority="17" operator="containsText" text="Media">
      <formula>NOT(ISERROR(SEARCH("Media",T17)))</formula>
    </cfRule>
    <cfRule type="containsText" dxfId="520" priority="18" operator="containsText" text="Muy Baja">
      <formula>NOT(ISERROR(SEARCH("Muy Baja",T17)))</formula>
    </cfRule>
    <cfRule type="containsText" dxfId="519" priority="19" operator="containsText" text="Baja">
      <formula>NOT(ISERROR(SEARCH("Baja",T17)))</formula>
    </cfRule>
    <cfRule type="containsText" dxfId="518" priority="20" operator="containsText" text="Muy Baja">
      <formula>NOT(ISERROR(SEARCH("Muy Baja",T17)))</formula>
    </cfRule>
    <cfRule type="containsText" dxfId="517" priority="21" operator="containsText" text="Muy Baja">
      <formula>NOT(ISERROR(SEARCH("Muy Baja",T17)))</formula>
    </cfRule>
    <cfRule type="containsText" dxfId="516" priority="22" operator="containsText" text="Muy Baja">
      <formula>NOT(ISERROR(SEARCH("Muy Baja",T17)))</formula>
    </cfRule>
  </conditionalFormatting>
  <conditionalFormatting sqref="T20">
    <cfRule type="containsText" dxfId="515" priority="436" operator="containsText" text="Baja">
      <formula>NOT(ISERROR(SEARCH("Baja",T20)))</formula>
    </cfRule>
    <cfRule type="containsText" dxfId="514" priority="435" operator="containsText" text="Muy Baja">
      <formula>NOT(ISERROR(SEARCH("Muy Baja",T20)))</formula>
    </cfRule>
    <cfRule type="containsText" dxfId="513" priority="434" operator="containsText" text="Media">
      <formula>NOT(ISERROR(SEARCH("Media",T20)))</formula>
    </cfRule>
    <cfRule type="containsText" dxfId="512" priority="432" operator="containsText" text="Media">
      <formula>NOT(ISERROR(SEARCH("Media",T20)))</formula>
    </cfRule>
    <cfRule type="containsText" dxfId="511" priority="431" operator="containsText" text="Alta">
      <formula>NOT(ISERROR(SEARCH("Alta",T20)))</formula>
    </cfRule>
    <cfRule type="containsText" dxfId="510" priority="429" operator="containsText" text="Muy Alta">
      <formula>NOT(ISERROR(SEARCH("Muy Alta",T20)))</formula>
    </cfRule>
    <cfRule type="containsText" dxfId="509" priority="428" operator="containsText" text="Baja">
      <formula>NOT(ISERROR(SEARCH("Baja",T20)))</formula>
    </cfRule>
    <cfRule type="containsText" dxfId="508" priority="443" operator="containsText" text="Media">
      <formula>NOT(ISERROR(SEARCH("Media",T20)))</formula>
    </cfRule>
    <cfRule type="cellIs" dxfId="507" priority="448" operator="between">
      <formula>1</formula>
      <formula>2</formula>
    </cfRule>
    <cfRule type="containsText" dxfId="504" priority="445" operator="containsText" text="Muy baja">
      <formula>NOT(ISERROR(SEARCH("Muy baja",T20)))</formula>
    </cfRule>
    <cfRule type="containsText" dxfId="503" priority="433" operator="containsText" text="Media">
      <formula>NOT(ISERROR(SEARCH("Media",T20)))</formula>
    </cfRule>
    <cfRule type="containsText" dxfId="502" priority="444" operator="containsText" text="Baja">
      <formula>NOT(ISERROR(SEARCH("Baja",T20)))</formula>
    </cfRule>
    <cfRule type="cellIs" dxfId="501" priority="449" operator="between">
      <formula>0</formula>
      <formula>2</formula>
    </cfRule>
    <cfRule type="containsText" dxfId="500" priority="442" operator="containsText" text="Alta">
      <formula>NOT(ISERROR(SEARCH("Alta",T20)))</formula>
    </cfRule>
    <cfRule type="containsText" dxfId="499" priority="441" operator="containsText" text="Muy bajo">
      <formula>NOT(ISERROR(SEARCH("Muy bajo",T20)))</formula>
    </cfRule>
    <cfRule type="containsText" dxfId="498" priority="440" operator="containsText" text="Muy Baja'Tabla probabilidad'!">
      <formula>NOT(ISERROR(SEARCH("Muy Baja'Tabla probabilidad'!",T20)))</formula>
    </cfRule>
    <cfRule type="containsText" dxfId="497" priority="439" operator="containsText" text="Muy Baja">
      <formula>NOT(ISERROR(SEARCH("Muy Baja",T20)))</formula>
    </cfRule>
    <cfRule type="containsText" dxfId="496" priority="438" operator="containsText" text="Muy Baja">
      <formula>NOT(ISERROR(SEARCH("Muy Baja",T20)))</formula>
    </cfRule>
    <cfRule type="containsText" dxfId="495" priority="437" operator="containsText" text="Muy Baja">
      <formula>NOT(ISERROR(SEARCH("Muy Baja",T20)))</formula>
    </cfRule>
    <cfRule type="containsText" dxfId="494" priority="427" operator="containsText" text="Muy Baja">
      <formula>NOT(ISERROR(SEARCH("Muy Baja",T20)))</formula>
    </cfRule>
  </conditionalFormatting>
  <conditionalFormatting sqref="T25">
    <cfRule type="containsText" dxfId="493" priority="343" operator="containsText" text="Alta">
      <formula>NOT(ISERROR(SEARCH("Alta",T25)))</formula>
    </cfRule>
    <cfRule type="containsText" dxfId="492" priority="344" operator="containsText" text="Media">
      <formula>NOT(ISERROR(SEARCH("Media",T25)))</formula>
    </cfRule>
    <cfRule type="containsText" dxfId="491" priority="345" operator="containsText" text="Baja">
      <formula>NOT(ISERROR(SEARCH("Baja",T25)))</formula>
    </cfRule>
    <cfRule type="containsText" dxfId="490" priority="346" operator="containsText" text="Muy baja">
      <formula>NOT(ISERROR(SEARCH("Muy baja",T25)))</formula>
    </cfRule>
    <cfRule type="cellIs" dxfId="487" priority="349" operator="between">
      <formula>1</formula>
      <formula>2</formula>
    </cfRule>
    <cfRule type="cellIs" dxfId="486" priority="350" operator="between">
      <formula>0</formula>
      <formula>2</formula>
    </cfRule>
    <cfRule type="containsText" dxfId="485" priority="328" operator="containsText" text="Muy Baja">
      <formula>NOT(ISERROR(SEARCH("Muy Baja",T25)))</formula>
    </cfRule>
    <cfRule type="containsText" dxfId="484" priority="329" operator="containsText" text="Baja">
      <formula>NOT(ISERROR(SEARCH("Baja",T25)))</formula>
    </cfRule>
    <cfRule type="containsText" dxfId="483" priority="330" operator="containsText" text="Muy Alta">
      <formula>NOT(ISERROR(SEARCH("Muy Alta",T25)))</formula>
    </cfRule>
    <cfRule type="containsText" dxfId="482" priority="332" operator="containsText" text="Alta">
      <formula>NOT(ISERROR(SEARCH("Alta",T25)))</formula>
    </cfRule>
    <cfRule type="containsText" dxfId="481" priority="333" operator="containsText" text="Media">
      <formula>NOT(ISERROR(SEARCH("Media",T25)))</formula>
    </cfRule>
    <cfRule type="containsText" dxfId="480" priority="334" operator="containsText" text="Media">
      <formula>NOT(ISERROR(SEARCH("Media",T25)))</formula>
    </cfRule>
    <cfRule type="containsText" dxfId="479" priority="335" operator="containsText" text="Media">
      <formula>NOT(ISERROR(SEARCH("Media",T25)))</formula>
    </cfRule>
    <cfRule type="containsText" dxfId="478" priority="336" operator="containsText" text="Muy Baja">
      <formula>NOT(ISERROR(SEARCH("Muy Baja",T25)))</formula>
    </cfRule>
    <cfRule type="containsText" dxfId="477" priority="337" operator="containsText" text="Baja">
      <formula>NOT(ISERROR(SEARCH("Baja",T25)))</formula>
    </cfRule>
    <cfRule type="containsText" dxfId="476" priority="338" operator="containsText" text="Muy Baja">
      <formula>NOT(ISERROR(SEARCH("Muy Baja",T25)))</formula>
    </cfRule>
    <cfRule type="containsText" dxfId="475" priority="339" operator="containsText" text="Muy Baja">
      <formula>NOT(ISERROR(SEARCH("Muy Baja",T25)))</formula>
    </cfRule>
    <cfRule type="containsText" dxfId="474" priority="340" operator="containsText" text="Muy Baja">
      <formula>NOT(ISERROR(SEARCH("Muy Baja",T25)))</formula>
    </cfRule>
    <cfRule type="containsText" dxfId="473" priority="341" operator="containsText" text="Muy Baja'Tabla probabilidad'!">
      <formula>NOT(ISERROR(SEARCH("Muy Baja'Tabla probabilidad'!",T25)))</formula>
    </cfRule>
    <cfRule type="containsText" dxfId="472" priority="342" operator="containsText" text="Muy bajo">
      <formula>NOT(ISERROR(SEARCH("Muy bajo",T25)))</formula>
    </cfRule>
  </conditionalFormatting>
  <conditionalFormatting sqref="T28">
    <cfRule type="containsText" dxfId="470" priority="179" operator="containsText" text="Media">
      <formula>NOT(ISERROR(SEARCH("Media",T28)))</formula>
    </cfRule>
    <cfRule type="containsText" dxfId="469" priority="168" operator="containsText" text="Media">
      <formula>NOT(ISERROR(SEARCH("Media",T28)))</formula>
    </cfRule>
    <cfRule type="containsText" dxfId="468" priority="169" operator="containsText" text="Media">
      <formula>NOT(ISERROR(SEARCH("Media",T28)))</formula>
    </cfRule>
    <cfRule type="containsText" dxfId="467" priority="170" operator="containsText" text="Media">
      <formula>NOT(ISERROR(SEARCH("Media",T28)))</formula>
    </cfRule>
    <cfRule type="containsText" dxfId="466" priority="171" operator="containsText" text="Muy Baja">
      <formula>NOT(ISERROR(SEARCH("Muy Baja",T28)))</formula>
    </cfRule>
    <cfRule type="cellIs" dxfId="465" priority="185" operator="between">
      <formula>0</formula>
      <formula>2</formula>
    </cfRule>
    <cfRule type="cellIs" dxfId="464" priority="184" operator="between">
      <formula>1</formula>
      <formula>2</formula>
    </cfRule>
    <cfRule type="containsText" dxfId="462" priority="173" operator="containsText" text="Muy Baja">
      <formula>NOT(ISERROR(SEARCH("Muy Baja",T28)))</formula>
    </cfRule>
    <cfRule type="containsText" dxfId="461" priority="181" operator="containsText" text="Muy baja">
      <formula>NOT(ISERROR(SEARCH("Muy baja",T28)))</formula>
    </cfRule>
    <cfRule type="containsText" dxfId="460" priority="180" operator="containsText" text="Baja">
      <formula>NOT(ISERROR(SEARCH("Baja",T28)))</formula>
    </cfRule>
    <cfRule type="containsText" dxfId="459" priority="178" operator="containsText" text="Alta">
      <formula>NOT(ISERROR(SEARCH("Alta",T28)))</formula>
    </cfRule>
    <cfRule type="containsText" dxfId="458" priority="177" operator="containsText" text="Muy bajo">
      <formula>NOT(ISERROR(SEARCH("Muy bajo",T28)))</formula>
    </cfRule>
    <cfRule type="containsText" dxfId="457" priority="176" operator="containsText" text="Muy Baja'Tabla probabilidad'!">
      <formula>NOT(ISERROR(SEARCH("Muy Baja'Tabla probabilidad'!",T28)))</formula>
    </cfRule>
    <cfRule type="containsText" dxfId="456" priority="175" operator="containsText" text="Muy Baja">
      <formula>NOT(ISERROR(SEARCH("Muy Baja",T28)))</formula>
    </cfRule>
    <cfRule type="containsText" dxfId="455" priority="174" operator="containsText" text="Muy Baja">
      <formula>NOT(ISERROR(SEARCH("Muy Baja",T28)))</formula>
    </cfRule>
    <cfRule type="containsText" dxfId="454" priority="172" operator="containsText" text="Baja">
      <formula>NOT(ISERROR(SEARCH("Baja",T28)))</formula>
    </cfRule>
    <cfRule type="containsText" dxfId="453" priority="167" operator="containsText" text="Alta">
      <formula>NOT(ISERROR(SEARCH("Alta",T28)))</formula>
    </cfRule>
    <cfRule type="containsText" dxfId="452" priority="165" operator="containsText" text="Muy Alta">
      <formula>NOT(ISERROR(SEARCH("Muy Alta",T28)))</formula>
    </cfRule>
    <cfRule type="containsText" dxfId="451" priority="164" operator="containsText" text="Baja">
      <formula>NOT(ISERROR(SEARCH("Baja",T28)))</formula>
    </cfRule>
    <cfRule type="containsText" dxfId="450" priority="163" operator="containsText" text="Muy Baja">
      <formula>NOT(ISERROR(SEARCH("Muy Baja",T28)))</formula>
    </cfRule>
  </conditionalFormatting>
  <conditionalFormatting sqref="U10">
    <cfRule type="containsText" dxfId="449" priority="524" operator="containsText" text="Leve">
      <formula>NOT(ISERROR(SEARCH("Leve",U10)))</formula>
    </cfRule>
    <cfRule type="containsText" dxfId="448" priority="523" operator="containsText" text="Menor">
      <formula>NOT(ISERROR(SEARCH("Menor",U10)))</formula>
    </cfRule>
    <cfRule type="containsText" dxfId="447" priority="522" operator="containsText" text="Moderado">
      <formula>NOT(ISERROR(SEARCH("Moderado",U10)))</formula>
    </cfRule>
    <cfRule type="containsText" dxfId="446" priority="521" operator="containsText" text="Alta">
      <formula>NOT(ISERROR(SEARCH("Alta",U10)))</formula>
    </cfRule>
    <cfRule type="containsText" dxfId="445" priority="520" operator="containsText" text="Mayor">
      <formula>NOT(ISERROR(SEARCH("Mayor",U10)))</formula>
    </cfRule>
    <cfRule type="containsText" dxfId="444" priority="519" operator="containsText" text="Catastrófico">
      <formula>NOT(ISERROR(SEARCH("Catastrófico",U10)))</formula>
    </cfRule>
  </conditionalFormatting>
  <conditionalFormatting sqref="U13 U15">
    <cfRule type="containsText" dxfId="443" priority="454" operator="containsText" text="Catastrófico">
      <formula>NOT(ISERROR(SEARCH("Catastrófico",U13)))</formula>
    </cfRule>
    <cfRule type="containsText" dxfId="442" priority="459" operator="containsText" text="Leve">
      <formula>NOT(ISERROR(SEARCH("Leve",U13)))</formula>
    </cfRule>
    <cfRule type="containsText" dxfId="441" priority="456" operator="containsText" text="Alta">
      <formula>NOT(ISERROR(SEARCH("Alta",U13)))</formula>
    </cfRule>
    <cfRule type="containsText" dxfId="440" priority="457" operator="containsText" text="Moderado">
      <formula>NOT(ISERROR(SEARCH("Moderado",U13)))</formula>
    </cfRule>
    <cfRule type="containsText" dxfId="439" priority="458" operator="containsText" text="Menor">
      <formula>NOT(ISERROR(SEARCH("Menor",U13)))</formula>
    </cfRule>
    <cfRule type="containsText" dxfId="438" priority="455" operator="containsText" text="Mayor">
      <formula>NOT(ISERROR(SEARCH("Mayor",U13)))</formula>
    </cfRule>
  </conditionalFormatting>
  <conditionalFormatting sqref="U17">
    <cfRule type="containsText" dxfId="437" priority="8" operator="containsText" text="Moderado">
      <formula>NOT(ISERROR(SEARCH("Moderado",U17)))</formula>
    </cfRule>
    <cfRule type="containsText" dxfId="436" priority="6" operator="containsText" text="Mayor">
      <formula>NOT(ISERROR(SEARCH("Mayor",U17)))</formula>
    </cfRule>
    <cfRule type="containsText" dxfId="435" priority="5" operator="containsText" text="Catastrófico">
      <formula>NOT(ISERROR(SEARCH("Catastrófico",U17)))</formula>
    </cfRule>
    <cfRule type="containsText" dxfId="434" priority="10" operator="containsText" text="Leve">
      <formula>NOT(ISERROR(SEARCH("Leve",U17)))</formula>
    </cfRule>
    <cfRule type="containsText" dxfId="433" priority="7" operator="containsText" text="Alta">
      <formula>NOT(ISERROR(SEARCH("Alta",U17)))</formula>
    </cfRule>
    <cfRule type="containsText" dxfId="432" priority="9" operator="containsText" text="Menor">
      <formula>NOT(ISERROR(SEARCH("Menor",U17)))</formula>
    </cfRule>
  </conditionalFormatting>
  <conditionalFormatting sqref="U20">
    <cfRule type="containsText" dxfId="431" priority="422" operator="containsText" text="Mayor">
      <formula>NOT(ISERROR(SEARCH("Mayor",U20)))</formula>
    </cfRule>
    <cfRule type="containsText" dxfId="430" priority="423" operator="containsText" text="Alta">
      <formula>NOT(ISERROR(SEARCH("Alta",U20)))</formula>
    </cfRule>
    <cfRule type="containsText" dxfId="429" priority="424" operator="containsText" text="Moderado">
      <formula>NOT(ISERROR(SEARCH("Moderado",U20)))</formula>
    </cfRule>
    <cfRule type="containsText" dxfId="428" priority="425" operator="containsText" text="Menor">
      <formula>NOT(ISERROR(SEARCH("Menor",U20)))</formula>
    </cfRule>
    <cfRule type="containsText" dxfId="427" priority="426" operator="containsText" text="Leve">
      <formula>NOT(ISERROR(SEARCH("Leve",U20)))</formula>
    </cfRule>
    <cfRule type="containsText" dxfId="426" priority="421" operator="containsText" text="Catastrófico">
      <formula>NOT(ISERROR(SEARCH("Catastrófico",U20)))</formula>
    </cfRule>
  </conditionalFormatting>
  <conditionalFormatting sqref="U25">
    <cfRule type="containsText" dxfId="425" priority="322" operator="containsText" text="Catastrófico">
      <formula>NOT(ISERROR(SEARCH("Catastrófico",U25)))</formula>
    </cfRule>
    <cfRule type="containsText" dxfId="424" priority="327" operator="containsText" text="Leve">
      <formula>NOT(ISERROR(SEARCH("Leve",U25)))</formula>
    </cfRule>
    <cfRule type="containsText" dxfId="423" priority="326" operator="containsText" text="Menor">
      <formula>NOT(ISERROR(SEARCH("Menor",U25)))</formula>
    </cfRule>
    <cfRule type="containsText" dxfId="422" priority="325" operator="containsText" text="Moderado">
      <formula>NOT(ISERROR(SEARCH("Moderado",U25)))</formula>
    </cfRule>
    <cfRule type="containsText" dxfId="421" priority="324" operator="containsText" text="Alta">
      <formula>NOT(ISERROR(SEARCH("Alta",U25)))</formula>
    </cfRule>
    <cfRule type="containsText" dxfId="420" priority="323" operator="containsText" text="Mayor">
      <formula>NOT(ISERROR(SEARCH("Mayor",U25)))</formula>
    </cfRule>
  </conditionalFormatting>
  <conditionalFormatting sqref="U28">
    <cfRule type="containsText" dxfId="419" priority="161" operator="containsText" text="Menor">
      <formula>NOT(ISERROR(SEARCH("Menor",U28)))</formula>
    </cfRule>
    <cfRule type="containsText" dxfId="418" priority="162" operator="containsText" text="Leve">
      <formula>NOT(ISERROR(SEARCH("Leve",U28)))</formula>
    </cfRule>
    <cfRule type="containsText" dxfId="417" priority="158" operator="containsText" text="Mayor">
      <formula>NOT(ISERROR(SEARCH("Mayor",U28)))</formula>
    </cfRule>
    <cfRule type="containsText" dxfId="416" priority="157" operator="containsText" text="Catastrófico">
      <formula>NOT(ISERROR(SEARCH("Catastrófico",U28)))</formula>
    </cfRule>
    <cfRule type="containsText" dxfId="415" priority="159" operator="containsText" text="Alta">
      <formula>NOT(ISERROR(SEARCH("Alta",U28)))</formula>
    </cfRule>
    <cfRule type="containsText" dxfId="414" priority="160" operator="containsText" text="Moderado">
      <formula>NOT(ISERROR(SEARCH("Moderado",U28)))</formula>
    </cfRule>
  </conditionalFormatting>
  <conditionalFormatting sqref="V10">
    <cfRule type="containsText" dxfId="413" priority="485" operator="containsText" text="Bajo">
      <formula>NOT(ISERROR(SEARCH("Bajo",V10)))</formula>
    </cfRule>
    <cfRule type="containsText" dxfId="412" priority="486" operator="containsText" text="Moderado">
      <formula>NOT(ISERROR(SEARCH("Moderado",V10)))</formula>
    </cfRule>
    <cfRule type="containsText" dxfId="411" priority="483" operator="containsText" text="Extremo">
      <formula>NOT(ISERROR(SEARCH("Extremo",V10)))</formula>
    </cfRule>
    <cfRule type="containsText" dxfId="410" priority="484" operator="containsText" text="Alto">
      <formula>NOT(ISERROR(SEARCH("Alto",V10)))</formula>
    </cfRule>
  </conditionalFormatting>
  <conditionalFormatting sqref="V13 V15">
    <cfRule type="containsText" dxfId="409" priority="453" operator="containsText" text="Moderado">
      <formula>NOT(ISERROR(SEARCH("Moderado",V13)))</formula>
    </cfRule>
    <cfRule type="containsText" dxfId="408" priority="452" operator="containsText" text="Bajo">
      <formula>NOT(ISERROR(SEARCH("Bajo",V13)))</formula>
    </cfRule>
    <cfRule type="containsText" dxfId="407" priority="451" operator="containsText" text="Alto">
      <formula>NOT(ISERROR(SEARCH("Alto",V13)))</formula>
    </cfRule>
    <cfRule type="containsText" dxfId="406" priority="450" operator="containsText" text="Extremo">
      <formula>NOT(ISERROR(SEARCH("Extremo",V13)))</formula>
    </cfRule>
  </conditionalFormatting>
  <conditionalFormatting sqref="V17">
    <cfRule type="containsText" dxfId="405" priority="4" operator="containsText" text="Moderado">
      <formula>NOT(ISERROR(SEARCH("Moderado",V17)))</formula>
    </cfRule>
    <cfRule type="containsText" dxfId="404" priority="3" operator="containsText" text="Bajo">
      <formula>NOT(ISERROR(SEARCH("Bajo",V17)))</formula>
    </cfRule>
    <cfRule type="containsText" dxfId="403" priority="2" operator="containsText" text="Alto">
      <formula>NOT(ISERROR(SEARCH("Alto",V17)))</formula>
    </cfRule>
    <cfRule type="containsText" dxfId="402" priority="1" operator="containsText" text="Extremo">
      <formula>NOT(ISERROR(SEARCH("Extremo",V17)))</formula>
    </cfRule>
  </conditionalFormatting>
  <conditionalFormatting sqref="V20">
    <cfRule type="containsText" dxfId="401" priority="417" operator="containsText" text="Extremo">
      <formula>NOT(ISERROR(SEARCH("Extremo",V20)))</formula>
    </cfRule>
    <cfRule type="containsText" dxfId="400" priority="418" operator="containsText" text="Alto">
      <formula>NOT(ISERROR(SEARCH("Alto",V20)))</formula>
    </cfRule>
    <cfRule type="containsText" dxfId="399" priority="419" operator="containsText" text="Bajo">
      <formula>NOT(ISERROR(SEARCH("Bajo",V20)))</formula>
    </cfRule>
    <cfRule type="containsText" dxfId="398" priority="420" operator="containsText" text="Moderado">
      <formula>NOT(ISERROR(SEARCH("Moderado",V20)))</formula>
    </cfRule>
  </conditionalFormatting>
  <conditionalFormatting sqref="V25">
    <cfRule type="containsText" dxfId="397" priority="318" operator="containsText" text="Extremo">
      <formula>NOT(ISERROR(SEARCH("Extremo",V25)))</formula>
    </cfRule>
    <cfRule type="containsText" dxfId="396" priority="319" operator="containsText" text="Alto">
      <formula>NOT(ISERROR(SEARCH("Alto",V25)))</formula>
    </cfRule>
    <cfRule type="containsText" dxfId="395" priority="320" operator="containsText" text="Bajo">
      <formula>NOT(ISERROR(SEARCH("Bajo",V25)))</formula>
    </cfRule>
    <cfRule type="containsText" dxfId="394" priority="321" operator="containsText" text="Moderado">
      <formula>NOT(ISERROR(SEARCH("Moderado",V25)))</formula>
    </cfRule>
  </conditionalFormatting>
  <conditionalFormatting sqref="V28">
    <cfRule type="containsText" dxfId="393" priority="156" operator="containsText" text="Moderado">
      <formula>NOT(ISERROR(SEARCH("Moderado",V28)))</formula>
    </cfRule>
    <cfRule type="containsText" dxfId="392" priority="155" operator="containsText" text="Bajo">
      <formula>NOT(ISERROR(SEARCH("Bajo",V28)))</formula>
    </cfRule>
    <cfRule type="containsText" dxfId="391" priority="154" operator="containsText" text="Alto">
      <formula>NOT(ISERROR(SEARCH("Alto",V28)))</formula>
    </cfRule>
    <cfRule type="containsText" dxfId="390" priority="153" operator="containsText" text="Extremo">
      <formula>NOT(ISERROR(SEARCH("Extremo",V28)))</formula>
    </cfRule>
  </conditionalFormatting>
  <dataValidations count="2">
    <dataValidation allowBlank="1" showInputMessage="1" showErrorMessage="1" prompt="Enunciar cuál es el control" sqref="M25:M30 E25 E30 E13:E15 E19:E20 E17 M10:M22" xr:uid="{00000000-0002-0000-0500-000000000000}"/>
    <dataValidation type="list" allowBlank="1" showInputMessage="1" showErrorMessage="1" sqref="N10:Q30 F10:I30" xr:uid="{00000000-0002-0000-0500-000001000000}">
      <formula1>"SI,NO"</formula1>
    </dataValidation>
  </dataValidations>
  <printOptions horizontalCentered="1"/>
  <pageMargins left="0.70866141732283472" right="0.70866141732283472" top="0.74803149606299213" bottom="0.74803149606299213" header="0.31496062992125984" footer="0.31496062992125984"/>
  <pageSetup scale="31"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545" operator="containsText" id="{5790250D-E3CC-4EBD-835F-F5F4C0703B76}">
            <xm:f>NOT(ISERROR(SEARCH('8- Políticas de Administración '!$B$5,T10)))</xm:f>
            <xm:f>'8- Políticas de Administración '!$B$5</xm:f>
            <x14:dxf>
              <font>
                <color rgb="FF9C0006"/>
              </font>
              <fill>
                <patternFill>
                  <bgColor rgb="FFFFC7CE"/>
                </patternFill>
              </fill>
            </x14:dxf>
          </x14:cfRule>
          <x14:cfRule type="containsText" priority="544" operator="containsText" id="{877E8953-578D-45F2-A4D3-A91A39387986}">
            <xm:f>NOT(ISERROR(SEARCH('8- Políticas de Administración '!$B$5,T10)))</xm:f>
            <xm:f>'8- Políticas de Administración '!$B$5</xm:f>
            <x14:dxf>
              <font>
                <color rgb="FF006100"/>
              </font>
              <fill>
                <patternFill>
                  <bgColor rgb="FFC6EFCE"/>
                </patternFill>
              </fill>
            </x14:dxf>
          </x14:cfRule>
          <xm:sqref>T10</xm:sqref>
        </x14:conditionalFormatting>
        <x14:conditionalFormatting xmlns:xm="http://schemas.microsoft.com/office/excel/2006/main">
          <x14:cfRule type="containsText" priority="479" operator="containsText" id="{1A93245F-2F6E-4286-B0B4-8AEBA7CD6C52}">
            <xm:f>NOT(ISERROR(SEARCH('8- Políticas de Administración '!$B$5,T13)))</xm:f>
            <xm:f>'8- Políticas de Administración '!$B$5</xm:f>
            <x14:dxf>
              <font>
                <color rgb="FF006100"/>
              </font>
              <fill>
                <patternFill>
                  <bgColor rgb="FFC6EFCE"/>
                </patternFill>
              </fill>
            </x14:dxf>
          </x14:cfRule>
          <x14:cfRule type="containsText" priority="480" operator="containsText" id="{4A5CB758-D53F-47C8-9384-058703BDD194}">
            <xm:f>NOT(ISERROR(SEARCH('8- Políticas de Administración '!$B$5,T13)))</xm:f>
            <xm:f>'8- Políticas de Administración '!$B$5</xm:f>
            <x14:dxf>
              <font>
                <color rgb="FF9C0006"/>
              </font>
              <fill>
                <patternFill>
                  <bgColor rgb="FFFFC7CE"/>
                </patternFill>
              </fill>
            </x14:dxf>
          </x14:cfRule>
          <xm:sqref>T13 T15</xm:sqref>
        </x14:conditionalFormatting>
        <x14:conditionalFormatting xmlns:xm="http://schemas.microsoft.com/office/excel/2006/main">
          <x14:cfRule type="containsText" priority="29" operator="containsText" id="{51A5AF25-88FE-4C32-BF5B-60C96371E235}">
            <xm:f>NOT(ISERROR(SEARCH('8- Políticas de Administración '!$B$5,T17)))</xm:f>
            <xm:f>'8- Políticas de Administración '!$B$5</xm:f>
            <x14:dxf>
              <font>
                <color rgb="FF006100"/>
              </font>
              <fill>
                <patternFill>
                  <bgColor rgb="FFC6EFCE"/>
                </patternFill>
              </fill>
            </x14:dxf>
          </x14:cfRule>
          <x14:cfRule type="containsText" priority="30" operator="containsText" id="{DE9BF9CA-1B4E-4E1D-BDEC-ABF8D4AF847B}">
            <xm:f>NOT(ISERROR(SEARCH('8- Políticas de Administración '!$B$5,T17)))</xm:f>
            <xm:f>'8- Políticas de Administración '!$B$5</xm:f>
            <x14:dxf>
              <font>
                <color rgb="FF9C0006"/>
              </font>
              <fill>
                <patternFill>
                  <bgColor rgb="FFFFC7CE"/>
                </patternFill>
              </fill>
            </x14:dxf>
          </x14:cfRule>
          <xm:sqref>T17</xm:sqref>
        </x14:conditionalFormatting>
        <x14:conditionalFormatting xmlns:xm="http://schemas.microsoft.com/office/excel/2006/main">
          <x14:cfRule type="containsText" priority="447" operator="containsText" id="{085CE6AC-134B-4193-BF0B-397A5239767F}">
            <xm:f>NOT(ISERROR(SEARCH('8- Políticas de Administración '!$B$5,T20)))</xm:f>
            <xm:f>'8- Políticas de Administración '!$B$5</xm:f>
            <x14:dxf>
              <font>
                <color rgb="FF9C0006"/>
              </font>
              <fill>
                <patternFill>
                  <bgColor rgb="FFFFC7CE"/>
                </patternFill>
              </fill>
            </x14:dxf>
          </x14:cfRule>
          <x14:cfRule type="containsText" priority="446" operator="containsText" id="{CD96484A-18E8-4528-9A1F-77117FAD32CF}">
            <xm:f>NOT(ISERROR(SEARCH('8- Políticas de Administración '!$B$5,T20)))</xm:f>
            <xm:f>'8- Políticas de Administración '!$B$5</xm:f>
            <x14:dxf>
              <font>
                <color rgb="FF006100"/>
              </font>
              <fill>
                <patternFill>
                  <bgColor rgb="FFC6EFCE"/>
                </patternFill>
              </fill>
            </x14:dxf>
          </x14:cfRule>
          <xm:sqref>T20</xm:sqref>
        </x14:conditionalFormatting>
        <x14:conditionalFormatting xmlns:xm="http://schemas.microsoft.com/office/excel/2006/main">
          <x14:cfRule type="containsText" priority="347" operator="containsText" id="{42C1053D-ECDB-4A13-934C-8C818C5E44DD}">
            <xm:f>NOT(ISERROR(SEARCH('8- Políticas de Administración '!$B$5,T25)))</xm:f>
            <xm:f>'8- Políticas de Administración '!$B$5</xm:f>
            <x14:dxf>
              <font>
                <color rgb="FF006100"/>
              </font>
              <fill>
                <patternFill>
                  <bgColor rgb="FFC6EFCE"/>
                </patternFill>
              </fill>
            </x14:dxf>
          </x14:cfRule>
          <x14:cfRule type="containsText" priority="348" operator="containsText" id="{B9FF1D33-4CBF-4F69-91AA-D362998F3C38}">
            <xm:f>NOT(ISERROR(SEARCH('8- Políticas de Administración '!$B$5,T25)))</xm:f>
            <xm:f>'8- Políticas de Administración '!$B$5</xm:f>
            <x14:dxf>
              <font>
                <color rgb="FF9C0006"/>
              </font>
              <fill>
                <patternFill>
                  <bgColor rgb="FFFFC7CE"/>
                </patternFill>
              </fill>
            </x14:dxf>
          </x14:cfRule>
          <xm:sqref>T25</xm:sqref>
        </x14:conditionalFormatting>
        <x14:conditionalFormatting xmlns:xm="http://schemas.microsoft.com/office/excel/2006/main">
          <x14:cfRule type="containsText" priority="182" operator="containsText" id="{F9D14A0D-2C98-4763-B51A-88EB6514CCDC}">
            <xm:f>NOT(ISERROR(SEARCH('8- Políticas de Administración '!$B$5,T28)))</xm:f>
            <xm:f>'8- Políticas de Administración '!$B$5</xm:f>
            <x14:dxf>
              <font>
                <color rgb="FF006100"/>
              </font>
              <fill>
                <patternFill>
                  <bgColor rgb="FFC6EFCE"/>
                </patternFill>
              </fill>
            </x14:dxf>
          </x14:cfRule>
          <x14:cfRule type="containsText" priority="183" operator="containsText" id="{F8C0FC20-28B8-474F-AEA8-257058152ED3}">
            <xm:f>NOT(ISERROR(SEARCH('8- Políticas de Administración '!$B$5,T28)))</xm:f>
            <xm:f>'8- Políticas de Administración '!$B$5</xm:f>
            <x14:dxf>
              <font>
                <color rgb="FF9C0006"/>
              </font>
              <fill>
                <patternFill>
                  <bgColor rgb="FFFFC7CE"/>
                </patternFill>
              </fill>
            </x14:dxf>
          </x14:cfRule>
          <xm:sqref>T28</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I79"/>
  <sheetViews>
    <sheetView showGridLines="0" topLeftCell="F9" zoomScale="90" zoomScaleNormal="90" zoomScalePageLayoutView="70" workbookViewId="0">
      <selection activeCell="S10" sqref="S10"/>
    </sheetView>
  </sheetViews>
  <sheetFormatPr baseColWidth="10" defaultColWidth="11.42578125" defaultRowHeight="15"/>
  <cols>
    <col min="1" max="1" width="5.42578125" customWidth="1"/>
    <col min="2" max="2" width="41.8554687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1" customWidth="1"/>
    <col min="10" max="10" width="18.28515625" customWidth="1"/>
    <col min="11" max="11" width="16.7109375" customWidth="1"/>
    <col min="12" max="12" width="21.5703125" style="32" hidden="1" customWidth="1"/>
    <col min="13" max="13" width="16.7109375" customWidth="1"/>
    <col min="14" max="14" width="17.42578125" customWidth="1"/>
    <col min="15" max="15" width="14.42578125" style="9" customWidth="1"/>
    <col min="16" max="16" width="17.42578125" style="9" customWidth="1"/>
    <col min="17" max="17" width="18.7109375" style="9" customWidth="1"/>
    <col min="18" max="269" width="11.42578125" style="9"/>
    <col min="270" max="16384" width="11.42578125" style="14"/>
  </cols>
  <sheetData>
    <row r="1" spans="1:269" s="11" customFormat="1" ht="27.75" customHeight="1">
      <c r="A1" s="226"/>
      <c r="B1" s="227"/>
      <c r="C1" s="534"/>
      <c r="D1" s="534"/>
      <c r="E1" s="534"/>
      <c r="F1" s="534"/>
      <c r="G1" s="534"/>
      <c r="H1" s="534"/>
      <c r="I1" s="534"/>
      <c r="J1" s="534"/>
      <c r="K1" s="534"/>
      <c r="L1" s="534"/>
      <c r="M1" s="534"/>
      <c r="N1" s="534"/>
      <c r="O1" s="534"/>
      <c r="P1" s="534"/>
      <c r="Q1" s="535"/>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c r="IW1" s="10"/>
      <c r="IX1" s="10"/>
      <c r="IY1" s="10"/>
      <c r="IZ1" s="10"/>
      <c r="JA1" s="10"/>
      <c r="JB1" s="10"/>
      <c r="JC1" s="10"/>
      <c r="JD1" s="10"/>
      <c r="JE1" s="10"/>
      <c r="JF1" s="10"/>
      <c r="JG1" s="10"/>
      <c r="JH1" s="10"/>
      <c r="JI1" s="10"/>
    </row>
    <row r="2" spans="1:269" s="11" customFormat="1" ht="27" customHeight="1">
      <c r="A2" s="228"/>
      <c r="B2" s="229"/>
      <c r="C2" s="536"/>
      <c r="D2" s="536"/>
      <c r="E2" s="536"/>
      <c r="F2" s="536"/>
      <c r="G2" s="536"/>
      <c r="H2" s="536"/>
      <c r="I2" s="536"/>
      <c r="J2" s="536"/>
      <c r="K2" s="536"/>
      <c r="L2" s="536"/>
      <c r="M2" s="536"/>
      <c r="N2" s="536"/>
      <c r="O2" s="536"/>
      <c r="P2" s="536"/>
      <c r="Q2" s="537"/>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c r="JC2" s="10"/>
      <c r="JD2" s="10"/>
      <c r="JE2" s="10"/>
      <c r="JF2" s="10"/>
      <c r="JG2" s="10"/>
      <c r="JH2" s="10"/>
      <c r="JI2" s="10"/>
    </row>
    <row r="3" spans="1:269" s="11" customFormat="1" ht="27" customHeight="1">
      <c r="A3" s="230"/>
      <c r="B3" s="231"/>
      <c r="C3" s="538"/>
      <c r="D3" s="538"/>
      <c r="E3" s="538"/>
      <c r="F3" s="538"/>
      <c r="G3" s="538"/>
      <c r="H3" s="538"/>
      <c r="I3" s="538"/>
      <c r="J3" s="538"/>
      <c r="K3" s="538"/>
      <c r="L3" s="538"/>
      <c r="M3" s="538"/>
      <c r="N3" s="538"/>
      <c r="O3" s="538"/>
      <c r="P3" s="538"/>
      <c r="Q3" s="539"/>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c r="JE3" s="10"/>
      <c r="JF3" s="10"/>
      <c r="JG3" s="10"/>
      <c r="JH3" s="10"/>
      <c r="JI3" s="10"/>
    </row>
    <row r="4" spans="1:269" s="11" customFormat="1" ht="23.25" customHeight="1">
      <c r="A4" s="438" t="s">
        <v>236</v>
      </c>
      <c r="B4" s="438"/>
      <c r="C4" s="540" t="s">
        <v>4</v>
      </c>
      <c r="D4" s="540"/>
      <c r="E4" s="540"/>
      <c r="F4" s="540"/>
      <c r="G4" s="540"/>
      <c r="H4" s="540"/>
      <c r="I4" s="540"/>
      <c r="J4" s="540"/>
      <c r="K4" s="540"/>
      <c r="L4" s="540"/>
      <c r="M4" s="540"/>
      <c r="N4" s="540"/>
      <c r="O4" s="540"/>
      <c r="P4" s="540"/>
      <c r="Q4" s="54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c r="IZ4" s="10"/>
      <c r="JA4" s="10"/>
      <c r="JB4" s="10"/>
      <c r="JC4" s="10"/>
      <c r="JD4" s="10"/>
      <c r="JE4" s="10"/>
      <c r="JF4" s="10"/>
      <c r="JG4" s="10"/>
      <c r="JH4" s="10"/>
      <c r="JI4" s="10"/>
    </row>
    <row r="5" spans="1:269" s="11" customFormat="1" ht="56.25" customHeight="1">
      <c r="A5" s="438" t="s">
        <v>237</v>
      </c>
      <c r="B5" s="438"/>
      <c r="C5" s="540" t="s">
        <v>310</v>
      </c>
      <c r="D5" s="540"/>
      <c r="E5" s="540"/>
      <c r="F5" s="540"/>
      <c r="G5" s="540"/>
      <c r="H5" s="540"/>
      <c r="I5" s="540"/>
      <c r="J5" s="540"/>
      <c r="K5" s="540"/>
      <c r="L5" s="540"/>
      <c r="M5" s="540"/>
      <c r="N5" s="540"/>
      <c r="O5" s="540"/>
      <c r="P5" s="540"/>
      <c r="Q5" s="54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c r="JF5" s="10"/>
      <c r="JG5" s="10"/>
      <c r="JH5" s="10"/>
      <c r="JI5" s="10"/>
    </row>
    <row r="6" spans="1:269" s="11" customFormat="1" ht="28.5" customHeight="1">
      <c r="A6" s="438" t="s">
        <v>238</v>
      </c>
      <c r="B6" s="438"/>
      <c r="C6" s="541" t="s">
        <v>239</v>
      </c>
      <c r="D6" s="541"/>
      <c r="E6" s="541"/>
      <c r="F6" s="541"/>
      <c r="G6" s="541"/>
      <c r="H6" s="541"/>
      <c r="I6" s="541"/>
      <c r="J6" s="541"/>
      <c r="K6" s="541"/>
      <c r="L6" s="541"/>
      <c r="M6" s="541"/>
      <c r="N6" s="541"/>
      <c r="O6" s="541"/>
      <c r="P6" s="541"/>
      <c r="Q6" s="541"/>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row>
    <row r="7" spans="1:269" s="11" customFormat="1" ht="17.25" thickBot="1">
      <c r="A7" s="502" t="s">
        <v>311</v>
      </c>
      <c r="B7" s="502"/>
      <c r="C7" s="502"/>
      <c r="D7" s="502"/>
      <c r="E7" s="502"/>
      <c r="F7" s="502" t="s">
        <v>255</v>
      </c>
      <c r="G7" s="502"/>
      <c r="H7" s="502"/>
      <c r="I7" s="70"/>
      <c r="J7" s="465" t="s">
        <v>312</v>
      </c>
      <c r="K7" s="465"/>
      <c r="L7" s="465"/>
      <c r="M7" s="465"/>
      <c r="N7" s="466"/>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c r="IY7" s="10"/>
      <c r="IZ7" s="10"/>
      <c r="JA7" s="10"/>
      <c r="JB7" s="10"/>
      <c r="JC7" s="10"/>
      <c r="JD7" s="10"/>
      <c r="JE7" s="10"/>
      <c r="JF7" s="10"/>
      <c r="JG7" s="10"/>
      <c r="JH7" s="10"/>
      <c r="JI7" s="10"/>
    </row>
    <row r="8" spans="1:269" s="11" customFormat="1" ht="45.75" customHeight="1" thickTop="1" thickBot="1">
      <c r="A8" s="509" t="s">
        <v>245</v>
      </c>
      <c r="B8" s="510" t="s">
        <v>287</v>
      </c>
      <c r="C8" s="544" t="s">
        <v>247</v>
      </c>
      <c r="D8" s="546" t="s">
        <v>257</v>
      </c>
      <c r="E8" s="510" t="s">
        <v>241</v>
      </c>
      <c r="F8" s="542" t="s">
        <v>313</v>
      </c>
      <c r="G8" s="542" t="s">
        <v>314</v>
      </c>
      <c r="H8" s="542" t="s">
        <v>315</v>
      </c>
      <c r="I8" s="549"/>
      <c r="J8" s="542" t="s">
        <v>316</v>
      </c>
      <c r="K8" s="542" t="s">
        <v>317</v>
      </c>
      <c r="L8" s="542" t="s">
        <v>318</v>
      </c>
      <c r="M8" s="542" t="s">
        <v>319</v>
      </c>
      <c r="N8" s="542" t="s">
        <v>320</v>
      </c>
      <c r="O8" s="542" t="s">
        <v>321</v>
      </c>
      <c r="P8" s="542" t="s">
        <v>322</v>
      </c>
      <c r="Q8" s="542" t="s">
        <v>323</v>
      </c>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row>
    <row r="9" spans="1:269" s="13" customFormat="1" ht="58.5" customHeight="1" thickTop="1" thickBot="1">
      <c r="A9" s="439"/>
      <c r="B9" s="511"/>
      <c r="C9" s="545"/>
      <c r="D9" s="547"/>
      <c r="E9" s="511"/>
      <c r="F9" s="543"/>
      <c r="G9" s="543"/>
      <c r="H9" s="543"/>
      <c r="I9" s="550"/>
      <c r="J9" s="543"/>
      <c r="K9" s="543"/>
      <c r="L9" s="543"/>
      <c r="M9" s="543"/>
      <c r="N9" s="543"/>
      <c r="O9" s="543"/>
      <c r="P9" s="543"/>
      <c r="Q9" s="543"/>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c r="IW9" s="12"/>
      <c r="IX9" s="12"/>
      <c r="IY9" s="12"/>
      <c r="IZ9" s="12"/>
      <c r="JA9" s="12"/>
      <c r="JB9" s="12"/>
      <c r="JC9" s="12"/>
      <c r="JD9" s="12"/>
      <c r="JE9" s="12"/>
      <c r="JF9" s="12"/>
      <c r="JG9" s="12"/>
      <c r="JH9" s="12"/>
      <c r="JI9" s="12"/>
    </row>
    <row r="10" spans="1:269" ht="13.5" customHeight="1">
      <c r="A10" s="443">
        <f>'5- Identificación de Riesgos'!A10</f>
        <v>1</v>
      </c>
      <c r="B10" s="413" t="str">
        <f>'5- Identificación de Riesgos'!B10</f>
        <v xml:space="preserve">Incumplimiento de los requisitos legales y otros requisitos del SG-SST </v>
      </c>
      <c r="C10" s="459" t="str">
        <f>'5- Identificación de Riesgos'!C10</f>
        <v>No implementar dentro de los tiempos legales los requisitos legales y otros requisitos aplicables al SG-SST</v>
      </c>
      <c r="D10" s="459" t="s">
        <v>265</v>
      </c>
      <c r="E10" s="119" t="e">
        <f>'5- Identificación de Riesgos'!#REF!</f>
        <v>#REF!</v>
      </c>
      <c r="F10" s="411" t="str">
        <f>'5- Identificación de Riesgos'!H10</f>
        <v>Baja - 2</v>
      </c>
      <c r="G10" s="459" t="str">
        <f>'5- Identificación de Riesgos'!M10</f>
        <v>Moderado - 3</v>
      </c>
      <c r="H10" s="459" t="str">
        <f>'5- Identificación de Riesgos'!N10</f>
        <v>Moderado - 6</v>
      </c>
      <c r="I10" s="101"/>
      <c r="J10" s="554" t="str">
        <f>'6- Valoración Controles'!T10</f>
        <v>Muy Baja - 1</v>
      </c>
      <c r="K10" s="554" t="str">
        <f>'6- Valoración Controles'!U10</f>
        <v>Menor - 2</v>
      </c>
      <c r="L10" s="555" t="e">
        <f>AVERAGE(#REF!)</f>
        <v>#REF!</v>
      </c>
      <c r="M10" s="413" t="str">
        <f>'6- Valoración Controles'!V10</f>
        <v>Bajo - 2</v>
      </c>
      <c r="N10" s="413" t="s">
        <v>324</v>
      </c>
      <c r="O10" s="120"/>
      <c r="P10" s="120"/>
      <c r="Q10" s="121"/>
    </row>
    <row r="11" spans="1:269" ht="13.5" customHeight="1">
      <c r="A11" s="479"/>
      <c r="B11" s="424"/>
      <c r="C11" s="460"/>
      <c r="D11" s="460"/>
      <c r="E11" s="122" t="str">
        <f>'5- Identificación de Riesgos'!D11</f>
        <v>2. Insuficientes recursos técnicos, humanos y financieros para la implementación del SG-SST</v>
      </c>
      <c r="F11" s="478"/>
      <c r="G11" s="553"/>
      <c r="H11" s="460"/>
      <c r="I11" s="71"/>
      <c r="J11" s="551"/>
      <c r="K11" s="551"/>
      <c r="L11" s="556"/>
      <c r="M11" s="424"/>
      <c r="N11" s="424"/>
      <c r="O11" s="123"/>
      <c r="P11" s="123">
        <v>5</v>
      </c>
      <c r="Q11" s="124"/>
    </row>
    <row r="12" spans="1:269" ht="13.5" customHeight="1">
      <c r="A12" s="479"/>
      <c r="B12" s="424"/>
      <c r="C12" s="460"/>
      <c r="D12" s="460"/>
      <c r="E12" s="122" t="e">
        <f>'5- Identificación de Riesgos'!#REF!</f>
        <v>#REF!</v>
      </c>
      <c r="F12" s="478"/>
      <c r="G12" s="553"/>
      <c r="H12" s="460"/>
      <c r="I12" s="71"/>
      <c r="J12" s="551"/>
      <c r="K12" s="551"/>
      <c r="L12" s="556"/>
      <c r="M12" s="424"/>
      <c r="N12" s="424"/>
      <c r="O12" s="123"/>
      <c r="P12" s="123"/>
      <c r="Q12" s="124"/>
    </row>
    <row r="13" spans="1:269" ht="13.5" customHeight="1">
      <c r="A13" s="479"/>
      <c r="B13" s="424"/>
      <c r="C13" s="460"/>
      <c r="D13" s="460"/>
      <c r="E13" s="122" t="e">
        <f>'5- Identificación de Riesgos'!#REF!</f>
        <v>#REF!</v>
      </c>
      <c r="F13" s="478"/>
      <c r="G13" s="553"/>
      <c r="H13" s="460"/>
      <c r="I13" s="71"/>
      <c r="J13" s="551"/>
      <c r="K13" s="551"/>
      <c r="L13" s="556"/>
      <c r="M13" s="424"/>
      <c r="N13" s="424"/>
      <c r="O13" s="123"/>
      <c r="P13" s="123"/>
      <c r="Q13" s="124"/>
    </row>
    <row r="14" spans="1:269" ht="13.5" customHeight="1">
      <c r="A14" s="479"/>
      <c r="B14" s="424"/>
      <c r="C14" s="460"/>
      <c r="D14" s="460"/>
      <c r="E14" s="122" t="e">
        <f>'5- Identificación de Riesgos'!#REF!</f>
        <v>#REF!</v>
      </c>
      <c r="F14" s="478"/>
      <c r="G14" s="553"/>
      <c r="H14" s="460"/>
      <c r="I14" s="71"/>
      <c r="J14" s="551"/>
      <c r="K14" s="551"/>
      <c r="L14" s="556"/>
      <c r="M14" s="424"/>
      <c r="N14" s="424"/>
      <c r="O14" s="123"/>
      <c r="P14" s="123"/>
      <c r="Q14" s="124"/>
    </row>
    <row r="15" spans="1:269" ht="13.5" customHeight="1">
      <c r="A15" s="479"/>
      <c r="B15" s="424"/>
      <c r="C15" s="460"/>
      <c r="D15" s="460"/>
      <c r="E15" s="122" t="e">
        <f>'5- Identificación de Riesgos'!#REF!</f>
        <v>#REF!</v>
      </c>
      <c r="F15" s="478"/>
      <c r="G15" s="553"/>
      <c r="H15" s="460"/>
      <c r="I15" s="71"/>
      <c r="J15" s="551"/>
      <c r="K15" s="551"/>
      <c r="L15" s="556"/>
      <c r="M15" s="424"/>
      <c r="N15" s="424"/>
      <c r="O15" s="123"/>
      <c r="P15" s="123"/>
      <c r="Q15" s="124"/>
    </row>
    <row r="16" spans="1:269" ht="13.5" customHeight="1">
      <c r="A16" s="479"/>
      <c r="B16" s="424"/>
      <c r="C16" s="460"/>
      <c r="D16" s="460"/>
      <c r="E16" s="122" t="str">
        <f>'5- Identificación de Riesgos'!D10</f>
        <v>1. Desconocimiento de los requisitos legales para la implementación del SG-SST</v>
      </c>
      <c r="F16" s="478"/>
      <c r="G16" s="553"/>
      <c r="H16" s="460"/>
      <c r="I16" s="71"/>
      <c r="J16" s="551"/>
      <c r="K16" s="551"/>
      <c r="L16" s="556"/>
      <c r="M16" s="424"/>
      <c r="N16" s="424"/>
      <c r="O16" s="123"/>
      <c r="P16" s="123"/>
      <c r="Q16" s="124"/>
    </row>
    <row r="17" spans="1:17" ht="13.5" customHeight="1">
      <c r="A17" s="479"/>
      <c r="B17" s="424"/>
      <c r="C17" s="460"/>
      <c r="D17" s="460"/>
      <c r="E17" s="122" t="str">
        <f>'5- Identificación de Riesgos'!D12</f>
        <v>3. Falta de competencia y rotación de los responsables de la ejecución del SG-SST del Nivel Central, Seccionales y Coordinaciones Administrativas</v>
      </c>
      <c r="F17" s="478"/>
      <c r="G17" s="553"/>
      <c r="H17" s="460"/>
      <c r="I17" s="71"/>
      <c r="J17" s="551"/>
      <c r="K17" s="551"/>
      <c r="L17" s="556"/>
      <c r="M17" s="424"/>
      <c r="N17" s="424"/>
      <c r="O17" s="123"/>
      <c r="P17" s="123"/>
      <c r="Q17" s="124"/>
    </row>
    <row r="18" spans="1:17" ht="13.5" customHeight="1">
      <c r="A18" s="479"/>
      <c r="B18" s="424"/>
      <c r="C18" s="460"/>
      <c r="D18" s="460"/>
      <c r="E18" s="122" t="e">
        <f>'5- Identificación de Riesgos'!#REF!</f>
        <v>#REF!</v>
      </c>
      <c r="F18" s="478"/>
      <c r="G18" s="553"/>
      <c r="H18" s="460"/>
      <c r="I18" s="71"/>
      <c r="J18" s="551"/>
      <c r="K18" s="551"/>
      <c r="L18" s="556"/>
      <c r="M18" s="424"/>
      <c r="N18" s="424"/>
      <c r="O18" s="123"/>
      <c r="P18" s="123"/>
      <c r="Q18" s="124"/>
    </row>
    <row r="19" spans="1:17" ht="13.5" customHeight="1">
      <c r="A19" s="479"/>
      <c r="B19" s="529"/>
      <c r="C19" s="460"/>
      <c r="D19" s="460"/>
      <c r="E19" s="122" t="e">
        <f>'5- Identificación de Riesgos'!#REF!</f>
        <v>#REF!</v>
      </c>
      <c r="F19" s="478"/>
      <c r="G19" s="553"/>
      <c r="H19" s="460"/>
      <c r="I19" s="72"/>
      <c r="J19" s="552"/>
      <c r="K19" s="552"/>
      <c r="L19" s="557"/>
      <c r="M19" s="529"/>
      <c r="N19" s="529"/>
      <c r="O19" s="123"/>
      <c r="P19" s="123"/>
      <c r="Q19" s="124"/>
    </row>
    <row r="20" spans="1:17" ht="18.75" customHeight="1">
      <c r="A20" s="548">
        <f>'5- Identificación de Riesgos'!A13</f>
        <v>2</v>
      </c>
      <c r="B20" s="424" t="str">
        <f>'5- Identificación de Riesgos'!B13</f>
        <v xml:space="preserve">Aumento de Accidentes de trabajo y enfermedades laborales o salud pública </v>
      </c>
      <c r="C20" s="529" t="str">
        <f>'5- Identificación de Riesgos'!C13</f>
        <v>Aumento de accidentes de trabajo y enfermedades laborales debido a la ejecución de actividades deportivas, presencia de actos y condiciones inseguras en la sedes. 
Afectación a la salud de la población judicial y ambiental de la entidad  debido al contagio  por virus y/o pandemias</v>
      </c>
      <c r="D20" s="529" t="s">
        <v>265</v>
      </c>
      <c r="E20" s="122" t="str">
        <f>'5- Identificación de Riesgos'!D13</f>
        <v xml:space="preserve">1.  Ocurrencia de accidentes  y enfermedades laborales por causa u ocacion del trabajo </v>
      </c>
      <c r="F20" s="497" t="str">
        <f>'5- Identificación de Riesgos'!H13</f>
        <v>Muy Baja - 1</v>
      </c>
      <c r="G20" s="529" t="str">
        <f>'5- Identificación de Riesgos'!M13</f>
        <v>Mayor - 4</v>
      </c>
      <c r="H20" s="529" t="str">
        <f>'5- Identificación de Riesgos'!N13</f>
        <v>Alto  - 4</v>
      </c>
      <c r="I20" s="71"/>
      <c r="J20" s="551" t="str">
        <f>'6- Valoración Controles'!T13</f>
        <v>Muy Baja - 1</v>
      </c>
      <c r="K20" s="551" t="str">
        <f>'6- Valoración Controles'!U13</f>
        <v>Moderado - 3</v>
      </c>
      <c r="L20" s="556" t="e">
        <f>AVERAGE(#REF!)</f>
        <v>#REF!</v>
      </c>
      <c r="M20" s="424" t="str">
        <f>'6- Valoración Controles'!V13</f>
        <v>Moderado - 3</v>
      </c>
      <c r="N20" s="424" t="s">
        <v>324</v>
      </c>
      <c r="O20" s="123"/>
      <c r="P20" s="123"/>
      <c r="Q20" s="124"/>
    </row>
    <row r="21" spans="1:17" ht="30">
      <c r="A21" s="479"/>
      <c r="B21" s="424"/>
      <c r="C21" s="460"/>
      <c r="D21" s="460"/>
      <c r="E21" s="122" t="str">
        <f>'5- Identificación de Riesgos'!D14</f>
        <v xml:space="preserve">2. Contagio de enfermedades en los espacios de trabajo </v>
      </c>
      <c r="F21" s="478"/>
      <c r="G21" s="553"/>
      <c r="H21" s="460"/>
      <c r="I21" s="71"/>
      <c r="J21" s="551"/>
      <c r="K21" s="551"/>
      <c r="L21" s="556"/>
      <c r="M21" s="424"/>
      <c r="N21" s="424"/>
      <c r="O21" s="123"/>
      <c r="P21" s="123"/>
      <c r="Q21" s="124"/>
    </row>
    <row r="22" spans="1:17">
      <c r="A22" s="479"/>
      <c r="B22" s="424"/>
      <c r="C22" s="460"/>
      <c r="D22" s="460"/>
      <c r="E22" s="122" t="e">
        <f>'5- Identificación de Riesgos'!#REF!</f>
        <v>#REF!</v>
      </c>
      <c r="F22" s="478"/>
      <c r="G22" s="553"/>
      <c r="H22" s="460"/>
      <c r="I22" s="71"/>
      <c r="J22" s="551"/>
      <c r="K22" s="551"/>
      <c r="L22" s="556"/>
      <c r="M22" s="424"/>
      <c r="N22" s="424"/>
      <c r="O22" s="123"/>
      <c r="P22" s="123"/>
      <c r="Q22" s="124"/>
    </row>
    <row r="23" spans="1:17">
      <c r="A23" s="479"/>
      <c r="B23" s="424"/>
      <c r="C23" s="460"/>
      <c r="D23" s="460"/>
      <c r="E23" s="122" t="e">
        <f>'5- Identificación de Riesgos'!#REF!</f>
        <v>#REF!</v>
      </c>
      <c r="F23" s="478"/>
      <c r="G23" s="553"/>
      <c r="H23" s="460"/>
      <c r="I23" s="71"/>
      <c r="J23" s="551"/>
      <c r="K23" s="551"/>
      <c r="L23" s="556"/>
      <c r="M23" s="424"/>
      <c r="N23" s="424"/>
      <c r="O23" s="123"/>
      <c r="P23" s="123"/>
      <c r="Q23" s="124"/>
    </row>
    <row r="24" spans="1:17">
      <c r="A24" s="479"/>
      <c r="B24" s="424"/>
      <c r="C24" s="460"/>
      <c r="D24" s="460"/>
      <c r="E24" s="122" t="e">
        <f>'5- Identificación de Riesgos'!#REF!</f>
        <v>#REF!</v>
      </c>
      <c r="F24" s="478"/>
      <c r="G24" s="553"/>
      <c r="H24" s="460"/>
      <c r="I24" s="71"/>
      <c r="J24" s="551"/>
      <c r="K24" s="551"/>
      <c r="L24" s="556"/>
      <c r="M24" s="424"/>
      <c r="N24" s="424"/>
      <c r="O24" s="123"/>
      <c r="P24" s="123"/>
      <c r="Q24" s="124"/>
    </row>
    <row r="25" spans="1:17">
      <c r="A25" s="479"/>
      <c r="B25" s="424"/>
      <c r="C25" s="460"/>
      <c r="D25" s="460"/>
      <c r="E25" s="122" t="e">
        <f>'5- Identificación de Riesgos'!#REF!</f>
        <v>#REF!</v>
      </c>
      <c r="F25" s="478"/>
      <c r="G25" s="553"/>
      <c r="H25" s="460"/>
      <c r="I25" s="71"/>
      <c r="J25" s="551"/>
      <c r="K25" s="551"/>
      <c r="L25" s="556"/>
      <c r="M25" s="424"/>
      <c r="N25" s="424"/>
      <c r="O25" s="123"/>
      <c r="P25" s="123"/>
      <c r="Q25" s="124"/>
    </row>
    <row r="26" spans="1:17">
      <c r="A26" s="479"/>
      <c r="B26" s="424"/>
      <c r="C26" s="460"/>
      <c r="D26" s="460"/>
      <c r="E26" s="122" t="e">
        <f>'5- Identificación de Riesgos'!#REF!</f>
        <v>#REF!</v>
      </c>
      <c r="F26" s="478"/>
      <c r="G26" s="553"/>
      <c r="H26" s="460"/>
      <c r="I26" s="71"/>
      <c r="J26" s="551"/>
      <c r="K26" s="551"/>
      <c r="L26" s="556"/>
      <c r="M26" s="424"/>
      <c r="N26" s="424"/>
      <c r="O26" s="123"/>
      <c r="P26" s="123"/>
      <c r="Q26" s="124"/>
    </row>
    <row r="27" spans="1:17">
      <c r="A27" s="479"/>
      <c r="B27" s="424"/>
      <c r="C27" s="460"/>
      <c r="D27" s="460"/>
      <c r="E27" s="122" t="e">
        <f>'5- Identificación de Riesgos'!#REF!</f>
        <v>#REF!</v>
      </c>
      <c r="F27" s="478"/>
      <c r="G27" s="553"/>
      <c r="H27" s="460"/>
      <c r="I27" s="71"/>
      <c r="J27" s="551"/>
      <c r="K27" s="551"/>
      <c r="L27" s="556"/>
      <c r="M27" s="424"/>
      <c r="N27" s="424"/>
      <c r="O27" s="123"/>
      <c r="P27" s="123"/>
      <c r="Q27" s="124"/>
    </row>
    <row r="28" spans="1:17">
      <c r="A28" s="479"/>
      <c r="B28" s="424"/>
      <c r="C28" s="460"/>
      <c r="D28" s="460"/>
      <c r="E28" s="122" t="e">
        <f>'5- Identificación de Riesgos'!#REF!</f>
        <v>#REF!</v>
      </c>
      <c r="F28" s="478"/>
      <c r="G28" s="553"/>
      <c r="H28" s="460"/>
      <c r="I28" s="71"/>
      <c r="J28" s="551"/>
      <c r="K28" s="551"/>
      <c r="L28" s="556"/>
      <c r="M28" s="424"/>
      <c r="N28" s="424"/>
      <c r="O28" s="123"/>
      <c r="P28" s="123"/>
      <c r="Q28" s="124"/>
    </row>
    <row r="29" spans="1:17" ht="15.75" customHeight="1">
      <c r="A29" s="479"/>
      <c r="B29" s="529"/>
      <c r="C29" s="460"/>
      <c r="D29" s="460"/>
      <c r="E29" s="122" t="e">
        <f>'5- Identificación de Riesgos'!#REF!</f>
        <v>#REF!</v>
      </c>
      <c r="F29" s="478"/>
      <c r="G29" s="553"/>
      <c r="H29" s="460"/>
      <c r="I29" s="72"/>
      <c r="J29" s="552"/>
      <c r="K29" s="552"/>
      <c r="L29" s="557"/>
      <c r="M29" s="529"/>
      <c r="N29" s="529"/>
      <c r="O29" s="123"/>
      <c r="P29" s="123"/>
      <c r="Q29" s="124"/>
    </row>
    <row r="30" spans="1:17" ht="18.75" customHeight="1">
      <c r="A30" s="548">
        <f>'5- Identificación de Riesgos'!A15</f>
        <v>3</v>
      </c>
      <c r="B30" s="424" t="str">
        <f>'5- Identificación de Riesgos'!B15</f>
        <v>Falta de asignación de recursos financieros, tecnicos y humanos para la implementación del SG-SST</v>
      </c>
      <c r="C30" s="529" t="str">
        <f>'5- Identificación de Riesgos'!C15</f>
        <v>Sin recursos financieros, tecnicos y humanos, es difícil implementar las medidas de prevención y capacitación.</v>
      </c>
      <c r="D30" s="529" t="s">
        <v>265</v>
      </c>
      <c r="E30" s="122" t="str">
        <f>'5- Identificación de Riesgos'!D25</f>
        <v>1. Falta de ética de los servidores públicos (Debilidades en principios y valores)</v>
      </c>
      <c r="F30" s="497" t="str">
        <f>'5- Identificación de Riesgos'!H15</f>
        <v>Baja - 2</v>
      </c>
      <c r="G30" s="529" t="str">
        <f>'5- Identificación de Riesgos'!M15</f>
        <v>Moderado - 3</v>
      </c>
      <c r="H30" s="529" t="str">
        <f>'5- Identificación de Riesgos'!N15</f>
        <v>Moderado - 6</v>
      </c>
      <c r="I30" s="71"/>
      <c r="J30" s="551" t="str">
        <f>'6- Valoración Controles'!T15</f>
        <v>Muy Baja - 1</v>
      </c>
      <c r="K30" s="551" t="str">
        <f>'6- Valoración Controles'!U15</f>
        <v>Menor - 2</v>
      </c>
      <c r="L30" s="556" t="e">
        <f>AVERAGE(#REF!)</f>
        <v>#REF!</v>
      </c>
      <c r="M30" s="424" t="str">
        <f>'6- Valoración Controles'!V15</f>
        <v>Bajo - 2</v>
      </c>
      <c r="N30" s="424" t="s">
        <v>324</v>
      </c>
      <c r="O30" s="123"/>
      <c r="P30" s="123"/>
      <c r="Q30" s="124"/>
    </row>
    <row r="31" spans="1:17" ht="30">
      <c r="A31" s="479"/>
      <c r="B31" s="424"/>
      <c r="C31" s="460"/>
      <c r="D31" s="460"/>
      <c r="E31" s="122" t="str">
        <f>'5- Identificación de Riesgos'!D26</f>
        <v>2. Falta de ética de terceros interesados  (Debilidades principios y valores)</v>
      </c>
      <c r="F31" s="478"/>
      <c r="G31" s="553"/>
      <c r="H31" s="460"/>
      <c r="I31" s="71"/>
      <c r="J31" s="551"/>
      <c r="K31" s="551"/>
      <c r="L31" s="556"/>
      <c r="M31" s="424"/>
      <c r="N31" s="424"/>
      <c r="O31" s="123"/>
      <c r="P31" s="123"/>
      <c r="Q31" s="124"/>
    </row>
    <row r="32" spans="1:17">
      <c r="A32" s="479"/>
      <c r="B32" s="424"/>
      <c r="C32" s="460"/>
      <c r="D32" s="460"/>
      <c r="E32" s="122" t="e">
        <f>'5- Identificación de Riesgos'!#REF!</f>
        <v>#REF!</v>
      </c>
      <c r="F32" s="478"/>
      <c r="G32" s="553"/>
      <c r="H32" s="460"/>
      <c r="I32" s="71"/>
      <c r="J32" s="551"/>
      <c r="K32" s="551"/>
      <c r="L32" s="556"/>
      <c r="M32" s="424"/>
      <c r="N32" s="424"/>
      <c r="O32" s="123"/>
      <c r="P32" s="123"/>
      <c r="Q32" s="124"/>
    </row>
    <row r="33" spans="1:17">
      <c r="A33" s="479"/>
      <c r="B33" s="424"/>
      <c r="C33" s="460"/>
      <c r="D33" s="460"/>
      <c r="E33" s="122" t="e">
        <f>'5- Identificación de Riesgos'!#REF!</f>
        <v>#REF!</v>
      </c>
      <c r="F33" s="478"/>
      <c r="G33" s="553"/>
      <c r="H33" s="460"/>
      <c r="I33" s="71"/>
      <c r="J33" s="551"/>
      <c r="K33" s="551"/>
      <c r="L33" s="556"/>
      <c r="M33" s="424"/>
      <c r="N33" s="424"/>
      <c r="O33" s="123"/>
      <c r="P33" s="123"/>
      <c r="Q33" s="124"/>
    </row>
    <row r="34" spans="1:17">
      <c r="A34" s="479"/>
      <c r="B34" s="424"/>
      <c r="C34" s="460"/>
      <c r="D34" s="460"/>
      <c r="E34" s="122" t="e">
        <f>'5- Identificación de Riesgos'!#REF!</f>
        <v>#REF!</v>
      </c>
      <c r="F34" s="478"/>
      <c r="G34" s="553"/>
      <c r="H34" s="460"/>
      <c r="I34" s="71"/>
      <c r="J34" s="551"/>
      <c r="K34" s="551"/>
      <c r="L34" s="556"/>
      <c r="M34" s="424"/>
      <c r="N34" s="424"/>
      <c r="O34" s="123"/>
      <c r="P34" s="123"/>
      <c r="Q34" s="124"/>
    </row>
    <row r="35" spans="1:17">
      <c r="A35" s="479"/>
      <c r="B35" s="424"/>
      <c r="C35" s="460"/>
      <c r="D35" s="460"/>
      <c r="E35" s="122" t="e">
        <f>'5- Identificación de Riesgos'!#REF!</f>
        <v>#REF!</v>
      </c>
      <c r="F35" s="478"/>
      <c r="G35" s="553"/>
      <c r="H35" s="460"/>
      <c r="I35" s="71"/>
      <c r="J35" s="551"/>
      <c r="K35" s="551"/>
      <c r="L35" s="556"/>
      <c r="M35" s="424"/>
      <c r="N35" s="424"/>
      <c r="O35" s="123"/>
      <c r="P35" s="123"/>
      <c r="Q35" s="124"/>
    </row>
    <row r="36" spans="1:17">
      <c r="A36" s="479"/>
      <c r="B36" s="424"/>
      <c r="C36" s="460"/>
      <c r="D36" s="460"/>
      <c r="E36" s="122" t="e">
        <f>'5- Identificación de Riesgos'!#REF!</f>
        <v>#REF!</v>
      </c>
      <c r="F36" s="478"/>
      <c r="G36" s="553"/>
      <c r="H36" s="460"/>
      <c r="I36" s="71"/>
      <c r="J36" s="551"/>
      <c r="K36" s="551"/>
      <c r="L36" s="556"/>
      <c r="M36" s="424"/>
      <c r="N36" s="424"/>
      <c r="O36" s="123"/>
      <c r="P36" s="123"/>
      <c r="Q36" s="124"/>
    </row>
    <row r="37" spans="1:17">
      <c r="A37" s="479"/>
      <c r="B37" s="424"/>
      <c r="C37" s="460"/>
      <c r="D37" s="460"/>
      <c r="E37" s="122" t="e">
        <f>'5- Identificación de Riesgos'!#REF!</f>
        <v>#REF!</v>
      </c>
      <c r="F37" s="478"/>
      <c r="G37" s="553"/>
      <c r="H37" s="460"/>
      <c r="I37" s="71"/>
      <c r="J37" s="551"/>
      <c r="K37" s="551"/>
      <c r="L37" s="556"/>
      <c r="M37" s="424"/>
      <c r="N37" s="424"/>
      <c r="O37" s="123"/>
      <c r="P37" s="123"/>
      <c r="Q37" s="124"/>
    </row>
    <row r="38" spans="1:17">
      <c r="A38" s="479"/>
      <c r="B38" s="424"/>
      <c r="C38" s="460"/>
      <c r="D38" s="460"/>
      <c r="E38" s="122" t="e">
        <f>'5- Identificación de Riesgos'!#REF!</f>
        <v>#REF!</v>
      </c>
      <c r="F38" s="478"/>
      <c r="G38" s="553"/>
      <c r="H38" s="460"/>
      <c r="I38" s="71"/>
      <c r="J38" s="551"/>
      <c r="K38" s="551"/>
      <c r="L38" s="556"/>
      <c r="M38" s="424"/>
      <c r="N38" s="424"/>
      <c r="O38" s="123"/>
      <c r="P38" s="123"/>
      <c r="Q38" s="124"/>
    </row>
    <row r="39" spans="1:17" ht="15.75" customHeight="1">
      <c r="A39" s="479"/>
      <c r="B39" s="529"/>
      <c r="C39" s="460"/>
      <c r="D39" s="460"/>
      <c r="E39" s="122" t="e">
        <f>'5- Identificación de Riesgos'!#REF!</f>
        <v>#REF!</v>
      </c>
      <c r="F39" s="478"/>
      <c r="G39" s="553"/>
      <c r="H39" s="460"/>
      <c r="I39" s="72"/>
      <c r="J39" s="552"/>
      <c r="K39" s="552"/>
      <c r="L39" s="557"/>
      <c r="M39" s="529"/>
      <c r="N39" s="529"/>
      <c r="O39" s="123"/>
      <c r="P39" s="123"/>
      <c r="Q39" s="124"/>
    </row>
    <row r="40" spans="1:17" ht="15.75" customHeight="1">
      <c r="A40" s="548">
        <f>'5- Identificación de Riesgos'!A17</f>
        <v>4</v>
      </c>
      <c r="B40" s="424" t="str">
        <f>'5- Identificación de Riesgos'!B17</f>
        <v>Incumplimiento de los objetivos del SG-SST</v>
      </c>
      <c r="C40" s="529" t="str">
        <f>'5- Identificación de Riesgos'!C17</f>
        <v>Incumplimiento de las metas propuestas establecidas.</v>
      </c>
      <c r="D40" s="529" t="s">
        <v>265</v>
      </c>
      <c r="E40" s="122">
        <f>'5- Identificación de Riesgos'!D35</f>
        <v>0</v>
      </c>
      <c r="F40" s="497" t="str">
        <f>'5- Identificación de Riesgos'!H17</f>
        <v>Baja - 2</v>
      </c>
      <c r="G40" s="529" t="str">
        <f>'5- Identificación de Riesgos'!M17</f>
        <v>Moderado - 3</v>
      </c>
      <c r="H40" s="529" t="str">
        <f>'5- Identificación de Riesgos'!N17</f>
        <v>Moderado - 6</v>
      </c>
      <c r="I40" s="71"/>
      <c r="J40" s="551" t="str">
        <f>'6- Valoración Controles'!T17</f>
        <v>Muy Baja - 1</v>
      </c>
      <c r="K40" s="551" t="str">
        <f>'6- Valoración Controles'!U17</f>
        <v>Moderado - 3</v>
      </c>
      <c r="L40" s="556" t="e">
        <f>AVERAGE(#REF!)</f>
        <v>#REF!</v>
      </c>
      <c r="M40" s="424" t="str">
        <f>'6- Valoración Controles'!V17</f>
        <v>Moderado - 3</v>
      </c>
      <c r="N40" s="424" t="s">
        <v>324</v>
      </c>
      <c r="O40" s="123"/>
      <c r="P40" s="123"/>
      <c r="Q40" s="124"/>
    </row>
    <row r="41" spans="1:17" ht="15.75" customHeight="1">
      <c r="A41" s="479"/>
      <c r="B41" s="424"/>
      <c r="C41" s="460"/>
      <c r="D41" s="460"/>
      <c r="E41" s="122">
        <f>'5- Identificación de Riesgos'!D36</f>
        <v>0</v>
      </c>
      <c r="F41" s="478"/>
      <c r="G41" s="553"/>
      <c r="H41" s="460"/>
      <c r="I41" s="71"/>
      <c r="J41" s="551"/>
      <c r="K41" s="551"/>
      <c r="L41" s="556"/>
      <c r="M41" s="424"/>
      <c r="N41" s="424"/>
      <c r="O41" s="123"/>
      <c r="P41" s="123"/>
      <c r="Q41" s="124"/>
    </row>
    <row r="42" spans="1:17" ht="15.75" customHeight="1">
      <c r="A42" s="479"/>
      <c r="B42" s="424"/>
      <c r="C42" s="460"/>
      <c r="D42" s="460"/>
      <c r="E42" s="122" t="e">
        <f>'5- Identificación de Riesgos'!#REF!</f>
        <v>#REF!</v>
      </c>
      <c r="F42" s="478"/>
      <c r="G42" s="553"/>
      <c r="H42" s="460"/>
      <c r="I42" s="71"/>
      <c r="J42" s="551"/>
      <c r="K42" s="551"/>
      <c r="L42" s="556"/>
      <c r="M42" s="424"/>
      <c r="N42" s="424"/>
      <c r="O42" s="123"/>
      <c r="P42" s="123"/>
      <c r="Q42" s="124"/>
    </row>
    <row r="43" spans="1:17" ht="15.75" customHeight="1">
      <c r="A43" s="479"/>
      <c r="B43" s="424"/>
      <c r="C43" s="460"/>
      <c r="D43" s="460"/>
      <c r="E43" s="122" t="e">
        <f>'5- Identificación de Riesgos'!#REF!</f>
        <v>#REF!</v>
      </c>
      <c r="F43" s="478"/>
      <c r="G43" s="553"/>
      <c r="H43" s="460"/>
      <c r="I43" s="71"/>
      <c r="J43" s="551"/>
      <c r="K43" s="551"/>
      <c r="L43" s="556"/>
      <c r="M43" s="424"/>
      <c r="N43" s="424"/>
      <c r="O43" s="123"/>
      <c r="P43" s="123"/>
      <c r="Q43" s="124"/>
    </row>
    <row r="44" spans="1:17" ht="15.75" customHeight="1">
      <c r="A44" s="479"/>
      <c r="B44" s="424"/>
      <c r="C44" s="460"/>
      <c r="D44" s="460"/>
      <c r="E44" s="122" t="e">
        <f>'5- Identificación de Riesgos'!#REF!</f>
        <v>#REF!</v>
      </c>
      <c r="F44" s="478"/>
      <c r="G44" s="553"/>
      <c r="H44" s="460"/>
      <c r="I44" s="71"/>
      <c r="J44" s="551"/>
      <c r="K44" s="551"/>
      <c r="L44" s="556"/>
      <c r="M44" s="424"/>
      <c r="N44" s="424"/>
      <c r="O44" s="123"/>
      <c r="P44" s="123"/>
      <c r="Q44" s="124"/>
    </row>
    <row r="45" spans="1:17" ht="15.75" customHeight="1">
      <c r="A45" s="479"/>
      <c r="B45" s="424"/>
      <c r="C45" s="460"/>
      <c r="D45" s="460"/>
      <c r="E45" s="122" t="e">
        <f>'5- Identificación de Riesgos'!#REF!</f>
        <v>#REF!</v>
      </c>
      <c r="F45" s="478"/>
      <c r="G45" s="553"/>
      <c r="H45" s="460"/>
      <c r="I45" s="71"/>
      <c r="J45" s="551"/>
      <c r="K45" s="551"/>
      <c r="L45" s="556"/>
      <c r="M45" s="424"/>
      <c r="N45" s="424"/>
      <c r="O45" s="123"/>
      <c r="P45" s="123"/>
      <c r="Q45" s="124"/>
    </row>
    <row r="46" spans="1:17" ht="15.75" customHeight="1">
      <c r="A46" s="479"/>
      <c r="B46" s="424"/>
      <c r="C46" s="460"/>
      <c r="D46" s="460"/>
      <c r="E46" s="122" t="e">
        <f>'5- Identificación de Riesgos'!#REF!</f>
        <v>#REF!</v>
      </c>
      <c r="F46" s="478"/>
      <c r="G46" s="553"/>
      <c r="H46" s="460"/>
      <c r="I46" s="71"/>
      <c r="J46" s="551"/>
      <c r="K46" s="551"/>
      <c r="L46" s="556"/>
      <c r="M46" s="424"/>
      <c r="N46" s="424"/>
      <c r="O46" s="123"/>
      <c r="P46" s="123"/>
      <c r="Q46" s="124"/>
    </row>
    <row r="47" spans="1:17" ht="15.75" customHeight="1">
      <c r="A47" s="479"/>
      <c r="B47" s="424"/>
      <c r="C47" s="460"/>
      <c r="D47" s="460"/>
      <c r="E47" s="122" t="e">
        <f>'5- Identificación de Riesgos'!#REF!</f>
        <v>#REF!</v>
      </c>
      <c r="F47" s="478"/>
      <c r="G47" s="553"/>
      <c r="H47" s="460"/>
      <c r="I47" s="71"/>
      <c r="J47" s="551"/>
      <c r="K47" s="551"/>
      <c r="L47" s="556"/>
      <c r="M47" s="424"/>
      <c r="N47" s="424"/>
      <c r="O47" s="123"/>
      <c r="P47" s="123"/>
      <c r="Q47" s="124"/>
    </row>
    <row r="48" spans="1:17" ht="15.75" customHeight="1">
      <c r="A48" s="479"/>
      <c r="B48" s="424"/>
      <c r="C48" s="460"/>
      <c r="D48" s="460"/>
      <c r="E48" s="122" t="e">
        <f>'5- Identificación de Riesgos'!#REF!</f>
        <v>#REF!</v>
      </c>
      <c r="F48" s="478"/>
      <c r="G48" s="553"/>
      <c r="H48" s="460"/>
      <c r="I48" s="71"/>
      <c r="J48" s="551"/>
      <c r="K48" s="551"/>
      <c r="L48" s="556"/>
      <c r="M48" s="424"/>
      <c r="N48" s="424"/>
      <c r="O48" s="123"/>
      <c r="P48" s="123"/>
      <c r="Q48" s="124"/>
    </row>
    <row r="49" spans="1:17" ht="15.75" customHeight="1">
      <c r="A49" s="479"/>
      <c r="B49" s="529"/>
      <c r="C49" s="460"/>
      <c r="D49" s="460"/>
      <c r="E49" s="122" t="e">
        <f>'5- Identificación de Riesgos'!#REF!</f>
        <v>#REF!</v>
      </c>
      <c r="F49" s="478"/>
      <c r="G49" s="553"/>
      <c r="H49" s="460"/>
      <c r="I49" s="72"/>
      <c r="J49" s="552"/>
      <c r="K49" s="552"/>
      <c r="L49" s="557"/>
      <c r="M49" s="529"/>
      <c r="N49" s="529"/>
      <c r="O49" s="123"/>
      <c r="P49" s="123"/>
      <c r="Q49" s="124"/>
    </row>
    <row r="50" spans="1:17" ht="75">
      <c r="A50" s="558">
        <f>'5- Identificación de Riesgos'!A20</f>
        <v>5</v>
      </c>
      <c r="B50" s="424" t="str">
        <f>'5- Identificación de Riesgos'!B20</f>
        <v>Recibir dádivas o beneficios a nombre propio o de terceros para  desviar recursos, no presentar o presentar reportes con información no veraz</v>
      </c>
      <c r="C50" s="529" t="str">
        <f>'5- Identificación de Riesgos'!C20</f>
        <v xml:space="preserve">Se favorece indebidamente a un servidor judicial a través de la validación del  reporte de accidentes de trabajo ante la Administradora de Riesgos Laborales </v>
      </c>
      <c r="D50" s="529" t="s">
        <v>265</v>
      </c>
      <c r="E50" s="122" t="str">
        <f>'5- Identificación de Riesgos'!D20</f>
        <v>1. Insuficientes programas de capacitación para la toma de conciencia debido al desconocimiento de la ley antisoborno (ISO 37001:2016), Plan Anticorrupción y  de los  valores y principios propios de la entidad</v>
      </c>
      <c r="F50" s="497" t="str">
        <f>'5- Identificación de Riesgos'!H20</f>
        <v>Muy Baja - 1</v>
      </c>
      <c r="G50" s="529" t="str">
        <f>'5- Identificación de Riesgos'!M20</f>
        <v>Menor - 2</v>
      </c>
      <c r="H50" s="529" t="str">
        <f>'5- Identificación de Riesgos'!N20</f>
        <v>Bajo - 2</v>
      </c>
      <c r="I50" s="71"/>
      <c r="J50" s="551" t="str">
        <f>'6- Valoración Controles'!T20</f>
        <v>Muy Baja - 1</v>
      </c>
      <c r="K50" s="551" t="str">
        <f>'6- Valoración Controles'!U20</f>
        <v>Menor - 2</v>
      </c>
      <c r="L50" s="556" t="e">
        <f>AVERAGE(#REF!)</f>
        <v>#REF!</v>
      </c>
      <c r="M50" s="424" t="str">
        <f>'6- Valoración Controles'!V20</f>
        <v>Bajo - 2</v>
      </c>
      <c r="N50" s="424" t="s">
        <v>324</v>
      </c>
      <c r="O50" s="123"/>
      <c r="P50" s="123"/>
      <c r="Q50" s="124"/>
    </row>
    <row r="51" spans="1:17" ht="30">
      <c r="A51" s="482"/>
      <c r="B51" s="424"/>
      <c r="C51" s="460"/>
      <c r="D51" s="460"/>
      <c r="E51" s="122" t="str">
        <f>'5- Identificación de Riesgos'!D21</f>
        <v>2. Desconocimiento y no aplicación del Código de Ética y Buen Gobierno</v>
      </c>
      <c r="F51" s="478"/>
      <c r="G51" s="553"/>
      <c r="H51" s="460"/>
      <c r="I51" s="71"/>
      <c r="J51" s="551"/>
      <c r="K51" s="551"/>
      <c r="L51" s="556"/>
      <c r="M51" s="424"/>
      <c r="N51" s="424"/>
      <c r="O51" s="123"/>
      <c r="P51" s="123"/>
      <c r="Q51" s="124"/>
    </row>
    <row r="52" spans="1:17" ht="30">
      <c r="A52" s="482"/>
      <c r="B52" s="424"/>
      <c r="C52" s="460"/>
      <c r="D52" s="460"/>
      <c r="E52" s="122" t="str">
        <f>'5- Identificación de Riesgos'!D22</f>
        <v>3. Carencia de compromiso  y transparencia de los servidores judiciales</v>
      </c>
      <c r="F52" s="478"/>
      <c r="G52" s="553"/>
      <c r="H52" s="460"/>
      <c r="I52" s="71"/>
      <c r="J52" s="551"/>
      <c r="K52" s="551"/>
      <c r="L52" s="556"/>
      <c r="M52" s="424"/>
      <c r="N52" s="424"/>
      <c r="O52" s="123"/>
      <c r="P52" s="123"/>
      <c r="Q52" s="124"/>
    </row>
    <row r="53" spans="1:17" ht="30">
      <c r="A53" s="482"/>
      <c r="B53" s="424"/>
      <c r="C53" s="460"/>
      <c r="D53" s="460"/>
      <c r="E53" s="122" t="str">
        <f>'5- Identificación de Riesgos'!D23</f>
        <v>4. Deficiencia de  controles en el trámite  de los documentos</v>
      </c>
      <c r="F53" s="478"/>
      <c r="G53" s="553"/>
      <c r="H53" s="460"/>
      <c r="I53" s="71"/>
      <c r="J53" s="551"/>
      <c r="K53" s="551"/>
      <c r="L53" s="556"/>
      <c r="M53" s="424"/>
      <c r="N53" s="424"/>
      <c r="O53" s="123"/>
      <c r="P53" s="123"/>
      <c r="Q53" s="124"/>
    </row>
    <row r="54" spans="1:17" ht="30">
      <c r="A54" s="482"/>
      <c r="B54" s="424"/>
      <c r="C54" s="460"/>
      <c r="D54" s="460"/>
      <c r="E54" s="122" t="str">
        <f>'5- Identificación de Riesgos'!D24</f>
        <v xml:space="preserve">5. No aplicación adecuada de los procedimientos de control </v>
      </c>
      <c r="F54" s="478"/>
      <c r="G54" s="553"/>
      <c r="H54" s="460"/>
      <c r="I54" s="71"/>
      <c r="J54" s="551"/>
      <c r="K54" s="551"/>
      <c r="L54" s="556"/>
      <c r="M54" s="424"/>
      <c r="N54" s="424"/>
      <c r="O54" s="123"/>
      <c r="P54" s="123"/>
      <c r="Q54" s="124"/>
    </row>
    <row r="55" spans="1:17">
      <c r="A55" s="482"/>
      <c r="B55" s="424"/>
      <c r="C55" s="460"/>
      <c r="D55" s="460"/>
      <c r="E55" s="122" t="e">
        <f>'5- Identificación de Riesgos'!#REF!</f>
        <v>#REF!</v>
      </c>
      <c r="F55" s="478"/>
      <c r="G55" s="553"/>
      <c r="H55" s="460"/>
      <c r="I55" s="71"/>
      <c r="J55" s="551"/>
      <c r="K55" s="551"/>
      <c r="L55" s="556"/>
      <c r="M55" s="424"/>
      <c r="N55" s="424"/>
      <c r="O55" s="123"/>
      <c r="P55" s="123"/>
      <c r="Q55" s="124"/>
    </row>
    <row r="56" spans="1:17">
      <c r="A56" s="482"/>
      <c r="B56" s="424"/>
      <c r="C56" s="460"/>
      <c r="D56" s="460"/>
      <c r="E56" s="122" t="e">
        <f>'5- Identificación de Riesgos'!#REF!</f>
        <v>#REF!</v>
      </c>
      <c r="F56" s="478"/>
      <c r="G56" s="553"/>
      <c r="H56" s="460"/>
      <c r="I56" s="71"/>
      <c r="J56" s="551"/>
      <c r="K56" s="551"/>
      <c r="L56" s="556"/>
      <c r="M56" s="424"/>
      <c r="N56" s="424"/>
      <c r="O56" s="123"/>
      <c r="P56" s="123"/>
      <c r="Q56" s="124"/>
    </row>
    <row r="57" spans="1:17">
      <c r="A57" s="482"/>
      <c r="B57" s="424"/>
      <c r="C57" s="460"/>
      <c r="D57" s="460"/>
      <c r="E57" s="122" t="e">
        <f>'5- Identificación de Riesgos'!#REF!</f>
        <v>#REF!</v>
      </c>
      <c r="F57" s="478"/>
      <c r="G57" s="553"/>
      <c r="H57" s="460"/>
      <c r="I57" s="71"/>
      <c r="J57" s="551"/>
      <c r="K57" s="551"/>
      <c r="L57" s="556"/>
      <c r="M57" s="424"/>
      <c r="N57" s="424"/>
      <c r="O57" s="123"/>
      <c r="P57" s="123"/>
      <c r="Q57" s="124"/>
    </row>
    <row r="58" spans="1:17">
      <c r="A58" s="482"/>
      <c r="B58" s="424"/>
      <c r="C58" s="460"/>
      <c r="D58" s="460"/>
      <c r="E58" s="122" t="e">
        <f>'5- Identificación de Riesgos'!#REF!</f>
        <v>#REF!</v>
      </c>
      <c r="F58" s="478"/>
      <c r="G58" s="553"/>
      <c r="H58" s="460"/>
      <c r="I58" s="71"/>
      <c r="J58" s="551"/>
      <c r="K58" s="551"/>
      <c r="L58" s="556"/>
      <c r="M58" s="424"/>
      <c r="N58" s="424"/>
      <c r="O58" s="123"/>
      <c r="P58" s="123"/>
      <c r="Q58" s="124"/>
    </row>
    <row r="59" spans="1:17">
      <c r="A59" s="482"/>
      <c r="B59" s="529"/>
      <c r="C59" s="460"/>
      <c r="D59" s="460"/>
      <c r="E59" s="122" t="e">
        <f>'5- Identificación de Riesgos'!#REF!</f>
        <v>#REF!</v>
      </c>
      <c r="F59" s="478"/>
      <c r="G59" s="553"/>
      <c r="H59" s="460"/>
      <c r="I59" s="72"/>
      <c r="J59" s="552"/>
      <c r="K59" s="552"/>
      <c r="L59" s="557"/>
      <c r="M59" s="529"/>
      <c r="N59" s="529"/>
      <c r="O59" s="123"/>
      <c r="P59" s="123"/>
      <c r="Q59" s="124"/>
    </row>
    <row r="60" spans="1:17" ht="30">
      <c r="A60" s="558">
        <f>'5- Identificación de Riesgos'!A25</f>
        <v>6</v>
      </c>
      <c r="B60" s="424" t="str">
        <f>'5- Identificación de Riesgos'!B25</f>
        <v>Ofrecer, prometer y entregar, aceptar o solicitar una ventaja indebida  para influir o direccionar  la formulación de  requisitos habiliantes y/o técnicos  para satisfacer un interés personal, de manera directa, indirecta o interpuesta por otras personas</v>
      </c>
      <c r="C60" s="529" t="str">
        <f>'5- Identificación de Riesgos'!C25</f>
        <v>Cuando se direccionan los requisitos habilitanes y/o técnicos para favorecer  indebidamente  a ciertos proponentes</v>
      </c>
      <c r="D60" s="529" t="s">
        <v>265</v>
      </c>
      <c r="E60" s="122" t="str">
        <f>'5- Identificación de Riesgos'!D25</f>
        <v>1. Falta de ética de los servidores públicos (Debilidades en principios y valores)</v>
      </c>
      <c r="F60" s="497" t="str">
        <f>'5- Identificación de Riesgos'!H25</f>
        <v>Muy Baja - 1</v>
      </c>
      <c r="G60" s="529" t="str">
        <f>'5- Identificación de Riesgos'!M25</f>
        <v>Mayor - 4</v>
      </c>
      <c r="H60" s="529" t="str">
        <f>'5- Identificación de Riesgos'!N25</f>
        <v>Alto  - 4</v>
      </c>
      <c r="I60" s="71"/>
      <c r="J60" s="551" t="str">
        <f>'6- Valoración Controles'!T25</f>
        <v>Muy Baja - 1</v>
      </c>
      <c r="K60" s="551" t="str">
        <f>'6- Valoración Controles'!U25</f>
        <v>Moderado - 3</v>
      </c>
      <c r="L60" s="556" t="e">
        <f>AVERAGE(#REF!)</f>
        <v>#REF!</v>
      </c>
      <c r="M60" s="424" t="str">
        <f>'6- Valoración Controles'!V25</f>
        <v>Moderado - 3</v>
      </c>
      <c r="N60" s="424" t="s">
        <v>324</v>
      </c>
      <c r="O60" s="123"/>
      <c r="P60" s="123"/>
      <c r="Q60" s="124"/>
    </row>
    <row r="61" spans="1:17" ht="30">
      <c r="A61" s="482"/>
      <c r="B61" s="424"/>
      <c r="C61" s="460"/>
      <c r="D61" s="460"/>
      <c r="E61" s="122" t="str">
        <f>'5- Identificación de Riesgos'!D26</f>
        <v>2. Falta de ética de terceros interesados  (Debilidades principios y valores)</v>
      </c>
      <c r="F61" s="478"/>
      <c r="G61" s="553"/>
      <c r="H61" s="460"/>
      <c r="I61" s="71"/>
      <c r="J61" s="551"/>
      <c r="K61" s="551"/>
      <c r="L61" s="556"/>
      <c r="M61" s="424"/>
      <c r="N61" s="424"/>
      <c r="O61" s="123"/>
      <c r="P61" s="123"/>
      <c r="Q61" s="124"/>
    </row>
    <row r="62" spans="1:17" ht="45">
      <c r="A62" s="482"/>
      <c r="B62" s="424"/>
      <c r="C62" s="460"/>
      <c r="D62" s="460"/>
      <c r="E62" s="122" t="str">
        <f>'5- Identificación de Riesgos'!D27</f>
        <v>3. Debilidades en los controles de los procedimientos de estructuración de los procesos de contratación</v>
      </c>
      <c r="F62" s="478"/>
      <c r="G62" s="553"/>
      <c r="H62" s="460"/>
      <c r="I62" s="71"/>
      <c r="J62" s="551"/>
      <c r="K62" s="551"/>
      <c r="L62" s="556"/>
      <c r="M62" s="424"/>
      <c r="N62" s="424"/>
      <c r="O62" s="123"/>
      <c r="P62" s="123"/>
      <c r="Q62" s="124"/>
    </row>
    <row r="63" spans="1:17">
      <c r="A63" s="482"/>
      <c r="B63" s="424"/>
      <c r="C63" s="460"/>
      <c r="D63" s="460"/>
      <c r="E63" s="122" t="e">
        <f>'5- Identificación de Riesgos'!#REF!</f>
        <v>#REF!</v>
      </c>
      <c r="F63" s="478"/>
      <c r="G63" s="553"/>
      <c r="H63" s="460"/>
      <c r="I63" s="71"/>
      <c r="J63" s="551"/>
      <c r="K63" s="551"/>
      <c r="L63" s="556"/>
      <c r="M63" s="424"/>
      <c r="N63" s="424"/>
      <c r="O63" s="123"/>
      <c r="P63" s="123"/>
      <c r="Q63" s="124"/>
    </row>
    <row r="64" spans="1:17">
      <c r="A64" s="482"/>
      <c r="B64" s="424"/>
      <c r="C64" s="460"/>
      <c r="D64" s="460"/>
      <c r="E64" s="122" t="e">
        <f>'5- Identificación de Riesgos'!#REF!</f>
        <v>#REF!</v>
      </c>
      <c r="F64" s="478"/>
      <c r="G64" s="553"/>
      <c r="H64" s="460"/>
      <c r="I64" s="71"/>
      <c r="J64" s="551"/>
      <c r="K64" s="551"/>
      <c r="L64" s="556"/>
      <c r="M64" s="424"/>
      <c r="N64" s="424"/>
      <c r="O64" s="123"/>
      <c r="P64" s="123"/>
      <c r="Q64" s="124"/>
    </row>
    <row r="65" spans="1:17">
      <c r="A65" s="482"/>
      <c r="B65" s="424"/>
      <c r="C65" s="460"/>
      <c r="D65" s="460"/>
      <c r="E65" s="122" t="e">
        <f>'5- Identificación de Riesgos'!#REF!</f>
        <v>#REF!</v>
      </c>
      <c r="F65" s="478"/>
      <c r="G65" s="553"/>
      <c r="H65" s="460"/>
      <c r="I65" s="71"/>
      <c r="J65" s="551"/>
      <c r="K65" s="551"/>
      <c r="L65" s="556"/>
      <c r="M65" s="424"/>
      <c r="N65" s="424"/>
      <c r="O65" s="123"/>
      <c r="P65" s="123"/>
      <c r="Q65" s="124"/>
    </row>
    <row r="66" spans="1:17">
      <c r="A66" s="482"/>
      <c r="B66" s="424"/>
      <c r="C66" s="460"/>
      <c r="D66" s="460"/>
      <c r="E66" s="122" t="e">
        <f>'5- Identificación de Riesgos'!#REF!</f>
        <v>#REF!</v>
      </c>
      <c r="F66" s="478"/>
      <c r="G66" s="553"/>
      <c r="H66" s="460"/>
      <c r="I66" s="71"/>
      <c r="J66" s="551"/>
      <c r="K66" s="551"/>
      <c r="L66" s="556"/>
      <c r="M66" s="424"/>
      <c r="N66" s="424"/>
      <c r="O66" s="123"/>
      <c r="P66" s="123"/>
      <c r="Q66" s="124"/>
    </row>
    <row r="67" spans="1:17">
      <c r="A67" s="482"/>
      <c r="B67" s="424"/>
      <c r="C67" s="460"/>
      <c r="D67" s="460"/>
      <c r="E67" s="122" t="e">
        <f>'5- Identificación de Riesgos'!#REF!</f>
        <v>#REF!</v>
      </c>
      <c r="F67" s="478"/>
      <c r="G67" s="553"/>
      <c r="H67" s="460"/>
      <c r="I67" s="71"/>
      <c r="J67" s="551"/>
      <c r="K67" s="551"/>
      <c r="L67" s="556"/>
      <c r="M67" s="424"/>
      <c r="N67" s="424"/>
      <c r="O67" s="123"/>
      <c r="P67" s="123"/>
      <c r="Q67" s="124"/>
    </row>
    <row r="68" spans="1:17">
      <c r="A68" s="482"/>
      <c r="B68" s="424"/>
      <c r="C68" s="460"/>
      <c r="D68" s="460"/>
      <c r="E68" s="122" t="e">
        <f>'5- Identificación de Riesgos'!#REF!</f>
        <v>#REF!</v>
      </c>
      <c r="F68" s="478"/>
      <c r="G68" s="553"/>
      <c r="H68" s="460"/>
      <c r="I68" s="71"/>
      <c r="J68" s="551"/>
      <c r="K68" s="551"/>
      <c r="L68" s="556"/>
      <c r="M68" s="424"/>
      <c r="N68" s="424"/>
      <c r="O68" s="123"/>
      <c r="P68" s="123"/>
      <c r="Q68" s="124"/>
    </row>
    <row r="69" spans="1:17">
      <c r="A69" s="482"/>
      <c r="B69" s="529"/>
      <c r="C69" s="460"/>
      <c r="D69" s="460"/>
      <c r="E69" s="122" t="e">
        <f>'5- Identificación de Riesgos'!#REF!</f>
        <v>#REF!</v>
      </c>
      <c r="F69" s="478"/>
      <c r="G69" s="553"/>
      <c r="H69" s="460"/>
      <c r="I69" s="72"/>
      <c r="J69" s="552"/>
      <c r="K69" s="552"/>
      <c r="L69" s="557"/>
      <c r="M69" s="529"/>
      <c r="N69" s="529"/>
      <c r="O69" s="123"/>
      <c r="P69" s="123"/>
      <c r="Q69" s="124"/>
    </row>
    <row r="70" spans="1:17" ht="30">
      <c r="A70" s="558">
        <f>'5- Identificación de Riesgos'!A28</f>
        <v>7</v>
      </c>
      <c r="B70" s="424" t="str">
        <f>'5- Identificación de Riesgos'!B28</f>
        <v>Ofrecer, prometer y entregar, aceptar o solicitar una ventaja indebida  para influir o direccionar en la aprobación de accidentes de trabajo ante la Administradora de Riesgos Laborales, para satisfacer un interés personal, de manera directa , indirecta o interpuesta por otras personas</v>
      </c>
      <c r="C70" s="529" t="str">
        <f>'5- Identificación de Riesgos'!C28</f>
        <v xml:space="preserve">Cuando se favorece indebidamente a un servidor judicial a través de la validación del  reporte de accidentes de trabajo ante la Administradora de Riesgos Laborales </v>
      </c>
      <c r="D70" s="529" t="s">
        <v>265</v>
      </c>
      <c r="E70" s="122" t="str">
        <f>'5- Identificación de Riesgos'!D28</f>
        <v>1. Falta de ética de los servidores judiciales (Debilidades en principios y valores)</v>
      </c>
      <c r="F70" s="497" t="str">
        <f>'5- Identificación de Riesgos'!H28</f>
        <v>Muy Baja - 1</v>
      </c>
      <c r="G70" s="529" t="str">
        <f>'5- Identificación de Riesgos'!M28</f>
        <v>Mayor - 4</v>
      </c>
      <c r="H70" s="529" t="str">
        <f>'5- Identificación de Riesgos'!N28</f>
        <v>Alto  - 4</v>
      </c>
      <c r="I70" s="71"/>
      <c r="J70" s="551" t="str">
        <f>'6- Valoración Controles'!T28</f>
        <v>Muy Baja - 1</v>
      </c>
      <c r="K70" s="551" t="str">
        <f>'6- Valoración Controles'!U28</f>
        <v>Moderado - 3</v>
      </c>
      <c r="L70" s="556" t="e">
        <f>AVERAGE(#REF!)</f>
        <v>#REF!</v>
      </c>
      <c r="M70" s="424" t="str">
        <f>'6- Valoración Controles'!V28</f>
        <v>Moderado - 3</v>
      </c>
      <c r="N70" s="424" t="s">
        <v>324</v>
      </c>
      <c r="O70" s="123"/>
      <c r="P70" s="123"/>
      <c r="Q70" s="124"/>
    </row>
    <row r="71" spans="1:17" ht="30">
      <c r="A71" s="482"/>
      <c r="B71" s="424"/>
      <c r="C71" s="460"/>
      <c r="D71" s="460"/>
      <c r="E71" s="122" t="str">
        <f>'5- Identificación de Riesgos'!D29</f>
        <v>2. Falta de ética de terceros interesados  (Debilidades principios y valores)</v>
      </c>
      <c r="F71" s="478"/>
      <c r="G71" s="553"/>
      <c r="H71" s="460"/>
      <c r="I71" s="71"/>
      <c r="J71" s="551"/>
      <c r="K71" s="551"/>
      <c r="L71" s="556"/>
      <c r="M71" s="424"/>
      <c r="N71" s="424"/>
      <c r="O71" s="123"/>
      <c r="P71" s="123"/>
      <c r="Q71" s="124"/>
    </row>
    <row r="72" spans="1:17" ht="60">
      <c r="A72" s="482"/>
      <c r="B72" s="424"/>
      <c r="C72" s="460"/>
      <c r="D72" s="460"/>
      <c r="E72" s="122" t="str">
        <f>'5- Identificación de Riesgos'!D30</f>
        <v>3. Debilidades en los controles de los procedimientos de reporte de incidentes y accidentes de trabajo y de Investigación de incidentes y accidentes de trabajo</v>
      </c>
      <c r="F72" s="478"/>
      <c r="G72" s="553"/>
      <c r="H72" s="460"/>
      <c r="I72" s="71"/>
      <c r="J72" s="551"/>
      <c r="K72" s="551"/>
      <c r="L72" s="556"/>
      <c r="M72" s="424"/>
      <c r="N72" s="424"/>
      <c r="O72" s="123"/>
      <c r="P72" s="123"/>
      <c r="Q72" s="124"/>
    </row>
    <row r="73" spans="1:17">
      <c r="A73" s="482"/>
      <c r="B73" s="424"/>
      <c r="C73" s="460"/>
      <c r="D73" s="460"/>
      <c r="E73" s="122" t="e">
        <f>'5- Identificación de Riesgos'!#REF!</f>
        <v>#REF!</v>
      </c>
      <c r="F73" s="478"/>
      <c r="G73" s="553"/>
      <c r="H73" s="460"/>
      <c r="I73" s="71"/>
      <c r="J73" s="551"/>
      <c r="K73" s="551"/>
      <c r="L73" s="556"/>
      <c r="M73" s="424"/>
      <c r="N73" s="424"/>
      <c r="O73" s="123"/>
      <c r="P73" s="123"/>
      <c r="Q73" s="124"/>
    </row>
    <row r="74" spans="1:17">
      <c r="A74" s="482"/>
      <c r="B74" s="424"/>
      <c r="C74" s="460"/>
      <c r="D74" s="460"/>
      <c r="E74" s="122" t="e">
        <f>'5- Identificación de Riesgos'!#REF!</f>
        <v>#REF!</v>
      </c>
      <c r="F74" s="478"/>
      <c r="G74" s="553"/>
      <c r="H74" s="460"/>
      <c r="I74" s="71"/>
      <c r="J74" s="551"/>
      <c r="K74" s="551"/>
      <c r="L74" s="556"/>
      <c r="M74" s="424"/>
      <c r="N74" s="424"/>
      <c r="O74" s="123"/>
      <c r="P74" s="123"/>
      <c r="Q74" s="124"/>
    </row>
    <row r="75" spans="1:17">
      <c r="A75" s="482"/>
      <c r="B75" s="424"/>
      <c r="C75" s="460"/>
      <c r="D75" s="460"/>
      <c r="E75" s="122" t="e">
        <f>'5- Identificación de Riesgos'!#REF!</f>
        <v>#REF!</v>
      </c>
      <c r="F75" s="478"/>
      <c r="G75" s="553"/>
      <c r="H75" s="460"/>
      <c r="I75" s="71"/>
      <c r="J75" s="551"/>
      <c r="K75" s="551"/>
      <c r="L75" s="556"/>
      <c r="M75" s="424"/>
      <c r="N75" s="424"/>
      <c r="O75" s="123"/>
      <c r="P75" s="123"/>
      <c r="Q75" s="124"/>
    </row>
    <row r="76" spans="1:17">
      <c r="A76" s="482"/>
      <c r="B76" s="424"/>
      <c r="C76" s="460"/>
      <c r="D76" s="460"/>
      <c r="E76" s="122" t="e">
        <f>'5- Identificación de Riesgos'!#REF!</f>
        <v>#REF!</v>
      </c>
      <c r="F76" s="478"/>
      <c r="G76" s="553"/>
      <c r="H76" s="460"/>
      <c r="I76" s="71"/>
      <c r="J76" s="551"/>
      <c r="K76" s="551"/>
      <c r="L76" s="556"/>
      <c r="M76" s="424"/>
      <c r="N76" s="424"/>
      <c r="O76" s="123"/>
      <c r="P76" s="123"/>
      <c r="Q76" s="124"/>
    </row>
    <row r="77" spans="1:17">
      <c r="A77" s="482"/>
      <c r="B77" s="424"/>
      <c r="C77" s="460"/>
      <c r="D77" s="460"/>
      <c r="E77" s="122" t="e">
        <f>'5- Identificación de Riesgos'!#REF!</f>
        <v>#REF!</v>
      </c>
      <c r="F77" s="478"/>
      <c r="G77" s="553"/>
      <c r="H77" s="460"/>
      <c r="I77" s="71"/>
      <c r="J77" s="551"/>
      <c r="K77" s="551"/>
      <c r="L77" s="556"/>
      <c r="M77" s="424"/>
      <c r="N77" s="424"/>
      <c r="O77" s="123"/>
      <c r="P77" s="123"/>
      <c r="Q77" s="124"/>
    </row>
    <row r="78" spans="1:17">
      <c r="A78" s="482"/>
      <c r="B78" s="424"/>
      <c r="C78" s="460"/>
      <c r="D78" s="460"/>
      <c r="E78" s="122" t="e">
        <f>'5- Identificación de Riesgos'!#REF!</f>
        <v>#REF!</v>
      </c>
      <c r="F78" s="478"/>
      <c r="G78" s="553"/>
      <c r="H78" s="460"/>
      <c r="I78" s="71"/>
      <c r="J78" s="551"/>
      <c r="K78" s="551"/>
      <c r="L78" s="556"/>
      <c r="M78" s="424"/>
      <c r="N78" s="424"/>
      <c r="O78" s="123"/>
      <c r="P78" s="123"/>
      <c r="Q78" s="124"/>
    </row>
    <row r="79" spans="1:17">
      <c r="A79" s="482"/>
      <c r="B79" s="529"/>
      <c r="C79" s="460"/>
      <c r="D79" s="460"/>
      <c r="E79" s="122" t="e">
        <f>'5- Identificación de Riesgos'!#REF!</f>
        <v>#REF!</v>
      </c>
      <c r="F79" s="478"/>
      <c r="G79" s="553"/>
      <c r="H79" s="460"/>
      <c r="I79" s="72"/>
      <c r="J79" s="552"/>
      <c r="K79" s="552"/>
      <c r="L79" s="557"/>
      <c r="M79" s="529"/>
      <c r="N79" s="529"/>
      <c r="O79" s="123"/>
      <c r="P79" s="123"/>
      <c r="Q79" s="124"/>
    </row>
  </sheetData>
  <mergeCells count="111">
    <mergeCell ref="M40:M49"/>
    <mergeCell ref="N40:N49"/>
    <mergeCell ref="G40:G49"/>
    <mergeCell ref="H40:H49"/>
    <mergeCell ref="J40:J49"/>
    <mergeCell ref="K40:K49"/>
    <mergeCell ref="L40:L49"/>
    <mergeCell ref="A40:A49"/>
    <mergeCell ref="B40:B49"/>
    <mergeCell ref="C40:C49"/>
    <mergeCell ref="D40:D49"/>
    <mergeCell ref="F40:F49"/>
    <mergeCell ref="M60:M69"/>
    <mergeCell ref="N60:N69"/>
    <mergeCell ref="M70:M79"/>
    <mergeCell ref="N70:N79"/>
    <mergeCell ref="G70:G79"/>
    <mergeCell ref="H70:H79"/>
    <mergeCell ref="J70:J79"/>
    <mergeCell ref="K70:K79"/>
    <mergeCell ref="L70:L79"/>
    <mergeCell ref="L20:L29"/>
    <mergeCell ref="D70:D79"/>
    <mergeCell ref="F70:F79"/>
    <mergeCell ref="A60:A69"/>
    <mergeCell ref="B60:B69"/>
    <mergeCell ref="C60:C69"/>
    <mergeCell ref="D60:D69"/>
    <mergeCell ref="F60:F69"/>
    <mergeCell ref="G60:G69"/>
    <mergeCell ref="H60:H69"/>
    <mergeCell ref="J60:J69"/>
    <mergeCell ref="K60:K69"/>
    <mergeCell ref="L60:L69"/>
    <mergeCell ref="A70:A79"/>
    <mergeCell ref="B70:B79"/>
    <mergeCell ref="C70:C79"/>
    <mergeCell ref="H30:H39"/>
    <mergeCell ref="J30:J39"/>
    <mergeCell ref="K30:K39"/>
    <mergeCell ref="L30:L39"/>
    <mergeCell ref="M20:M29"/>
    <mergeCell ref="N20:N29"/>
    <mergeCell ref="A50:A59"/>
    <mergeCell ref="B50:B59"/>
    <mergeCell ref="C50:C59"/>
    <mergeCell ref="D50:D59"/>
    <mergeCell ref="F50:F59"/>
    <mergeCell ref="G50:G59"/>
    <mergeCell ref="H50:H59"/>
    <mergeCell ref="J50:J59"/>
    <mergeCell ref="K50:K59"/>
    <mergeCell ref="L50:L59"/>
    <mergeCell ref="M50:M59"/>
    <mergeCell ref="N50:N59"/>
    <mergeCell ref="G20:G29"/>
    <mergeCell ref="K20:K29"/>
    <mergeCell ref="A30:A39"/>
    <mergeCell ref="B30:B39"/>
    <mergeCell ref="C30:C39"/>
    <mergeCell ref="D30:D39"/>
    <mergeCell ref="F30:F39"/>
    <mergeCell ref="M30:M39"/>
    <mergeCell ref="N30:N39"/>
    <mergeCell ref="G30:G39"/>
    <mergeCell ref="M10:M19"/>
    <mergeCell ref="N10:N19"/>
    <mergeCell ref="C10:C19"/>
    <mergeCell ref="D10:D19"/>
    <mergeCell ref="G10:G19"/>
    <mergeCell ref="H10:H19"/>
    <mergeCell ref="J10:J19"/>
    <mergeCell ref="K10:K19"/>
    <mergeCell ref="L10:L19"/>
    <mergeCell ref="B8:B9"/>
    <mergeCell ref="A10:A19"/>
    <mergeCell ref="B10:B19"/>
    <mergeCell ref="F10:F19"/>
    <mergeCell ref="K8:K9"/>
    <mergeCell ref="A20:A29"/>
    <mergeCell ref="B20:B29"/>
    <mergeCell ref="C20:C29"/>
    <mergeCell ref="D20:D29"/>
    <mergeCell ref="F20:F29"/>
    <mergeCell ref="I8:I9"/>
    <mergeCell ref="H20:H29"/>
    <mergeCell ref="J20:J29"/>
    <mergeCell ref="C1:Q3"/>
    <mergeCell ref="A4:B4"/>
    <mergeCell ref="A5:B5"/>
    <mergeCell ref="A8:A9"/>
    <mergeCell ref="E8:E9"/>
    <mergeCell ref="C4:Q4"/>
    <mergeCell ref="C5:Q5"/>
    <mergeCell ref="C6:Q6"/>
    <mergeCell ref="L8:L9"/>
    <mergeCell ref="J8:J9"/>
    <mergeCell ref="H8:H9"/>
    <mergeCell ref="C8:C9"/>
    <mergeCell ref="A6:B6"/>
    <mergeCell ref="O8:O9"/>
    <mergeCell ref="P8:P9"/>
    <mergeCell ref="Q8:Q9"/>
    <mergeCell ref="A7:E7"/>
    <mergeCell ref="F7:H7"/>
    <mergeCell ref="M8:M9"/>
    <mergeCell ref="N8:N9"/>
    <mergeCell ref="F8:F9"/>
    <mergeCell ref="G8:G9"/>
    <mergeCell ref="J7:N7"/>
    <mergeCell ref="D8:D9"/>
  </mergeCells>
  <conditionalFormatting sqref="F10 F20 F50 F60">
    <cfRule type="containsText" dxfId="389" priority="576" operator="containsText" text="Media">
      <formula>NOT(ISERROR(SEARCH("Media",F10)))</formula>
    </cfRule>
    <cfRule type="containsText" dxfId="388" priority="584" operator="containsText" text="Alta">
      <formula>NOT(ISERROR(SEARCH("Alta",F10)))</formula>
    </cfRule>
    <cfRule type="containsText" dxfId="387" priority="583" operator="containsText" text="Muy bajo">
      <formula>NOT(ISERROR(SEARCH("Muy bajo",F10)))</formula>
    </cfRule>
    <cfRule type="containsText" dxfId="386" priority="582" operator="containsText" text="Muy Baja'Tabla probabilidad'!">
      <formula>NOT(ISERROR(SEARCH("Muy Baja'Tabla probabilidad'!",F10)))</formula>
    </cfRule>
    <cfRule type="containsText" dxfId="385" priority="581" operator="containsText" text="Muy Baja">
      <formula>NOT(ISERROR(SEARCH("Muy Baja",F10)))</formula>
    </cfRule>
    <cfRule type="containsText" dxfId="384" priority="580" operator="containsText" text="Muy Baja">
      <formula>NOT(ISERROR(SEARCH("Muy Baja",F10)))</formula>
    </cfRule>
    <cfRule type="containsText" dxfId="383" priority="579" operator="containsText" text="Muy Baja">
      <formula>NOT(ISERROR(SEARCH("Muy Baja",F10)))</formula>
    </cfRule>
    <cfRule type="containsText" dxfId="382" priority="578" operator="containsText" text="Baja">
      <formula>NOT(ISERROR(SEARCH("Baja",F10)))</formula>
    </cfRule>
    <cfRule type="containsText" dxfId="381" priority="577" operator="containsText" text="Muy Baja">
      <formula>NOT(ISERROR(SEARCH("Muy Baja",F10)))</formula>
    </cfRule>
    <cfRule type="containsText" dxfId="380" priority="569" operator="containsText" text="Muy Baja">
      <formula>NOT(ISERROR(SEARCH("Muy Baja",F10)))</formula>
    </cfRule>
    <cfRule type="containsText" dxfId="379" priority="575" operator="containsText" text="Media">
      <formula>NOT(ISERROR(SEARCH("Media",F10)))</formula>
    </cfRule>
    <cfRule type="containsText" dxfId="378" priority="573" operator="containsText" text="Alta">
      <formula>NOT(ISERROR(SEARCH("Alta",F10)))</formula>
    </cfRule>
    <cfRule type="containsText" dxfId="377" priority="571" operator="containsText" text="Muy Alta">
      <formula>NOT(ISERROR(SEARCH("Muy Alta",F10)))</formula>
    </cfRule>
    <cfRule type="containsText" dxfId="376" priority="570" operator="containsText" text="Baja">
      <formula>NOT(ISERROR(SEARCH("Baja",F10)))</formula>
    </cfRule>
    <cfRule type="containsText" dxfId="375" priority="587" operator="containsText" text="Muy baja">
      <formula>NOT(ISERROR(SEARCH("Muy baja",F10)))</formula>
    </cfRule>
    <cfRule type="containsText" dxfId="374" priority="586" operator="containsText" text="Baja">
      <formula>NOT(ISERROR(SEARCH("Baja",F10)))</formula>
    </cfRule>
    <cfRule type="containsText" dxfId="373" priority="585" operator="containsText" text="Media">
      <formula>NOT(ISERROR(SEARCH("Media",F10)))</formula>
    </cfRule>
    <cfRule type="cellIs" dxfId="372" priority="591" operator="between">
      <formula>0</formula>
      <formula>2</formula>
    </cfRule>
    <cfRule type="cellIs" dxfId="371" priority="590" operator="between">
      <formula>1</formula>
      <formula>2</formula>
    </cfRule>
    <cfRule type="containsText" dxfId="370" priority="574" operator="containsText" text="Media">
      <formula>NOT(ISERROR(SEARCH("Media",F10)))</formula>
    </cfRule>
  </conditionalFormatting>
  <conditionalFormatting sqref="F30 F40">
    <cfRule type="containsText" dxfId="367" priority="22" operator="containsText" text="Baja">
      <formula>NOT(ISERROR(SEARCH("Baja",F30)))</formula>
    </cfRule>
    <cfRule type="containsText" dxfId="366" priority="23" operator="containsText" text="Muy Alta">
      <formula>NOT(ISERROR(SEARCH("Muy Alta",F30)))</formula>
    </cfRule>
    <cfRule type="containsText" dxfId="365" priority="24" operator="containsText" text="Alta">
      <formula>NOT(ISERROR(SEARCH("Alta",F30)))</formula>
    </cfRule>
    <cfRule type="containsText" dxfId="364" priority="25" operator="containsText" text="Media">
      <formula>NOT(ISERROR(SEARCH("Media",F30)))</formula>
    </cfRule>
    <cfRule type="containsText" dxfId="363" priority="26" operator="containsText" text="Media">
      <formula>NOT(ISERROR(SEARCH("Media",F30)))</formula>
    </cfRule>
    <cfRule type="containsText" dxfId="362" priority="27" operator="containsText" text="Media">
      <formula>NOT(ISERROR(SEARCH("Media",F30)))</formula>
    </cfRule>
    <cfRule type="containsText" dxfId="361" priority="28" operator="containsText" text="Muy Baja">
      <formula>NOT(ISERROR(SEARCH("Muy Baja",F30)))</formula>
    </cfRule>
    <cfRule type="containsText" dxfId="360" priority="29" operator="containsText" text="Baja">
      <formula>NOT(ISERROR(SEARCH("Baja",F30)))</formula>
    </cfRule>
    <cfRule type="containsText" dxfId="359" priority="30" operator="containsText" text="Muy Baja">
      <formula>NOT(ISERROR(SEARCH("Muy Baja",F30)))</formula>
    </cfRule>
    <cfRule type="containsText" dxfId="358" priority="31" operator="containsText" text="Muy Baja">
      <formula>NOT(ISERROR(SEARCH("Muy Baja",F30)))</formula>
    </cfRule>
    <cfRule type="containsText" dxfId="357" priority="32" operator="containsText" text="Muy Baja">
      <formula>NOT(ISERROR(SEARCH("Muy Baja",F30)))</formula>
    </cfRule>
    <cfRule type="containsText" dxfId="356" priority="33" operator="containsText" text="Muy Baja'Tabla probabilidad'!">
      <formula>NOT(ISERROR(SEARCH("Muy Baja'Tabla probabilidad'!",F30)))</formula>
    </cfRule>
    <cfRule type="containsText" dxfId="355" priority="34" operator="containsText" text="Muy bajo">
      <formula>NOT(ISERROR(SEARCH("Muy bajo",F30)))</formula>
    </cfRule>
    <cfRule type="containsText" dxfId="354" priority="36" operator="containsText" text="Media">
      <formula>NOT(ISERROR(SEARCH("Media",F30)))</formula>
    </cfRule>
    <cfRule type="containsText" dxfId="353" priority="37" operator="containsText" text="Baja">
      <formula>NOT(ISERROR(SEARCH("Baja",F30)))</formula>
    </cfRule>
    <cfRule type="containsText" dxfId="352" priority="38" operator="containsText" text="Muy baja">
      <formula>NOT(ISERROR(SEARCH("Muy baja",F30)))</formula>
    </cfRule>
    <cfRule type="cellIs" dxfId="349" priority="41" operator="between">
      <formula>1</formula>
      <formula>2</formula>
    </cfRule>
    <cfRule type="cellIs" dxfId="348" priority="42" operator="between">
      <formula>0</formula>
      <formula>2</formula>
    </cfRule>
    <cfRule type="containsText" dxfId="347" priority="35" operator="containsText" text="Alta">
      <formula>NOT(ISERROR(SEARCH("Alta",F30)))</formula>
    </cfRule>
    <cfRule type="containsText" dxfId="346" priority="21" operator="containsText" text="Muy Baja">
      <formula>NOT(ISERROR(SEARCH("Muy Baja",F30)))</formula>
    </cfRule>
  </conditionalFormatting>
  <conditionalFormatting sqref="F70">
    <cfRule type="containsText" dxfId="345" priority="233" operator="containsText" text="Muy Baja">
      <formula>NOT(ISERROR(SEARCH("Muy Baja",F70)))</formula>
    </cfRule>
    <cfRule type="cellIs" dxfId="344" priority="254" operator="between">
      <formula>0</formula>
      <formula>2</formula>
    </cfRule>
    <cfRule type="cellIs" dxfId="343" priority="253" operator="between">
      <formula>1</formula>
      <formula>2</formula>
    </cfRule>
    <cfRule type="containsText" dxfId="340" priority="234" operator="containsText" text="Baja">
      <formula>NOT(ISERROR(SEARCH("Baja",F70)))</formula>
    </cfRule>
    <cfRule type="containsText" dxfId="339" priority="248" operator="containsText" text="Media">
      <formula>NOT(ISERROR(SEARCH("Media",F70)))</formula>
    </cfRule>
    <cfRule type="containsText" dxfId="338" priority="249" operator="containsText" text="Baja">
      <formula>NOT(ISERROR(SEARCH("Baja",F70)))</formula>
    </cfRule>
    <cfRule type="containsText" dxfId="337" priority="247" operator="containsText" text="Alta">
      <formula>NOT(ISERROR(SEARCH("Alta",F70)))</formula>
    </cfRule>
    <cfRule type="containsText" dxfId="336" priority="246" operator="containsText" text="Muy bajo">
      <formula>NOT(ISERROR(SEARCH("Muy bajo",F70)))</formula>
    </cfRule>
    <cfRule type="containsText" dxfId="335" priority="245" operator="containsText" text="Muy Baja'Tabla probabilidad'!">
      <formula>NOT(ISERROR(SEARCH("Muy Baja'Tabla probabilidad'!",F70)))</formula>
    </cfRule>
    <cfRule type="containsText" dxfId="334" priority="244" operator="containsText" text="Muy Baja">
      <formula>NOT(ISERROR(SEARCH("Muy Baja",F70)))</formula>
    </cfRule>
    <cfRule type="containsText" dxfId="333" priority="243" operator="containsText" text="Muy Baja">
      <formula>NOT(ISERROR(SEARCH("Muy Baja",F70)))</formula>
    </cfRule>
    <cfRule type="containsText" dxfId="332" priority="242" operator="containsText" text="Muy Baja">
      <formula>NOT(ISERROR(SEARCH("Muy Baja",F70)))</formula>
    </cfRule>
    <cfRule type="containsText" dxfId="331" priority="250" operator="containsText" text="Muy baja">
      <formula>NOT(ISERROR(SEARCH("Muy baja",F70)))</formula>
    </cfRule>
    <cfRule type="containsText" dxfId="330" priority="240" operator="containsText" text="Muy Baja">
      <formula>NOT(ISERROR(SEARCH("Muy Baja",F70)))</formula>
    </cfRule>
    <cfRule type="containsText" dxfId="329" priority="239" operator="containsText" text="Media">
      <formula>NOT(ISERROR(SEARCH("Media",F70)))</formula>
    </cfRule>
    <cfRule type="containsText" dxfId="328" priority="238" operator="containsText" text="Media">
      <formula>NOT(ISERROR(SEARCH("Media",F70)))</formula>
    </cfRule>
    <cfRule type="containsText" dxfId="327" priority="235" operator="containsText" text="Muy Alta">
      <formula>NOT(ISERROR(SEARCH("Muy Alta",F70)))</formula>
    </cfRule>
    <cfRule type="containsText" dxfId="326" priority="236" operator="containsText" text="Alta">
      <formula>NOT(ISERROR(SEARCH("Alta",F70)))</formula>
    </cfRule>
    <cfRule type="containsText" dxfId="325" priority="237" operator="containsText" text="Media">
      <formula>NOT(ISERROR(SEARCH("Media",F70)))</formula>
    </cfRule>
    <cfRule type="containsText" dxfId="324" priority="241" operator="containsText" text="Baja">
      <formula>NOT(ISERROR(SEARCH("Baja",F70)))</formula>
    </cfRule>
  </conditionalFormatting>
  <conditionalFormatting sqref="G10 G20 G50 G60">
    <cfRule type="containsText" dxfId="323" priority="566" operator="containsText" text="Moderado">
      <formula>NOT(ISERROR(SEARCH("Moderado",G10)))</formula>
    </cfRule>
    <cfRule type="containsText" dxfId="322" priority="565" operator="containsText" text="Alta">
      <formula>NOT(ISERROR(SEARCH("Alta",G10)))</formula>
    </cfRule>
    <cfRule type="containsText" dxfId="321" priority="564" operator="containsText" text="Mayor">
      <formula>NOT(ISERROR(SEARCH("Mayor",G10)))</formula>
    </cfRule>
    <cfRule type="containsText" dxfId="320" priority="563" operator="containsText" text="Catastrófico">
      <formula>NOT(ISERROR(SEARCH("Catastrófico",G10)))</formula>
    </cfRule>
    <cfRule type="containsText" dxfId="319" priority="568" operator="containsText" text="Leve">
      <formula>NOT(ISERROR(SEARCH("Leve",G10)))</formula>
    </cfRule>
    <cfRule type="containsText" dxfId="318" priority="567" operator="containsText" text="Menor">
      <formula>NOT(ISERROR(SEARCH("Menor",G10)))</formula>
    </cfRule>
  </conditionalFormatting>
  <conditionalFormatting sqref="G30 G40">
    <cfRule type="containsText" dxfId="317" priority="15" operator="containsText" text="Catastrófico">
      <formula>NOT(ISERROR(SEARCH("Catastrófico",G30)))</formula>
    </cfRule>
    <cfRule type="containsText" dxfId="316" priority="16" operator="containsText" text="Mayor">
      <formula>NOT(ISERROR(SEARCH("Mayor",G30)))</formula>
    </cfRule>
    <cfRule type="containsText" dxfId="315" priority="17" operator="containsText" text="Alta">
      <formula>NOT(ISERROR(SEARCH("Alta",G30)))</formula>
    </cfRule>
    <cfRule type="containsText" dxfId="314" priority="19" operator="containsText" text="Menor">
      <formula>NOT(ISERROR(SEARCH("Menor",G30)))</formula>
    </cfRule>
    <cfRule type="containsText" dxfId="313" priority="20" operator="containsText" text="Leve">
      <formula>NOT(ISERROR(SEARCH("Leve",G30)))</formula>
    </cfRule>
    <cfRule type="containsText" dxfId="312" priority="18" operator="containsText" text="Moderado">
      <formula>NOT(ISERROR(SEARCH("Moderado",G30)))</formula>
    </cfRule>
  </conditionalFormatting>
  <conditionalFormatting sqref="G70">
    <cfRule type="containsText" dxfId="311" priority="227" operator="containsText" text="Catastrófico">
      <formula>NOT(ISERROR(SEARCH("Catastrófico",G70)))</formula>
    </cfRule>
    <cfRule type="containsText" dxfId="310" priority="228" operator="containsText" text="Mayor">
      <formula>NOT(ISERROR(SEARCH("Mayor",G70)))</formula>
    </cfRule>
    <cfRule type="containsText" dxfId="309" priority="229" operator="containsText" text="Alta">
      <formula>NOT(ISERROR(SEARCH("Alta",G70)))</formula>
    </cfRule>
    <cfRule type="containsText" dxfId="308" priority="230" operator="containsText" text="Moderado">
      <formula>NOT(ISERROR(SEARCH("Moderado",G70)))</formula>
    </cfRule>
    <cfRule type="containsText" dxfId="307" priority="232" operator="containsText" text="Leve">
      <formula>NOT(ISERROR(SEARCH("Leve",G70)))</formula>
    </cfRule>
    <cfRule type="containsText" dxfId="306" priority="231" operator="containsText" text="Menor">
      <formula>NOT(ISERROR(SEARCH("Menor",G70)))</formula>
    </cfRule>
  </conditionalFormatting>
  <conditionalFormatting sqref="H10:I10 H20:I20 H50:I50 H60:I60">
    <cfRule type="containsText" dxfId="305" priority="559" operator="containsText" text="Alto">
      <formula>NOT(ISERROR(SEARCH("Alto",H10)))</formula>
    </cfRule>
    <cfRule type="containsText" dxfId="304" priority="562" operator="containsText" text="Extremo">
      <formula>NOT(ISERROR(SEARCH("Extremo",H10)))</formula>
    </cfRule>
    <cfRule type="containsText" dxfId="303" priority="561" operator="containsText" text="Moderado">
      <formula>NOT(ISERROR(SEARCH("Moderado",H10)))</formula>
    </cfRule>
    <cfRule type="containsText" dxfId="302" priority="560" operator="containsText" text="Bajo">
      <formula>NOT(ISERROR(SEARCH("Bajo",H10)))</formula>
    </cfRule>
    <cfRule type="containsText" dxfId="301" priority="558" operator="containsText" text="Extremo">
      <formula>NOT(ISERROR(SEARCH("Extremo",H10)))</formula>
    </cfRule>
  </conditionalFormatting>
  <conditionalFormatting sqref="H30:I30 H40:I40">
    <cfRule type="containsText" dxfId="300" priority="10" operator="containsText" text="Extremo">
      <formula>NOT(ISERROR(SEARCH("Extremo",H30)))</formula>
    </cfRule>
    <cfRule type="containsText" dxfId="299" priority="11" operator="containsText" text="Alto">
      <formula>NOT(ISERROR(SEARCH("Alto",H30)))</formula>
    </cfRule>
    <cfRule type="containsText" dxfId="298" priority="12" operator="containsText" text="Bajo">
      <formula>NOT(ISERROR(SEARCH("Bajo",H30)))</formula>
    </cfRule>
    <cfRule type="containsText" dxfId="297" priority="13" operator="containsText" text="Moderado">
      <formula>NOT(ISERROR(SEARCH("Moderado",H30)))</formula>
    </cfRule>
    <cfRule type="containsText" dxfId="296" priority="14" operator="containsText" text="Extremo">
      <formula>NOT(ISERROR(SEARCH("Extremo",H30)))</formula>
    </cfRule>
  </conditionalFormatting>
  <conditionalFormatting sqref="H70:I70">
    <cfRule type="containsText" dxfId="295" priority="225" operator="containsText" text="Moderado">
      <formula>NOT(ISERROR(SEARCH("Moderado",H70)))</formula>
    </cfRule>
    <cfRule type="containsText" dxfId="294" priority="224" operator="containsText" text="Bajo">
      <formula>NOT(ISERROR(SEARCH("Bajo",H70)))</formula>
    </cfRule>
    <cfRule type="containsText" dxfId="293" priority="223" operator="containsText" text="Alto">
      <formula>NOT(ISERROR(SEARCH("Alto",H70)))</formula>
    </cfRule>
    <cfRule type="containsText" dxfId="292" priority="222" operator="containsText" text="Extremo">
      <formula>NOT(ISERROR(SEARCH("Extremo",H70)))</formula>
    </cfRule>
    <cfRule type="containsText" dxfId="291" priority="226" operator="containsText" text="Extremo">
      <formula>NOT(ISERROR(SEARCH("Extremo",H70)))</formula>
    </cfRule>
  </conditionalFormatting>
  <conditionalFormatting sqref="J10:J69">
    <cfRule type="containsText" dxfId="290" priority="527" operator="containsText" text="Muy Alta">
      <formula>NOT(ISERROR(SEARCH("Muy Alta",J10)))</formula>
    </cfRule>
    <cfRule type="containsText" dxfId="289" priority="528" operator="containsText" text="Alta">
      <formula>NOT(ISERROR(SEARCH("Alta",J10)))</formula>
    </cfRule>
    <cfRule type="containsText" dxfId="288" priority="529" operator="containsText" text="Media">
      <formula>NOT(ISERROR(SEARCH("Media",J10)))</formula>
    </cfRule>
    <cfRule type="containsText" dxfId="287" priority="530" operator="containsText" text="Baja">
      <formula>NOT(ISERROR(SEARCH("Baja",J10)))</formula>
    </cfRule>
    <cfRule type="containsText" dxfId="286" priority="531" operator="containsText" text="Muy Baja">
      <formula>NOT(ISERROR(SEARCH("Muy Baja",J10)))</formula>
    </cfRule>
  </conditionalFormatting>
  <conditionalFormatting sqref="J10:J79">
    <cfRule type="containsText" dxfId="285" priority="212" operator="containsText" text="Muy Baja">
      <formula>NOT(ISERROR(SEARCH("Muy Baja",J10)))</formula>
    </cfRule>
  </conditionalFormatting>
  <conditionalFormatting sqref="J70:J79">
    <cfRule type="containsText" dxfId="284" priority="209" operator="containsText" text="Alta">
      <formula>NOT(ISERROR(SEARCH("Alta",J70)))</formula>
    </cfRule>
    <cfRule type="containsText" dxfId="283" priority="211" operator="containsText" text="Baja">
      <formula>NOT(ISERROR(SEARCH("Baja",J70)))</formula>
    </cfRule>
    <cfRule type="containsText" dxfId="282" priority="210" operator="containsText" text="Media">
      <formula>NOT(ISERROR(SEARCH("Media",J70)))</formula>
    </cfRule>
    <cfRule type="containsText" dxfId="281" priority="202" operator="containsText" text="Muy Baja">
      <formula>NOT(ISERROR(SEARCH("Muy Baja",J70)))</formula>
    </cfRule>
    <cfRule type="containsText" dxfId="280" priority="208" operator="containsText" text="Muy Alta">
      <formula>NOT(ISERROR(SEARCH("Muy Alta",J70)))</formula>
    </cfRule>
  </conditionalFormatting>
  <conditionalFormatting sqref="K10:K79">
    <cfRule type="containsText" dxfId="279" priority="203" operator="containsText" text="Catastrófico">
      <formula>NOT(ISERROR(SEARCH("Catastrófico",K10)))</formula>
    </cfRule>
    <cfRule type="containsText" dxfId="278" priority="207" operator="containsText" text="Mayor">
      <formula>NOT(ISERROR(SEARCH("Mayor",K10)))</formula>
    </cfRule>
    <cfRule type="containsText" dxfId="277" priority="206" operator="containsText" text="Leve">
      <formula>NOT(ISERROR(SEARCH("Leve",K10)))</formula>
    </cfRule>
    <cfRule type="containsText" dxfId="276" priority="205" operator="containsText" text="Menor">
      <formula>NOT(ISERROR(SEARCH("Menor",K10)))</formula>
    </cfRule>
    <cfRule type="containsText" dxfId="275" priority="204" operator="containsText" text="Moderado">
      <formula>NOT(ISERROR(SEARCH("Moderado",K10)))</formula>
    </cfRule>
  </conditionalFormatting>
  <conditionalFormatting sqref="M10 M20 M50 M60">
    <cfRule type="containsText" dxfId="274" priority="538" operator="containsText" text="Extremo">
      <formula>NOT(ISERROR(SEARCH("Extremo",M10)))</formula>
    </cfRule>
    <cfRule type="containsText" dxfId="273" priority="537" operator="containsText" text="Moderado">
      <formula>NOT(ISERROR(SEARCH("Moderado",M10)))</formula>
    </cfRule>
    <cfRule type="containsText" dxfId="272" priority="540" operator="containsText" text="Alto">
      <formula>NOT(ISERROR(SEARCH("Alto",M10)))</formula>
    </cfRule>
    <cfRule type="containsText" dxfId="271" priority="534" operator="containsText" text="Moderado">
      <formula>NOT(ISERROR(SEARCH("Moderado",M10)))</formula>
    </cfRule>
    <cfRule type="containsText" dxfId="270" priority="536" operator="containsText" text="Bajo">
      <formula>NOT(ISERROR(SEARCH("Bajo",M10)))</formula>
    </cfRule>
    <cfRule type="containsText" dxfId="269" priority="535" operator="containsText" text="Menor">
      <formula>NOT(ISERROR(SEARCH("Menor",M10)))</formula>
    </cfRule>
    <cfRule type="containsText" dxfId="268" priority="533" operator="containsText" text="Alto">
      <formula>NOT(ISERROR(SEARCH("Alto",M10)))</formula>
    </cfRule>
    <cfRule type="containsText" dxfId="267" priority="532" operator="containsText" text="Extremo">
      <formula>NOT(ISERROR(SEARCH("Extremo",M10)))</formula>
    </cfRule>
    <cfRule type="containsText" dxfId="266" priority="539" operator="containsText" text="Baja">
      <formula>NOT(ISERROR(SEARCH("Baja",M10)))</formula>
    </cfRule>
  </conditionalFormatting>
  <conditionalFormatting sqref="M30 M40">
    <cfRule type="containsText" dxfId="265" priority="1" operator="containsText" text="Extremo">
      <formula>NOT(ISERROR(SEARCH("Extremo",M30)))</formula>
    </cfRule>
    <cfRule type="containsText" dxfId="264" priority="9" operator="containsText" text="Alto">
      <formula>NOT(ISERROR(SEARCH("Alto",M30)))</formula>
    </cfRule>
    <cfRule type="containsText" dxfId="263" priority="8" operator="containsText" text="Baja">
      <formula>NOT(ISERROR(SEARCH("Baja",M30)))</formula>
    </cfRule>
    <cfRule type="containsText" dxfId="262" priority="7" operator="containsText" text="Extremo">
      <formula>NOT(ISERROR(SEARCH("Extremo",M30)))</formula>
    </cfRule>
    <cfRule type="containsText" dxfId="261" priority="6" operator="containsText" text="Moderado">
      <formula>NOT(ISERROR(SEARCH("Moderado",M30)))</formula>
    </cfRule>
    <cfRule type="containsText" dxfId="260" priority="5" operator="containsText" text="Bajo">
      <formula>NOT(ISERROR(SEARCH("Bajo",M30)))</formula>
    </cfRule>
    <cfRule type="containsText" dxfId="259" priority="4" operator="containsText" text="Menor">
      <formula>NOT(ISERROR(SEARCH("Menor",M30)))</formula>
    </cfRule>
    <cfRule type="containsText" dxfId="258" priority="2" operator="containsText" text="Alto">
      <formula>NOT(ISERROR(SEARCH("Alto",M30)))</formula>
    </cfRule>
    <cfRule type="containsText" dxfId="257" priority="3" operator="containsText" text="Moderado">
      <formula>NOT(ISERROR(SEARCH("Moderado",M30)))</formula>
    </cfRule>
  </conditionalFormatting>
  <conditionalFormatting sqref="M70">
    <cfRule type="containsText" dxfId="256" priority="217" operator="containsText" text="Bajo">
      <formula>NOT(ISERROR(SEARCH("Bajo",M70)))</formula>
    </cfRule>
    <cfRule type="containsText" dxfId="255" priority="213" operator="containsText" text="Extremo">
      <formula>NOT(ISERROR(SEARCH("Extremo",M70)))</formula>
    </cfRule>
    <cfRule type="containsText" dxfId="254" priority="215" operator="containsText" text="Moderado">
      <formula>NOT(ISERROR(SEARCH("Moderado",M70)))</formula>
    </cfRule>
    <cfRule type="containsText" dxfId="253" priority="214" operator="containsText" text="Alto">
      <formula>NOT(ISERROR(SEARCH("Alto",M70)))</formula>
    </cfRule>
    <cfRule type="containsText" dxfId="252" priority="216" operator="containsText" text="Menor">
      <formula>NOT(ISERROR(SEARCH("Menor",M70)))</formula>
    </cfRule>
    <cfRule type="containsText" dxfId="251" priority="218" operator="containsText" text="Moderado">
      <formula>NOT(ISERROR(SEARCH("Moderado",M70)))</formula>
    </cfRule>
    <cfRule type="containsText" dxfId="250" priority="219" operator="containsText" text="Extremo">
      <formula>NOT(ISERROR(SEARCH("Extremo",M70)))</formula>
    </cfRule>
    <cfRule type="containsText" dxfId="249" priority="220" operator="containsText" text="Baja">
      <formula>NOT(ISERROR(SEARCH("Baja",M70)))</formula>
    </cfRule>
    <cfRule type="containsText" dxfId="248" priority="221" operator="containsText" text="Alto">
      <formula>NOT(ISERROR(SEARCH("Alto",M70)))</formula>
    </cfRule>
  </conditionalFormatting>
  <dataValidations count="1">
    <dataValidation type="list" allowBlank="1" showInputMessage="1" showErrorMessage="1" sqref="D10:D79" xr:uid="{00000000-0002-0000-06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588"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589"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F50 F60</xm:sqref>
        </x14:conditionalFormatting>
        <x14:conditionalFormatting xmlns:xm="http://schemas.microsoft.com/office/excel/2006/main">
          <x14:cfRule type="containsText" priority="39" operator="containsText" id="{134FF440-3B60-4E2D-9990-75BA24AE90F8}">
            <xm:f>NOT(ISERROR(SEARCH('8- Políticas de Administración '!$B$5,F30)))</xm:f>
            <xm:f>'8- Políticas de Administración '!$B$5</xm:f>
            <x14:dxf>
              <font>
                <color rgb="FF006100"/>
              </font>
              <fill>
                <patternFill>
                  <bgColor rgb="FFC6EFCE"/>
                </patternFill>
              </fill>
            </x14:dxf>
          </x14:cfRule>
          <x14:cfRule type="containsText" priority="40" operator="containsText" id="{54DDBA47-D6C1-48AE-81F1-F83E0BDA4677}">
            <xm:f>NOT(ISERROR(SEARCH('8- Políticas de Administración '!$B$5,F30)))</xm:f>
            <xm:f>'8- Políticas de Administración '!$B$5</xm:f>
            <x14:dxf>
              <font>
                <color rgb="FF9C0006"/>
              </font>
              <fill>
                <patternFill>
                  <bgColor rgb="FFFFC7CE"/>
                </patternFill>
              </fill>
            </x14:dxf>
          </x14:cfRule>
          <xm:sqref>F30 F40</xm:sqref>
        </x14:conditionalFormatting>
        <x14:conditionalFormatting xmlns:xm="http://schemas.microsoft.com/office/excel/2006/main">
          <x14:cfRule type="containsText" priority="252" operator="containsText" id="{CE6FC4CA-7CDB-4B6B-8BAC-845953509D45}">
            <xm:f>NOT(ISERROR(SEARCH('8- Políticas de Administración '!$B$5,F70)))</xm:f>
            <xm:f>'8- Políticas de Administración '!$B$5</xm:f>
            <x14:dxf>
              <font>
                <color rgb="FF9C0006"/>
              </font>
              <fill>
                <patternFill>
                  <bgColor rgb="FFFFC7CE"/>
                </patternFill>
              </fill>
            </x14:dxf>
          </x14:cfRule>
          <x14:cfRule type="containsText" priority="251" operator="containsText" id="{DA2471A9-B21E-4F6C-B1ED-494604B45D18}">
            <xm:f>NOT(ISERROR(SEARCH('8- Políticas de Administración '!$B$5,F70)))</xm:f>
            <xm:f>'8- Políticas de Administración '!$B$5</xm:f>
            <x14:dxf>
              <font>
                <color rgb="FF006100"/>
              </font>
              <fill>
                <patternFill>
                  <bgColor rgb="FFC6EFCE"/>
                </patternFill>
              </fill>
            </x14:dxf>
          </x14:cfRule>
          <xm:sqref>F70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'9- Matriz de Calor '!$S$8:$S$11</xm:f>
          </x14:formula1>
          <xm:sqref>N10:N79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EG718"/>
  <sheetViews>
    <sheetView showGridLines="0" zoomScale="55" zoomScaleNormal="55" workbookViewId="0">
      <selection activeCell="C19" sqref="C19:E19"/>
    </sheetView>
  </sheetViews>
  <sheetFormatPr baseColWidth="10" defaultColWidth="11.42578125" defaultRowHeight="15"/>
  <cols>
    <col min="2" max="2" width="24.28515625" customWidth="1"/>
    <col min="3" max="3" width="62.85546875" customWidth="1"/>
    <col min="4" max="4" width="10.28515625" bestFit="1" customWidth="1"/>
    <col min="5" max="5" width="84.28515625" style="37" customWidth="1"/>
    <col min="6" max="6" width="24.7109375" customWidth="1"/>
    <col min="7" max="7" width="11.5703125" customWidth="1"/>
    <col min="8" max="8" width="13.7109375" customWidth="1"/>
    <col min="9" max="9" width="28.5703125" hidden="1" customWidth="1"/>
    <col min="10" max="13" width="11.5703125" customWidth="1"/>
    <col min="32" max="137" width="11.42578125" style="1"/>
  </cols>
  <sheetData>
    <row r="1" spans="1:137" s="1" customFormat="1">
      <c r="E1" s="34"/>
    </row>
    <row r="2" spans="1:137" ht="24" thickBot="1">
      <c r="A2" s="1"/>
      <c r="B2" s="562" t="s">
        <v>325</v>
      </c>
      <c r="C2" s="562"/>
      <c r="D2" s="562"/>
      <c r="E2" s="562"/>
      <c r="F2" s="232"/>
      <c r="G2" s="1"/>
      <c r="H2" s="1"/>
      <c r="I2" s="1"/>
      <c r="J2" s="1"/>
      <c r="K2" s="1"/>
      <c r="L2" s="1"/>
      <c r="M2" s="1"/>
      <c r="N2" s="1"/>
      <c r="O2" s="1"/>
      <c r="P2" s="1"/>
      <c r="Q2" s="1"/>
      <c r="R2" s="1"/>
      <c r="S2" s="1"/>
      <c r="T2" s="1"/>
      <c r="U2" s="1"/>
      <c r="V2" s="1"/>
      <c r="W2" s="1"/>
      <c r="X2" s="1"/>
      <c r="Y2" s="1"/>
      <c r="Z2" s="1"/>
      <c r="AA2" s="1"/>
      <c r="AB2" s="1"/>
      <c r="AC2" s="1"/>
      <c r="AD2" s="1"/>
      <c r="AE2" s="1"/>
    </row>
    <row r="3" spans="1:137" ht="16.5" thickTop="1" thickBot="1">
      <c r="A3" s="1"/>
      <c r="B3" s="8"/>
      <c r="C3" s="8"/>
      <c r="D3" s="8"/>
      <c r="E3" s="35"/>
      <c r="F3" s="1"/>
      <c r="G3" s="1"/>
      <c r="H3" s="1"/>
      <c r="I3" s="1"/>
      <c r="J3" s="1"/>
      <c r="K3" s="1"/>
      <c r="L3" s="1"/>
      <c r="M3" s="1"/>
      <c r="N3" s="1"/>
      <c r="O3" s="1"/>
      <c r="P3" s="1"/>
      <c r="Q3" s="1"/>
      <c r="R3" s="1"/>
      <c r="S3" s="1"/>
      <c r="T3" s="1"/>
      <c r="U3" s="1"/>
      <c r="V3" s="1"/>
      <c r="W3" s="1"/>
      <c r="X3" s="1"/>
      <c r="Y3" s="1"/>
      <c r="Z3" s="1"/>
      <c r="AA3" s="1"/>
      <c r="AB3" s="1"/>
      <c r="AC3" s="1"/>
      <c r="AD3" s="1"/>
      <c r="AE3" s="1"/>
    </row>
    <row r="4" spans="1:137" ht="21">
      <c r="A4" s="1"/>
      <c r="B4" s="50"/>
      <c r="C4" s="233" t="s">
        <v>326</v>
      </c>
      <c r="D4" s="234"/>
      <c r="E4" s="235" t="s">
        <v>327</v>
      </c>
      <c r="F4" s="236"/>
      <c r="G4" s="1"/>
      <c r="H4" s="1"/>
      <c r="I4" s="1"/>
      <c r="J4" s="1"/>
      <c r="K4" s="1"/>
      <c r="L4" s="1"/>
      <c r="M4" s="1"/>
      <c r="N4" s="1"/>
      <c r="O4" s="1"/>
      <c r="P4" s="1"/>
      <c r="Q4" s="1"/>
      <c r="R4" s="1"/>
      <c r="S4" s="1"/>
      <c r="T4" s="1"/>
      <c r="U4" s="1"/>
      <c r="V4" s="1"/>
      <c r="W4" s="1"/>
      <c r="X4" s="1"/>
      <c r="Y4" s="1"/>
      <c r="Z4" s="1"/>
      <c r="AA4" s="1"/>
      <c r="AB4" s="1"/>
      <c r="AC4" s="1"/>
      <c r="AD4" s="1"/>
      <c r="AE4" s="1"/>
    </row>
    <row r="5" spans="1:137" ht="40.5">
      <c r="A5" s="1"/>
      <c r="B5" s="50"/>
      <c r="C5" s="237" t="s">
        <v>328</v>
      </c>
      <c r="D5" s="237"/>
      <c r="E5" s="237" t="s">
        <v>329</v>
      </c>
      <c r="F5" s="238" t="s">
        <v>327</v>
      </c>
      <c r="G5" s="1"/>
      <c r="H5" s="1"/>
      <c r="I5" s="1"/>
      <c r="J5" s="1"/>
      <c r="K5" s="1"/>
      <c r="L5" s="1"/>
      <c r="M5" s="1"/>
      <c r="N5" s="1"/>
      <c r="O5" s="1"/>
      <c r="P5" s="1"/>
      <c r="Q5" s="1"/>
      <c r="R5" s="1"/>
      <c r="S5" s="1"/>
      <c r="T5" s="1"/>
      <c r="U5" s="1"/>
      <c r="V5" s="1"/>
      <c r="W5" s="1"/>
      <c r="X5" s="1"/>
      <c r="Y5" s="1"/>
      <c r="Z5" s="1"/>
      <c r="AA5" s="1"/>
      <c r="AB5" s="1"/>
      <c r="AC5" s="1"/>
      <c r="AD5" s="1"/>
      <c r="AE5" s="1"/>
    </row>
    <row r="6" spans="1:137" ht="20.25">
      <c r="A6" s="1"/>
      <c r="B6" s="51" t="s">
        <v>330</v>
      </c>
      <c r="C6" s="167" t="s">
        <v>331</v>
      </c>
      <c r="D6" s="168">
        <v>0.04</v>
      </c>
      <c r="E6" s="169" t="s">
        <v>332</v>
      </c>
      <c r="F6" s="77">
        <v>1</v>
      </c>
      <c r="G6" s="1"/>
      <c r="H6" s="39"/>
      <c r="I6" s="1"/>
      <c r="J6" s="1"/>
      <c r="K6" s="1"/>
      <c r="L6" s="1"/>
      <c r="M6" s="1"/>
      <c r="N6" s="1"/>
      <c r="O6" s="1"/>
      <c r="P6" s="1"/>
      <c r="Q6" s="1"/>
      <c r="R6" s="1"/>
      <c r="S6" s="1"/>
      <c r="T6" s="1"/>
      <c r="U6" s="1"/>
      <c r="V6" s="1"/>
      <c r="W6" s="1"/>
      <c r="X6" s="1"/>
      <c r="Y6" s="1"/>
      <c r="Z6" s="1"/>
      <c r="AA6" s="1"/>
      <c r="AB6" s="1"/>
      <c r="AC6" s="1"/>
      <c r="AD6" s="1"/>
      <c r="AE6" s="1"/>
    </row>
    <row r="7" spans="1:137" ht="20.25">
      <c r="A7" s="1"/>
      <c r="B7" s="52" t="s">
        <v>333</v>
      </c>
      <c r="C7" s="167" t="s">
        <v>334</v>
      </c>
      <c r="D7" s="168">
        <v>0.09</v>
      </c>
      <c r="E7" s="169" t="s">
        <v>335</v>
      </c>
      <c r="F7" s="77">
        <v>2</v>
      </c>
      <c r="G7" s="1"/>
      <c r="H7" s="1"/>
      <c r="I7" s="1"/>
      <c r="J7" s="1"/>
      <c r="K7" s="1"/>
      <c r="L7" s="1"/>
      <c r="M7" s="1"/>
      <c r="N7" s="1"/>
      <c r="O7" s="1"/>
      <c r="P7" s="1"/>
      <c r="Q7" s="1"/>
      <c r="R7" s="1"/>
      <c r="S7" s="1"/>
      <c r="T7" s="1"/>
      <c r="U7" s="1"/>
      <c r="V7" s="1"/>
      <c r="W7" s="1"/>
      <c r="X7" s="1"/>
      <c r="Y7" s="1"/>
      <c r="Z7" s="1"/>
      <c r="AA7" s="1"/>
      <c r="AB7" s="1"/>
      <c r="AC7" s="1"/>
      <c r="AD7" s="1"/>
      <c r="AE7" s="1"/>
    </row>
    <row r="8" spans="1:137" ht="20.25">
      <c r="A8" s="1"/>
      <c r="B8" s="53" t="s">
        <v>336</v>
      </c>
      <c r="C8" s="167" t="s">
        <v>337</v>
      </c>
      <c r="D8" s="168">
        <v>0.28999999999999998</v>
      </c>
      <c r="E8" s="169" t="s">
        <v>338</v>
      </c>
      <c r="F8" s="77">
        <v>3</v>
      </c>
      <c r="G8" s="1"/>
      <c r="H8" s="1"/>
      <c r="I8" s="1"/>
      <c r="J8" s="1"/>
      <c r="K8" s="1"/>
      <c r="L8" s="1"/>
      <c r="M8" s="1"/>
      <c r="N8" s="1"/>
      <c r="O8" s="1"/>
      <c r="P8" s="1"/>
      <c r="Q8" s="1"/>
      <c r="R8" s="1"/>
      <c r="S8" s="1"/>
      <c r="T8" s="1"/>
      <c r="U8" s="1"/>
      <c r="V8" s="1"/>
      <c r="W8" s="1"/>
      <c r="X8" s="1"/>
      <c r="Y8" s="1"/>
      <c r="Z8" s="1"/>
      <c r="AA8" s="1"/>
      <c r="AB8" s="1"/>
      <c r="AC8" s="1"/>
      <c r="AD8" s="1"/>
      <c r="AE8" s="1"/>
    </row>
    <row r="9" spans="1:137" ht="20.25">
      <c r="A9" s="1"/>
      <c r="B9" s="54" t="s">
        <v>339</v>
      </c>
      <c r="C9" s="167" t="s">
        <v>340</v>
      </c>
      <c r="D9" s="168">
        <v>0.49</v>
      </c>
      <c r="E9" s="169" t="s">
        <v>341</v>
      </c>
      <c r="F9" s="77">
        <v>4</v>
      </c>
      <c r="G9" s="1"/>
      <c r="H9" s="1"/>
      <c r="I9" s="1"/>
      <c r="J9" s="1"/>
      <c r="K9" s="1"/>
      <c r="L9" s="1"/>
      <c r="M9" s="1"/>
      <c r="N9" s="1"/>
      <c r="O9" s="1"/>
      <c r="P9" s="1"/>
      <c r="Q9" s="1"/>
      <c r="R9" s="1"/>
      <c r="S9" s="1"/>
      <c r="T9" s="1"/>
      <c r="U9" s="1"/>
      <c r="V9" s="1"/>
      <c r="W9" s="1"/>
      <c r="X9" s="1"/>
      <c r="Y9" s="1"/>
      <c r="Z9" s="1"/>
      <c r="AA9" s="1"/>
      <c r="AB9" s="1"/>
      <c r="AC9" s="1"/>
      <c r="AD9" s="1"/>
      <c r="AE9" s="1"/>
    </row>
    <row r="10" spans="1:137" ht="20.25">
      <c r="A10" s="1"/>
      <c r="B10" s="55" t="s">
        <v>342</v>
      </c>
      <c r="C10" s="167" t="s">
        <v>343</v>
      </c>
      <c r="D10" s="168">
        <v>1</v>
      </c>
      <c r="E10" s="169" t="s">
        <v>344</v>
      </c>
      <c r="F10" s="77">
        <v>5</v>
      </c>
      <c r="G10" s="1"/>
      <c r="H10" s="1"/>
      <c r="I10" s="73" t="s">
        <v>345</v>
      </c>
      <c r="J10" s="1"/>
      <c r="K10" s="1"/>
      <c r="L10" s="1"/>
      <c r="M10" s="1"/>
      <c r="N10" s="1"/>
      <c r="O10" s="1"/>
      <c r="P10" s="1"/>
      <c r="Q10" s="1"/>
      <c r="R10" s="1"/>
      <c r="S10" s="1"/>
      <c r="T10" s="1"/>
      <c r="U10" s="1"/>
      <c r="V10" s="1"/>
      <c r="W10" s="1"/>
      <c r="X10" s="1"/>
      <c r="Y10" s="1"/>
      <c r="Z10" s="1"/>
      <c r="AA10" s="1"/>
      <c r="AB10" s="1"/>
      <c r="AC10" s="1"/>
      <c r="AD10" s="1"/>
      <c r="AE10" s="1"/>
    </row>
    <row r="11" spans="1:137" ht="16.5">
      <c r="A11" s="1"/>
      <c r="B11" s="3"/>
      <c r="C11" s="2"/>
      <c r="D11" s="2"/>
      <c r="E11" s="36"/>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137">
      <c r="A12" s="1"/>
      <c r="B12" s="1"/>
      <c r="C12" s="1"/>
      <c r="D12" s="1"/>
      <c r="E12" s="34"/>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137">
      <c r="A13" s="1"/>
      <c r="B13" s="1"/>
      <c r="C13" s="1"/>
      <c r="D13" s="1"/>
      <c r="E13" s="34"/>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137" ht="23.25">
      <c r="A14" s="1"/>
      <c r="B14" s="563" t="s">
        <v>346</v>
      </c>
      <c r="C14" s="563"/>
      <c r="D14" s="563"/>
      <c r="E14" s="563"/>
      <c r="F14" s="239"/>
      <c r="G14" s="49"/>
      <c r="H14" s="1"/>
      <c r="I14" s="1"/>
      <c r="J14" s="1"/>
      <c r="K14" s="1"/>
      <c r="L14" s="1"/>
      <c r="M14" s="1"/>
      <c r="N14" s="1"/>
      <c r="O14" s="1"/>
      <c r="P14" s="1"/>
      <c r="Q14" s="1"/>
      <c r="R14" s="1"/>
      <c r="S14" s="1"/>
      <c r="T14" s="1"/>
      <c r="U14" s="1"/>
      <c r="V14" s="1"/>
      <c r="W14" s="1"/>
      <c r="X14" s="1"/>
      <c r="Y14" s="1"/>
      <c r="Z14" s="1"/>
      <c r="AA14" s="1"/>
      <c r="AB14" s="1"/>
      <c r="AC14" s="1"/>
      <c r="AD14" s="1"/>
      <c r="AE14" s="1"/>
    </row>
    <row r="15" spans="1:137" ht="20.25">
      <c r="A15" s="1"/>
      <c r="B15" s="58"/>
      <c r="C15" s="240"/>
      <c r="D15" s="240"/>
      <c r="E15" s="240"/>
      <c r="F15" s="58"/>
      <c r="G15" s="1"/>
      <c r="H15" s="1"/>
      <c r="I15" s="1"/>
      <c r="J15" s="1"/>
      <c r="K15" s="1"/>
      <c r="L15" s="1"/>
      <c r="M15" s="1"/>
      <c r="N15" s="1"/>
      <c r="O15" s="1"/>
      <c r="P15" s="1"/>
      <c r="Q15" s="1"/>
      <c r="R15" s="1"/>
      <c r="S15" s="1"/>
      <c r="T15" s="1"/>
      <c r="U15" s="1"/>
      <c r="V15" s="1"/>
      <c r="W15" s="1"/>
      <c r="X15" s="1"/>
      <c r="Y15" s="1"/>
      <c r="Z15" s="1"/>
      <c r="AA15" s="1"/>
      <c r="AB15" s="1"/>
      <c r="AC15" s="1"/>
      <c r="AD15" s="1"/>
      <c r="AE15" s="1"/>
    </row>
    <row r="16" spans="1:137" s="59" customFormat="1" ht="20.25">
      <c r="A16" s="57"/>
      <c r="B16" s="58"/>
      <c r="C16" s="559" t="s">
        <v>263</v>
      </c>
      <c r="D16" s="559"/>
      <c r="E16" s="559"/>
      <c r="F16" s="58"/>
      <c r="G16" s="57"/>
      <c r="H16" s="57"/>
      <c r="I16" s="74" t="s">
        <v>257</v>
      </c>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c r="DL16" s="57"/>
      <c r="DM16" s="57"/>
      <c r="DN16" s="57"/>
      <c r="DO16" s="57"/>
      <c r="DP16" s="57"/>
      <c r="DQ16" s="57"/>
      <c r="DR16" s="57"/>
      <c r="DS16" s="57"/>
      <c r="DT16" s="57"/>
      <c r="DU16" s="57"/>
      <c r="DV16" s="57"/>
      <c r="DW16" s="57"/>
      <c r="DX16" s="57"/>
      <c r="DY16" s="57"/>
      <c r="DZ16" s="57"/>
      <c r="EA16" s="57"/>
      <c r="EB16" s="57"/>
      <c r="EC16" s="57"/>
      <c r="ED16" s="57"/>
      <c r="EE16" s="57"/>
      <c r="EF16" s="57"/>
      <c r="EG16" s="57"/>
    </row>
    <row r="17" spans="1:137" s="59" customFormat="1" ht="30.75" customHeight="1">
      <c r="A17" s="57"/>
      <c r="B17" s="51" t="s">
        <v>347</v>
      </c>
      <c r="C17" s="561" t="s">
        <v>348</v>
      </c>
      <c r="D17" s="561"/>
      <c r="E17" s="561"/>
      <c r="F17" s="77">
        <v>1</v>
      </c>
      <c r="G17" s="57"/>
      <c r="H17" s="57"/>
      <c r="I17" s="73" t="s">
        <v>263</v>
      </c>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57"/>
      <c r="EC17" s="57"/>
      <c r="ED17" s="57"/>
      <c r="EE17" s="57"/>
      <c r="EF17" s="57"/>
      <c r="EG17" s="57"/>
    </row>
    <row r="18" spans="1:137" s="59" customFormat="1" ht="30.75" customHeight="1">
      <c r="A18" s="57"/>
      <c r="B18" s="52" t="s">
        <v>349</v>
      </c>
      <c r="C18" s="561" t="s">
        <v>350</v>
      </c>
      <c r="D18" s="561"/>
      <c r="E18" s="561"/>
      <c r="F18" s="77">
        <v>2</v>
      </c>
      <c r="G18" s="57"/>
      <c r="H18" s="57"/>
      <c r="I18" s="73" t="s">
        <v>260</v>
      </c>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row>
    <row r="19" spans="1:137" s="59" customFormat="1" ht="30.75" customHeight="1">
      <c r="A19" s="57"/>
      <c r="B19" s="53" t="s">
        <v>351</v>
      </c>
      <c r="C19" s="561" t="s">
        <v>352</v>
      </c>
      <c r="D19" s="561"/>
      <c r="E19" s="561"/>
      <c r="F19" s="77">
        <v>3</v>
      </c>
      <c r="G19" s="57"/>
      <c r="H19" s="57"/>
      <c r="I19" s="73" t="s">
        <v>265</v>
      </c>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57"/>
      <c r="EC19" s="57"/>
      <c r="ED19" s="57"/>
      <c r="EE19" s="57"/>
      <c r="EF19" s="57"/>
      <c r="EG19" s="57"/>
    </row>
    <row r="20" spans="1:137" s="59" customFormat="1" ht="30.75" customHeight="1">
      <c r="A20" s="57"/>
      <c r="B20" s="54" t="s">
        <v>353</v>
      </c>
      <c r="C20" s="561" t="s">
        <v>264</v>
      </c>
      <c r="D20" s="561"/>
      <c r="E20" s="561"/>
      <c r="F20" s="77">
        <v>4</v>
      </c>
      <c r="G20" s="57"/>
      <c r="H20" s="57"/>
      <c r="I20" s="73" t="s">
        <v>354</v>
      </c>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57"/>
      <c r="EC20" s="57"/>
      <c r="ED20" s="57"/>
      <c r="EE20" s="57"/>
      <c r="EF20" s="57"/>
      <c r="EG20" s="57"/>
    </row>
    <row r="21" spans="1:137" s="59" customFormat="1" ht="30.75" customHeight="1">
      <c r="A21" s="57"/>
      <c r="B21" s="55" t="s">
        <v>355</v>
      </c>
      <c r="C21" s="561" t="s">
        <v>272</v>
      </c>
      <c r="D21" s="561"/>
      <c r="E21" s="561"/>
      <c r="F21" s="77">
        <v>5</v>
      </c>
      <c r="G21" s="57"/>
      <c r="H21" s="57"/>
      <c r="I21" s="73" t="str">
        <f>C48</f>
        <v>Interrupción o afectación en la prestación del servicio administrativo</v>
      </c>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c r="CE21" s="57"/>
      <c r="CF21" s="57"/>
      <c r="CG21" s="57"/>
      <c r="CH21" s="57"/>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c r="DJ21" s="57"/>
      <c r="DK21" s="57"/>
      <c r="DL21" s="57"/>
      <c r="DM21" s="57"/>
      <c r="DN21" s="57"/>
      <c r="DO21" s="57"/>
      <c r="DP21" s="57"/>
      <c r="DQ21" s="57"/>
      <c r="DR21" s="57"/>
      <c r="DS21" s="57"/>
      <c r="DT21" s="57"/>
      <c r="DU21" s="57"/>
      <c r="DV21" s="57"/>
      <c r="DW21" s="57"/>
      <c r="DX21" s="57"/>
      <c r="DY21" s="57"/>
      <c r="DZ21" s="57"/>
      <c r="EA21" s="57"/>
      <c r="EB21" s="57"/>
      <c r="EC21" s="57"/>
      <c r="ED21" s="57"/>
      <c r="EE21" s="57"/>
      <c r="EF21" s="57"/>
      <c r="EG21" s="57"/>
    </row>
    <row r="22" spans="1:137" s="59" customFormat="1" ht="20.25">
      <c r="A22" s="57"/>
      <c r="B22" s="65"/>
      <c r="C22" s="56"/>
      <c r="D22" s="56"/>
      <c r="E22" s="56"/>
      <c r="F22" s="66"/>
      <c r="G22" s="57"/>
      <c r="H22" s="57"/>
      <c r="I22" s="73" t="str">
        <f>C56</f>
        <v>Afectación Ambiental</v>
      </c>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c r="DL22" s="57"/>
      <c r="DM22" s="57"/>
      <c r="DN22" s="57"/>
      <c r="DO22" s="57"/>
      <c r="DP22" s="57"/>
      <c r="DQ22" s="57"/>
      <c r="DR22" s="57"/>
      <c r="DS22" s="57"/>
      <c r="DT22" s="57"/>
      <c r="DU22" s="57"/>
      <c r="DV22" s="57"/>
      <c r="DW22" s="57"/>
      <c r="DX22" s="57"/>
      <c r="DY22" s="57"/>
      <c r="DZ22" s="57"/>
      <c r="EA22" s="57"/>
      <c r="EB22" s="57"/>
      <c r="EC22" s="57"/>
      <c r="ED22" s="57"/>
      <c r="EE22" s="57"/>
      <c r="EF22" s="57"/>
      <c r="EG22" s="57"/>
    </row>
    <row r="23" spans="1:137" s="59" customFormat="1" ht="20.25">
      <c r="A23" s="57"/>
      <c r="B23" s="65"/>
      <c r="C23" s="56"/>
      <c r="D23" s="56"/>
      <c r="E23" s="56"/>
      <c r="F23" s="66"/>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7"/>
      <c r="DT23" s="57"/>
      <c r="DU23" s="57"/>
      <c r="DV23" s="57"/>
      <c r="DW23" s="57"/>
      <c r="DX23" s="57"/>
      <c r="DY23" s="57"/>
      <c r="DZ23" s="57"/>
      <c r="EA23" s="57"/>
      <c r="EB23" s="57"/>
      <c r="EC23" s="57"/>
      <c r="ED23" s="57"/>
      <c r="EE23" s="57"/>
      <c r="EF23" s="57"/>
      <c r="EG23" s="57"/>
    </row>
    <row r="24" spans="1:137" s="59" customFormat="1" ht="20.25">
      <c r="A24" s="57"/>
      <c r="B24" s="58"/>
      <c r="C24" s="560" t="s">
        <v>260</v>
      </c>
      <c r="D24" s="560"/>
      <c r="E24" s="560"/>
      <c r="F24" s="66"/>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c r="DL24" s="57"/>
      <c r="DM24" s="57"/>
      <c r="DN24" s="57"/>
      <c r="DO24" s="57"/>
      <c r="DP24" s="57"/>
      <c r="DQ24" s="57"/>
      <c r="DR24" s="57"/>
      <c r="DS24" s="57"/>
      <c r="DT24" s="57"/>
      <c r="DU24" s="57"/>
      <c r="DV24" s="57"/>
      <c r="DW24" s="57"/>
      <c r="DX24" s="57"/>
      <c r="DY24" s="57"/>
      <c r="DZ24" s="57"/>
      <c r="EA24" s="57"/>
      <c r="EB24" s="57"/>
      <c r="EC24" s="57"/>
      <c r="ED24" s="57"/>
      <c r="EE24" s="57"/>
      <c r="EF24" s="57"/>
      <c r="EG24" s="57"/>
    </row>
    <row r="25" spans="1:137" s="59" customFormat="1" ht="20.25">
      <c r="A25" s="57"/>
      <c r="B25" s="60" t="s">
        <v>347</v>
      </c>
      <c r="C25" s="561" t="s">
        <v>356</v>
      </c>
      <c r="D25" s="561"/>
      <c r="E25" s="561"/>
      <c r="F25" s="77">
        <v>1</v>
      </c>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c r="DL25" s="57"/>
      <c r="DM25" s="57"/>
      <c r="DN25" s="57"/>
      <c r="DO25" s="57"/>
      <c r="DP25" s="57"/>
      <c r="DQ25" s="57"/>
      <c r="DR25" s="57"/>
      <c r="DS25" s="57"/>
      <c r="DT25" s="57"/>
      <c r="DU25" s="57"/>
      <c r="DV25" s="57"/>
      <c r="DW25" s="57"/>
      <c r="DX25" s="57"/>
      <c r="DY25" s="57"/>
      <c r="DZ25" s="57"/>
      <c r="EA25" s="57"/>
      <c r="EB25" s="57"/>
      <c r="EC25" s="57"/>
      <c r="ED25" s="57"/>
      <c r="EE25" s="57"/>
      <c r="EF25" s="57"/>
      <c r="EG25" s="57"/>
    </row>
    <row r="26" spans="1:137" s="59" customFormat="1" ht="20.25">
      <c r="A26" s="57"/>
      <c r="B26" s="61" t="s">
        <v>349</v>
      </c>
      <c r="C26" s="561" t="s">
        <v>357</v>
      </c>
      <c r="D26" s="561"/>
      <c r="E26" s="561"/>
      <c r="F26" s="77">
        <v>2</v>
      </c>
      <c r="G26" s="57"/>
      <c r="H26" s="57"/>
      <c r="I26" s="65"/>
      <c r="J26" s="65"/>
      <c r="K26" s="65"/>
      <c r="L26" s="65"/>
      <c r="M26" s="65"/>
      <c r="N26" s="65"/>
      <c r="O26" s="65"/>
      <c r="P26" s="65"/>
      <c r="Q26" s="65"/>
      <c r="R26" s="65"/>
      <c r="S26" s="65"/>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c r="CC26" s="57"/>
      <c r="CD26" s="57"/>
      <c r="CE26" s="57"/>
      <c r="CF26" s="57"/>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c r="DL26" s="57"/>
      <c r="DM26" s="57"/>
      <c r="DN26" s="57"/>
      <c r="DO26" s="57"/>
      <c r="DP26" s="57"/>
      <c r="DQ26" s="57"/>
      <c r="DR26" s="57"/>
      <c r="DS26" s="57"/>
      <c r="DT26" s="57"/>
      <c r="DU26" s="57"/>
      <c r="DV26" s="57"/>
      <c r="DW26" s="57"/>
      <c r="DX26" s="57"/>
      <c r="DY26" s="57"/>
      <c r="DZ26" s="57"/>
      <c r="EA26" s="57"/>
      <c r="EB26" s="57"/>
      <c r="EC26" s="57"/>
      <c r="ED26" s="57"/>
      <c r="EE26" s="57"/>
      <c r="EF26" s="57"/>
      <c r="EG26" s="57"/>
    </row>
    <row r="27" spans="1:137" s="59" customFormat="1" ht="20.25">
      <c r="A27" s="57"/>
      <c r="B27" s="62" t="s">
        <v>351</v>
      </c>
      <c r="C27" s="561" t="s">
        <v>261</v>
      </c>
      <c r="D27" s="561"/>
      <c r="E27" s="561"/>
      <c r="F27" s="77">
        <v>3</v>
      </c>
      <c r="G27" s="57"/>
      <c r="H27" s="57"/>
      <c r="I27" s="65" t="str">
        <f t="array" ref="I27:I31">_xlfn.IFS(I10='[5]8- Políticas de Administración '!$C$16,'[5]8- Políticas de Administración '!$C$17:$C$21,I10='[5]8- Políticas de Administración '!$C$24,'[5]8- Políticas de Administración '!$C$25:$C$29,I10='[5]8- Políticas de Administración '!$C$32,'[5]8- Políticas de Administración '!$C$33:$C$37,I10='[5]8- Políticas de Administración '!$C$40,'[5]8- Políticas de Administración '!$C$41:$C$45,I10='[5]8- Políticas de Administración '!$C$48,'[5]8- Políticas de Administración '!$C$49:$C$53,I10='[5]8- Políticas de Administración '!$C$56,'[5]8- Políticas de Administración '!$C$57:$C$61)</f>
        <v xml:space="preserve">Si el hecho llegara a presentarse, tendría consecuencias o efectos mínimos sobre la entidad.
</v>
      </c>
      <c r="J27" s="65"/>
      <c r="K27" s="65"/>
      <c r="L27" s="65"/>
      <c r="M27" s="65"/>
      <c r="N27" s="65"/>
      <c r="O27" s="65"/>
      <c r="P27" s="65"/>
      <c r="Q27" s="65"/>
      <c r="R27" s="65"/>
      <c r="S27" s="65"/>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c r="DL27" s="57"/>
      <c r="DM27" s="57"/>
      <c r="DN27" s="57"/>
      <c r="DO27" s="57"/>
      <c r="DP27" s="57"/>
      <c r="DQ27" s="57"/>
      <c r="DR27" s="57"/>
      <c r="DS27" s="57"/>
      <c r="DT27" s="57"/>
      <c r="DU27" s="57"/>
      <c r="DV27" s="57"/>
      <c r="DW27" s="57"/>
      <c r="DX27" s="57"/>
      <c r="DY27" s="57"/>
      <c r="DZ27" s="57"/>
      <c r="EA27" s="57"/>
      <c r="EB27" s="57"/>
      <c r="EC27" s="57"/>
      <c r="ED27" s="57"/>
      <c r="EE27" s="57"/>
      <c r="EF27" s="57"/>
      <c r="EG27" s="57"/>
    </row>
    <row r="28" spans="1:137" s="59" customFormat="1" ht="20.25">
      <c r="A28" s="57"/>
      <c r="B28" s="63" t="s">
        <v>353</v>
      </c>
      <c r="C28" s="561" t="s">
        <v>358</v>
      </c>
      <c r="D28" s="561"/>
      <c r="E28" s="561"/>
      <c r="F28" s="77">
        <v>4</v>
      </c>
      <c r="G28" s="57"/>
      <c r="H28" s="57"/>
      <c r="I28" s="65" t="str">
        <v xml:space="preserve">Si el hecho llegara a presentarse, tendría bajo impacto o efecto sobre la entidad.
</v>
      </c>
      <c r="J28" s="65"/>
      <c r="K28" s="65"/>
      <c r="L28" s="65"/>
      <c r="M28" s="65"/>
      <c r="N28" s="65"/>
      <c r="O28" s="65"/>
      <c r="P28" s="65"/>
      <c r="Q28" s="65"/>
      <c r="R28" s="65"/>
      <c r="S28" s="65"/>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c r="CC28" s="57"/>
      <c r="CD28" s="57"/>
      <c r="CE28" s="57"/>
      <c r="CF28" s="57"/>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c r="DL28" s="57"/>
      <c r="DM28" s="57"/>
      <c r="DN28" s="57"/>
      <c r="DO28" s="57"/>
      <c r="DP28" s="57"/>
      <c r="DQ28" s="57"/>
      <c r="DR28" s="57"/>
      <c r="DS28" s="57"/>
      <c r="DT28" s="57"/>
      <c r="DU28" s="57"/>
      <c r="DV28" s="57"/>
      <c r="DW28" s="57"/>
      <c r="DX28" s="57"/>
      <c r="DY28" s="57"/>
      <c r="DZ28" s="57"/>
      <c r="EA28" s="57"/>
      <c r="EB28" s="57"/>
      <c r="EC28" s="57"/>
      <c r="ED28" s="57"/>
      <c r="EE28" s="57"/>
      <c r="EF28" s="57"/>
      <c r="EG28" s="57"/>
    </row>
    <row r="29" spans="1:137" s="59" customFormat="1" ht="20.25">
      <c r="A29" s="57"/>
      <c r="B29" s="64" t="s">
        <v>355</v>
      </c>
      <c r="C29" s="561" t="s">
        <v>359</v>
      </c>
      <c r="D29" s="561"/>
      <c r="E29" s="561"/>
      <c r="F29" s="77">
        <v>5</v>
      </c>
      <c r="G29" s="57"/>
      <c r="H29" s="57"/>
      <c r="I29" s="65" t="str">
        <v xml:space="preserve">Si el hecho llegara a presentarse, tendría medianas consecuencias o efectos sobre la entidad.
</v>
      </c>
      <c r="J29" s="65"/>
      <c r="K29" s="65"/>
      <c r="L29" s="65"/>
      <c r="M29" s="65"/>
      <c r="N29" s="65"/>
      <c r="O29" s="65"/>
      <c r="P29" s="65"/>
      <c r="Q29" s="65"/>
      <c r="R29" s="65"/>
      <c r="S29" s="65"/>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7"/>
      <c r="CZ29" s="57"/>
      <c r="DA29" s="57"/>
      <c r="DB29" s="57"/>
      <c r="DC29" s="57"/>
      <c r="DD29" s="57"/>
      <c r="DE29" s="57"/>
      <c r="DF29" s="57"/>
      <c r="DG29" s="57"/>
      <c r="DH29" s="57"/>
      <c r="DI29" s="57"/>
      <c r="DJ29" s="57"/>
      <c r="DK29" s="57"/>
      <c r="DL29" s="57"/>
      <c r="DM29" s="57"/>
      <c r="DN29" s="57"/>
      <c r="DO29" s="57"/>
      <c r="DP29" s="57"/>
      <c r="DQ29" s="57"/>
      <c r="DR29" s="57"/>
      <c r="DS29" s="57"/>
      <c r="DT29" s="57"/>
      <c r="DU29" s="57"/>
      <c r="DV29" s="57"/>
      <c r="DW29" s="57"/>
      <c r="DX29" s="57"/>
      <c r="DY29" s="57"/>
      <c r="DZ29" s="57"/>
      <c r="EA29" s="57"/>
      <c r="EB29" s="57"/>
      <c r="EC29" s="57"/>
      <c r="ED29" s="57"/>
      <c r="EE29" s="57"/>
      <c r="EF29" s="57"/>
      <c r="EG29" s="57"/>
    </row>
    <row r="30" spans="1:137" s="59" customFormat="1" ht="20.25">
      <c r="A30" s="57"/>
      <c r="B30" s="65"/>
      <c r="C30" s="56"/>
      <c r="D30" s="56"/>
      <c r="E30" s="56"/>
      <c r="F30" s="66"/>
      <c r="G30" s="57"/>
      <c r="H30" s="57"/>
      <c r="I30" s="65" t="str">
        <v xml:space="preserve">Si el hecho llegara a presentarse, tendría altas consecuencias o efectos sobre la entidad
</v>
      </c>
      <c r="J30" s="65"/>
      <c r="K30" s="65"/>
      <c r="L30" s="65"/>
      <c r="M30" s="65"/>
      <c r="N30" s="65"/>
      <c r="O30" s="65"/>
      <c r="P30" s="65"/>
      <c r="Q30" s="65"/>
      <c r="R30" s="65"/>
      <c r="S30" s="65"/>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c r="DU30" s="57"/>
      <c r="DV30" s="57"/>
      <c r="DW30" s="57"/>
      <c r="DX30" s="57"/>
      <c r="DY30" s="57"/>
      <c r="DZ30" s="57"/>
      <c r="EA30" s="57"/>
      <c r="EB30" s="57"/>
      <c r="EC30" s="57"/>
      <c r="ED30" s="57"/>
      <c r="EE30" s="57"/>
      <c r="EF30" s="57"/>
      <c r="EG30" s="57"/>
    </row>
    <row r="31" spans="1:137" s="57" customFormat="1" ht="20.25">
      <c r="B31" s="67"/>
      <c r="C31" s="67"/>
      <c r="D31" s="67"/>
      <c r="E31" s="67"/>
      <c r="F31" s="66"/>
      <c r="I31" s="65" t="str">
        <v xml:space="preserve">Si el hecho llegara a presentarse, tendría desastrosas consecuencias o efectos sobre la entidad.
</v>
      </c>
      <c r="J31" s="65"/>
      <c r="K31" s="65"/>
      <c r="L31" s="65"/>
      <c r="M31" s="65"/>
      <c r="N31" s="65"/>
      <c r="O31" s="65"/>
      <c r="P31" s="65"/>
      <c r="Q31" s="65"/>
      <c r="R31" s="65"/>
      <c r="S31" s="65"/>
    </row>
    <row r="32" spans="1:137" s="57" customFormat="1" ht="20.25">
      <c r="B32" s="76"/>
      <c r="C32" s="559" t="s">
        <v>265</v>
      </c>
      <c r="D32" s="559"/>
      <c r="E32" s="559"/>
      <c r="F32" s="66"/>
      <c r="I32" s="65"/>
      <c r="J32" s="65"/>
      <c r="K32" s="65"/>
      <c r="L32" s="65"/>
      <c r="M32" s="65"/>
      <c r="N32" s="65"/>
      <c r="O32" s="65"/>
      <c r="P32" s="65"/>
      <c r="Q32" s="65"/>
      <c r="R32" s="65"/>
      <c r="S32" s="65"/>
    </row>
    <row r="33" spans="2:19" s="57" customFormat="1" ht="20.25">
      <c r="B33" s="51" t="s">
        <v>347</v>
      </c>
      <c r="C33" s="561" t="s">
        <v>360</v>
      </c>
      <c r="D33" s="561"/>
      <c r="E33" s="561"/>
      <c r="F33" s="77">
        <v>1</v>
      </c>
      <c r="I33" s="65" t="str">
        <f t="array" ref="I33:I37">IF(I10='[5]8- Políticas de Administración '!$C$16,'[5]8- Políticas de Administración '!$C$17:$C$21,IF(I10='[5]8- Políticas de Administración '!$C$24,'[5]8- Políticas de Administración '!$C$25:$C$29,IF(I10='[5]8- Políticas de Administración '!$C$32,'[5]8- Políticas de Administración '!$C$33:$C$37,IF(I10='[5]8- Políticas de Administración '!$C$40,'[5]8- Políticas de Administración '!$C$41:$C$45,IF(I10='[5]8- Políticas de Administración '!$C$48,'[5]8- Políticas de Administración '!$C$49:$C$53,IF(I10='[5]8- Políticas de Administración '!$C$56,'[5]8- Políticas de Administración '!$C$57:$C$61))))))</f>
        <v xml:space="preserve">Si el hecho llegara a presentarse, tendría consecuencias o efectos mínimos sobre la entidad.
</v>
      </c>
      <c r="J33" s="65"/>
      <c r="K33" s="65"/>
      <c r="L33" s="65"/>
      <c r="M33" s="65"/>
      <c r="N33" s="65"/>
      <c r="O33" s="65"/>
      <c r="P33" s="65"/>
      <c r="Q33" s="65"/>
      <c r="R33" s="65"/>
      <c r="S33" s="65"/>
    </row>
    <row r="34" spans="2:19" s="57" customFormat="1" ht="20.25">
      <c r="B34" s="52" t="s">
        <v>349</v>
      </c>
      <c r="C34" s="561" t="s">
        <v>267</v>
      </c>
      <c r="D34" s="561"/>
      <c r="E34" s="561"/>
      <c r="F34" s="77">
        <v>2</v>
      </c>
      <c r="I34" s="65" t="str">
        <v xml:space="preserve">Si el hecho llegara a presentarse, tendría bajo impacto o efecto sobre la entidad.
</v>
      </c>
      <c r="J34" s="65"/>
      <c r="K34" s="65"/>
      <c r="L34" s="65"/>
      <c r="M34" s="65"/>
      <c r="N34" s="65"/>
      <c r="O34" s="65"/>
      <c r="P34" s="65"/>
      <c r="Q34" s="65"/>
      <c r="R34" s="65"/>
      <c r="S34" s="65"/>
    </row>
    <row r="35" spans="2:19" s="57" customFormat="1" ht="20.25">
      <c r="B35" s="53" t="s">
        <v>351</v>
      </c>
      <c r="C35" s="561" t="s">
        <v>266</v>
      </c>
      <c r="D35" s="561"/>
      <c r="E35" s="561"/>
      <c r="F35" s="77">
        <v>3</v>
      </c>
      <c r="I35" s="65" t="str">
        <v xml:space="preserve">Si el hecho llegara a presentarse, tendría medianas consecuencias o efectos sobre la entidad.
</v>
      </c>
      <c r="J35" s="65"/>
      <c r="K35" s="65"/>
      <c r="L35" s="65"/>
      <c r="M35" s="65"/>
      <c r="N35" s="65"/>
      <c r="O35" s="65"/>
      <c r="P35" s="65"/>
      <c r="Q35" s="65"/>
      <c r="R35" s="65"/>
      <c r="S35" s="65"/>
    </row>
    <row r="36" spans="2:19" s="57" customFormat="1" ht="20.25">
      <c r="B36" s="54" t="s">
        <v>353</v>
      </c>
      <c r="C36" s="561" t="s">
        <v>361</v>
      </c>
      <c r="D36" s="561"/>
      <c r="E36" s="561"/>
      <c r="F36" s="77">
        <v>4</v>
      </c>
      <c r="I36" s="65" t="str">
        <v xml:space="preserve">Si el hecho llegara a presentarse, tendría altas consecuencias o efectos sobre la entidad
</v>
      </c>
      <c r="J36" s="65"/>
      <c r="K36" s="65"/>
      <c r="L36" s="65"/>
      <c r="M36" s="65"/>
      <c r="N36" s="65"/>
      <c r="O36" s="65"/>
      <c r="P36" s="65"/>
      <c r="Q36" s="65"/>
      <c r="R36" s="65"/>
      <c r="S36" s="65"/>
    </row>
    <row r="37" spans="2:19" s="57" customFormat="1" ht="20.25">
      <c r="B37" s="55" t="s">
        <v>355</v>
      </c>
      <c r="C37" s="561" t="s">
        <v>362</v>
      </c>
      <c r="D37" s="561"/>
      <c r="E37" s="561"/>
      <c r="F37" s="77">
        <v>5</v>
      </c>
      <c r="I37" s="65" t="str">
        <v xml:space="preserve">Si el hecho llegara a presentarse, tendría desastrosas consecuencias o efectos sobre la entidad.
</v>
      </c>
      <c r="J37" s="65"/>
      <c r="K37" s="65"/>
      <c r="L37" s="65"/>
      <c r="M37" s="65"/>
      <c r="N37" s="65"/>
      <c r="O37" s="65"/>
      <c r="P37" s="65"/>
      <c r="Q37" s="65"/>
      <c r="R37" s="65"/>
      <c r="S37" s="65"/>
    </row>
    <row r="38" spans="2:19" s="57" customFormat="1" ht="20.25">
      <c r="B38" s="67"/>
      <c r="C38" s="67"/>
      <c r="D38" s="67"/>
      <c r="E38" s="67"/>
      <c r="F38" s="66"/>
      <c r="I38" s="65"/>
      <c r="J38" s="65"/>
      <c r="K38" s="65"/>
      <c r="L38" s="65"/>
      <c r="M38" s="65"/>
      <c r="N38" s="65"/>
      <c r="O38" s="65"/>
      <c r="P38" s="65"/>
      <c r="Q38" s="65"/>
      <c r="R38" s="65"/>
      <c r="S38" s="65"/>
    </row>
    <row r="39" spans="2:19" s="57" customFormat="1" ht="20.25">
      <c r="B39" s="67"/>
      <c r="C39" s="67"/>
      <c r="D39" s="67"/>
      <c r="E39" s="67"/>
      <c r="F39" s="66"/>
    </row>
    <row r="40" spans="2:19" s="57" customFormat="1" ht="20.25">
      <c r="B40" s="58"/>
      <c r="C40" s="559" t="s">
        <v>354</v>
      </c>
      <c r="D40" s="559"/>
      <c r="E40" s="559"/>
      <c r="F40" s="66"/>
    </row>
    <row r="41" spans="2:19" s="57" customFormat="1" ht="20.25">
      <c r="B41" s="241" t="s">
        <v>347</v>
      </c>
      <c r="C41" s="561" t="s">
        <v>363</v>
      </c>
      <c r="D41" s="561"/>
      <c r="E41" s="561"/>
      <c r="F41" s="77">
        <v>1</v>
      </c>
    </row>
    <row r="42" spans="2:19" s="57" customFormat="1" ht="20.25">
      <c r="B42" s="242" t="s">
        <v>349</v>
      </c>
      <c r="C42" s="561" t="s">
        <v>364</v>
      </c>
      <c r="D42" s="561"/>
      <c r="E42" s="561"/>
      <c r="F42" s="77">
        <v>2</v>
      </c>
    </row>
    <row r="43" spans="2:19" s="57" customFormat="1" ht="20.25">
      <c r="B43" s="243" t="s">
        <v>351</v>
      </c>
      <c r="C43" s="561" t="s">
        <v>365</v>
      </c>
      <c r="D43" s="561"/>
      <c r="E43" s="561"/>
      <c r="F43" s="77">
        <v>3</v>
      </c>
    </row>
    <row r="44" spans="2:19" s="57" customFormat="1" ht="20.25">
      <c r="B44" s="244" t="s">
        <v>353</v>
      </c>
      <c r="C44" s="561" t="s">
        <v>366</v>
      </c>
      <c r="D44" s="561"/>
      <c r="E44" s="561"/>
      <c r="F44" s="77">
        <v>4</v>
      </c>
    </row>
    <row r="45" spans="2:19" s="57" customFormat="1" ht="20.25">
      <c r="B45" s="245" t="s">
        <v>355</v>
      </c>
      <c r="C45" s="561" t="s">
        <v>367</v>
      </c>
      <c r="D45" s="561"/>
      <c r="E45" s="561"/>
      <c r="F45" s="77">
        <v>5</v>
      </c>
    </row>
    <row r="46" spans="2:19" s="57" customFormat="1" ht="20.25">
      <c r="B46" s="65"/>
      <c r="C46" s="65" t="s">
        <v>368</v>
      </c>
      <c r="D46" s="65"/>
      <c r="F46" s="66"/>
    </row>
    <row r="47" spans="2:19" s="57" customFormat="1" ht="20.25">
      <c r="B47" s="65"/>
      <c r="C47" s="65"/>
      <c r="D47" s="65"/>
      <c r="F47" s="66"/>
    </row>
    <row r="48" spans="2:19" s="57" customFormat="1" ht="20.25">
      <c r="B48" s="58"/>
      <c r="C48" s="560" t="s">
        <v>369</v>
      </c>
      <c r="D48" s="560"/>
      <c r="E48" s="560"/>
      <c r="F48" s="66"/>
    </row>
    <row r="49" spans="2:11" s="57" customFormat="1" ht="20.25" customHeight="1">
      <c r="B49" s="60" t="s">
        <v>347</v>
      </c>
      <c r="C49" s="561" t="s">
        <v>370</v>
      </c>
      <c r="D49" s="561"/>
      <c r="E49" s="561"/>
      <c r="F49" s="77">
        <v>1</v>
      </c>
    </row>
    <row r="50" spans="2:11" s="57" customFormat="1" ht="20.25" customHeight="1">
      <c r="B50" s="61" t="s">
        <v>349</v>
      </c>
      <c r="C50" s="561" t="s">
        <v>371</v>
      </c>
      <c r="D50" s="561"/>
      <c r="E50" s="561"/>
      <c r="F50" s="77">
        <v>2</v>
      </c>
      <c r="K50" s="58"/>
    </row>
    <row r="51" spans="2:11" s="57" customFormat="1" ht="20.25" customHeight="1">
      <c r="B51" s="62" t="s">
        <v>351</v>
      </c>
      <c r="C51" s="561" t="s">
        <v>372</v>
      </c>
      <c r="D51" s="561"/>
      <c r="E51" s="561"/>
      <c r="F51" s="77">
        <v>3</v>
      </c>
    </row>
    <row r="52" spans="2:11" s="57" customFormat="1" ht="20.25" customHeight="1">
      <c r="B52" s="63" t="s">
        <v>353</v>
      </c>
      <c r="C52" s="561" t="s">
        <v>373</v>
      </c>
      <c r="D52" s="561"/>
      <c r="E52" s="561"/>
      <c r="F52" s="77">
        <v>4</v>
      </c>
    </row>
    <row r="53" spans="2:11" s="57" customFormat="1" ht="20.25" customHeight="1">
      <c r="B53" s="64" t="s">
        <v>355</v>
      </c>
      <c r="C53" s="561" t="s">
        <v>374</v>
      </c>
      <c r="D53" s="561"/>
      <c r="E53" s="561"/>
      <c r="F53" s="77">
        <v>5</v>
      </c>
    </row>
    <row r="54" spans="2:11" s="57" customFormat="1" ht="20.25">
      <c r="B54" s="65"/>
      <c r="C54" s="65"/>
      <c r="D54" s="65"/>
      <c r="E54" s="65"/>
      <c r="F54" s="66"/>
    </row>
    <row r="55" spans="2:11" s="57" customFormat="1" ht="20.25"/>
    <row r="56" spans="2:11" s="57" customFormat="1" ht="20.25" customHeight="1">
      <c r="B56" s="58"/>
      <c r="C56" s="246" t="s">
        <v>345</v>
      </c>
      <c r="D56" s="246"/>
      <c r="E56" s="246"/>
      <c r="F56" s="66"/>
    </row>
    <row r="57" spans="2:11" s="57" customFormat="1" ht="20.25" customHeight="1">
      <c r="B57" s="60" t="s">
        <v>347</v>
      </c>
      <c r="C57" s="564" t="s">
        <v>375</v>
      </c>
      <c r="D57" s="564"/>
      <c r="E57" s="564"/>
      <c r="F57" s="77">
        <v>1</v>
      </c>
    </row>
    <row r="58" spans="2:11" s="57" customFormat="1" ht="20.25" customHeight="1">
      <c r="B58" s="61" t="s">
        <v>349</v>
      </c>
      <c r="C58" s="564" t="s">
        <v>376</v>
      </c>
      <c r="D58" s="564"/>
      <c r="E58" s="564"/>
      <c r="F58" s="77">
        <v>2</v>
      </c>
    </row>
    <row r="59" spans="2:11" s="57" customFormat="1" ht="20.25" customHeight="1">
      <c r="B59" s="62" t="s">
        <v>351</v>
      </c>
      <c r="C59" s="564" t="s">
        <v>377</v>
      </c>
      <c r="D59" s="564"/>
      <c r="E59" s="564"/>
      <c r="F59" s="77">
        <v>3</v>
      </c>
    </row>
    <row r="60" spans="2:11" s="57" customFormat="1" ht="20.25" customHeight="1">
      <c r="B60" s="63" t="s">
        <v>353</v>
      </c>
      <c r="C60" s="564" t="s">
        <v>378</v>
      </c>
      <c r="D60" s="564"/>
      <c r="E60" s="564"/>
      <c r="F60" s="77">
        <v>4</v>
      </c>
    </row>
    <row r="61" spans="2:11" s="57" customFormat="1" ht="20.25" customHeight="1">
      <c r="B61" s="64" t="s">
        <v>355</v>
      </c>
      <c r="C61" s="564" t="s">
        <v>379</v>
      </c>
      <c r="D61" s="564"/>
      <c r="E61" s="564"/>
      <c r="F61" s="77">
        <v>5</v>
      </c>
    </row>
    <row r="62" spans="2:11" s="57" customFormat="1" ht="20.25">
      <c r="E62" s="68"/>
    </row>
    <row r="63" spans="2:11" s="57" customFormat="1" ht="20.25">
      <c r="E63" s="68"/>
    </row>
    <row r="64" spans="2:11" s="57" customFormat="1" ht="20.25">
      <c r="E64" s="68"/>
    </row>
    <row r="65" spans="5:5" s="57" customFormat="1" ht="20.25">
      <c r="E65" s="68"/>
    </row>
    <row r="66" spans="5:5" s="57" customFormat="1" ht="20.25">
      <c r="E66" s="68"/>
    </row>
    <row r="67" spans="5:5" s="57" customFormat="1" ht="20.25">
      <c r="E67" s="68"/>
    </row>
    <row r="68" spans="5:5" s="57" customFormat="1" ht="20.25">
      <c r="E68" s="68"/>
    </row>
    <row r="69" spans="5:5" s="57" customFormat="1" ht="20.25">
      <c r="E69" s="68"/>
    </row>
    <row r="70" spans="5:5" s="57" customFormat="1" ht="20.25">
      <c r="E70" s="68"/>
    </row>
    <row r="71" spans="5:5" s="57" customFormat="1" ht="20.25">
      <c r="E71" s="68"/>
    </row>
    <row r="72" spans="5:5" s="57" customFormat="1" ht="20.25">
      <c r="E72" s="68"/>
    </row>
    <row r="73" spans="5:5" s="57" customFormat="1" ht="20.25">
      <c r="E73" s="68"/>
    </row>
    <row r="74" spans="5:5" s="57" customFormat="1" ht="20.25">
      <c r="E74" s="68"/>
    </row>
    <row r="75" spans="5:5" s="57" customFormat="1" ht="20.25">
      <c r="E75" s="68"/>
    </row>
    <row r="76" spans="5:5" s="57" customFormat="1" ht="20.25">
      <c r="E76" s="68"/>
    </row>
    <row r="77" spans="5:5" s="57" customFormat="1" ht="20.25">
      <c r="E77" s="68"/>
    </row>
    <row r="78" spans="5:5" s="57" customFormat="1" ht="20.25">
      <c r="E78" s="68"/>
    </row>
    <row r="79" spans="5:5" s="57" customFormat="1" ht="20.25">
      <c r="E79" s="68"/>
    </row>
    <row r="80" spans="5:5" s="57" customFormat="1" ht="20.25">
      <c r="E80" s="68"/>
    </row>
    <row r="81" spans="5:5" s="57" customFormat="1" ht="20.25">
      <c r="E81" s="68"/>
    </row>
    <row r="82" spans="5:5" s="57" customFormat="1" ht="20.25">
      <c r="E82" s="68"/>
    </row>
    <row r="83" spans="5:5" s="57" customFormat="1" ht="20.25">
      <c r="E83" s="68"/>
    </row>
    <row r="84" spans="5:5" s="57" customFormat="1" ht="20.25">
      <c r="E84" s="68"/>
    </row>
    <row r="85" spans="5:5" s="57" customFormat="1" ht="20.25">
      <c r="E85" s="68"/>
    </row>
    <row r="86" spans="5:5" s="57" customFormat="1" ht="20.25">
      <c r="E86" s="68"/>
    </row>
    <row r="87" spans="5:5" s="57" customFormat="1" ht="20.25">
      <c r="E87" s="68"/>
    </row>
    <row r="88" spans="5:5" s="57" customFormat="1" ht="20.25">
      <c r="E88" s="68"/>
    </row>
    <row r="89" spans="5:5" s="57" customFormat="1" ht="20.25">
      <c r="E89" s="68"/>
    </row>
    <row r="90" spans="5:5" s="57" customFormat="1" ht="20.25">
      <c r="E90" s="68"/>
    </row>
    <row r="91" spans="5:5" s="57" customFormat="1" ht="20.25">
      <c r="E91" s="68"/>
    </row>
    <row r="92" spans="5:5" s="57" customFormat="1" ht="20.25">
      <c r="E92" s="68"/>
    </row>
    <row r="93" spans="5:5" s="57" customFormat="1" ht="20.25">
      <c r="E93" s="68"/>
    </row>
    <row r="94" spans="5:5" s="57" customFormat="1" ht="20.25">
      <c r="E94" s="68"/>
    </row>
    <row r="95" spans="5:5" s="57" customFormat="1" ht="20.25">
      <c r="E95" s="68"/>
    </row>
    <row r="96" spans="5:5" s="57" customFormat="1" ht="20.25">
      <c r="E96" s="68"/>
    </row>
    <row r="97" spans="5:5" s="57" customFormat="1" ht="20.25">
      <c r="E97" s="68"/>
    </row>
    <row r="98" spans="5:5" s="57" customFormat="1" ht="20.25">
      <c r="E98" s="68"/>
    </row>
    <row r="99" spans="5:5" s="57" customFormat="1" ht="20.25">
      <c r="E99" s="68"/>
    </row>
    <row r="100" spans="5:5" s="57" customFormat="1" ht="20.25">
      <c r="E100" s="68"/>
    </row>
    <row r="101" spans="5:5" s="57" customFormat="1" ht="20.25">
      <c r="E101" s="68"/>
    </row>
    <row r="102" spans="5:5" s="57" customFormat="1" ht="20.25">
      <c r="E102" s="68"/>
    </row>
    <row r="103" spans="5:5" s="57" customFormat="1" ht="20.25">
      <c r="E103" s="68"/>
    </row>
    <row r="104" spans="5:5" s="57" customFormat="1" ht="20.25">
      <c r="E104" s="68"/>
    </row>
    <row r="105" spans="5:5" s="57" customFormat="1" ht="20.25">
      <c r="E105" s="68"/>
    </row>
    <row r="106" spans="5:5" s="57" customFormat="1" ht="20.25">
      <c r="E106" s="68"/>
    </row>
    <row r="107" spans="5:5" s="57" customFormat="1" ht="20.25">
      <c r="E107" s="68"/>
    </row>
    <row r="108" spans="5:5" s="57" customFormat="1" ht="20.25">
      <c r="E108" s="68"/>
    </row>
    <row r="109" spans="5:5" s="57" customFormat="1" ht="20.25">
      <c r="E109" s="68"/>
    </row>
    <row r="110" spans="5:5" s="57" customFormat="1" ht="20.25">
      <c r="E110" s="68"/>
    </row>
    <row r="111" spans="5:5" s="57" customFormat="1" ht="20.25">
      <c r="E111" s="68"/>
    </row>
    <row r="112" spans="5:5" s="57" customFormat="1" ht="20.25">
      <c r="E112" s="68"/>
    </row>
    <row r="113" spans="5:5" s="57" customFormat="1" ht="20.25">
      <c r="E113" s="68"/>
    </row>
    <row r="114" spans="5:5" s="57" customFormat="1" ht="20.25">
      <c r="E114" s="68"/>
    </row>
    <row r="115" spans="5:5" s="57" customFormat="1" ht="20.25">
      <c r="E115" s="68"/>
    </row>
    <row r="116" spans="5:5" s="57" customFormat="1" ht="20.25">
      <c r="E116" s="68"/>
    </row>
    <row r="117" spans="5:5" s="57" customFormat="1" ht="20.25">
      <c r="E117" s="68"/>
    </row>
    <row r="118" spans="5:5" s="57" customFormat="1" ht="20.25">
      <c r="E118" s="68"/>
    </row>
    <row r="119" spans="5:5" s="57" customFormat="1" ht="20.25">
      <c r="E119" s="68"/>
    </row>
    <row r="120" spans="5:5" s="57" customFormat="1" ht="20.25">
      <c r="E120" s="68"/>
    </row>
    <row r="121" spans="5:5" s="57" customFormat="1" ht="20.25">
      <c r="E121" s="68"/>
    </row>
    <row r="122" spans="5:5" s="57" customFormat="1" ht="20.25">
      <c r="E122" s="68"/>
    </row>
    <row r="123" spans="5:5" s="57" customFormat="1" ht="20.25">
      <c r="E123" s="68"/>
    </row>
    <row r="124" spans="5:5" s="57" customFormat="1" ht="20.25">
      <c r="E124" s="68"/>
    </row>
    <row r="125" spans="5:5" s="57" customFormat="1" ht="20.25">
      <c r="E125" s="68"/>
    </row>
    <row r="126" spans="5:5" s="57" customFormat="1" ht="20.25">
      <c r="E126" s="68"/>
    </row>
    <row r="127" spans="5:5" s="57" customFormat="1" ht="20.25">
      <c r="E127" s="68"/>
    </row>
    <row r="128" spans="5:5" s="57" customFormat="1" ht="20.25">
      <c r="E128" s="68"/>
    </row>
    <row r="129" spans="5:5" s="57" customFormat="1" ht="20.25">
      <c r="E129" s="68"/>
    </row>
    <row r="130" spans="5:5" s="57" customFormat="1" ht="20.25">
      <c r="E130" s="68"/>
    </row>
    <row r="131" spans="5:5" s="57" customFormat="1" ht="20.25">
      <c r="E131" s="68"/>
    </row>
    <row r="132" spans="5:5" s="57" customFormat="1" ht="20.25">
      <c r="E132" s="68"/>
    </row>
    <row r="133" spans="5:5" s="57" customFormat="1" ht="20.25">
      <c r="E133" s="68"/>
    </row>
    <row r="134" spans="5:5" s="57" customFormat="1" ht="20.25">
      <c r="E134" s="68"/>
    </row>
    <row r="135" spans="5:5" s="57" customFormat="1" ht="20.25">
      <c r="E135" s="68"/>
    </row>
    <row r="136" spans="5:5" s="57" customFormat="1" ht="20.25">
      <c r="E136" s="68"/>
    </row>
    <row r="137" spans="5:5" s="57" customFormat="1" ht="20.25">
      <c r="E137" s="68"/>
    </row>
    <row r="138" spans="5:5" s="57" customFormat="1" ht="20.25">
      <c r="E138" s="68"/>
    </row>
    <row r="139" spans="5:5" s="57" customFormat="1" ht="20.25">
      <c r="E139" s="68"/>
    </row>
    <row r="140" spans="5:5" s="57" customFormat="1" ht="20.25">
      <c r="E140" s="68"/>
    </row>
    <row r="141" spans="5:5" s="57" customFormat="1" ht="20.25">
      <c r="E141" s="68"/>
    </row>
    <row r="142" spans="5:5" s="57" customFormat="1" ht="20.25">
      <c r="E142" s="68"/>
    </row>
    <row r="143" spans="5:5" s="57" customFormat="1" ht="20.25">
      <c r="E143" s="68"/>
    </row>
    <row r="144" spans="5:5" s="57" customFormat="1" ht="20.25">
      <c r="E144" s="68"/>
    </row>
    <row r="145" spans="5:5" s="57" customFormat="1" ht="20.25">
      <c r="E145" s="68"/>
    </row>
    <row r="146" spans="5:5" s="57" customFormat="1" ht="20.25">
      <c r="E146" s="68"/>
    </row>
    <row r="147" spans="5:5" s="57" customFormat="1" ht="20.25">
      <c r="E147" s="68"/>
    </row>
    <row r="148" spans="5:5" s="57" customFormat="1" ht="20.25">
      <c r="E148" s="68"/>
    </row>
    <row r="149" spans="5:5" s="57" customFormat="1" ht="20.25">
      <c r="E149" s="68"/>
    </row>
    <row r="150" spans="5:5" s="57" customFormat="1" ht="20.25">
      <c r="E150" s="68"/>
    </row>
    <row r="151" spans="5:5" s="57" customFormat="1" ht="20.25">
      <c r="E151" s="68"/>
    </row>
    <row r="152" spans="5:5" s="57" customFormat="1" ht="20.25">
      <c r="E152" s="68"/>
    </row>
    <row r="153" spans="5:5" s="57" customFormat="1" ht="20.25">
      <c r="E153" s="68"/>
    </row>
    <row r="154" spans="5:5" s="57" customFormat="1" ht="20.25">
      <c r="E154" s="68"/>
    </row>
    <row r="155" spans="5:5" s="57" customFormat="1" ht="20.25">
      <c r="E155" s="68"/>
    </row>
    <row r="156" spans="5:5" s="57" customFormat="1" ht="20.25">
      <c r="E156" s="68"/>
    </row>
    <row r="157" spans="5:5" s="57" customFormat="1" ht="20.25">
      <c r="E157" s="68"/>
    </row>
    <row r="158" spans="5:5" s="57" customFormat="1" ht="20.25">
      <c r="E158" s="68"/>
    </row>
    <row r="159" spans="5:5" s="57" customFormat="1" ht="20.25">
      <c r="E159" s="68"/>
    </row>
    <row r="160" spans="5:5" s="57" customFormat="1" ht="20.25">
      <c r="E160" s="68"/>
    </row>
    <row r="161" spans="5:5" s="57" customFormat="1" ht="20.25">
      <c r="E161" s="68"/>
    </row>
    <row r="162" spans="5:5" s="57" customFormat="1" ht="20.25">
      <c r="E162" s="68"/>
    </row>
    <row r="163" spans="5:5" s="57" customFormat="1" ht="20.25">
      <c r="E163" s="68"/>
    </row>
    <row r="164" spans="5:5" s="57" customFormat="1" ht="20.25">
      <c r="E164" s="68"/>
    </row>
    <row r="165" spans="5:5" s="57" customFormat="1" ht="20.25">
      <c r="E165" s="68"/>
    </row>
    <row r="166" spans="5:5" s="57" customFormat="1" ht="20.25">
      <c r="E166" s="68"/>
    </row>
    <row r="167" spans="5:5" s="57" customFormat="1" ht="20.25">
      <c r="E167" s="68"/>
    </row>
    <row r="168" spans="5:5" s="57" customFormat="1" ht="20.25">
      <c r="E168" s="68"/>
    </row>
    <row r="169" spans="5:5" s="57" customFormat="1" ht="20.25">
      <c r="E169" s="68"/>
    </row>
    <row r="170" spans="5:5" s="57" customFormat="1" ht="20.25">
      <c r="E170" s="68"/>
    </row>
    <row r="171" spans="5:5" s="57" customFormat="1" ht="20.25">
      <c r="E171" s="68"/>
    </row>
    <row r="172" spans="5:5" s="57" customFormat="1" ht="20.25">
      <c r="E172" s="68"/>
    </row>
    <row r="173" spans="5:5" s="57" customFormat="1" ht="20.25">
      <c r="E173" s="68"/>
    </row>
    <row r="174" spans="5:5" s="57" customFormat="1" ht="20.25">
      <c r="E174" s="68"/>
    </row>
    <row r="175" spans="5:5" s="57" customFormat="1" ht="20.25">
      <c r="E175" s="68"/>
    </row>
    <row r="176" spans="5:5" s="57" customFormat="1" ht="20.25">
      <c r="E176" s="68"/>
    </row>
    <row r="177" spans="5:5" s="57" customFormat="1" ht="20.25">
      <c r="E177" s="68"/>
    </row>
    <row r="178" spans="5:5" s="57" customFormat="1" ht="20.25">
      <c r="E178" s="68"/>
    </row>
    <row r="179" spans="5:5" s="57" customFormat="1" ht="20.25">
      <c r="E179" s="68"/>
    </row>
    <row r="180" spans="5:5" s="57" customFormat="1" ht="20.25">
      <c r="E180" s="68"/>
    </row>
    <row r="181" spans="5:5" s="57" customFormat="1" ht="20.25">
      <c r="E181" s="68"/>
    </row>
    <row r="182" spans="5:5" s="57" customFormat="1" ht="20.25">
      <c r="E182" s="68"/>
    </row>
    <row r="183" spans="5:5" s="57" customFormat="1" ht="20.25">
      <c r="E183" s="68"/>
    </row>
    <row r="184" spans="5:5" s="57" customFormat="1" ht="20.25">
      <c r="E184" s="68"/>
    </row>
    <row r="185" spans="5:5" s="57" customFormat="1" ht="20.25">
      <c r="E185" s="68"/>
    </row>
    <row r="186" spans="5:5" s="57" customFormat="1" ht="20.25">
      <c r="E186" s="68"/>
    </row>
    <row r="187" spans="5:5" s="57" customFormat="1" ht="20.25">
      <c r="E187" s="68"/>
    </row>
    <row r="188" spans="5:5" s="57" customFormat="1" ht="20.25">
      <c r="E188" s="68"/>
    </row>
    <row r="189" spans="5:5" s="57" customFormat="1" ht="20.25">
      <c r="E189" s="68"/>
    </row>
    <row r="190" spans="5:5" s="57" customFormat="1" ht="20.25">
      <c r="E190" s="68"/>
    </row>
    <row r="191" spans="5:5" s="57" customFormat="1" ht="20.25">
      <c r="E191" s="68"/>
    </row>
    <row r="192" spans="5:5" s="57" customFormat="1" ht="20.25">
      <c r="E192" s="68"/>
    </row>
    <row r="193" spans="5:5" s="57" customFormat="1" ht="20.25">
      <c r="E193" s="68"/>
    </row>
    <row r="194" spans="5:5" s="57" customFormat="1" ht="20.25">
      <c r="E194" s="68"/>
    </row>
    <row r="195" spans="5:5" s="57" customFormat="1" ht="20.25">
      <c r="E195" s="68"/>
    </row>
    <row r="196" spans="5:5" s="57" customFormat="1" ht="20.25">
      <c r="E196" s="68"/>
    </row>
    <row r="197" spans="5:5" s="57" customFormat="1" ht="20.25">
      <c r="E197" s="68"/>
    </row>
    <row r="198" spans="5:5" s="57" customFormat="1" ht="20.25">
      <c r="E198" s="68"/>
    </row>
    <row r="199" spans="5:5" s="1" customFormat="1">
      <c r="E199" s="34"/>
    </row>
    <row r="200" spans="5:5" s="1" customFormat="1">
      <c r="E200" s="34"/>
    </row>
    <row r="201" spans="5:5" s="1" customFormat="1">
      <c r="E201" s="34"/>
    </row>
    <row r="202" spans="5:5" s="1" customFormat="1">
      <c r="E202" s="34"/>
    </row>
    <row r="203" spans="5:5" s="1" customFormat="1">
      <c r="E203" s="34"/>
    </row>
    <row r="204" spans="5:5" s="1" customFormat="1">
      <c r="E204" s="34"/>
    </row>
    <row r="205" spans="5:5" s="1" customFormat="1">
      <c r="E205" s="34"/>
    </row>
    <row r="206" spans="5:5" s="1" customFormat="1">
      <c r="E206" s="34"/>
    </row>
    <row r="207" spans="5:5" s="1" customFormat="1">
      <c r="E207" s="34"/>
    </row>
    <row r="208" spans="5:5" s="1" customFormat="1">
      <c r="E208" s="34"/>
    </row>
    <row r="209" spans="5:5" s="1" customFormat="1">
      <c r="E209" s="34"/>
    </row>
    <row r="210" spans="5:5" s="1" customFormat="1">
      <c r="E210" s="34"/>
    </row>
    <row r="211" spans="5:5" s="1" customFormat="1">
      <c r="E211" s="34"/>
    </row>
    <row r="212" spans="5:5" s="1" customFormat="1">
      <c r="E212" s="34"/>
    </row>
    <row r="213" spans="5:5" s="1" customFormat="1">
      <c r="E213" s="34"/>
    </row>
    <row r="214" spans="5:5" s="1" customFormat="1">
      <c r="E214" s="34"/>
    </row>
    <row r="215" spans="5:5" s="1" customFormat="1">
      <c r="E215" s="34"/>
    </row>
    <row r="216" spans="5:5" s="1" customFormat="1">
      <c r="E216" s="34"/>
    </row>
    <row r="217" spans="5:5" s="1" customFormat="1">
      <c r="E217" s="34"/>
    </row>
    <row r="218" spans="5:5" s="1" customFormat="1">
      <c r="E218" s="34"/>
    </row>
    <row r="219" spans="5:5" s="1" customFormat="1">
      <c r="E219" s="34"/>
    </row>
    <row r="220" spans="5:5" s="1" customFormat="1">
      <c r="E220" s="34"/>
    </row>
    <row r="221" spans="5:5" s="1" customFormat="1">
      <c r="E221" s="34"/>
    </row>
    <row r="222" spans="5:5" s="1" customFormat="1">
      <c r="E222" s="34"/>
    </row>
    <row r="223" spans="5:5" s="1" customFormat="1">
      <c r="E223" s="34"/>
    </row>
    <row r="224" spans="5:5" s="1" customFormat="1">
      <c r="E224" s="34"/>
    </row>
    <row r="225" spans="5:5" s="1" customFormat="1">
      <c r="E225" s="34"/>
    </row>
    <row r="226" spans="5:5" s="1" customFormat="1">
      <c r="E226" s="34"/>
    </row>
    <row r="227" spans="5:5" s="1" customFormat="1">
      <c r="E227" s="34"/>
    </row>
    <row r="228" spans="5:5" s="1" customFormat="1">
      <c r="E228" s="34"/>
    </row>
    <row r="229" spans="5:5" s="1" customFormat="1">
      <c r="E229" s="34"/>
    </row>
    <row r="230" spans="5:5" s="1" customFormat="1">
      <c r="E230" s="34"/>
    </row>
    <row r="231" spans="5:5" s="1" customFormat="1">
      <c r="E231" s="34"/>
    </row>
    <row r="232" spans="5:5" s="1" customFormat="1">
      <c r="E232" s="34"/>
    </row>
    <row r="233" spans="5:5" s="1" customFormat="1">
      <c r="E233" s="34"/>
    </row>
    <row r="234" spans="5:5" s="1" customFormat="1">
      <c r="E234" s="34"/>
    </row>
    <row r="235" spans="5:5" s="1" customFormat="1">
      <c r="E235" s="34"/>
    </row>
    <row r="236" spans="5:5" s="1" customFormat="1">
      <c r="E236" s="34"/>
    </row>
    <row r="237" spans="5:5" s="1" customFormat="1">
      <c r="E237" s="34"/>
    </row>
    <row r="238" spans="5:5" s="1" customFormat="1">
      <c r="E238" s="34"/>
    </row>
    <row r="239" spans="5:5" s="1" customFormat="1">
      <c r="E239" s="34"/>
    </row>
    <row r="240" spans="5:5" s="1" customFormat="1">
      <c r="E240" s="34"/>
    </row>
    <row r="241" spans="5:5" s="1" customFormat="1">
      <c r="E241" s="34"/>
    </row>
    <row r="242" spans="5:5" s="1" customFormat="1">
      <c r="E242" s="34"/>
    </row>
    <row r="243" spans="5:5" s="1" customFormat="1">
      <c r="E243" s="34"/>
    </row>
    <row r="244" spans="5:5" s="1" customFormat="1">
      <c r="E244" s="34"/>
    </row>
    <row r="245" spans="5:5" s="1" customFormat="1">
      <c r="E245" s="34"/>
    </row>
    <row r="246" spans="5:5" s="1" customFormat="1">
      <c r="E246" s="34"/>
    </row>
    <row r="247" spans="5:5" s="1" customFormat="1">
      <c r="E247" s="34"/>
    </row>
    <row r="248" spans="5:5" s="1" customFormat="1">
      <c r="E248" s="34"/>
    </row>
    <row r="249" spans="5:5" s="1" customFormat="1">
      <c r="E249" s="34"/>
    </row>
    <row r="250" spans="5:5" s="1" customFormat="1">
      <c r="E250" s="34"/>
    </row>
    <row r="251" spans="5:5" s="1" customFormat="1">
      <c r="E251" s="34"/>
    </row>
    <row r="252" spans="5:5" s="1" customFormat="1">
      <c r="E252" s="34"/>
    </row>
    <row r="253" spans="5:5" s="1" customFormat="1">
      <c r="E253" s="34"/>
    </row>
    <row r="254" spans="5:5" s="1" customFormat="1">
      <c r="E254" s="34"/>
    </row>
    <row r="255" spans="5:5" s="1" customFormat="1">
      <c r="E255" s="34"/>
    </row>
    <row r="256" spans="5:5" s="1" customFormat="1">
      <c r="E256" s="34"/>
    </row>
    <row r="257" spans="5:5" s="1" customFormat="1">
      <c r="E257" s="34"/>
    </row>
    <row r="258" spans="5:5" s="1" customFormat="1">
      <c r="E258" s="34"/>
    </row>
    <row r="259" spans="5:5" s="1" customFormat="1">
      <c r="E259" s="34"/>
    </row>
    <row r="260" spans="5:5" s="1" customFormat="1">
      <c r="E260" s="34"/>
    </row>
    <row r="261" spans="5:5" s="1" customFormat="1">
      <c r="E261" s="34"/>
    </row>
    <row r="262" spans="5:5" s="1" customFormat="1">
      <c r="E262" s="34"/>
    </row>
    <row r="263" spans="5:5" s="1" customFormat="1">
      <c r="E263" s="34"/>
    </row>
    <row r="264" spans="5:5" s="1" customFormat="1">
      <c r="E264" s="34"/>
    </row>
    <row r="265" spans="5:5" s="1" customFormat="1">
      <c r="E265" s="34"/>
    </row>
    <row r="266" spans="5:5" s="1" customFormat="1">
      <c r="E266" s="34"/>
    </row>
    <row r="267" spans="5:5" s="1" customFormat="1">
      <c r="E267" s="34"/>
    </row>
    <row r="268" spans="5:5" s="1" customFormat="1">
      <c r="E268" s="34"/>
    </row>
    <row r="269" spans="5:5" s="1" customFormat="1">
      <c r="E269" s="34"/>
    </row>
    <row r="270" spans="5:5" s="1" customFormat="1">
      <c r="E270" s="34"/>
    </row>
    <row r="271" spans="5:5" s="1" customFormat="1">
      <c r="E271" s="34"/>
    </row>
    <row r="272" spans="5:5" s="1" customFormat="1">
      <c r="E272" s="34"/>
    </row>
    <row r="273" spans="5:5" s="1" customFormat="1">
      <c r="E273" s="34"/>
    </row>
    <row r="274" spans="5:5" s="1" customFormat="1">
      <c r="E274" s="34"/>
    </row>
    <row r="275" spans="5:5" s="1" customFormat="1">
      <c r="E275" s="34"/>
    </row>
    <row r="276" spans="5:5" s="1" customFormat="1">
      <c r="E276" s="34"/>
    </row>
    <row r="277" spans="5:5" s="1" customFormat="1">
      <c r="E277" s="34"/>
    </row>
    <row r="278" spans="5:5" s="1" customFormat="1">
      <c r="E278" s="34"/>
    </row>
    <row r="279" spans="5:5" s="1" customFormat="1">
      <c r="E279" s="34"/>
    </row>
    <row r="280" spans="5:5" s="1" customFormat="1">
      <c r="E280" s="34"/>
    </row>
    <row r="281" spans="5:5" s="1" customFormat="1">
      <c r="E281" s="34"/>
    </row>
    <row r="282" spans="5:5" s="1" customFormat="1">
      <c r="E282" s="34"/>
    </row>
    <row r="283" spans="5:5" s="1" customFormat="1">
      <c r="E283" s="34"/>
    </row>
    <row r="284" spans="5:5" s="1" customFormat="1">
      <c r="E284" s="34"/>
    </row>
    <row r="285" spans="5:5" s="1" customFormat="1">
      <c r="E285" s="34"/>
    </row>
    <row r="286" spans="5:5" s="1" customFormat="1">
      <c r="E286" s="34"/>
    </row>
    <row r="287" spans="5:5" s="1" customFormat="1">
      <c r="E287" s="34"/>
    </row>
    <row r="288" spans="5:5" s="1" customFormat="1">
      <c r="E288" s="34"/>
    </row>
    <row r="289" spans="5:5" s="1" customFormat="1">
      <c r="E289" s="34"/>
    </row>
    <row r="290" spans="5:5" s="1" customFormat="1">
      <c r="E290" s="34"/>
    </row>
    <row r="291" spans="5:5" s="1" customFormat="1">
      <c r="E291" s="34"/>
    </row>
    <row r="292" spans="5:5" s="1" customFormat="1">
      <c r="E292" s="34"/>
    </row>
    <row r="293" spans="5:5" s="1" customFormat="1">
      <c r="E293" s="34"/>
    </row>
    <row r="294" spans="5:5" s="1" customFormat="1">
      <c r="E294" s="34"/>
    </row>
    <row r="295" spans="5:5" s="1" customFormat="1">
      <c r="E295" s="34"/>
    </row>
    <row r="296" spans="5:5" s="1" customFormat="1">
      <c r="E296" s="34"/>
    </row>
    <row r="297" spans="5:5" s="1" customFormat="1">
      <c r="E297" s="34"/>
    </row>
    <row r="298" spans="5:5" s="1" customFormat="1">
      <c r="E298" s="34"/>
    </row>
    <row r="299" spans="5:5" s="1" customFormat="1">
      <c r="E299" s="34"/>
    </row>
    <row r="300" spans="5:5" s="1" customFormat="1">
      <c r="E300" s="34"/>
    </row>
    <row r="301" spans="5:5" s="1" customFormat="1">
      <c r="E301" s="34"/>
    </row>
    <row r="302" spans="5:5" s="1" customFormat="1">
      <c r="E302" s="34"/>
    </row>
    <row r="303" spans="5:5" s="1" customFormat="1">
      <c r="E303" s="34"/>
    </row>
    <row r="304" spans="5:5" s="1" customFormat="1">
      <c r="E304" s="34"/>
    </row>
    <row r="305" spans="5:5" s="1" customFormat="1">
      <c r="E305" s="34"/>
    </row>
    <row r="306" spans="5:5" s="1" customFormat="1">
      <c r="E306" s="34"/>
    </row>
    <row r="307" spans="5:5" s="1" customFormat="1">
      <c r="E307" s="34"/>
    </row>
    <row r="308" spans="5:5" s="1" customFormat="1">
      <c r="E308" s="34"/>
    </row>
    <row r="309" spans="5:5" s="1" customFormat="1">
      <c r="E309" s="34"/>
    </row>
    <row r="310" spans="5:5" s="1" customFormat="1">
      <c r="E310" s="34"/>
    </row>
    <row r="311" spans="5:5" s="1" customFormat="1">
      <c r="E311" s="34"/>
    </row>
    <row r="312" spans="5:5" s="1" customFormat="1">
      <c r="E312" s="34"/>
    </row>
    <row r="313" spans="5:5" s="1" customFormat="1">
      <c r="E313" s="34"/>
    </row>
    <row r="314" spans="5:5" s="1" customFormat="1">
      <c r="E314" s="34"/>
    </row>
    <row r="315" spans="5:5" s="1" customFormat="1">
      <c r="E315" s="34"/>
    </row>
    <row r="316" spans="5:5" s="1" customFormat="1">
      <c r="E316" s="34"/>
    </row>
    <row r="317" spans="5:5" s="1" customFormat="1">
      <c r="E317" s="34"/>
    </row>
    <row r="318" spans="5:5" s="1" customFormat="1">
      <c r="E318" s="34"/>
    </row>
    <row r="319" spans="5:5" s="1" customFormat="1">
      <c r="E319" s="34"/>
    </row>
    <row r="320" spans="5:5" s="1" customFormat="1">
      <c r="E320" s="34"/>
    </row>
    <row r="321" spans="5:5" s="1" customFormat="1">
      <c r="E321" s="34"/>
    </row>
    <row r="322" spans="5:5" s="1" customFormat="1">
      <c r="E322" s="34"/>
    </row>
    <row r="323" spans="5:5" s="1" customFormat="1">
      <c r="E323" s="34"/>
    </row>
    <row r="324" spans="5:5" s="1" customFormat="1">
      <c r="E324" s="34"/>
    </row>
    <row r="325" spans="5:5" s="1" customFormat="1">
      <c r="E325" s="34"/>
    </row>
    <row r="326" spans="5:5" s="1" customFormat="1">
      <c r="E326" s="34"/>
    </row>
    <row r="327" spans="5:5" s="1" customFormat="1">
      <c r="E327" s="34"/>
    </row>
    <row r="328" spans="5:5" s="1" customFormat="1">
      <c r="E328" s="34"/>
    </row>
    <row r="329" spans="5:5" s="1" customFormat="1">
      <c r="E329" s="34"/>
    </row>
    <row r="330" spans="5:5" s="1" customFormat="1">
      <c r="E330" s="34"/>
    </row>
    <row r="331" spans="5:5" s="1" customFormat="1">
      <c r="E331" s="34"/>
    </row>
    <row r="332" spans="5:5" s="1" customFormat="1">
      <c r="E332" s="34"/>
    </row>
    <row r="333" spans="5:5" s="1" customFormat="1">
      <c r="E333" s="34"/>
    </row>
    <row r="334" spans="5:5" s="1" customFormat="1">
      <c r="E334" s="34"/>
    </row>
    <row r="335" spans="5:5" s="1" customFormat="1">
      <c r="E335" s="34"/>
    </row>
    <row r="336" spans="5:5" s="1" customFormat="1">
      <c r="E336" s="34"/>
    </row>
    <row r="337" spans="5:5" s="1" customFormat="1">
      <c r="E337" s="34"/>
    </row>
    <row r="338" spans="5:5" s="1" customFormat="1">
      <c r="E338" s="34"/>
    </row>
    <row r="339" spans="5:5" s="1" customFormat="1">
      <c r="E339" s="34"/>
    </row>
    <row r="340" spans="5:5" s="1" customFormat="1">
      <c r="E340" s="34"/>
    </row>
    <row r="341" spans="5:5" s="1" customFormat="1">
      <c r="E341" s="34"/>
    </row>
    <row r="342" spans="5:5" s="1" customFormat="1">
      <c r="E342" s="34"/>
    </row>
    <row r="343" spans="5:5" s="1" customFormat="1">
      <c r="E343" s="34"/>
    </row>
    <row r="344" spans="5:5" s="1" customFormat="1">
      <c r="E344" s="34"/>
    </row>
    <row r="345" spans="5:5" s="1" customFormat="1">
      <c r="E345" s="34"/>
    </row>
    <row r="346" spans="5:5" s="1" customFormat="1">
      <c r="E346" s="34"/>
    </row>
    <row r="347" spans="5:5" s="1" customFormat="1">
      <c r="E347" s="34"/>
    </row>
    <row r="348" spans="5:5" s="1" customFormat="1">
      <c r="E348" s="34"/>
    </row>
    <row r="349" spans="5:5" s="1" customFormat="1">
      <c r="E349" s="34"/>
    </row>
    <row r="350" spans="5:5" s="1" customFormat="1">
      <c r="E350" s="34"/>
    </row>
    <row r="351" spans="5:5" s="1" customFormat="1">
      <c r="E351" s="34"/>
    </row>
    <row r="352" spans="5:5" s="1" customFormat="1">
      <c r="E352" s="34"/>
    </row>
    <row r="353" spans="5:5" s="1" customFormat="1">
      <c r="E353" s="34"/>
    </row>
    <row r="354" spans="5:5" s="1" customFormat="1">
      <c r="E354" s="34"/>
    </row>
    <row r="355" spans="5:5" s="1" customFormat="1">
      <c r="E355" s="34"/>
    </row>
    <row r="356" spans="5:5" s="1" customFormat="1">
      <c r="E356" s="34"/>
    </row>
    <row r="357" spans="5:5" s="1" customFormat="1">
      <c r="E357" s="34"/>
    </row>
    <row r="358" spans="5:5" s="1" customFormat="1">
      <c r="E358" s="34"/>
    </row>
    <row r="359" spans="5:5" s="1" customFormat="1">
      <c r="E359" s="34"/>
    </row>
    <row r="360" spans="5:5" s="1" customFormat="1">
      <c r="E360" s="34"/>
    </row>
    <row r="361" spans="5:5" s="1" customFormat="1">
      <c r="E361" s="34"/>
    </row>
    <row r="362" spans="5:5" s="1" customFormat="1">
      <c r="E362" s="34"/>
    </row>
    <row r="363" spans="5:5" s="1" customFormat="1">
      <c r="E363" s="34"/>
    </row>
    <row r="364" spans="5:5" s="1" customFormat="1">
      <c r="E364" s="34"/>
    </row>
    <row r="365" spans="5:5" s="1" customFormat="1">
      <c r="E365" s="34"/>
    </row>
    <row r="366" spans="5:5" s="1" customFormat="1">
      <c r="E366" s="34"/>
    </row>
    <row r="367" spans="5:5" s="1" customFormat="1">
      <c r="E367" s="34"/>
    </row>
    <row r="368" spans="5:5" s="1" customFormat="1">
      <c r="E368" s="34"/>
    </row>
    <row r="369" spans="5:5" s="1" customFormat="1">
      <c r="E369" s="34"/>
    </row>
    <row r="370" spans="5:5" s="1" customFormat="1">
      <c r="E370" s="34"/>
    </row>
    <row r="371" spans="5:5" s="1" customFormat="1">
      <c r="E371" s="34"/>
    </row>
    <row r="372" spans="5:5" s="1" customFormat="1">
      <c r="E372" s="34"/>
    </row>
    <row r="373" spans="5:5" s="1" customFormat="1">
      <c r="E373" s="34"/>
    </row>
    <row r="374" spans="5:5" s="1" customFormat="1">
      <c r="E374" s="34"/>
    </row>
    <row r="375" spans="5:5" s="1" customFormat="1">
      <c r="E375" s="34"/>
    </row>
    <row r="376" spans="5:5" s="1" customFormat="1">
      <c r="E376" s="34"/>
    </row>
    <row r="377" spans="5:5" s="1" customFormat="1">
      <c r="E377" s="34"/>
    </row>
    <row r="378" spans="5:5" s="1" customFormat="1">
      <c r="E378" s="34"/>
    </row>
    <row r="379" spans="5:5" s="1" customFormat="1">
      <c r="E379" s="34"/>
    </row>
    <row r="380" spans="5:5" s="1" customFormat="1">
      <c r="E380" s="34"/>
    </row>
    <row r="381" spans="5:5" s="1" customFormat="1">
      <c r="E381" s="34"/>
    </row>
    <row r="382" spans="5:5" s="1" customFormat="1">
      <c r="E382" s="34"/>
    </row>
    <row r="383" spans="5:5" s="1" customFormat="1">
      <c r="E383" s="34"/>
    </row>
    <row r="384" spans="5:5" s="1" customFormat="1">
      <c r="E384" s="34"/>
    </row>
    <row r="385" spans="5:5" s="1" customFormat="1">
      <c r="E385" s="34"/>
    </row>
    <row r="386" spans="5:5" s="1" customFormat="1">
      <c r="E386" s="34"/>
    </row>
    <row r="387" spans="5:5" s="1" customFormat="1">
      <c r="E387" s="34"/>
    </row>
    <row r="388" spans="5:5" s="1" customFormat="1">
      <c r="E388" s="34"/>
    </row>
    <row r="389" spans="5:5" s="1" customFormat="1">
      <c r="E389" s="34"/>
    </row>
    <row r="390" spans="5:5" s="1" customFormat="1">
      <c r="E390" s="34"/>
    </row>
    <row r="391" spans="5:5" s="1" customFormat="1">
      <c r="E391" s="34"/>
    </row>
    <row r="392" spans="5:5" s="1" customFormat="1">
      <c r="E392" s="34"/>
    </row>
    <row r="393" spans="5:5" s="1" customFormat="1">
      <c r="E393" s="34"/>
    </row>
    <row r="394" spans="5:5" s="1" customFormat="1">
      <c r="E394" s="34"/>
    </row>
    <row r="395" spans="5:5" s="1" customFormat="1">
      <c r="E395" s="34"/>
    </row>
    <row r="396" spans="5:5" s="1" customFormat="1">
      <c r="E396" s="34"/>
    </row>
    <row r="397" spans="5:5" s="1" customFormat="1">
      <c r="E397" s="34"/>
    </row>
    <row r="398" spans="5:5" s="1" customFormat="1">
      <c r="E398" s="34"/>
    </row>
    <row r="399" spans="5:5" s="1" customFormat="1">
      <c r="E399" s="34"/>
    </row>
    <row r="400" spans="5:5" s="1" customFormat="1">
      <c r="E400" s="34"/>
    </row>
    <row r="401" spans="5:5" s="1" customFormat="1">
      <c r="E401" s="34"/>
    </row>
    <row r="402" spans="5:5" s="1" customFormat="1">
      <c r="E402" s="34"/>
    </row>
    <row r="403" spans="5:5" s="1" customFormat="1">
      <c r="E403" s="34"/>
    </row>
    <row r="404" spans="5:5" s="1" customFormat="1">
      <c r="E404" s="34"/>
    </row>
    <row r="405" spans="5:5" s="1" customFormat="1">
      <c r="E405" s="34"/>
    </row>
    <row r="406" spans="5:5" s="1" customFormat="1">
      <c r="E406" s="34"/>
    </row>
    <row r="407" spans="5:5" s="1" customFormat="1">
      <c r="E407" s="34"/>
    </row>
    <row r="408" spans="5:5" s="1" customFormat="1">
      <c r="E408" s="34"/>
    </row>
    <row r="409" spans="5:5" s="1" customFormat="1">
      <c r="E409" s="34"/>
    </row>
    <row r="410" spans="5:5" s="1" customFormat="1">
      <c r="E410" s="34"/>
    </row>
    <row r="411" spans="5:5" s="1" customFormat="1">
      <c r="E411" s="34"/>
    </row>
    <row r="412" spans="5:5" s="1" customFormat="1">
      <c r="E412" s="34"/>
    </row>
    <row r="413" spans="5:5" s="1" customFormat="1">
      <c r="E413" s="34"/>
    </row>
    <row r="414" spans="5:5" s="1" customFormat="1">
      <c r="E414" s="34"/>
    </row>
    <row r="415" spans="5:5" s="1" customFormat="1">
      <c r="E415" s="34"/>
    </row>
    <row r="416" spans="5:5" s="1" customFormat="1">
      <c r="E416" s="34"/>
    </row>
    <row r="417" spans="5:5" s="1" customFormat="1">
      <c r="E417" s="34"/>
    </row>
    <row r="418" spans="5:5" s="1" customFormat="1">
      <c r="E418" s="34"/>
    </row>
    <row r="419" spans="5:5" s="1" customFormat="1">
      <c r="E419" s="34"/>
    </row>
    <row r="420" spans="5:5" s="1" customFormat="1">
      <c r="E420" s="34"/>
    </row>
    <row r="421" spans="5:5" s="1" customFormat="1">
      <c r="E421" s="34"/>
    </row>
    <row r="422" spans="5:5" s="1" customFormat="1">
      <c r="E422" s="34"/>
    </row>
    <row r="423" spans="5:5" s="1" customFormat="1">
      <c r="E423" s="34"/>
    </row>
    <row r="424" spans="5:5" s="1" customFormat="1">
      <c r="E424" s="34"/>
    </row>
    <row r="425" spans="5:5" s="1" customFormat="1">
      <c r="E425" s="34"/>
    </row>
    <row r="426" spans="5:5" s="1" customFormat="1">
      <c r="E426" s="34"/>
    </row>
    <row r="427" spans="5:5" s="1" customFormat="1">
      <c r="E427" s="34"/>
    </row>
    <row r="428" spans="5:5" s="1" customFormat="1">
      <c r="E428" s="34"/>
    </row>
    <row r="429" spans="5:5" s="1" customFormat="1">
      <c r="E429" s="34"/>
    </row>
    <row r="430" spans="5:5" s="1" customFormat="1">
      <c r="E430" s="34"/>
    </row>
    <row r="431" spans="5:5" s="1" customFormat="1">
      <c r="E431" s="34"/>
    </row>
    <row r="432" spans="5:5" s="1" customFormat="1">
      <c r="E432" s="34"/>
    </row>
    <row r="433" spans="5:5" s="1" customFormat="1">
      <c r="E433" s="34"/>
    </row>
    <row r="434" spans="5:5" s="1" customFormat="1">
      <c r="E434" s="34"/>
    </row>
    <row r="435" spans="5:5" s="1" customFormat="1">
      <c r="E435" s="34"/>
    </row>
    <row r="436" spans="5:5" s="1" customFormat="1">
      <c r="E436" s="34"/>
    </row>
    <row r="437" spans="5:5" s="1" customFormat="1">
      <c r="E437" s="34"/>
    </row>
    <row r="438" spans="5:5" s="1" customFormat="1">
      <c r="E438" s="34"/>
    </row>
    <row r="439" spans="5:5" s="1" customFormat="1">
      <c r="E439" s="34"/>
    </row>
    <row r="440" spans="5:5" s="1" customFormat="1">
      <c r="E440" s="34"/>
    </row>
    <row r="441" spans="5:5" s="1" customFormat="1">
      <c r="E441" s="34"/>
    </row>
    <row r="442" spans="5:5" s="1" customFormat="1">
      <c r="E442" s="34"/>
    </row>
    <row r="443" spans="5:5" s="1" customFormat="1">
      <c r="E443" s="34"/>
    </row>
    <row r="444" spans="5:5" s="1" customFormat="1">
      <c r="E444" s="34"/>
    </row>
    <row r="445" spans="5:5" s="1" customFormat="1">
      <c r="E445" s="34"/>
    </row>
    <row r="446" spans="5:5" s="1" customFormat="1">
      <c r="E446" s="34"/>
    </row>
    <row r="447" spans="5:5" s="1" customFormat="1">
      <c r="E447" s="34"/>
    </row>
    <row r="448" spans="5:5" s="1" customFormat="1">
      <c r="E448" s="34"/>
    </row>
    <row r="449" spans="5:5" s="1" customFormat="1">
      <c r="E449" s="34"/>
    </row>
    <row r="450" spans="5:5" s="1" customFormat="1">
      <c r="E450" s="34"/>
    </row>
    <row r="451" spans="5:5" s="1" customFormat="1">
      <c r="E451" s="34"/>
    </row>
    <row r="452" spans="5:5" s="1" customFormat="1">
      <c r="E452" s="34"/>
    </row>
    <row r="453" spans="5:5" s="1" customFormat="1">
      <c r="E453" s="34"/>
    </row>
    <row r="454" spans="5:5" s="1" customFormat="1">
      <c r="E454" s="34"/>
    </row>
    <row r="455" spans="5:5" s="1" customFormat="1">
      <c r="E455" s="34"/>
    </row>
    <row r="456" spans="5:5" s="1" customFormat="1">
      <c r="E456" s="34"/>
    </row>
    <row r="457" spans="5:5" s="1" customFormat="1">
      <c r="E457" s="34"/>
    </row>
    <row r="458" spans="5:5" s="1" customFormat="1">
      <c r="E458" s="34"/>
    </row>
    <row r="459" spans="5:5" s="1" customFormat="1">
      <c r="E459" s="34"/>
    </row>
    <row r="460" spans="5:5" s="1" customFormat="1">
      <c r="E460" s="34"/>
    </row>
    <row r="461" spans="5:5" s="1" customFormat="1">
      <c r="E461" s="34"/>
    </row>
    <row r="462" spans="5:5" s="1" customFormat="1">
      <c r="E462" s="34"/>
    </row>
    <row r="463" spans="5:5" s="1" customFormat="1">
      <c r="E463" s="34"/>
    </row>
    <row r="464" spans="5:5" s="1" customFormat="1">
      <c r="E464" s="34"/>
    </row>
    <row r="465" spans="5:5" s="1" customFormat="1">
      <c r="E465" s="34"/>
    </row>
    <row r="466" spans="5:5" s="1" customFormat="1">
      <c r="E466" s="34"/>
    </row>
    <row r="467" spans="5:5" s="1" customFormat="1">
      <c r="E467" s="34"/>
    </row>
    <row r="468" spans="5:5" s="1" customFormat="1">
      <c r="E468" s="34"/>
    </row>
    <row r="469" spans="5:5" s="1" customFormat="1">
      <c r="E469" s="34"/>
    </row>
    <row r="470" spans="5:5" s="1" customFormat="1">
      <c r="E470" s="34"/>
    </row>
    <row r="471" spans="5:5" s="1" customFormat="1">
      <c r="E471" s="34"/>
    </row>
    <row r="472" spans="5:5" s="1" customFormat="1">
      <c r="E472" s="34"/>
    </row>
    <row r="473" spans="5:5" s="1" customFormat="1">
      <c r="E473" s="34"/>
    </row>
    <row r="474" spans="5:5" s="1" customFormat="1">
      <c r="E474" s="34"/>
    </row>
    <row r="475" spans="5:5" s="1" customFormat="1">
      <c r="E475" s="34"/>
    </row>
    <row r="476" spans="5:5" s="1" customFormat="1">
      <c r="E476" s="34"/>
    </row>
    <row r="477" spans="5:5" s="1" customFormat="1">
      <c r="E477" s="34"/>
    </row>
    <row r="478" spans="5:5" s="1" customFormat="1">
      <c r="E478" s="34"/>
    </row>
    <row r="479" spans="5:5" s="1" customFormat="1">
      <c r="E479" s="34"/>
    </row>
    <row r="480" spans="5:5" s="1" customFormat="1">
      <c r="E480" s="34"/>
    </row>
    <row r="481" spans="5:5" s="1" customFormat="1">
      <c r="E481" s="34"/>
    </row>
    <row r="482" spans="5:5" s="1" customFormat="1">
      <c r="E482" s="34"/>
    </row>
    <row r="483" spans="5:5" s="1" customFormat="1">
      <c r="E483" s="34"/>
    </row>
    <row r="484" spans="5:5" s="1" customFormat="1">
      <c r="E484" s="34"/>
    </row>
    <row r="485" spans="5:5" s="1" customFormat="1">
      <c r="E485" s="34"/>
    </row>
    <row r="486" spans="5:5" s="1" customFormat="1">
      <c r="E486" s="34"/>
    </row>
    <row r="487" spans="5:5" s="1" customFormat="1">
      <c r="E487" s="34"/>
    </row>
    <row r="488" spans="5:5" s="1" customFormat="1">
      <c r="E488" s="34"/>
    </row>
    <row r="489" spans="5:5" s="1" customFormat="1">
      <c r="E489" s="34"/>
    </row>
    <row r="490" spans="5:5" s="1" customFormat="1">
      <c r="E490" s="34"/>
    </row>
    <row r="491" spans="5:5" s="1" customFormat="1">
      <c r="E491" s="34"/>
    </row>
    <row r="492" spans="5:5" s="1" customFormat="1">
      <c r="E492" s="34"/>
    </row>
    <row r="493" spans="5:5" s="1" customFormat="1">
      <c r="E493" s="34"/>
    </row>
    <row r="494" spans="5:5" s="1" customFormat="1">
      <c r="E494" s="34"/>
    </row>
    <row r="495" spans="5:5" s="1" customFormat="1">
      <c r="E495" s="34"/>
    </row>
    <row r="496" spans="5:5" s="1" customFormat="1">
      <c r="E496" s="34"/>
    </row>
    <row r="497" spans="5:5" s="1" customFormat="1">
      <c r="E497" s="34"/>
    </row>
    <row r="498" spans="5:5" s="1" customFormat="1">
      <c r="E498" s="34"/>
    </row>
    <row r="499" spans="5:5" s="1" customFormat="1">
      <c r="E499" s="34"/>
    </row>
    <row r="500" spans="5:5" s="1" customFormat="1">
      <c r="E500" s="34"/>
    </row>
    <row r="501" spans="5:5" s="1" customFormat="1">
      <c r="E501" s="34"/>
    </row>
    <row r="502" spans="5:5" s="1" customFormat="1">
      <c r="E502" s="34"/>
    </row>
    <row r="503" spans="5:5" s="1" customFormat="1">
      <c r="E503" s="34"/>
    </row>
    <row r="504" spans="5:5" s="1" customFormat="1">
      <c r="E504" s="34"/>
    </row>
    <row r="505" spans="5:5" s="1" customFormat="1">
      <c r="E505" s="34"/>
    </row>
    <row r="506" spans="5:5" s="1" customFormat="1">
      <c r="E506" s="34"/>
    </row>
    <row r="507" spans="5:5" s="1" customFormat="1">
      <c r="E507" s="34"/>
    </row>
    <row r="508" spans="5:5" s="1" customFormat="1">
      <c r="E508" s="34"/>
    </row>
    <row r="509" spans="5:5" s="1" customFormat="1">
      <c r="E509" s="34"/>
    </row>
    <row r="510" spans="5:5" s="1" customFormat="1">
      <c r="E510" s="34"/>
    </row>
    <row r="511" spans="5:5" s="1" customFormat="1">
      <c r="E511" s="34"/>
    </row>
    <row r="512" spans="5:5" s="1" customFormat="1">
      <c r="E512" s="34"/>
    </row>
    <row r="513" spans="5:5" s="1" customFormat="1">
      <c r="E513" s="34"/>
    </row>
    <row r="514" spans="5:5" s="1" customFormat="1">
      <c r="E514" s="34"/>
    </row>
    <row r="515" spans="5:5" s="1" customFormat="1">
      <c r="E515" s="34"/>
    </row>
    <row r="516" spans="5:5" s="1" customFormat="1">
      <c r="E516" s="34"/>
    </row>
    <row r="517" spans="5:5" s="1" customFormat="1">
      <c r="E517" s="34"/>
    </row>
    <row r="518" spans="5:5" s="1" customFormat="1">
      <c r="E518" s="34"/>
    </row>
    <row r="519" spans="5:5" s="1" customFormat="1">
      <c r="E519" s="34"/>
    </row>
    <row r="520" spans="5:5" s="1" customFormat="1">
      <c r="E520" s="34"/>
    </row>
    <row r="521" spans="5:5" s="1" customFormat="1">
      <c r="E521" s="34"/>
    </row>
    <row r="522" spans="5:5" s="1" customFormat="1">
      <c r="E522" s="34"/>
    </row>
    <row r="523" spans="5:5" s="1" customFormat="1">
      <c r="E523" s="34"/>
    </row>
    <row r="524" spans="5:5" s="1" customFormat="1">
      <c r="E524" s="34"/>
    </row>
    <row r="525" spans="5:5" s="1" customFormat="1">
      <c r="E525" s="34"/>
    </row>
    <row r="526" spans="5:5" s="1" customFormat="1">
      <c r="E526" s="34"/>
    </row>
    <row r="527" spans="5:5" s="1" customFormat="1">
      <c r="E527" s="34"/>
    </row>
    <row r="528" spans="5:5" s="1" customFormat="1">
      <c r="E528" s="34"/>
    </row>
    <row r="529" spans="5:5" s="1" customFormat="1">
      <c r="E529" s="34"/>
    </row>
    <row r="530" spans="5:5" s="1" customFormat="1">
      <c r="E530" s="34"/>
    </row>
    <row r="531" spans="5:5" s="1" customFormat="1">
      <c r="E531" s="34"/>
    </row>
    <row r="532" spans="5:5" s="1" customFormat="1">
      <c r="E532" s="34"/>
    </row>
    <row r="533" spans="5:5" s="1" customFormat="1">
      <c r="E533" s="34"/>
    </row>
    <row r="534" spans="5:5" s="1" customFormat="1">
      <c r="E534" s="34"/>
    </row>
    <row r="535" spans="5:5" s="1" customFormat="1">
      <c r="E535" s="34"/>
    </row>
    <row r="536" spans="5:5" s="1" customFormat="1">
      <c r="E536" s="34"/>
    </row>
    <row r="537" spans="5:5" s="1" customFormat="1">
      <c r="E537" s="34"/>
    </row>
    <row r="538" spans="5:5" s="1" customFormat="1">
      <c r="E538" s="34"/>
    </row>
    <row r="539" spans="5:5" s="1" customFormat="1">
      <c r="E539" s="34"/>
    </row>
    <row r="540" spans="5:5" s="1" customFormat="1">
      <c r="E540" s="34"/>
    </row>
    <row r="541" spans="5:5" s="1" customFormat="1">
      <c r="E541" s="34"/>
    </row>
    <row r="542" spans="5:5" s="1" customFormat="1">
      <c r="E542" s="34"/>
    </row>
    <row r="543" spans="5:5" s="1" customFormat="1">
      <c r="E543" s="34"/>
    </row>
    <row r="544" spans="5:5" s="1" customFormat="1">
      <c r="E544" s="34"/>
    </row>
    <row r="545" spans="5:5" s="1" customFormat="1">
      <c r="E545" s="34"/>
    </row>
    <row r="546" spans="5:5" s="1" customFormat="1">
      <c r="E546" s="34"/>
    </row>
    <row r="547" spans="5:5" s="1" customFormat="1">
      <c r="E547" s="34"/>
    </row>
    <row r="548" spans="5:5" s="1" customFormat="1">
      <c r="E548" s="34"/>
    </row>
    <row r="549" spans="5:5" s="1" customFormat="1">
      <c r="E549" s="34"/>
    </row>
    <row r="550" spans="5:5" s="1" customFormat="1">
      <c r="E550" s="34"/>
    </row>
    <row r="551" spans="5:5" s="1" customFormat="1">
      <c r="E551" s="34"/>
    </row>
    <row r="552" spans="5:5" s="1" customFormat="1">
      <c r="E552" s="34"/>
    </row>
    <row r="553" spans="5:5" s="1" customFormat="1">
      <c r="E553" s="34"/>
    </row>
    <row r="554" spans="5:5" s="1" customFormat="1">
      <c r="E554" s="34"/>
    </row>
    <row r="555" spans="5:5" s="1" customFormat="1">
      <c r="E555" s="34"/>
    </row>
    <row r="556" spans="5:5" s="1" customFormat="1">
      <c r="E556" s="34"/>
    </row>
    <row r="557" spans="5:5" s="1" customFormat="1">
      <c r="E557" s="34"/>
    </row>
    <row r="558" spans="5:5" s="1" customFormat="1">
      <c r="E558" s="34"/>
    </row>
    <row r="559" spans="5:5" s="1" customFormat="1">
      <c r="E559" s="34"/>
    </row>
    <row r="560" spans="5:5" s="1" customFormat="1">
      <c r="E560" s="34"/>
    </row>
    <row r="561" spans="5:5" s="1" customFormat="1">
      <c r="E561" s="34"/>
    </row>
    <row r="562" spans="5:5" s="1" customFormat="1">
      <c r="E562" s="34"/>
    </row>
    <row r="563" spans="5:5" s="1" customFormat="1">
      <c r="E563" s="34"/>
    </row>
    <row r="564" spans="5:5" s="1" customFormat="1">
      <c r="E564" s="34"/>
    </row>
    <row r="565" spans="5:5" s="1" customFormat="1">
      <c r="E565" s="34"/>
    </row>
    <row r="566" spans="5:5" s="1" customFormat="1">
      <c r="E566" s="34"/>
    </row>
    <row r="567" spans="5:5" s="1" customFormat="1">
      <c r="E567" s="34"/>
    </row>
    <row r="568" spans="5:5" s="1" customFormat="1">
      <c r="E568" s="34"/>
    </row>
    <row r="569" spans="5:5" s="1" customFormat="1">
      <c r="E569" s="34"/>
    </row>
    <row r="570" spans="5:5" s="1" customFormat="1">
      <c r="E570" s="34"/>
    </row>
    <row r="571" spans="5:5" s="1" customFormat="1">
      <c r="E571" s="34"/>
    </row>
    <row r="572" spans="5:5" s="1" customFormat="1">
      <c r="E572" s="34"/>
    </row>
    <row r="573" spans="5:5" s="1" customFormat="1">
      <c r="E573" s="34"/>
    </row>
    <row r="574" spans="5:5" s="1" customFormat="1">
      <c r="E574" s="34"/>
    </row>
    <row r="575" spans="5:5" s="1" customFormat="1">
      <c r="E575" s="34"/>
    </row>
    <row r="576" spans="5:5" s="1" customFormat="1">
      <c r="E576" s="34"/>
    </row>
    <row r="577" spans="5:5" s="1" customFormat="1">
      <c r="E577" s="34"/>
    </row>
    <row r="578" spans="5:5" s="1" customFormat="1">
      <c r="E578" s="34"/>
    </row>
    <row r="579" spans="5:5" s="1" customFormat="1">
      <c r="E579" s="34"/>
    </row>
    <row r="580" spans="5:5" s="1" customFormat="1">
      <c r="E580" s="34"/>
    </row>
    <row r="581" spans="5:5" s="1" customFormat="1">
      <c r="E581" s="34"/>
    </row>
    <row r="582" spans="5:5" s="1" customFormat="1">
      <c r="E582" s="34"/>
    </row>
    <row r="583" spans="5:5" s="1" customFormat="1">
      <c r="E583" s="34"/>
    </row>
    <row r="584" spans="5:5" s="1" customFormat="1">
      <c r="E584" s="34"/>
    </row>
    <row r="585" spans="5:5" s="1" customFormat="1">
      <c r="E585" s="34"/>
    </row>
    <row r="586" spans="5:5" s="1" customFormat="1">
      <c r="E586" s="34"/>
    </row>
    <row r="587" spans="5:5" s="1" customFormat="1">
      <c r="E587" s="34"/>
    </row>
    <row r="588" spans="5:5" s="1" customFormat="1">
      <c r="E588" s="34"/>
    </row>
    <row r="589" spans="5:5" s="1" customFormat="1">
      <c r="E589" s="34"/>
    </row>
    <row r="590" spans="5:5" s="1" customFormat="1">
      <c r="E590" s="34"/>
    </row>
    <row r="591" spans="5:5" s="1" customFormat="1">
      <c r="E591" s="34"/>
    </row>
    <row r="592" spans="5:5" s="1" customFormat="1">
      <c r="E592" s="34"/>
    </row>
    <row r="593" spans="5:5" s="1" customFormat="1">
      <c r="E593" s="34"/>
    </row>
    <row r="594" spans="5:5" s="1" customFormat="1">
      <c r="E594" s="34"/>
    </row>
    <row r="595" spans="5:5" s="1" customFormat="1">
      <c r="E595" s="34"/>
    </row>
    <row r="596" spans="5:5" s="1" customFormat="1">
      <c r="E596" s="34"/>
    </row>
    <row r="597" spans="5:5" s="1" customFormat="1">
      <c r="E597" s="34"/>
    </row>
    <row r="598" spans="5:5" s="1" customFormat="1">
      <c r="E598" s="34"/>
    </row>
    <row r="599" spans="5:5" s="1" customFormat="1">
      <c r="E599" s="34"/>
    </row>
    <row r="600" spans="5:5" s="1" customFormat="1">
      <c r="E600" s="34"/>
    </row>
    <row r="601" spans="5:5" s="1" customFormat="1">
      <c r="E601" s="34"/>
    </row>
    <row r="602" spans="5:5" s="1" customFormat="1">
      <c r="E602" s="34"/>
    </row>
    <row r="603" spans="5:5" s="1" customFormat="1">
      <c r="E603" s="34"/>
    </row>
    <row r="604" spans="5:5" s="1" customFormat="1">
      <c r="E604" s="34"/>
    </row>
    <row r="605" spans="5:5" s="1" customFormat="1">
      <c r="E605" s="34"/>
    </row>
    <row r="606" spans="5:5" s="1" customFormat="1">
      <c r="E606" s="34"/>
    </row>
    <row r="607" spans="5:5" s="1" customFormat="1">
      <c r="E607" s="34"/>
    </row>
    <row r="608" spans="5:5" s="1" customFormat="1">
      <c r="E608" s="34"/>
    </row>
    <row r="609" spans="5:5" s="1" customFormat="1">
      <c r="E609" s="34"/>
    </row>
    <row r="610" spans="5:5" s="1" customFormat="1">
      <c r="E610" s="34"/>
    </row>
    <row r="611" spans="5:5" s="1" customFormat="1">
      <c r="E611" s="34"/>
    </row>
    <row r="612" spans="5:5" s="1" customFormat="1">
      <c r="E612" s="34"/>
    </row>
    <row r="613" spans="5:5" s="1" customFormat="1">
      <c r="E613" s="34"/>
    </row>
    <row r="614" spans="5:5" s="1" customFormat="1">
      <c r="E614" s="34"/>
    </row>
    <row r="615" spans="5:5" s="1" customFormat="1">
      <c r="E615" s="34"/>
    </row>
    <row r="616" spans="5:5" s="1" customFormat="1">
      <c r="E616" s="34"/>
    </row>
    <row r="617" spans="5:5" s="1" customFormat="1">
      <c r="E617" s="34"/>
    </row>
    <row r="618" spans="5:5" s="1" customFormat="1">
      <c r="E618" s="34"/>
    </row>
    <row r="619" spans="5:5" s="1" customFormat="1">
      <c r="E619" s="34"/>
    </row>
    <row r="620" spans="5:5" s="1" customFormat="1">
      <c r="E620" s="34"/>
    </row>
    <row r="621" spans="5:5" s="1" customFormat="1">
      <c r="E621" s="34"/>
    </row>
    <row r="622" spans="5:5" s="1" customFormat="1">
      <c r="E622" s="34"/>
    </row>
    <row r="623" spans="5:5" s="1" customFormat="1">
      <c r="E623" s="34"/>
    </row>
    <row r="624" spans="5:5" s="1" customFormat="1">
      <c r="E624" s="34"/>
    </row>
    <row r="625" spans="5:5" s="1" customFormat="1">
      <c r="E625" s="34"/>
    </row>
    <row r="626" spans="5:5" s="1" customFormat="1">
      <c r="E626" s="34"/>
    </row>
    <row r="627" spans="5:5" s="1" customFormat="1">
      <c r="E627" s="34"/>
    </row>
    <row r="628" spans="5:5" s="1" customFormat="1">
      <c r="E628" s="34"/>
    </row>
    <row r="629" spans="5:5" s="1" customFormat="1">
      <c r="E629" s="34"/>
    </row>
    <row r="630" spans="5:5" s="1" customFormat="1">
      <c r="E630" s="34"/>
    </row>
    <row r="631" spans="5:5" s="1" customFormat="1">
      <c r="E631" s="34"/>
    </row>
    <row r="632" spans="5:5" s="1" customFormat="1">
      <c r="E632" s="34"/>
    </row>
    <row r="633" spans="5:5" s="1" customFormat="1">
      <c r="E633" s="34"/>
    </row>
    <row r="634" spans="5:5" s="1" customFormat="1">
      <c r="E634" s="34"/>
    </row>
    <row r="635" spans="5:5" s="1" customFormat="1">
      <c r="E635" s="34"/>
    </row>
    <row r="636" spans="5:5" s="1" customFormat="1">
      <c r="E636" s="34"/>
    </row>
    <row r="637" spans="5:5" s="1" customFormat="1">
      <c r="E637" s="34"/>
    </row>
    <row r="638" spans="5:5" s="1" customFormat="1">
      <c r="E638" s="34"/>
    </row>
    <row r="639" spans="5:5" s="1" customFormat="1">
      <c r="E639" s="34"/>
    </row>
    <row r="640" spans="5:5" s="1" customFormat="1">
      <c r="E640" s="34"/>
    </row>
    <row r="641" spans="5:5" s="1" customFormat="1">
      <c r="E641" s="34"/>
    </row>
    <row r="642" spans="5:5" s="1" customFormat="1">
      <c r="E642" s="34"/>
    </row>
    <row r="643" spans="5:5" s="1" customFormat="1">
      <c r="E643" s="34"/>
    </row>
    <row r="644" spans="5:5" s="1" customFormat="1">
      <c r="E644" s="34"/>
    </row>
    <row r="645" spans="5:5" s="1" customFormat="1">
      <c r="E645" s="34"/>
    </row>
    <row r="646" spans="5:5" s="1" customFormat="1">
      <c r="E646" s="34"/>
    </row>
    <row r="647" spans="5:5" s="1" customFormat="1">
      <c r="E647" s="34"/>
    </row>
    <row r="648" spans="5:5" s="1" customFormat="1">
      <c r="E648" s="34"/>
    </row>
    <row r="649" spans="5:5" s="1" customFormat="1">
      <c r="E649" s="34"/>
    </row>
    <row r="650" spans="5:5" s="1" customFormat="1">
      <c r="E650" s="34"/>
    </row>
    <row r="651" spans="5:5" s="1" customFormat="1">
      <c r="E651" s="34"/>
    </row>
    <row r="652" spans="5:5" s="1" customFormat="1">
      <c r="E652" s="34"/>
    </row>
    <row r="653" spans="5:5" s="1" customFormat="1">
      <c r="E653" s="34"/>
    </row>
    <row r="654" spans="5:5" s="1" customFormat="1">
      <c r="E654" s="34"/>
    </row>
    <row r="655" spans="5:5" s="1" customFormat="1">
      <c r="E655" s="34"/>
    </row>
    <row r="656" spans="5:5" s="1" customFormat="1">
      <c r="E656" s="34"/>
    </row>
    <row r="657" spans="5:5" s="1" customFormat="1">
      <c r="E657" s="34"/>
    </row>
    <row r="658" spans="5:5" s="1" customFormat="1">
      <c r="E658" s="34"/>
    </row>
    <row r="659" spans="5:5" s="1" customFormat="1">
      <c r="E659" s="34"/>
    </row>
    <row r="660" spans="5:5" s="1" customFormat="1">
      <c r="E660" s="34"/>
    </row>
    <row r="661" spans="5:5" s="1" customFormat="1">
      <c r="E661" s="34"/>
    </row>
    <row r="662" spans="5:5" s="1" customFormat="1">
      <c r="E662" s="34"/>
    </row>
    <row r="663" spans="5:5" s="1" customFormat="1">
      <c r="E663" s="34"/>
    </row>
    <row r="664" spans="5:5" s="1" customFormat="1">
      <c r="E664" s="34"/>
    </row>
    <row r="665" spans="5:5" s="1" customFormat="1">
      <c r="E665" s="34"/>
    </row>
    <row r="666" spans="5:5" s="1" customFormat="1">
      <c r="E666" s="34"/>
    </row>
    <row r="667" spans="5:5" s="1" customFormat="1">
      <c r="E667" s="34"/>
    </row>
    <row r="668" spans="5:5" s="1" customFormat="1">
      <c r="E668" s="34"/>
    </row>
    <row r="669" spans="5:5" s="1" customFormat="1">
      <c r="E669" s="34"/>
    </row>
    <row r="670" spans="5:5" s="1" customFormat="1">
      <c r="E670" s="34"/>
    </row>
    <row r="671" spans="5:5" s="1" customFormat="1">
      <c r="E671" s="34"/>
    </row>
    <row r="672" spans="5:5" s="1" customFormat="1">
      <c r="E672" s="34"/>
    </row>
    <row r="673" spans="5:5" s="1" customFormat="1">
      <c r="E673" s="34"/>
    </row>
    <row r="674" spans="5:5" s="1" customFormat="1">
      <c r="E674" s="34"/>
    </row>
    <row r="675" spans="5:5" s="1" customFormat="1">
      <c r="E675" s="34"/>
    </row>
    <row r="676" spans="5:5" s="1" customFormat="1">
      <c r="E676" s="34"/>
    </row>
    <row r="677" spans="5:5" s="1" customFormat="1">
      <c r="E677" s="34"/>
    </row>
    <row r="678" spans="5:5" s="1" customFormat="1">
      <c r="E678" s="34"/>
    </row>
    <row r="679" spans="5:5" s="1" customFormat="1">
      <c r="E679" s="34"/>
    </row>
    <row r="680" spans="5:5" s="1" customFormat="1">
      <c r="E680" s="34"/>
    </row>
    <row r="681" spans="5:5" s="1" customFormat="1">
      <c r="E681" s="34"/>
    </row>
    <row r="682" spans="5:5" s="1" customFormat="1">
      <c r="E682" s="34"/>
    </row>
    <row r="683" spans="5:5" s="1" customFormat="1">
      <c r="E683" s="34"/>
    </row>
    <row r="684" spans="5:5" s="1" customFormat="1">
      <c r="E684" s="34"/>
    </row>
    <row r="685" spans="5:5" s="1" customFormat="1">
      <c r="E685" s="34"/>
    </row>
    <row r="686" spans="5:5" s="1" customFormat="1">
      <c r="E686" s="34"/>
    </row>
    <row r="687" spans="5:5" s="1" customFormat="1">
      <c r="E687" s="34"/>
    </row>
    <row r="688" spans="5:5" s="1" customFormat="1">
      <c r="E688" s="34"/>
    </row>
    <row r="689" spans="5:5" s="1" customFormat="1">
      <c r="E689" s="34"/>
    </row>
    <row r="690" spans="5:5" s="1" customFormat="1">
      <c r="E690" s="34"/>
    </row>
    <row r="691" spans="5:5" s="1" customFormat="1">
      <c r="E691" s="34"/>
    </row>
    <row r="692" spans="5:5" s="1" customFormat="1">
      <c r="E692" s="34"/>
    </row>
    <row r="693" spans="5:5" s="1" customFormat="1">
      <c r="E693" s="34"/>
    </row>
    <row r="694" spans="5:5" s="1" customFormat="1">
      <c r="E694" s="34"/>
    </row>
    <row r="695" spans="5:5" s="1" customFormat="1">
      <c r="E695" s="34"/>
    </row>
    <row r="696" spans="5:5" s="1" customFormat="1">
      <c r="E696" s="34"/>
    </row>
    <row r="697" spans="5:5" s="1" customFormat="1">
      <c r="E697" s="34"/>
    </row>
    <row r="698" spans="5:5" s="1" customFormat="1">
      <c r="E698" s="34"/>
    </row>
    <row r="699" spans="5:5" s="1" customFormat="1">
      <c r="E699" s="34"/>
    </row>
    <row r="700" spans="5:5" s="1" customFormat="1">
      <c r="E700" s="34"/>
    </row>
    <row r="701" spans="5:5" s="1" customFormat="1">
      <c r="E701" s="34"/>
    </row>
    <row r="702" spans="5:5" s="1" customFormat="1">
      <c r="E702" s="34"/>
    </row>
    <row r="703" spans="5:5" s="1" customFormat="1">
      <c r="E703" s="34"/>
    </row>
    <row r="704" spans="5:5" s="1" customFormat="1">
      <c r="E704" s="34"/>
    </row>
    <row r="705" spans="5:5" s="1" customFormat="1">
      <c r="E705" s="34"/>
    </row>
    <row r="706" spans="5:5" s="1" customFormat="1">
      <c r="E706" s="34"/>
    </row>
    <row r="707" spans="5:5" s="1" customFormat="1">
      <c r="E707" s="34"/>
    </row>
    <row r="708" spans="5:5" s="1" customFormat="1">
      <c r="E708" s="34"/>
    </row>
    <row r="709" spans="5:5" s="1" customFormat="1">
      <c r="E709" s="34"/>
    </row>
    <row r="710" spans="5:5" s="1" customFormat="1">
      <c r="E710" s="34"/>
    </row>
    <row r="711" spans="5:5" s="1" customFormat="1">
      <c r="E711" s="34"/>
    </row>
    <row r="712" spans="5:5" s="1" customFormat="1">
      <c r="E712" s="34"/>
    </row>
    <row r="713" spans="5:5" s="1" customFormat="1">
      <c r="E713" s="34"/>
    </row>
    <row r="714" spans="5:5" s="1" customFormat="1">
      <c r="E714" s="34"/>
    </row>
    <row r="715" spans="5:5" s="1" customFormat="1">
      <c r="E715" s="34"/>
    </row>
    <row r="716" spans="5:5" s="1" customFormat="1">
      <c r="E716" s="34"/>
    </row>
    <row r="717" spans="5:5" s="1" customFormat="1">
      <c r="E717" s="34"/>
    </row>
    <row r="718" spans="5:5" s="1" customFormat="1">
      <c r="E718" s="34"/>
    </row>
  </sheetData>
  <mergeCells count="37">
    <mergeCell ref="C33:E33"/>
    <mergeCell ref="C34:E34"/>
    <mergeCell ref="C35:E35"/>
    <mergeCell ref="C36:E36"/>
    <mergeCell ref="C37:E37"/>
    <mergeCell ref="C40:E40"/>
    <mergeCell ref="C41:E41"/>
    <mergeCell ref="C42:E42"/>
    <mergeCell ref="C43:E43"/>
    <mergeCell ref="C44:E44"/>
    <mergeCell ref="C60:E60"/>
    <mergeCell ref="C61:E61"/>
    <mergeCell ref="C52:E52"/>
    <mergeCell ref="C53:E53"/>
    <mergeCell ref="C45:E45"/>
    <mergeCell ref="C48:E48"/>
    <mergeCell ref="C49:E49"/>
    <mergeCell ref="C50:E50"/>
    <mergeCell ref="C51:E51"/>
    <mergeCell ref="C57:E57"/>
    <mergeCell ref="C58:E58"/>
    <mergeCell ref="C59:E59"/>
    <mergeCell ref="C27:E27"/>
    <mergeCell ref="C28:E28"/>
    <mergeCell ref="C29:E29"/>
    <mergeCell ref="C32:E32"/>
    <mergeCell ref="C20:E20"/>
    <mergeCell ref="C21:E21"/>
    <mergeCell ref="C26:E26"/>
    <mergeCell ref="C16:E16"/>
    <mergeCell ref="C24:E24"/>
    <mergeCell ref="C25:E25"/>
    <mergeCell ref="B2:E2"/>
    <mergeCell ref="B14:E14"/>
    <mergeCell ref="C17:E17"/>
    <mergeCell ref="C18:E18"/>
    <mergeCell ref="C19:E19"/>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B2:S43"/>
  <sheetViews>
    <sheetView showGridLines="0" zoomScale="70" zoomScaleNormal="70" workbookViewId="0">
      <selection activeCell="G13" sqref="G10:G13"/>
    </sheetView>
  </sheetViews>
  <sheetFormatPr baseColWidth="10" defaultColWidth="11.42578125" defaultRowHeight="15"/>
  <cols>
    <col min="1" max="1" width="3.7109375" style="1" customWidth="1"/>
    <col min="2" max="2" width="6.7109375" style="1" customWidth="1"/>
    <col min="3" max="3" width="11.42578125" style="1" customWidth="1"/>
    <col min="4" max="4" width="29.7109375" style="1" customWidth="1"/>
    <col min="5" max="9" width="25.28515625" style="1" customWidth="1"/>
    <col min="10" max="11" width="11.42578125" style="1"/>
    <col min="12" max="12" width="4.5703125" style="1" customWidth="1"/>
    <col min="13" max="13" width="2.42578125" style="1" hidden="1" customWidth="1"/>
    <col min="14" max="16" width="11.42578125" style="1" hidden="1" customWidth="1"/>
    <col min="17" max="17" width="11.42578125" style="1"/>
    <col min="18" max="18" width="20.7109375" style="1" customWidth="1"/>
    <col min="19" max="19" width="20.85546875" style="1" customWidth="1"/>
    <col min="20" max="20" width="11.42578125" style="1"/>
    <col min="21" max="21" width="17.5703125" style="1" customWidth="1"/>
    <col min="22" max="16384" width="11.42578125" style="1"/>
  </cols>
  <sheetData>
    <row r="2" spans="2:19" ht="15.75" thickBot="1"/>
    <row r="3" spans="2:19">
      <c r="B3" s="78"/>
      <c r="C3" s="79"/>
      <c r="D3" s="79"/>
      <c r="E3" s="79"/>
      <c r="F3" s="79"/>
      <c r="G3" s="79"/>
      <c r="H3" s="79"/>
      <c r="I3" s="80"/>
    </row>
    <row r="4" spans="2:19">
      <c r="B4" s="567" t="s">
        <v>380</v>
      </c>
      <c r="C4" s="568"/>
      <c r="D4" s="568"/>
      <c r="E4" s="569" t="s">
        <v>381</v>
      </c>
      <c r="F4" s="569"/>
      <c r="G4" s="569"/>
      <c r="H4" s="569"/>
      <c r="I4" s="570"/>
      <c r="Q4" s="571" t="s">
        <v>382</v>
      </c>
      <c r="R4" s="571"/>
    </row>
    <row r="5" spans="2:19">
      <c r="B5" s="567"/>
      <c r="C5" s="568"/>
      <c r="D5" s="568"/>
      <c r="E5" s="569"/>
      <c r="F5" s="569"/>
      <c r="G5" s="569"/>
      <c r="H5" s="569"/>
      <c r="I5" s="570"/>
      <c r="Q5" s="571"/>
      <c r="R5" s="571"/>
    </row>
    <row r="6" spans="2:19">
      <c r="B6" s="567"/>
      <c r="C6" s="568"/>
      <c r="D6" s="568"/>
      <c r="E6" s="569"/>
      <c r="F6" s="569"/>
      <c r="G6" s="569"/>
      <c r="H6" s="569"/>
      <c r="I6" s="570"/>
      <c r="Q6" s="571"/>
      <c r="R6" s="571"/>
    </row>
    <row r="7" spans="2:19" ht="15.75" thickBot="1">
      <c r="B7" s="81"/>
      <c r="I7" s="82"/>
    </row>
    <row r="8" spans="2:19" ht="62.25" customHeight="1" thickBot="1">
      <c r="B8" s="572" t="s">
        <v>327</v>
      </c>
      <c r="C8" s="573"/>
      <c r="D8" s="43" t="s">
        <v>383</v>
      </c>
      <c r="E8" s="44">
        <v>5</v>
      </c>
      <c r="F8" s="44">
        <v>10</v>
      </c>
      <c r="G8" s="44">
        <v>15</v>
      </c>
      <c r="H8" s="44">
        <v>20</v>
      </c>
      <c r="I8" s="83">
        <v>25</v>
      </c>
      <c r="K8" s="574" t="s">
        <v>384</v>
      </c>
      <c r="L8" s="575"/>
      <c r="M8" s="575"/>
      <c r="N8" s="575"/>
      <c r="O8" s="575"/>
      <c r="P8" s="576"/>
      <c r="Q8" s="577" t="s">
        <v>385</v>
      </c>
      <c r="R8" s="577"/>
      <c r="S8" s="9" t="s">
        <v>386</v>
      </c>
    </row>
    <row r="9" spans="2:19" ht="62.25" customHeight="1" thickBot="1">
      <c r="B9" s="572"/>
      <c r="C9" s="573"/>
      <c r="D9" s="43" t="s">
        <v>387</v>
      </c>
      <c r="E9" s="45">
        <v>4</v>
      </c>
      <c r="F9" s="45">
        <v>8</v>
      </c>
      <c r="G9" s="44">
        <v>12</v>
      </c>
      <c r="H9" s="44">
        <v>16</v>
      </c>
      <c r="I9" s="83">
        <v>20</v>
      </c>
      <c r="K9" s="578" t="s">
        <v>388</v>
      </c>
      <c r="L9" s="579"/>
      <c r="M9" s="579"/>
      <c r="N9" s="579"/>
      <c r="O9" s="579"/>
      <c r="P9" s="579"/>
      <c r="Q9" s="580" t="s">
        <v>389</v>
      </c>
      <c r="R9" s="581"/>
      <c r="S9" s="9" t="s">
        <v>390</v>
      </c>
    </row>
    <row r="10" spans="2:19" ht="62.25" customHeight="1" thickBot="1">
      <c r="B10" s="572"/>
      <c r="C10" s="573"/>
      <c r="D10" s="43" t="s">
        <v>391</v>
      </c>
      <c r="E10" s="45">
        <v>3</v>
      </c>
      <c r="F10" s="45">
        <v>6</v>
      </c>
      <c r="G10" s="45">
        <v>9</v>
      </c>
      <c r="H10" s="44">
        <v>12</v>
      </c>
      <c r="I10" s="83">
        <v>15</v>
      </c>
      <c r="K10" s="582" t="s">
        <v>351</v>
      </c>
      <c r="L10" s="583"/>
      <c r="M10" s="583"/>
      <c r="N10" s="583"/>
      <c r="O10" s="583"/>
      <c r="P10" s="583"/>
      <c r="Q10" s="577" t="s">
        <v>392</v>
      </c>
      <c r="R10" s="577"/>
      <c r="S10" s="9" t="s">
        <v>393</v>
      </c>
    </row>
    <row r="11" spans="2:19" ht="62.25" customHeight="1">
      <c r="B11" s="572"/>
      <c r="C11" s="573"/>
      <c r="D11" s="43" t="s">
        <v>394</v>
      </c>
      <c r="E11" s="46">
        <v>2</v>
      </c>
      <c r="F11" s="45">
        <v>4</v>
      </c>
      <c r="G11" s="45">
        <v>6</v>
      </c>
      <c r="H11" s="44">
        <v>8</v>
      </c>
      <c r="I11" s="83">
        <v>10</v>
      </c>
      <c r="K11" s="584" t="s">
        <v>395</v>
      </c>
      <c r="L11" s="585"/>
      <c r="M11" s="585"/>
      <c r="N11" s="585"/>
      <c r="O11" s="585"/>
      <c r="P11" s="585"/>
      <c r="Q11" s="577" t="s">
        <v>324</v>
      </c>
      <c r="R11" s="586"/>
      <c r="S11" s="9" t="s">
        <v>324</v>
      </c>
    </row>
    <row r="12" spans="2:19" ht="62.25" customHeight="1">
      <c r="B12" s="572"/>
      <c r="C12" s="573"/>
      <c r="D12" s="43" t="s">
        <v>396</v>
      </c>
      <c r="E12" s="46">
        <v>1</v>
      </c>
      <c r="F12" s="46">
        <v>2</v>
      </c>
      <c r="G12" s="45">
        <v>3</v>
      </c>
      <c r="H12" s="44">
        <v>4</v>
      </c>
      <c r="I12" s="83">
        <v>5</v>
      </c>
    </row>
    <row r="13" spans="2:19" ht="62.25" customHeight="1" thickBot="1">
      <c r="B13" s="84"/>
      <c r="C13" s="565" t="s">
        <v>397</v>
      </c>
      <c r="D13" s="566"/>
      <c r="E13" s="85" t="s">
        <v>398</v>
      </c>
      <c r="F13" s="85" t="s">
        <v>399</v>
      </c>
      <c r="G13" s="85" t="s">
        <v>400</v>
      </c>
      <c r="H13" s="85" t="s">
        <v>401</v>
      </c>
      <c r="I13" s="86" t="s">
        <v>402</v>
      </c>
    </row>
    <row r="17" spans="4:6">
      <c r="D17" s="9"/>
      <c r="E17" s="9"/>
      <c r="F17" s="9"/>
    </row>
    <row r="18" spans="4:6" ht="15.75">
      <c r="D18" s="14" t="s">
        <v>403</v>
      </c>
      <c r="E18" s="87" t="s">
        <v>395</v>
      </c>
      <c r="F18" s="87">
        <v>1</v>
      </c>
    </row>
    <row r="19" spans="4:6">
      <c r="D19" s="14" t="s">
        <v>404</v>
      </c>
      <c r="E19" s="14" t="s">
        <v>395</v>
      </c>
      <c r="F19" s="14">
        <v>2</v>
      </c>
    </row>
    <row r="20" spans="4:6">
      <c r="D20" s="14" t="s">
        <v>405</v>
      </c>
      <c r="E20" s="14" t="s">
        <v>351</v>
      </c>
      <c r="F20" s="14">
        <v>2</v>
      </c>
    </row>
    <row r="21" spans="4:6">
      <c r="D21" s="14" t="s">
        <v>406</v>
      </c>
      <c r="E21" s="14" t="s">
        <v>407</v>
      </c>
      <c r="F21" s="14">
        <v>3</v>
      </c>
    </row>
    <row r="22" spans="4:6">
      <c r="D22" s="14" t="s">
        <v>408</v>
      </c>
      <c r="E22" s="14" t="s">
        <v>384</v>
      </c>
      <c r="F22" s="14">
        <v>4</v>
      </c>
    </row>
    <row r="23" spans="4:6">
      <c r="D23" s="14" t="s">
        <v>409</v>
      </c>
      <c r="E23" s="14" t="s">
        <v>395</v>
      </c>
      <c r="F23" s="14">
        <v>1</v>
      </c>
    </row>
    <row r="24" spans="4:6">
      <c r="D24" s="14" t="s">
        <v>410</v>
      </c>
      <c r="E24" s="14" t="s">
        <v>351</v>
      </c>
      <c r="F24" s="14">
        <v>2</v>
      </c>
    </row>
    <row r="25" spans="4:6">
      <c r="D25" s="14" t="s">
        <v>411</v>
      </c>
      <c r="E25" s="14" t="s">
        <v>351</v>
      </c>
      <c r="F25" s="14">
        <v>2</v>
      </c>
    </row>
    <row r="26" spans="4:6">
      <c r="D26" s="14" t="s">
        <v>412</v>
      </c>
      <c r="E26" s="14" t="s">
        <v>388</v>
      </c>
      <c r="F26" s="14">
        <v>3</v>
      </c>
    </row>
    <row r="27" spans="4:6">
      <c r="D27" s="14" t="s">
        <v>413</v>
      </c>
      <c r="E27" s="14" t="s">
        <v>384</v>
      </c>
      <c r="F27" s="14">
        <v>4</v>
      </c>
    </row>
    <row r="28" spans="4:6">
      <c r="D28" s="14" t="s">
        <v>414</v>
      </c>
      <c r="E28" s="14" t="s">
        <v>351</v>
      </c>
      <c r="F28" s="14">
        <v>2</v>
      </c>
    </row>
    <row r="29" spans="4:6">
      <c r="D29" s="14" t="s">
        <v>415</v>
      </c>
      <c r="E29" s="14" t="s">
        <v>351</v>
      </c>
      <c r="F29" s="14">
        <v>2</v>
      </c>
    </row>
    <row r="30" spans="4:6">
      <c r="D30" s="14" t="s">
        <v>416</v>
      </c>
      <c r="E30" s="14" t="s">
        <v>351</v>
      </c>
      <c r="F30" s="14">
        <v>2</v>
      </c>
    </row>
    <row r="31" spans="4:6">
      <c r="D31" s="14" t="s">
        <v>417</v>
      </c>
      <c r="E31" s="14" t="s">
        <v>388</v>
      </c>
      <c r="F31" s="14">
        <v>3</v>
      </c>
    </row>
    <row r="32" spans="4:6">
      <c r="D32" s="14" t="s">
        <v>418</v>
      </c>
      <c r="E32" s="14" t="s">
        <v>384</v>
      </c>
      <c r="F32" s="14">
        <v>4</v>
      </c>
    </row>
    <row r="33" spans="4:6">
      <c r="D33" s="14" t="s">
        <v>419</v>
      </c>
      <c r="E33" s="14" t="s">
        <v>351</v>
      </c>
      <c r="F33" s="14">
        <v>2</v>
      </c>
    </row>
    <row r="34" spans="4:6">
      <c r="D34" s="14" t="s">
        <v>420</v>
      </c>
      <c r="E34" s="14" t="s">
        <v>351</v>
      </c>
      <c r="F34" s="14">
        <v>2</v>
      </c>
    </row>
    <row r="35" spans="4:6">
      <c r="D35" s="14" t="s">
        <v>421</v>
      </c>
      <c r="E35" s="14" t="s">
        <v>388</v>
      </c>
      <c r="F35" s="14">
        <v>3</v>
      </c>
    </row>
    <row r="36" spans="4:6">
      <c r="D36" s="14" t="s">
        <v>422</v>
      </c>
      <c r="E36" s="14" t="s">
        <v>388</v>
      </c>
      <c r="F36" s="14">
        <v>3</v>
      </c>
    </row>
    <row r="37" spans="4:6">
      <c r="D37" s="14" t="s">
        <v>423</v>
      </c>
      <c r="E37" s="14" t="s">
        <v>384</v>
      </c>
      <c r="F37" s="14">
        <v>4</v>
      </c>
    </row>
    <row r="38" spans="4:6">
      <c r="D38" s="14" t="s">
        <v>424</v>
      </c>
      <c r="E38" s="14" t="s">
        <v>388</v>
      </c>
      <c r="F38" s="14">
        <v>3</v>
      </c>
    </row>
    <row r="39" spans="4:6">
      <c r="D39" s="14" t="s">
        <v>425</v>
      </c>
      <c r="E39" s="14" t="s">
        <v>388</v>
      </c>
      <c r="F39" s="14">
        <v>3</v>
      </c>
    </row>
    <row r="40" spans="4:6">
      <c r="D40" s="14" t="s">
        <v>426</v>
      </c>
      <c r="E40" s="14" t="s">
        <v>388</v>
      </c>
      <c r="F40" s="14">
        <v>3</v>
      </c>
    </row>
    <row r="41" spans="4:6">
      <c r="D41" s="14" t="s">
        <v>427</v>
      </c>
      <c r="E41" s="14" t="s">
        <v>388</v>
      </c>
      <c r="F41" s="14">
        <v>3</v>
      </c>
    </row>
    <row r="42" spans="4:6">
      <c r="D42" s="14" t="s">
        <v>428</v>
      </c>
      <c r="E42" s="14" t="s">
        <v>384</v>
      </c>
      <c r="F42" s="14">
        <v>4</v>
      </c>
    </row>
    <row r="43" spans="4:6">
      <c r="D43" s="9"/>
      <c r="E43" s="9"/>
      <c r="F43" s="9"/>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8"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pageSetUpPr fitToPage="1"/>
  </sheetPr>
  <dimension ref="A1:JK78"/>
  <sheetViews>
    <sheetView showGridLines="0" topLeftCell="G23" zoomScale="80" zoomScaleNormal="80" workbookViewId="0">
      <selection activeCell="M39" sqref="M39:M48"/>
    </sheetView>
  </sheetViews>
  <sheetFormatPr baseColWidth="10" defaultColWidth="11.42578125" defaultRowHeight="15"/>
  <cols>
    <col min="1" max="1" width="18.42578125" style="4" customWidth="1"/>
    <col min="2" max="2" width="35.85546875" style="4" customWidth="1"/>
    <col min="3" max="3" width="40.28515625" customWidth="1"/>
    <col min="4" max="4" width="16.85546875" style="75" customWidth="1"/>
    <col min="5" max="5" width="18.5703125" style="19" customWidth="1"/>
    <col min="6" max="6" width="18.28515625" style="19" bestFit="1" customWidth="1"/>
    <col min="7" max="7" width="18.28515625" bestFit="1" customWidth="1"/>
    <col min="8" max="8" width="32.7109375" style="4" customWidth="1"/>
    <col min="9" max="9" width="16.5703125" customWidth="1"/>
    <col min="10" max="10" width="14.28515625" customWidth="1"/>
    <col min="11" max="11" width="17.7109375" customWidth="1"/>
    <col min="12" max="12" width="17.5703125" customWidth="1"/>
    <col min="13" max="13" width="48.28515625" style="4" customWidth="1"/>
    <col min="14" max="169" width="11.42578125" style="1"/>
  </cols>
  <sheetData>
    <row r="1" spans="1:271" s="11" customFormat="1" ht="16.5" customHeight="1">
      <c r="A1" s="247"/>
      <c r="B1" s="247"/>
      <c r="C1" s="609"/>
      <c r="D1" s="609"/>
      <c r="E1" s="609"/>
      <c r="F1" s="609"/>
      <c r="G1" s="609"/>
      <c r="H1" s="609"/>
      <c r="I1" s="609"/>
      <c r="J1" s="609"/>
      <c r="K1" s="609"/>
      <c r="L1" s="610"/>
      <c r="M1" s="611"/>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c r="IW1" s="10"/>
      <c r="IX1" s="10"/>
      <c r="IY1" s="10"/>
      <c r="IZ1" s="10"/>
      <c r="JA1" s="10"/>
      <c r="JB1" s="10"/>
      <c r="JC1" s="10"/>
      <c r="JD1" s="10"/>
      <c r="JE1" s="10"/>
      <c r="JF1" s="10"/>
      <c r="JG1" s="10"/>
      <c r="JH1" s="10"/>
      <c r="JI1" s="10"/>
      <c r="JJ1" s="10"/>
      <c r="JK1" s="10"/>
    </row>
    <row r="2" spans="1:271" s="11" customFormat="1" ht="49.5" customHeight="1">
      <c r="A2" s="247"/>
      <c r="B2" s="247"/>
      <c r="C2" s="609"/>
      <c r="D2" s="609"/>
      <c r="E2" s="609"/>
      <c r="F2" s="609"/>
      <c r="G2" s="609"/>
      <c r="H2" s="609"/>
      <c r="I2" s="609"/>
      <c r="J2" s="609"/>
      <c r="K2" s="609"/>
      <c r="L2" s="610"/>
      <c r="M2" s="611"/>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c r="JC2" s="10"/>
      <c r="JD2" s="10"/>
      <c r="JE2" s="10"/>
      <c r="JF2" s="10"/>
      <c r="JG2" s="10"/>
      <c r="JH2" s="10"/>
      <c r="JI2" s="10"/>
      <c r="JJ2" s="10"/>
      <c r="JK2" s="10"/>
    </row>
    <row r="3" spans="1:271" s="11" customFormat="1" ht="40.9" customHeight="1">
      <c r="A3" s="438" t="s">
        <v>236</v>
      </c>
      <c r="B3" s="438"/>
      <c r="C3" s="541" t="s">
        <v>4</v>
      </c>
      <c r="D3" s="541"/>
      <c r="E3" s="541"/>
      <c r="F3" s="541"/>
      <c r="G3" s="541"/>
      <c r="H3" s="541"/>
      <c r="I3" s="541"/>
      <c r="J3" s="541"/>
      <c r="K3" s="541"/>
      <c r="L3" s="541"/>
      <c r="M3" s="541"/>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c r="JE3" s="10"/>
      <c r="JF3" s="10"/>
      <c r="JG3" s="10"/>
      <c r="JH3" s="10"/>
      <c r="JI3" s="10"/>
      <c r="JJ3" s="10"/>
      <c r="JK3" s="10"/>
    </row>
    <row r="4" spans="1:271" s="11" customFormat="1" ht="40.9" customHeight="1">
      <c r="A4" s="438" t="s">
        <v>237</v>
      </c>
      <c r="B4" s="438"/>
      <c r="C4" s="540" t="s">
        <v>429</v>
      </c>
      <c r="D4" s="540"/>
      <c r="E4" s="540"/>
      <c r="F4" s="540"/>
      <c r="G4" s="540"/>
      <c r="H4" s="540"/>
      <c r="I4" s="540"/>
      <c r="J4" s="540"/>
      <c r="K4" s="540"/>
      <c r="L4" s="540"/>
      <c r="M4" s="54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c r="IZ4" s="10"/>
      <c r="JA4" s="10"/>
      <c r="JB4" s="10"/>
      <c r="JC4" s="10"/>
      <c r="JD4" s="10"/>
      <c r="JE4" s="10"/>
      <c r="JF4" s="10"/>
      <c r="JG4" s="10"/>
      <c r="JH4" s="10"/>
      <c r="JI4" s="10"/>
      <c r="JJ4" s="10"/>
      <c r="JK4" s="10"/>
    </row>
    <row r="5" spans="1:271" s="11" customFormat="1" ht="40.9" customHeight="1" thickBot="1">
      <c r="A5" s="438" t="s">
        <v>238</v>
      </c>
      <c r="B5" s="438"/>
      <c r="C5" s="449" t="s">
        <v>239</v>
      </c>
      <c r="D5" s="593"/>
      <c r="E5" s="593"/>
      <c r="F5" s="593"/>
      <c r="G5" s="593"/>
      <c r="H5" s="593"/>
      <c r="I5" s="593"/>
      <c r="J5" s="593"/>
      <c r="K5" s="593"/>
      <c r="L5" s="593"/>
      <c r="M5" s="594"/>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c r="JF5" s="10"/>
      <c r="JG5" s="10"/>
      <c r="JH5" s="10"/>
      <c r="JI5" s="10"/>
      <c r="JJ5" s="10"/>
      <c r="JK5" s="10"/>
    </row>
    <row r="6" spans="1:271" s="15" customFormat="1" ht="40.5" customHeight="1" thickTop="1" thickBot="1">
      <c r="A6" s="588" t="s">
        <v>430</v>
      </c>
      <c r="B6" s="589"/>
      <c r="C6" s="590"/>
      <c r="D6" s="591" t="s">
        <v>431</v>
      </c>
      <c r="E6" s="591"/>
      <c r="F6" s="591"/>
      <c r="G6" s="592" t="s">
        <v>432</v>
      </c>
      <c r="H6" s="623" t="s">
        <v>433</v>
      </c>
      <c r="I6" s="625" t="s">
        <v>434</v>
      </c>
      <c r="J6" s="626"/>
      <c r="K6" s="625" t="s">
        <v>435</v>
      </c>
      <c r="L6" s="626"/>
      <c r="M6" s="587" t="s">
        <v>436</v>
      </c>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row>
    <row r="7" spans="1:271" s="16" customFormat="1" ht="108" customHeight="1" thickTop="1" thickBot="1">
      <c r="A7" s="27" t="s">
        <v>40</v>
      </c>
      <c r="B7" s="27" t="s">
        <v>178</v>
      </c>
      <c r="C7" s="27" t="s">
        <v>180</v>
      </c>
      <c r="D7" s="20" t="s">
        <v>190</v>
      </c>
      <c r="E7" s="20" t="s">
        <v>437</v>
      </c>
      <c r="F7" s="20" t="s">
        <v>438</v>
      </c>
      <c r="G7" s="592"/>
      <c r="H7" s="624"/>
      <c r="I7" s="21" t="s">
        <v>439</v>
      </c>
      <c r="J7" s="21" t="s">
        <v>440</v>
      </c>
      <c r="K7" s="21" t="s">
        <v>441</v>
      </c>
      <c r="L7" s="21" t="s">
        <v>442</v>
      </c>
      <c r="M7" s="587"/>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c r="ED7" s="24"/>
      <c r="EE7" s="24"/>
      <c r="EF7" s="24"/>
      <c r="EG7" s="24"/>
      <c r="EH7" s="24"/>
      <c r="EI7" s="24"/>
      <c r="EJ7" s="24"/>
      <c r="EK7" s="24"/>
      <c r="EL7" s="24"/>
      <c r="EM7" s="24"/>
      <c r="EN7" s="24"/>
      <c r="EO7" s="24"/>
      <c r="EP7" s="24"/>
      <c r="EQ7" s="24"/>
      <c r="ER7" s="24"/>
      <c r="ES7" s="24"/>
      <c r="ET7" s="24"/>
      <c r="EU7" s="24"/>
      <c r="EV7" s="24"/>
      <c r="EW7" s="24"/>
      <c r="EX7" s="24"/>
      <c r="EY7" s="24"/>
      <c r="EZ7" s="24"/>
      <c r="FA7" s="24"/>
      <c r="FB7" s="24"/>
      <c r="FC7" s="24"/>
      <c r="FD7" s="24"/>
      <c r="FE7" s="24"/>
      <c r="FF7" s="24"/>
      <c r="FG7" s="24"/>
      <c r="FH7" s="24"/>
      <c r="FI7" s="24"/>
      <c r="FJ7" s="24"/>
      <c r="FK7" s="24"/>
      <c r="FL7" s="24"/>
      <c r="FM7" s="24"/>
    </row>
    <row r="8" spans="1:271" s="17" customFormat="1" ht="21.75" customHeight="1" thickTop="1" thickBot="1">
      <c r="A8" s="612"/>
      <c r="B8" s="613"/>
      <c r="C8" s="613"/>
      <c r="D8" s="613"/>
      <c r="E8" s="613"/>
      <c r="F8" s="613"/>
      <c r="G8" s="613"/>
      <c r="H8" s="298"/>
      <c r="I8" s="22"/>
      <c r="J8" s="22"/>
      <c r="K8" s="22"/>
      <c r="L8" s="22"/>
      <c r="M8" s="298"/>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row>
    <row r="9" spans="1:271" s="18" customFormat="1" ht="15" customHeight="1">
      <c r="A9" s="614">
        <f>'7- Mapa Final'!A10</f>
        <v>1</v>
      </c>
      <c r="B9" s="606" t="str">
        <f>'7- Mapa Final'!B10</f>
        <v xml:space="preserve">Incumplimiento de los requisitos legales y otros requisitos del SG-SST </v>
      </c>
      <c r="C9" s="606" t="str">
        <f>'7- Mapa Final'!C10</f>
        <v>No implementar dentro de los tiempos legales los requisitos legales y otros requisitos aplicables al SG-SST</v>
      </c>
      <c r="D9" s="607" t="str">
        <f>'7- Mapa Final'!J10</f>
        <v>Muy Baja - 1</v>
      </c>
      <c r="E9" s="608" t="str">
        <f>'7- Mapa Final'!K10</f>
        <v>Menor - 2</v>
      </c>
      <c r="F9" s="618" t="str">
        <f>'7- Mapa Final'!M10</f>
        <v>Bajo - 2</v>
      </c>
      <c r="G9" s="459" t="s">
        <v>324</v>
      </c>
      <c r="H9" s="619" t="s">
        <v>446</v>
      </c>
      <c r="I9" s="621" t="s">
        <v>447</v>
      </c>
      <c r="J9" s="621" t="s">
        <v>447</v>
      </c>
      <c r="K9" s="615">
        <v>45658</v>
      </c>
      <c r="L9" s="615">
        <v>45747</v>
      </c>
      <c r="M9" s="617" t="s">
        <v>489</v>
      </c>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row>
    <row r="10" spans="1:271" s="18" customFormat="1" ht="13.5" customHeight="1">
      <c r="A10" s="595"/>
      <c r="B10" s="596"/>
      <c r="C10" s="596"/>
      <c r="D10" s="598"/>
      <c r="E10" s="600"/>
      <c r="F10" s="603"/>
      <c r="G10" s="460"/>
      <c r="H10" s="604"/>
      <c r="I10" s="605"/>
      <c r="J10" s="605"/>
      <c r="K10" s="616"/>
      <c r="L10" s="616"/>
      <c r="M10" s="602"/>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row>
    <row r="11" spans="1:271" s="18" customFormat="1" ht="13.5" customHeight="1">
      <c r="A11" s="595"/>
      <c r="B11" s="596"/>
      <c r="C11" s="596"/>
      <c r="D11" s="598"/>
      <c r="E11" s="600"/>
      <c r="F11" s="603"/>
      <c r="G11" s="460"/>
      <c r="H11" s="604"/>
      <c r="I11" s="605"/>
      <c r="J11" s="605"/>
      <c r="K11" s="616"/>
      <c r="L11" s="616"/>
      <c r="M11" s="602"/>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c r="ET11" s="26"/>
      <c r="EU11" s="26"/>
      <c r="EV11" s="26"/>
      <c r="EW11" s="26"/>
      <c r="EX11" s="26"/>
      <c r="EY11" s="26"/>
      <c r="EZ11" s="26"/>
      <c r="FA11" s="26"/>
      <c r="FB11" s="26"/>
      <c r="FC11" s="26"/>
      <c r="FD11" s="26"/>
      <c r="FE11" s="26"/>
      <c r="FF11" s="26"/>
      <c r="FG11" s="26"/>
      <c r="FH11" s="26"/>
      <c r="FI11" s="26"/>
      <c r="FJ11" s="26"/>
      <c r="FK11" s="26"/>
      <c r="FL11" s="26"/>
      <c r="FM11" s="26"/>
    </row>
    <row r="12" spans="1:271" s="18" customFormat="1" ht="13.5" customHeight="1">
      <c r="A12" s="595"/>
      <c r="B12" s="596"/>
      <c r="C12" s="596"/>
      <c r="D12" s="598"/>
      <c r="E12" s="600"/>
      <c r="F12" s="603"/>
      <c r="G12" s="460"/>
      <c r="H12" s="604"/>
      <c r="I12" s="605"/>
      <c r="J12" s="605"/>
      <c r="K12" s="616"/>
      <c r="L12" s="616"/>
      <c r="M12" s="602"/>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c r="FJ12" s="26"/>
      <c r="FK12" s="26"/>
      <c r="FL12" s="26"/>
      <c r="FM12" s="26"/>
    </row>
    <row r="13" spans="1:271" s="18" customFormat="1" ht="13.5" customHeight="1">
      <c r="A13" s="595"/>
      <c r="B13" s="596"/>
      <c r="C13" s="596"/>
      <c r="D13" s="598"/>
      <c r="E13" s="600"/>
      <c r="F13" s="603"/>
      <c r="G13" s="460"/>
      <c r="H13" s="604"/>
      <c r="I13" s="605"/>
      <c r="J13" s="605"/>
      <c r="K13" s="616"/>
      <c r="L13" s="616"/>
      <c r="M13" s="602"/>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c r="FJ13" s="26"/>
      <c r="FK13" s="26"/>
      <c r="FL13" s="26"/>
      <c r="FM13" s="26"/>
    </row>
    <row r="14" spans="1:271" s="18" customFormat="1" ht="13.5" customHeight="1">
      <c r="A14" s="595"/>
      <c r="B14" s="596"/>
      <c r="C14" s="596"/>
      <c r="D14" s="598"/>
      <c r="E14" s="600"/>
      <c r="F14" s="603"/>
      <c r="G14" s="460"/>
      <c r="H14" s="604"/>
      <c r="I14" s="605"/>
      <c r="J14" s="605"/>
      <c r="K14" s="616"/>
      <c r="L14" s="616"/>
      <c r="M14" s="602"/>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26"/>
      <c r="DX14" s="26"/>
      <c r="DY14" s="26"/>
      <c r="DZ14" s="26"/>
      <c r="EA14" s="26"/>
      <c r="EB14" s="26"/>
      <c r="EC14" s="26"/>
      <c r="ED14" s="26"/>
      <c r="EE14" s="26"/>
      <c r="EF14" s="26"/>
      <c r="EG14" s="26"/>
      <c r="EH14" s="26"/>
      <c r="EI14" s="26"/>
      <c r="EJ14" s="26"/>
      <c r="EK14" s="26"/>
      <c r="EL14" s="26"/>
      <c r="EM14" s="26"/>
      <c r="EN14" s="26"/>
      <c r="EO14" s="26"/>
      <c r="EP14" s="26"/>
      <c r="EQ14" s="26"/>
      <c r="ER14" s="26"/>
      <c r="ES14" s="26"/>
      <c r="ET14" s="26"/>
      <c r="EU14" s="26"/>
      <c r="EV14" s="26"/>
      <c r="EW14" s="26"/>
      <c r="EX14" s="26"/>
      <c r="EY14" s="26"/>
      <c r="EZ14" s="26"/>
      <c r="FA14" s="26"/>
      <c r="FB14" s="26"/>
      <c r="FC14" s="26"/>
      <c r="FD14" s="26"/>
      <c r="FE14" s="26"/>
      <c r="FF14" s="26"/>
      <c r="FG14" s="26"/>
      <c r="FH14" s="26"/>
      <c r="FI14" s="26"/>
      <c r="FJ14" s="26"/>
      <c r="FK14" s="26"/>
      <c r="FL14" s="26"/>
      <c r="FM14" s="26"/>
    </row>
    <row r="15" spans="1:271" s="18" customFormat="1" ht="13.5" customHeight="1">
      <c r="A15" s="595"/>
      <c r="B15" s="596"/>
      <c r="C15" s="596"/>
      <c r="D15" s="598"/>
      <c r="E15" s="600"/>
      <c r="F15" s="603"/>
      <c r="G15" s="460"/>
      <c r="H15" s="604"/>
      <c r="I15" s="605"/>
      <c r="J15" s="605"/>
      <c r="K15" s="616"/>
      <c r="L15" s="616"/>
      <c r="M15" s="602"/>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6"/>
      <c r="FG15" s="26"/>
      <c r="FH15" s="26"/>
      <c r="FI15" s="26"/>
      <c r="FJ15" s="26"/>
      <c r="FK15" s="26"/>
      <c r="FL15" s="26"/>
      <c r="FM15" s="26"/>
    </row>
    <row r="16" spans="1:271" s="18" customFormat="1" ht="13.5" customHeight="1">
      <c r="A16" s="595"/>
      <c r="B16" s="596"/>
      <c r="C16" s="596"/>
      <c r="D16" s="598"/>
      <c r="E16" s="600"/>
      <c r="F16" s="603"/>
      <c r="G16" s="460"/>
      <c r="H16" s="604"/>
      <c r="I16" s="605"/>
      <c r="J16" s="605"/>
      <c r="K16" s="616"/>
      <c r="L16" s="616"/>
      <c r="M16" s="602"/>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row>
    <row r="17" spans="1:169" s="18" customFormat="1" ht="13.5" customHeight="1">
      <c r="A17" s="595"/>
      <c r="B17" s="596"/>
      <c r="C17" s="596"/>
      <c r="D17" s="598"/>
      <c r="E17" s="600"/>
      <c r="F17" s="603"/>
      <c r="G17" s="460"/>
      <c r="H17" s="604"/>
      <c r="I17" s="605"/>
      <c r="J17" s="605"/>
      <c r="K17" s="616"/>
      <c r="L17" s="616"/>
      <c r="M17" s="602"/>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row>
    <row r="18" spans="1:169" s="18" customFormat="1" ht="21.75" customHeight="1">
      <c r="A18" s="595"/>
      <c r="B18" s="596"/>
      <c r="C18" s="596"/>
      <c r="D18" s="598"/>
      <c r="E18" s="600"/>
      <c r="F18" s="603"/>
      <c r="G18" s="474"/>
      <c r="H18" s="620"/>
      <c r="I18" s="622"/>
      <c r="J18" s="622"/>
      <c r="K18" s="616"/>
      <c r="L18" s="616"/>
      <c r="M18" s="602"/>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26"/>
      <c r="DV18" s="26"/>
      <c r="DW18" s="26"/>
      <c r="DX18" s="26"/>
      <c r="DY18" s="26"/>
      <c r="DZ18" s="26"/>
      <c r="EA18" s="26"/>
      <c r="EB18" s="26"/>
      <c r="EC18" s="26"/>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row>
    <row r="19" spans="1:169" s="18" customFormat="1" ht="12.75" customHeight="1">
      <c r="A19" s="595">
        <f>'7- Mapa Final'!A20</f>
        <v>2</v>
      </c>
      <c r="B19" s="596" t="str">
        <f>'7- Mapa Final'!B20</f>
        <v xml:space="preserve">Aumento de Accidentes de trabajo y enfermedades laborales o salud pública </v>
      </c>
      <c r="C19" s="596" t="str">
        <f>'7- Mapa Final'!C20</f>
        <v>Aumento de accidentes de trabajo y enfermedades laborales debido a la ejecución de actividades deportivas, presencia de actos y condiciones inseguras en la sedes. 
Afectación a la salud de la población judicial y ambiental de la entidad  debido al contagio  por virus y/o pandemias</v>
      </c>
      <c r="D19" s="597" t="str">
        <f>'7- Mapa Final'!J20</f>
        <v>Muy Baja - 1</v>
      </c>
      <c r="E19" s="599" t="str">
        <f>'7- Mapa Final'!K20</f>
        <v>Moderado - 3</v>
      </c>
      <c r="F19" s="603" t="str">
        <f>'7- Mapa Final'!M20</f>
        <v>Moderado - 3</v>
      </c>
      <c r="G19" s="460" t="s">
        <v>324</v>
      </c>
      <c r="H19" s="604" t="s">
        <v>448</v>
      </c>
      <c r="I19" s="605" t="s">
        <v>447</v>
      </c>
      <c r="J19" s="605" t="s">
        <v>447</v>
      </c>
      <c r="K19" s="601">
        <v>45658</v>
      </c>
      <c r="L19" s="601">
        <v>45747</v>
      </c>
      <c r="M19" s="602" t="s">
        <v>491</v>
      </c>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row>
    <row r="20" spans="1:169" s="18" customFormat="1" ht="12.75" customHeight="1">
      <c r="A20" s="595"/>
      <c r="B20" s="596"/>
      <c r="C20" s="596"/>
      <c r="D20" s="598"/>
      <c r="E20" s="600"/>
      <c r="F20" s="603"/>
      <c r="G20" s="460"/>
      <c r="H20" s="604"/>
      <c r="I20" s="605"/>
      <c r="J20" s="605"/>
      <c r="K20" s="601"/>
      <c r="L20" s="601"/>
      <c r="M20" s="602"/>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row>
    <row r="21" spans="1:169" s="18" customFormat="1" ht="12.75" customHeight="1">
      <c r="A21" s="595"/>
      <c r="B21" s="596"/>
      <c r="C21" s="596"/>
      <c r="D21" s="598"/>
      <c r="E21" s="600"/>
      <c r="F21" s="603"/>
      <c r="G21" s="460"/>
      <c r="H21" s="604"/>
      <c r="I21" s="605"/>
      <c r="J21" s="605"/>
      <c r="K21" s="601"/>
      <c r="L21" s="601"/>
      <c r="M21" s="602"/>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6"/>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row>
    <row r="22" spans="1:169" s="18" customFormat="1" ht="12.75" customHeight="1">
      <c r="A22" s="595"/>
      <c r="B22" s="596"/>
      <c r="C22" s="596"/>
      <c r="D22" s="598"/>
      <c r="E22" s="600"/>
      <c r="F22" s="603"/>
      <c r="G22" s="460"/>
      <c r="H22" s="604"/>
      <c r="I22" s="605"/>
      <c r="J22" s="605"/>
      <c r="K22" s="601"/>
      <c r="L22" s="601"/>
      <c r="M22" s="602"/>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c r="DP22" s="26"/>
      <c r="DQ22" s="26"/>
      <c r="DR22" s="26"/>
      <c r="DS22" s="26"/>
      <c r="DT22" s="26"/>
      <c r="DU22" s="26"/>
      <c r="DV22" s="26"/>
      <c r="DW22" s="26"/>
      <c r="DX22" s="26"/>
      <c r="DY22" s="26"/>
      <c r="DZ22" s="26"/>
      <c r="EA22" s="26"/>
      <c r="EB22" s="26"/>
      <c r="EC22" s="26"/>
      <c r="ED22" s="26"/>
      <c r="EE22" s="26"/>
      <c r="EF22" s="26"/>
      <c r="EG22" s="26"/>
      <c r="EH22" s="26"/>
      <c r="EI22" s="26"/>
      <c r="EJ22" s="26"/>
      <c r="EK22" s="26"/>
      <c r="EL22" s="26"/>
      <c r="EM22" s="26"/>
      <c r="EN22" s="26"/>
      <c r="EO22" s="26"/>
      <c r="EP22" s="26"/>
      <c r="EQ22" s="26"/>
      <c r="ER22" s="26"/>
      <c r="ES22" s="26"/>
      <c r="ET22" s="26"/>
      <c r="EU22" s="26"/>
      <c r="EV22" s="26"/>
      <c r="EW22" s="26"/>
      <c r="EX22" s="26"/>
      <c r="EY22" s="26"/>
      <c r="EZ22" s="26"/>
      <c r="FA22" s="26"/>
      <c r="FB22" s="26"/>
      <c r="FC22" s="26"/>
      <c r="FD22" s="26"/>
      <c r="FE22" s="26"/>
      <c r="FF22" s="26"/>
      <c r="FG22" s="26"/>
      <c r="FH22" s="26"/>
      <c r="FI22" s="26"/>
      <c r="FJ22" s="26"/>
      <c r="FK22" s="26"/>
      <c r="FL22" s="26"/>
      <c r="FM22" s="26"/>
    </row>
    <row r="23" spans="1:169" s="18" customFormat="1" ht="13.5" customHeight="1">
      <c r="A23" s="595"/>
      <c r="B23" s="596"/>
      <c r="C23" s="596"/>
      <c r="D23" s="598"/>
      <c r="E23" s="600"/>
      <c r="F23" s="603"/>
      <c r="G23" s="460"/>
      <c r="H23" s="604"/>
      <c r="I23" s="605"/>
      <c r="J23" s="605"/>
      <c r="K23" s="601"/>
      <c r="L23" s="601"/>
      <c r="M23" s="602"/>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c r="ED23" s="26"/>
      <c r="EE23" s="26"/>
      <c r="EF23" s="26"/>
      <c r="EG23" s="26"/>
      <c r="EH23" s="26"/>
      <c r="EI23" s="26"/>
      <c r="EJ23" s="26"/>
      <c r="EK23" s="26"/>
      <c r="EL23" s="26"/>
      <c r="EM23" s="26"/>
      <c r="EN23" s="26"/>
      <c r="EO23" s="26"/>
      <c r="EP23" s="26"/>
      <c r="EQ23" s="26"/>
      <c r="ER23" s="26"/>
      <c r="ES23" s="26"/>
      <c r="ET23" s="26"/>
      <c r="EU23" s="26"/>
      <c r="EV23" s="26"/>
      <c r="EW23" s="26"/>
      <c r="EX23" s="26"/>
      <c r="EY23" s="26"/>
      <c r="EZ23" s="26"/>
      <c r="FA23" s="26"/>
      <c r="FB23" s="26"/>
      <c r="FC23" s="26"/>
      <c r="FD23" s="26"/>
      <c r="FE23" s="26"/>
      <c r="FF23" s="26"/>
      <c r="FG23" s="26"/>
      <c r="FH23" s="26"/>
      <c r="FI23" s="26"/>
      <c r="FJ23" s="26"/>
      <c r="FK23" s="26"/>
      <c r="FL23" s="26"/>
      <c r="FM23" s="26"/>
    </row>
    <row r="24" spans="1:169">
      <c r="A24" s="595"/>
      <c r="B24" s="596"/>
      <c r="C24" s="596"/>
      <c r="D24" s="598"/>
      <c r="E24" s="600"/>
      <c r="F24" s="603"/>
      <c r="G24" s="460"/>
      <c r="H24" s="604"/>
      <c r="I24" s="605"/>
      <c r="J24" s="605"/>
      <c r="K24" s="601"/>
      <c r="L24" s="601"/>
      <c r="M24" s="602"/>
      <c r="N24" s="26"/>
      <c r="O24" s="26"/>
    </row>
    <row r="25" spans="1:169">
      <c r="A25" s="595"/>
      <c r="B25" s="596"/>
      <c r="C25" s="596"/>
      <c r="D25" s="598"/>
      <c r="E25" s="600"/>
      <c r="F25" s="603"/>
      <c r="G25" s="460"/>
      <c r="H25" s="604"/>
      <c r="I25" s="605"/>
      <c r="J25" s="605"/>
      <c r="K25" s="601"/>
      <c r="L25" s="601"/>
      <c r="M25" s="602"/>
      <c r="N25" s="26"/>
      <c r="O25" s="26"/>
    </row>
    <row r="26" spans="1:169">
      <c r="A26" s="595"/>
      <c r="B26" s="596"/>
      <c r="C26" s="596"/>
      <c r="D26" s="598"/>
      <c r="E26" s="600"/>
      <c r="F26" s="603"/>
      <c r="G26" s="460"/>
      <c r="H26" s="604"/>
      <c r="I26" s="605"/>
      <c r="J26" s="605"/>
      <c r="K26" s="601"/>
      <c r="L26" s="601"/>
      <c r="M26" s="602"/>
      <c r="N26" s="26"/>
      <c r="O26" s="26"/>
    </row>
    <row r="27" spans="1:169">
      <c r="A27" s="595"/>
      <c r="B27" s="596"/>
      <c r="C27" s="596"/>
      <c r="D27" s="598"/>
      <c r="E27" s="600"/>
      <c r="F27" s="603"/>
      <c r="G27" s="460"/>
      <c r="H27" s="604"/>
      <c r="I27" s="605"/>
      <c r="J27" s="605"/>
      <c r="K27" s="601"/>
      <c r="L27" s="601"/>
      <c r="M27" s="602"/>
      <c r="N27" s="26"/>
      <c r="O27" s="26"/>
    </row>
    <row r="28" spans="1:169">
      <c r="A28" s="595"/>
      <c r="B28" s="596"/>
      <c r="C28" s="596"/>
      <c r="D28" s="598"/>
      <c r="E28" s="600"/>
      <c r="F28" s="603"/>
      <c r="G28" s="460"/>
      <c r="H28" s="604"/>
      <c r="I28" s="605"/>
      <c r="J28" s="605"/>
      <c r="K28" s="601"/>
      <c r="L28" s="601"/>
      <c r="M28" s="602"/>
      <c r="N28" s="26"/>
      <c r="O28" s="26"/>
    </row>
    <row r="29" spans="1:169" s="18" customFormat="1" ht="12.75" customHeight="1">
      <c r="A29" s="595">
        <f>'7- Mapa Final'!A30</f>
        <v>3</v>
      </c>
      <c r="B29" s="596" t="str">
        <f>'7- Mapa Final'!B30</f>
        <v>Falta de asignación de recursos financieros, tecnicos y humanos para la implementación del SG-SST</v>
      </c>
      <c r="C29" s="596" t="str">
        <f>'7- Mapa Final'!C30</f>
        <v>Sin recursos financieros, tecnicos y humanos, es difícil implementar las medidas de prevención y capacitación.</v>
      </c>
      <c r="D29" s="597" t="str">
        <f>'7- Mapa Final'!J30</f>
        <v>Muy Baja - 1</v>
      </c>
      <c r="E29" s="599" t="str">
        <f>'7- Mapa Final'!K30</f>
        <v>Menor - 2</v>
      </c>
      <c r="F29" s="603" t="str">
        <f>'7- Mapa Final'!M30</f>
        <v>Bajo - 2</v>
      </c>
      <c r="G29" s="460" t="s">
        <v>324</v>
      </c>
      <c r="H29" s="604" t="s">
        <v>488</v>
      </c>
      <c r="I29" s="605" t="s">
        <v>447</v>
      </c>
      <c r="J29" s="605" t="s">
        <v>447</v>
      </c>
      <c r="K29" s="601">
        <v>45658</v>
      </c>
      <c r="L29" s="601">
        <v>45747</v>
      </c>
      <c r="M29" s="602" t="s">
        <v>494</v>
      </c>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c r="ED29" s="26"/>
      <c r="EE29" s="26"/>
      <c r="EF29" s="26"/>
      <c r="EG29" s="26"/>
      <c r="EH29" s="26"/>
      <c r="EI29" s="26"/>
      <c r="EJ29" s="26"/>
      <c r="EK29" s="26"/>
      <c r="EL29" s="26"/>
      <c r="EM29" s="26"/>
      <c r="EN29" s="26"/>
      <c r="EO29" s="26"/>
      <c r="EP29" s="26"/>
      <c r="EQ29" s="26"/>
      <c r="ER29" s="26"/>
      <c r="ES29" s="26"/>
      <c r="ET29" s="26"/>
      <c r="EU29" s="26"/>
      <c r="EV29" s="26"/>
      <c r="EW29" s="26"/>
      <c r="EX29" s="26"/>
      <c r="EY29" s="26"/>
      <c r="EZ29" s="26"/>
      <c r="FA29" s="26"/>
      <c r="FB29" s="26"/>
      <c r="FC29" s="26"/>
      <c r="FD29" s="26"/>
      <c r="FE29" s="26"/>
      <c r="FF29" s="26"/>
      <c r="FG29" s="26"/>
      <c r="FH29" s="26"/>
      <c r="FI29" s="26"/>
      <c r="FJ29" s="26"/>
      <c r="FK29" s="26"/>
      <c r="FL29" s="26"/>
      <c r="FM29" s="26"/>
    </row>
    <row r="30" spans="1:169" s="18" customFormat="1" ht="12.75" customHeight="1">
      <c r="A30" s="595"/>
      <c r="B30" s="596"/>
      <c r="C30" s="596"/>
      <c r="D30" s="598"/>
      <c r="E30" s="600"/>
      <c r="F30" s="603"/>
      <c r="G30" s="460"/>
      <c r="H30" s="604"/>
      <c r="I30" s="605"/>
      <c r="J30" s="605"/>
      <c r="K30" s="601"/>
      <c r="L30" s="601"/>
      <c r="M30" s="602"/>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c r="ED30" s="26"/>
      <c r="EE30" s="26"/>
      <c r="EF30" s="26"/>
      <c r="EG30" s="26"/>
      <c r="EH30" s="26"/>
      <c r="EI30" s="26"/>
      <c r="EJ30" s="26"/>
      <c r="EK30" s="26"/>
      <c r="EL30" s="26"/>
      <c r="EM30" s="26"/>
      <c r="EN30" s="26"/>
      <c r="EO30" s="26"/>
      <c r="EP30" s="26"/>
      <c r="EQ30" s="26"/>
      <c r="ER30" s="26"/>
      <c r="ES30" s="26"/>
      <c r="ET30" s="26"/>
      <c r="EU30" s="26"/>
      <c r="EV30" s="26"/>
      <c r="EW30" s="26"/>
      <c r="EX30" s="26"/>
      <c r="EY30" s="26"/>
      <c r="EZ30" s="26"/>
      <c r="FA30" s="26"/>
      <c r="FB30" s="26"/>
      <c r="FC30" s="26"/>
      <c r="FD30" s="26"/>
      <c r="FE30" s="26"/>
      <c r="FF30" s="26"/>
      <c r="FG30" s="26"/>
      <c r="FH30" s="26"/>
      <c r="FI30" s="26"/>
      <c r="FJ30" s="26"/>
      <c r="FK30" s="26"/>
      <c r="FL30" s="26"/>
      <c r="FM30" s="26"/>
    </row>
    <row r="31" spans="1:169" s="18" customFormat="1" ht="12.75" customHeight="1">
      <c r="A31" s="595"/>
      <c r="B31" s="596"/>
      <c r="C31" s="596"/>
      <c r="D31" s="598"/>
      <c r="E31" s="600"/>
      <c r="F31" s="603"/>
      <c r="G31" s="460"/>
      <c r="H31" s="604"/>
      <c r="I31" s="605"/>
      <c r="J31" s="605"/>
      <c r="K31" s="601"/>
      <c r="L31" s="601"/>
      <c r="M31" s="602"/>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c r="FG31" s="26"/>
      <c r="FH31" s="26"/>
      <c r="FI31" s="26"/>
      <c r="FJ31" s="26"/>
      <c r="FK31" s="26"/>
      <c r="FL31" s="26"/>
      <c r="FM31" s="26"/>
    </row>
    <row r="32" spans="1:169" s="18" customFormat="1" ht="12.75" customHeight="1">
      <c r="A32" s="595"/>
      <c r="B32" s="596"/>
      <c r="C32" s="596"/>
      <c r="D32" s="598"/>
      <c r="E32" s="600"/>
      <c r="F32" s="603"/>
      <c r="G32" s="460"/>
      <c r="H32" s="604"/>
      <c r="I32" s="605"/>
      <c r="J32" s="605"/>
      <c r="K32" s="601"/>
      <c r="L32" s="601"/>
      <c r="M32" s="602"/>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26"/>
      <c r="DX32" s="26"/>
      <c r="DY32" s="26"/>
      <c r="DZ32" s="26"/>
      <c r="EA32" s="26"/>
      <c r="EB32" s="26"/>
      <c r="EC32" s="26"/>
      <c r="ED32" s="26"/>
      <c r="EE32" s="26"/>
      <c r="EF32" s="26"/>
      <c r="EG32" s="26"/>
      <c r="EH32" s="26"/>
      <c r="EI32" s="26"/>
      <c r="EJ32" s="26"/>
      <c r="EK32" s="26"/>
      <c r="EL32" s="26"/>
      <c r="EM32" s="26"/>
      <c r="EN32" s="26"/>
      <c r="EO32" s="26"/>
      <c r="EP32" s="26"/>
      <c r="EQ32" s="26"/>
      <c r="ER32" s="26"/>
      <c r="ES32" s="26"/>
      <c r="ET32" s="26"/>
      <c r="EU32" s="26"/>
      <c r="EV32" s="26"/>
      <c r="EW32" s="26"/>
      <c r="EX32" s="26"/>
      <c r="EY32" s="26"/>
      <c r="EZ32" s="26"/>
      <c r="FA32" s="26"/>
      <c r="FB32" s="26"/>
      <c r="FC32" s="26"/>
      <c r="FD32" s="26"/>
      <c r="FE32" s="26"/>
      <c r="FF32" s="26"/>
      <c r="FG32" s="26"/>
      <c r="FH32" s="26"/>
      <c r="FI32" s="26"/>
      <c r="FJ32" s="26"/>
      <c r="FK32" s="26"/>
      <c r="FL32" s="26"/>
      <c r="FM32" s="26"/>
    </row>
    <row r="33" spans="1:169" s="18" customFormat="1" ht="13.5" customHeight="1">
      <c r="A33" s="595"/>
      <c r="B33" s="596"/>
      <c r="C33" s="596"/>
      <c r="D33" s="598"/>
      <c r="E33" s="600"/>
      <c r="F33" s="603"/>
      <c r="G33" s="460"/>
      <c r="H33" s="604"/>
      <c r="I33" s="605"/>
      <c r="J33" s="605"/>
      <c r="K33" s="601"/>
      <c r="L33" s="601"/>
      <c r="M33" s="602"/>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c r="EJ33" s="26"/>
      <c r="EK33" s="26"/>
      <c r="EL33" s="26"/>
      <c r="EM33" s="26"/>
      <c r="EN33" s="26"/>
      <c r="EO33" s="26"/>
      <c r="EP33" s="26"/>
      <c r="EQ33" s="26"/>
      <c r="ER33" s="26"/>
      <c r="ES33" s="26"/>
      <c r="ET33" s="26"/>
      <c r="EU33" s="26"/>
      <c r="EV33" s="26"/>
      <c r="EW33" s="26"/>
      <c r="EX33" s="26"/>
      <c r="EY33" s="26"/>
      <c r="EZ33" s="26"/>
      <c r="FA33" s="26"/>
      <c r="FB33" s="26"/>
      <c r="FC33" s="26"/>
      <c r="FD33" s="26"/>
      <c r="FE33" s="26"/>
      <c r="FF33" s="26"/>
      <c r="FG33" s="26"/>
      <c r="FH33" s="26"/>
      <c r="FI33" s="26"/>
      <c r="FJ33" s="26"/>
      <c r="FK33" s="26"/>
      <c r="FL33" s="26"/>
      <c r="FM33" s="26"/>
    </row>
    <row r="34" spans="1:169">
      <c r="A34" s="595"/>
      <c r="B34" s="596"/>
      <c r="C34" s="596"/>
      <c r="D34" s="598"/>
      <c r="E34" s="600"/>
      <c r="F34" s="603"/>
      <c r="G34" s="460"/>
      <c r="H34" s="604"/>
      <c r="I34" s="605"/>
      <c r="J34" s="605"/>
      <c r="K34" s="601"/>
      <c r="L34" s="601"/>
      <c r="M34" s="602"/>
      <c r="N34" s="26"/>
      <c r="O34" s="26"/>
    </row>
    <row r="35" spans="1:169">
      <c r="A35" s="595"/>
      <c r="B35" s="596"/>
      <c r="C35" s="596"/>
      <c r="D35" s="598"/>
      <c r="E35" s="600"/>
      <c r="F35" s="603"/>
      <c r="G35" s="460"/>
      <c r="H35" s="604"/>
      <c r="I35" s="605"/>
      <c r="J35" s="605"/>
      <c r="K35" s="601"/>
      <c r="L35" s="601"/>
      <c r="M35" s="602"/>
      <c r="N35" s="26"/>
      <c r="O35" s="26"/>
    </row>
    <row r="36" spans="1:169">
      <c r="A36" s="595"/>
      <c r="B36" s="596"/>
      <c r="C36" s="596"/>
      <c r="D36" s="598"/>
      <c r="E36" s="600"/>
      <c r="F36" s="603"/>
      <c r="G36" s="460"/>
      <c r="H36" s="604"/>
      <c r="I36" s="605"/>
      <c r="J36" s="605"/>
      <c r="K36" s="601"/>
      <c r="L36" s="601"/>
      <c r="M36" s="602"/>
      <c r="N36" s="26"/>
      <c r="O36" s="26"/>
    </row>
    <row r="37" spans="1:169">
      <c r="A37" s="595"/>
      <c r="B37" s="596"/>
      <c r="C37" s="596"/>
      <c r="D37" s="598"/>
      <c r="E37" s="600"/>
      <c r="F37" s="603"/>
      <c r="G37" s="460"/>
      <c r="H37" s="604"/>
      <c r="I37" s="605"/>
      <c r="J37" s="605"/>
      <c r="K37" s="601"/>
      <c r="L37" s="601"/>
      <c r="M37" s="602"/>
      <c r="N37" s="26"/>
      <c r="O37" s="26"/>
    </row>
    <row r="38" spans="1:169">
      <c r="A38" s="595"/>
      <c r="B38" s="596"/>
      <c r="C38" s="596"/>
      <c r="D38" s="598"/>
      <c r="E38" s="600"/>
      <c r="F38" s="603"/>
      <c r="G38" s="460"/>
      <c r="H38" s="604"/>
      <c r="I38" s="605"/>
      <c r="J38" s="605"/>
      <c r="K38" s="601"/>
      <c r="L38" s="601"/>
      <c r="M38" s="602"/>
      <c r="N38" s="26"/>
      <c r="O38" s="26"/>
    </row>
    <row r="39" spans="1:169">
      <c r="A39" s="595">
        <f>'7- Mapa Final'!A40</f>
        <v>4</v>
      </c>
      <c r="B39" s="596" t="str">
        <f>'7- Mapa Final'!B40</f>
        <v>Incumplimiento de los objetivos del SG-SST</v>
      </c>
      <c r="C39" s="596" t="str">
        <f>'7- Mapa Final'!C40</f>
        <v>Incumplimiento de las metas propuestas establecidas.</v>
      </c>
      <c r="D39" s="597" t="str">
        <f>'7- Mapa Final'!J40</f>
        <v>Muy Baja - 1</v>
      </c>
      <c r="E39" s="599" t="str">
        <f>'7- Mapa Final'!K40</f>
        <v>Moderado - 3</v>
      </c>
      <c r="F39" s="603" t="str">
        <f>'7- Mapa Final'!M40</f>
        <v>Moderado - 3</v>
      </c>
      <c r="G39" s="460" t="s">
        <v>324</v>
      </c>
      <c r="H39" s="604" t="s">
        <v>484</v>
      </c>
      <c r="I39" s="605" t="s">
        <v>447</v>
      </c>
      <c r="J39" s="605" t="s">
        <v>447</v>
      </c>
      <c r="K39" s="601">
        <v>45658</v>
      </c>
      <c r="L39" s="601">
        <v>45747</v>
      </c>
      <c r="M39" s="602" t="s">
        <v>490</v>
      </c>
      <c r="N39" s="26"/>
      <c r="O39" s="26"/>
    </row>
    <row r="40" spans="1:169">
      <c r="A40" s="595"/>
      <c r="B40" s="596"/>
      <c r="C40" s="596"/>
      <c r="D40" s="598"/>
      <c r="E40" s="600"/>
      <c r="F40" s="603"/>
      <c r="G40" s="460"/>
      <c r="H40" s="604"/>
      <c r="I40" s="605"/>
      <c r="J40" s="605"/>
      <c r="K40" s="601"/>
      <c r="L40" s="601"/>
      <c r="M40" s="602"/>
      <c r="N40" s="26"/>
      <c r="O40" s="26"/>
    </row>
    <row r="41" spans="1:169">
      <c r="A41" s="595"/>
      <c r="B41" s="596"/>
      <c r="C41" s="596"/>
      <c r="D41" s="598"/>
      <c r="E41" s="600"/>
      <c r="F41" s="603"/>
      <c r="G41" s="460"/>
      <c r="H41" s="604"/>
      <c r="I41" s="605"/>
      <c r="J41" s="605"/>
      <c r="K41" s="601"/>
      <c r="L41" s="601"/>
      <c r="M41" s="602"/>
      <c r="N41" s="26"/>
      <c r="O41" s="26"/>
    </row>
    <row r="42" spans="1:169">
      <c r="A42" s="595"/>
      <c r="B42" s="596"/>
      <c r="C42" s="596"/>
      <c r="D42" s="598"/>
      <c r="E42" s="600"/>
      <c r="F42" s="603"/>
      <c r="G42" s="460"/>
      <c r="H42" s="604"/>
      <c r="I42" s="605"/>
      <c r="J42" s="605"/>
      <c r="K42" s="601"/>
      <c r="L42" s="601"/>
      <c r="M42" s="602"/>
      <c r="N42" s="26"/>
      <c r="O42" s="26"/>
    </row>
    <row r="43" spans="1:169">
      <c r="A43" s="595"/>
      <c r="B43" s="596"/>
      <c r="C43" s="596"/>
      <c r="D43" s="598"/>
      <c r="E43" s="600"/>
      <c r="F43" s="603"/>
      <c r="G43" s="460"/>
      <c r="H43" s="604"/>
      <c r="I43" s="605"/>
      <c r="J43" s="605"/>
      <c r="K43" s="601"/>
      <c r="L43" s="601"/>
      <c r="M43" s="602"/>
      <c r="N43" s="26"/>
      <c r="O43" s="26"/>
    </row>
    <row r="44" spans="1:169">
      <c r="A44" s="595"/>
      <c r="B44" s="596"/>
      <c r="C44" s="596"/>
      <c r="D44" s="598"/>
      <c r="E44" s="600"/>
      <c r="F44" s="603"/>
      <c r="G44" s="460"/>
      <c r="H44" s="604"/>
      <c r="I44" s="605"/>
      <c r="J44" s="605"/>
      <c r="K44" s="601"/>
      <c r="L44" s="601"/>
      <c r="M44" s="602"/>
      <c r="N44" s="26"/>
      <c r="O44" s="26"/>
    </row>
    <row r="45" spans="1:169">
      <c r="A45" s="595"/>
      <c r="B45" s="596"/>
      <c r="C45" s="596"/>
      <c r="D45" s="598"/>
      <c r="E45" s="600"/>
      <c r="F45" s="603"/>
      <c r="G45" s="460"/>
      <c r="H45" s="604"/>
      <c r="I45" s="605"/>
      <c r="J45" s="605"/>
      <c r="K45" s="601"/>
      <c r="L45" s="601"/>
      <c r="M45" s="602"/>
      <c r="N45" s="26"/>
      <c r="O45" s="26"/>
    </row>
    <row r="46" spans="1:169">
      <c r="A46" s="595"/>
      <c r="B46" s="596"/>
      <c r="C46" s="596"/>
      <c r="D46" s="598"/>
      <c r="E46" s="600"/>
      <c r="F46" s="603"/>
      <c r="G46" s="460"/>
      <c r="H46" s="604"/>
      <c r="I46" s="605"/>
      <c r="J46" s="605"/>
      <c r="K46" s="601"/>
      <c r="L46" s="601"/>
      <c r="M46" s="602"/>
      <c r="N46" s="26"/>
      <c r="O46" s="26"/>
    </row>
    <row r="47" spans="1:169">
      <c r="A47" s="595"/>
      <c r="B47" s="596"/>
      <c r="C47" s="596"/>
      <c r="D47" s="598"/>
      <c r="E47" s="600"/>
      <c r="F47" s="603"/>
      <c r="G47" s="460"/>
      <c r="H47" s="604"/>
      <c r="I47" s="605"/>
      <c r="J47" s="605"/>
      <c r="K47" s="601"/>
      <c r="L47" s="601"/>
      <c r="M47" s="602"/>
      <c r="N47" s="26"/>
      <c r="O47" s="26"/>
    </row>
    <row r="48" spans="1:169">
      <c r="A48" s="595"/>
      <c r="B48" s="596"/>
      <c r="C48" s="596"/>
      <c r="D48" s="598"/>
      <c r="E48" s="600"/>
      <c r="F48" s="603"/>
      <c r="G48" s="460"/>
      <c r="H48" s="604"/>
      <c r="I48" s="605"/>
      <c r="J48" s="605"/>
      <c r="K48" s="601"/>
      <c r="L48" s="601"/>
      <c r="M48" s="602"/>
      <c r="N48" s="26"/>
      <c r="O48" s="26"/>
    </row>
    <row r="49" spans="1:169" s="18" customFormat="1" ht="12.75" customHeight="1">
      <c r="A49" s="595">
        <f>'7- Mapa Final'!A50</f>
        <v>5</v>
      </c>
      <c r="B49" s="596" t="str">
        <f>'7- Mapa Final'!B50</f>
        <v>Recibir dádivas o beneficios a nombre propio o de terceros para  desviar recursos, no presentar o presentar reportes con información no veraz</v>
      </c>
      <c r="C49" s="596" t="str">
        <f>'7- Mapa Final'!C50</f>
        <v xml:space="preserve">Se favorece indebidamente a un servidor judicial a través de la validación del  reporte de accidentes de trabajo ante la Administradora de Riesgos Laborales </v>
      </c>
      <c r="D49" s="597" t="str">
        <f>'7- Mapa Final'!J50</f>
        <v>Muy Baja - 1</v>
      </c>
      <c r="E49" s="599" t="str">
        <f>'7- Mapa Final'!K50</f>
        <v>Menor - 2</v>
      </c>
      <c r="F49" s="603" t="str">
        <f>'7- Mapa Final'!M50</f>
        <v>Bajo - 2</v>
      </c>
      <c r="G49" s="529" t="s">
        <v>324</v>
      </c>
      <c r="H49" s="628" t="s">
        <v>450</v>
      </c>
      <c r="I49" s="629" t="s">
        <v>447</v>
      </c>
      <c r="J49" s="629" t="s">
        <v>447</v>
      </c>
      <c r="K49" s="616">
        <v>45658</v>
      </c>
      <c r="L49" s="616">
        <v>45747</v>
      </c>
      <c r="M49" s="602" t="s">
        <v>492</v>
      </c>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6"/>
      <c r="CV49" s="26"/>
      <c r="CW49" s="26"/>
      <c r="CX49" s="26"/>
      <c r="CY49" s="26"/>
      <c r="CZ49" s="26"/>
      <c r="DA49" s="26"/>
      <c r="DB49" s="26"/>
      <c r="DC49" s="26"/>
      <c r="DD49" s="26"/>
      <c r="DE49" s="26"/>
      <c r="DF49" s="26"/>
      <c r="DG49" s="26"/>
      <c r="DH49" s="26"/>
      <c r="DI49" s="26"/>
      <c r="DJ49" s="26"/>
      <c r="DK49" s="26"/>
      <c r="DL49" s="26"/>
      <c r="DM49" s="26"/>
      <c r="DN49" s="26"/>
      <c r="DO49" s="26"/>
      <c r="DP49" s="26"/>
      <c r="DQ49" s="26"/>
      <c r="DR49" s="26"/>
      <c r="DS49" s="26"/>
      <c r="DT49" s="26"/>
      <c r="DU49" s="26"/>
      <c r="DV49" s="26"/>
      <c r="DW49" s="26"/>
      <c r="DX49" s="26"/>
      <c r="DY49" s="26"/>
      <c r="DZ49" s="26"/>
      <c r="EA49" s="26"/>
      <c r="EB49" s="26"/>
      <c r="EC49" s="26"/>
      <c r="ED49" s="26"/>
      <c r="EE49" s="26"/>
      <c r="EF49" s="26"/>
      <c r="EG49" s="26"/>
      <c r="EH49" s="26"/>
      <c r="EI49" s="26"/>
      <c r="EJ49" s="26"/>
      <c r="EK49" s="26"/>
      <c r="EL49" s="26"/>
      <c r="EM49" s="26"/>
      <c r="EN49" s="26"/>
      <c r="EO49" s="26"/>
      <c r="EP49" s="26"/>
      <c r="EQ49" s="26"/>
      <c r="ER49" s="26"/>
      <c r="ES49" s="26"/>
      <c r="ET49" s="26"/>
      <c r="EU49" s="26"/>
      <c r="EV49" s="26"/>
      <c r="EW49" s="26"/>
      <c r="EX49" s="26"/>
      <c r="EY49" s="26"/>
      <c r="EZ49" s="26"/>
      <c r="FA49" s="26"/>
      <c r="FB49" s="26"/>
      <c r="FC49" s="26"/>
      <c r="FD49" s="26"/>
      <c r="FE49" s="26"/>
      <c r="FF49" s="26"/>
      <c r="FG49" s="26"/>
      <c r="FH49" s="26"/>
      <c r="FI49" s="26"/>
      <c r="FJ49" s="26"/>
      <c r="FK49" s="26"/>
      <c r="FL49" s="26"/>
      <c r="FM49" s="26"/>
    </row>
    <row r="50" spans="1:169" s="18" customFormat="1" ht="12.75">
      <c r="A50" s="595"/>
      <c r="B50" s="596"/>
      <c r="C50" s="596"/>
      <c r="D50" s="598"/>
      <c r="E50" s="600"/>
      <c r="F50" s="603"/>
      <c r="G50" s="460"/>
      <c r="H50" s="604"/>
      <c r="I50" s="605"/>
      <c r="J50" s="605"/>
      <c r="K50" s="616"/>
      <c r="L50" s="616"/>
      <c r="M50" s="602"/>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c r="CW50" s="26"/>
      <c r="CX50" s="26"/>
      <c r="CY50" s="26"/>
      <c r="CZ50" s="26"/>
      <c r="DA50" s="26"/>
      <c r="DB50" s="26"/>
      <c r="DC50" s="26"/>
      <c r="DD50" s="26"/>
      <c r="DE50" s="26"/>
      <c r="DF50" s="26"/>
      <c r="DG50" s="26"/>
      <c r="DH50" s="26"/>
      <c r="DI50" s="26"/>
      <c r="DJ50" s="26"/>
      <c r="DK50" s="26"/>
      <c r="DL50" s="26"/>
      <c r="DM50" s="26"/>
      <c r="DN50" s="26"/>
      <c r="DO50" s="26"/>
      <c r="DP50" s="26"/>
      <c r="DQ50" s="26"/>
      <c r="DR50" s="26"/>
      <c r="DS50" s="26"/>
      <c r="DT50" s="26"/>
      <c r="DU50" s="26"/>
      <c r="DV50" s="26"/>
      <c r="DW50" s="26"/>
      <c r="DX50" s="26"/>
      <c r="DY50" s="26"/>
      <c r="DZ50" s="26"/>
      <c r="EA50" s="26"/>
      <c r="EB50" s="26"/>
      <c r="EC50" s="26"/>
      <c r="ED50" s="26"/>
      <c r="EE50" s="26"/>
      <c r="EF50" s="26"/>
      <c r="EG50" s="26"/>
      <c r="EH50" s="26"/>
      <c r="EI50" s="26"/>
      <c r="EJ50" s="26"/>
      <c r="EK50" s="26"/>
      <c r="EL50" s="26"/>
      <c r="EM50" s="26"/>
      <c r="EN50" s="26"/>
      <c r="EO50" s="26"/>
      <c r="EP50" s="26"/>
      <c r="EQ50" s="26"/>
      <c r="ER50" s="26"/>
      <c r="ES50" s="26"/>
      <c r="ET50" s="26"/>
      <c r="EU50" s="26"/>
      <c r="EV50" s="26"/>
      <c r="EW50" s="26"/>
      <c r="EX50" s="26"/>
      <c r="EY50" s="26"/>
      <c r="EZ50" s="26"/>
      <c r="FA50" s="26"/>
      <c r="FB50" s="26"/>
      <c r="FC50" s="26"/>
      <c r="FD50" s="26"/>
      <c r="FE50" s="26"/>
      <c r="FF50" s="26"/>
      <c r="FG50" s="26"/>
      <c r="FH50" s="26"/>
      <c r="FI50" s="26"/>
      <c r="FJ50" s="26"/>
      <c r="FK50" s="26"/>
      <c r="FL50" s="26"/>
      <c r="FM50" s="26"/>
    </row>
    <row r="51" spans="1:169" s="18" customFormat="1" ht="12.75">
      <c r="A51" s="595"/>
      <c r="B51" s="596"/>
      <c r="C51" s="596"/>
      <c r="D51" s="598"/>
      <c r="E51" s="600"/>
      <c r="F51" s="603"/>
      <c r="G51" s="460"/>
      <c r="H51" s="604"/>
      <c r="I51" s="605"/>
      <c r="J51" s="605"/>
      <c r="K51" s="616"/>
      <c r="L51" s="616"/>
      <c r="M51" s="602"/>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26"/>
      <c r="CU51" s="26"/>
      <c r="CV51" s="26"/>
      <c r="CW51" s="26"/>
      <c r="CX51" s="26"/>
      <c r="CY51" s="26"/>
      <c r="CZ51" s="26"/>
      <c r="DA51" s="26"/>
      <c r="DB51" s="26"/>
      <c r="DC51" s="26"/>
      <c r="DD51" s="26"/>
      <c r="DE51" s="26"/>
      <c r="DF51" s="26"/>
      <c r="DG51" s="26"/>
      <c r="DH51" s="26"/>
      <c r="DI51" s="26"/>
      <c r="DJ51" s="26"/>
      <c r="DK51" s="26"/>
      <c r="DL51" s="26"/>
      <c r="DM51" s="26"/>
      <c r="DN51" s="26"/>
      <c r="DO51" s="26"/>
      <c r="DP51" s="26"/>
      <c r="DQ51" s="26"/>
      <c r="DR51" s="26"/>
      <c r="DS51" s="26"/>
      <c r="DT51" s="26"/>
      <c r="DU51" s="26"/>
      <c r="DV51" s="26"/>
      <c r="DW51" s="26"/>
      <c r="DX51" s="26"/>
      <c r="DY51" s="26"/>
      <c r="DZ51" s="26"/>
      <c r="EA51" s="26"/>
      <c r="EB51" s="26"/>
      <c r="EC51" s="26"/>
      <c r="ED51" s="26"/>
      <c r="EE51" s="26"/>
      <c r="EF51" s="26"/>
      <c r="EG51" s="26"/>
      <c r="EH51" s="26"/>
      <c r="EI51" s="26"/>
      <c r="EJ51" s="26"/>
      <c r="EK51" s="26"/>
      <c r="EL51" s="26"/>
      <c r="EM51" s="26"/>
      <c r="EN51" s="26"/>
      <c r="EO51" s="26"/>
      <c r="EP51" s="26"/>
      <c r="EQ51" s="26"/>
      <c r="ER51" s="26"/>
      <c r="ES51" s="26"/>
      <c r="ET51" s="26"/>
      <c r="EU51" s="26"/>
      <c r="EV51" s="26"/>
      <c r="EW51" s="26"/>
      <c r="EX51" s="26"/>
      <c r="EY51" s="26"/>
      <c r="EZ51" s="26"/>
      <c r="FA51" s="26"/>
      <c r="FB51" s="26"/>
      <c r="FC51" s="26"/>
      <c r="FD51" s="26"/>
      <c r="FE51" s="26"/>
      <c r="FF51" s="26"/>
      <c r="FG51" s="26"/>
      <c r="FH51" s="26"/>
      <c r="FI51" s="26"/>
      <c r="FJ51" s="26"/>
      <c r="FK51" s="26"/>
      <c r="FL51" s="26"/>
      <c r="FM51" s="26"/>
    </row>
    <row r="52" spans="1:169" s="18" customFormat="1" ht="12.75">
      <c r="A52" s="595"/>
      <c r="B52" s="596"/>
      <c r="C52" s="596"/>
      <c r="D52" s="598"/>
      <c r="E52" s="600"/>
      <c r="F52" s="603"/>
      <c r="G52" s="460"/>
      <c r="H52" s="604"/>
      <c r="I52" s="605"/>
      <c r="J52" s="605"/>
      <c r="K52" s="616"/>
      <c r="L52" s="616"/>
      <c r="M52" s="602"/>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6"/>
      <c r="CI52" s="26"/>
      <c r="CJ52" s="26"/>
      <c r="CK52" s="26"/>
      <c r="CL52" s="26"/>
      <c r="CM52" s="26"/>
      <c r="CN52" s="26"/>
      <c r="CO52" s="26"/>
      <c r="CP52" s="26"/>
      <c r="CQ52" s="26"/>
      <c r="CR52" s="26"/>
      <c r="CS52" s="26"/>
      <c r="CT52" s="26"/>
      <c r="CU52" s="26"/>
      <c r="CV52" s="26"/>
      <c r="CW52" s="26"/>
      <c r="CX52" s="26"/>
      <c r="CY52" s="26"/>
      <c r="CZ52" s="26"/>
      <c r="DA52" s="26"/>
      <c r="DB52" s="26"/>
      <c r="DC52" s="26"/>
      <c r="DD52" s="26"/>
      <c r="DE52" s="26"/>
      <c r="DF52" s="26"/>
      <c r="DG52" s="26"/>
      <c r="DH52" s="26"/>
      <c r="DI52" s="26"/>
      <c r="DJ52" s="26"/>
      <c r="DK52" s="26"/>
      <c r="DL52" s="26"/>
      <c r="DM52" s="26"/>
      <c r="DN52" s="26"/>
      <c r="DO52" s="26"/>
      <c r="DP52" s="26"/>
      <c r="DQ52" s="26"/>
      <c r="DR52" s="26"/>
      <c r="DS52" s="26"/>
      <c r="DT52" s="26"/>
      <c r="DU52" s="26"/>
      <c r="DV52" s="26"/>
      <c r="DW52" s="26"/>
      <c r="DX52" s="26"/>
      <c r="DY52" s="26"/>
      <c r="DZ52" s="26"/>
      <c r="EA52" s="26"/>
      <c r="EB52" s="26"/>
      <c r="EC52" s="26"/>
      <c r="ED52" s="26"/>
      <c r="EE52" s="26"/>
      <c r="EF52" s="26"/>
      <c r="EG52" s="26"/>
      <c r="EH52" s="26"/>
      <c r="EI52" s="26"/>
      <c r="EJ52" s="26"/>
      <c r="EK52" s="26"/>
      <c r="EL52" s="26"/>
      <c r="EM52" s="26"/>
      <c r="EN52" s="26"/>
      <c r="EO52" s="26"/>
      <c r="EP52" s="26"/>
      <c r="EQ52" s="26"/>
      <c r="ER52" s="26"/>
      <c r="ES52" s="26"/>
      <c r="ET52" s="26"/>
      <c r="EU52" s="26"/>
      <c r="EV52" s="26"/>
      <c r="EW52" s="26"/>
      <c r="EX52" s="26"/>
      <c r="EY52" s="26"/>
      <c r="EZ52" s="26"/>
      <c r="FA52" s="26"/>
      <c r="FB52" s="26"/>
      <c r="FC52" s="26"/>
      <c r="FD52" s="26"/>
      <c r="FE52" s="26"/>
      <c r="FF52" s="26"/>
      <c r="FG52" s="26"/>
      <c r="FH52" s="26"/>
      <c r="FI52" s="26"/>
      <c r="FJ52" s="26"/>
      <c r="FK52" s="26"/>
      <c r="FL52" s="26"/>
      <c r="FM52" s="26"/>
    </row>
    <row r="53" spans="1:169" s="18" customFormat="1" ht="13.5" customHeight="1">
      <c r="A53" s="595"/>
      <c r="B53" s="596"/>
      <c r="C53" s="596"/>
      <c r="D53" s="598"/>
      <c r="E53" s="600"/>
      <c r="F53" s="603"/>
      <c r="G53" s="460"/>
      <c r="H53" s="604"/>
      <c r="I53" s="605"/>
      <c r="J53" s="605"/>
      <c r="K53" s="616"/>
      <c r="L53" s="616"/>
      <c r="M53" s="602"/>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c r="CG53" s="26"/>
      <c r="CH53" s="26"/>
      <c r="CI53" s="26"/>
      <c r="CJ53" s="26"/>
      <c r="CK53" s="26"/>
      <c r="CL53" s="26"/>
      <c r="CM53" s="26"/>
      <c r="CN53" s="26"/>
      <c r="CO53" s="26"/>
      <c r="CP53" s="26"/>
      <c r="CQ53" s="26"/>
      <c r="CR53" s="26"/>
      <c r="CS53" s="26"/>
      <c r="CT53" s="26"/>
      <c r="CU53" s="26"/>
      <c r="CV53" s="26"/>
      <c r="CW53" s="26"/>
      <c r="CX53" s="26"/>
      <c r="CY53" s="26"/>
      <c r="CZ53" s="26"/>
      <c r="DA53" s="26"/>
      <c r="DB53" s="26"/>
      <c r="DC53" s="26"/>
      <c r="DD53" s="26"/>
      <c r="DE53" s="26"/>
      <c r="DF53" s="26"/>
      <c r="DG53" s="26"/>
      <c r="DH53" s="26"/>
      <c r="DI53" s="26"/>
      <c r="DJ53" s="26"/>
      <c r="DK53" s="26"/>
      <c r="DL53" s="26"/>
      <c r="DM53" s="26"/>
      <c r="DN53" s="26"/>
      <c r="DO53" s="26"/>
      <c r="DP53" s="26"/>
      <c r="DQ53" s="26"/>
      <c r="DR53" s="26"/>
      <c r="DS53" s="26"/>
      <c r="DT53" s="26"/>
      <c r="DU53" s="26"/>
      <c r="DV53" s="26"/>
      <c r="DW53" s="26"/>
      <c r="DX53" s="26"/>
      <c r="DY53" s="26"/>
      <c r="DZ53" s="26"/>
      <c r="EA53" s="26"/>
      <c r="EB53" s="26"/>
      <c r="EC53" s="26"/>
      <c r="ED53" s="26"/>
      <c r="EE53" s="26"/>
      <c r="EF53" s="26"/>
      <c r="EG53" s="26"/>
      <c r="EH53" s="26"/>
      <c r="EI53" s="26"/>
      <c r="EJ53" s="26"/>
      <c r="EK53" s="26"/>
      <c r="EL53" s="26"/>
      <c r="EM53" s="26"/>
      <c r="EN53" s="26"/>
      <c r="EO53" s="26"/>
      <c r="EP53" s="26"/>
      <c r="EQ53" s="26"/>
      <c r="ER53" s="26"/>
      <c r="ES53" s="26"/>
      <c r="ET53" s="26"/>
      <c r="EU53" s="26"/>
      <c r="EV53" s="26"/>
      <c r="EW53" s="26"/>
      <c r="EX53" s="26"/>
      <c r="EY53" s="26"/>
      <c r="EZ53" s="26"/>
      <c r="FA53" s="26"/>
      <c r="FB53" s="26"/>
      <c r="FC53" s="26"/>
      <c r="FD53" s="26"/>
      <c r="FE53" s="26"/>
      <c r="FF53" s="26"/>
      <c r="FG53" s="26"/>
      <c r="FH53" s="26"/>
      <c r="FI53" s="26"/>
      <c r="FJ53" s="26"/>
      <c r="FK53" s="26"/>
      <c r="FL53" s="26"/>
      <c r="FM53" s="26"/>
    </row>
    <row r="54" spans="1:169">
      <c r="A54" s="595"/>
      <c r="B54" s="596"/>
      <c r="C54" s="596"/>
      <c r="D54" s="598"/>
      <c r="E54" s="600"/>
      <c r="F54" s="603"/>
      <c r="G54" s="460"/>
      <c r="H54" s="604"/>
      <c r="I54" s="605"/>
      <c r="J54" s="605"/>
      <c r="K54" s="616"/>
      <c r="L54" s="616"/>
      <c r="M54" s="602"/>
      <c r="N54" s="26"/>
      <c r="O54" s="26"/>
    </row>
    <row r="55" spans="1:169">
      <c r="A55" s="595"/>
      <c r="B55" s="596"/>
      <c r="C55" s="596"/>
      <c r="D55" s="598"/>
      <c r="E55" s="600"/>
      <c r="F55" s="603"/>
      <c r="G55" s="460"/>
      <c r="H55" s="604"/>
      <c r="I55" s="605"/>
      <c r="J55" s="605"/>
      <c r="K55" s="616"/>
      <c r="L55" s="616"/>
      <c r="M55" s="602"/>
      <c r="N55" s="26"/>
      <c r="O55" s="26"/>
    </row>
    <row r="56" spans="1:169">
      <c r="A56" s="595"/>
      <c r="B56" s="596"/>
      <c r="C56" s="596"/>
      <c r="D56" s="598"/>
      <c r="E56" s="600"/>
      <c r="F56" s="603"/>
      <c r="G56" s="460"/>
      <c r="H56" s="604"/>
      <c r="I56" s="605"/>
      <c r="J56" s="605"/>
      <c r="K56" s="616"/>
      <c r="L56" s="616"/>
      <c r="M56" s="602"/>
      <c r="N56" s="26"/>
      <c r="O56" s="26"/>
    </row>
    <row r="57" spans="1:169">
      <c r="A57" s="595"/>
      <c r="B57" s="596"/>
      <c r="C57" s="596"/>
      <c r="D57" s="598"/>
      <c r="E57" s="600"/>
      <c r="F57" s="603"/>
      <c r="G57" s="460"/>
      <c r="H57" s="604"/>
      <c r="I57" s="605"/>
      <c r="J57" s="605"/>
      <c r="K57" s="616"/>
      <c r="L57" s="616"/>
      <c r="M57" s="602"/>
      <c r="N57" s="26"/>
      <c r="O57" s="26"/>
    </row>
    <row r="58" spans="1:169" ht="15.75" thickBot="1">
      <c r="A58" s="595"/>
      <c r="B58" s="596"/>
      <c r="C58" s="596"/>
      <c r="D58" s="598"/>
      <c r="E58" s="600"/>
      <c r="F58" s="603"/>
      <c r="G58" s="460"/>
      <c r="H58" s="604"/>
      <c r="I58" s="605"/>
      <c r="J58" s="605"/>
      <c r="K58" s="627"/>
      <c r="L58" s="627"/>
      <c r="M58" s="602"/>
      <c r="N58" s="26"/>
      <c r="O58" s="26"/>
    </row>
    <row r="59" spans="1:169" s="18" customFormat="1" ht="12.75" customHeight="1">
      <c r="A59" s="595">
        <f>'7- Mapa Final'!A60</f>
        <v>6</v>
      </c>
      <c r="B59" s="596" t="str">
        <f>'7- Mapa Final'!B60</f>
        <v>Ofrecer, prometer y entregar, aceptar o solicitar una ventaja indebida  para influir o direccionar  la formulación de  requisitos habiliantes y/o técnicos  para satisfacer un interés personal, de manera directa, indirecta o interpuesta por otras personas</v>
      </c>
      <c r="C59" s="596" t="str">
        <f>'7- Mapa Final'!C60</f>
        <v>Cuando se direccionan los requisitos habilitanes y/o técnicos para favorecer  indebidamente  a ciertos proponentes</v>
      </c>
      <c r="D59" s="597" t="str">
        <f>'7- Mapa Final'!J60</f>
        <v>Muy Baja - 1</v>
      </c>
      <c r="E59" s="599" t="str">
        <f>'7- Mapa Final'!K60</f>
        <v>Moderado - 3</v>
      </c>
      <c r="F59" s="603" t="str">
        <f>'7- Mapa Final'!M60</f>
        <v>Moderado - 3</v>
      </c>
      <c r="G59" s="459" t="s">
        <v>324</v>
      </c>
      <c r="H59" s="604" t="s">
        <v>449</v>
      </c>
      <c r="I59" s="605" t="s">
        <v>447</v>
      </c>
      <c r="J59" s="605" t="s">
        <v>447</v>
      </c>
      <c r="K59" s="615">
        <v>45658</v>
      </c>
      <c r="L59" s="615">
        <v>45747</v>
      </c>
      <c r="M59" s="602" t="s">
        <v>493</v>
      </c>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26"/>
      <c r="CQ59" s="26"/>
      <c r="CR59" s="26"/>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row>
    <row r="60" spans="1:169" s="18" customFormat="1" ht="12.75" customHeight="1">
      <c r="A60" s="595"/>
      <c r="B60" s="596"/>
      <c r="C60" s="596"/>
      <c r="D60" s="598"/>
      <c r="E60" s="600"/>
      <c r="F60" s="603"/>
      <c r="G60" s="460"/>
      <c r="H60" s="604"/>
      <c r="I60" s="605"/>
      <c r="J60" s="605"/>
      <c r="K60" s="616"/>
      <c r="L60" s="616"/>
      <c r="M60" s="602"/>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c r="CK60" s="26"/>
      <c r="CL60" s="26"/>
      <c r="CM60" s="26"/>
      <c r="CN60" s="26"/>
      <c r="CO60" s="26"/>
      <c r="CP60" s="26"/>
      <c r="CQ60" s="26"/>
      <c r="CR60" s="26"/>
      <c r="CS60" s="26"/>
      <c r="CT60" s="26"/>
      <c r="CU60" s="26"/>
      <c r="CV60" s="26"/>
      <c r="CW60" s="26"/>
      <c r="CX60" s="26"/>
      <c r="CY60" s="26"/>
      <c r="CZ60" s="26"/>
      <c r="DA60" s="26"/>
      <c r="DB60" s="26"/>
      <c r="DC60" s="26"/>
      <c r="DD60" s="26"/>
      <c r="DE60" s="26"/>
      <c r="DF60" s="26"/>
      <c r="DG60" s="26"/>
      <c r="DH60" s="26"/>
      <c r="DI60" s="26"/>
      <c r="DJ60" s="26"/>
      <c r="DK60" s="26"/>
      <c r="DL60" s="26"/>
      <c r="DM60" s="26"/>
      <c r="DN60" s="26"/>
      <c r="DO60" s="26"/>
      <c r="DP60" s="26"/>
      <c r="DQ60" s="26"/>
      <c r="DR60" s="26"/>
      <c r="DS60" s="26"/>
      <c r="DT60" s="26"/>
      <c r="DU60" s="26"/>
      <c r="DV60" s="26"/>
      <c r="DW60" s="26"/>
      <c r="DX60" s="26"/>
      <c r="DY60" s="26"/>
      <c r="DZ60" s="26"/>
      <c r="EA60" s="26"/>
      <c r="EB60" s="26"/>
      <c r="EC60" s="26"/>
      <c r="ED60" s="26"/>
      <c r="EE60" s="26"/>
      <c r="EF60" s="26"/>
      <c r="EG60" s="26"/>
      <c r="EH60" s="26"/>
      <c r="EI60" s="26"/>
      <c r="EJ60" s="26"/>
      <c r="EK60" s="26"/>
      <c r="EL60" s="26"/>
      <c r="EM60" s="26"/>
      <c r="EN60" s="26"/>
      <c r="EO60" s="26"/>
      <c r="EP60" s="26"/>
      <c r="EQ60" s="26"/>
      <c r="ER60" s="26"/>
      <c r="ES60" s="26"/>
      <c r="ET60" s="26"/>
      <c r="EU60" s="26"/>
      <c r="EV60" s="26"/>
      <c r="EW60" s="26"/>
      <c r="EX60" s="26"/>
      <c r="EY60" s="26"/>
      <c r="EZ60" s="26"/>
      <c r="FA60" s="26"/>
      <c r="FB60" s="26"/>
      <c r="FC60" s="26"/>
      <c r="FD60" s="26"/>
      <c r="FE60" s="26"/>
      <c r="FF60" s="26"/>
      <c r="FG60" s="26"/>
      <c r="FH60" s="26"/>
      <c r="FI60" s="26"/>
      <c r="FJ60" s="26"/>
      <c r="FK60" s="26"/>
      <c r="FL60" s="26"/>
      <c r="FM60" s="26"/>
    </row>
    <row r="61" spans="1:169" s="18" customFormat="1" ht="12.75" customHeight="1">
      <c r="A61" s="595"/>
      <c r="B61" s="596"/>
      <c r="C61" s="596"/>
      <c r="D61" s="598"/>
      <c r="E61" s="600"/>
      <c r="F61" s="603"/>
      <c r="G61" s="460"/>
      <c r="H61" s="604"/>
      <c r="I61" s="605"/>
      <c r="J61" s="605"/>
      <c r="K61" s="616"/>
      <c r="L61" s="616"/>
      <c r="M61" s="602"/>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c r="EU61" s="26"/>
      <c r="EV61" s="26"/>
      <c r="EW61" s="26"/>
      <c r="EX61" s="26"/>
      <c r="EY61" s="26"/>
      <c r="EZ61" s="26"/>
      <c r="FA61" s="26"/>
      <c r="FB61" s="26"/>
      <c r="FC61" s="26"/>
      <c r="FD61" s="26"/>
      <c r="FE61" s="26"/>
      <c r="FF61" s="26"/>
      <c r="FG61" s="26"/>
      <c r="FH61" s="26"/>
      <c r="FI61" s="26"/>
      <c r="FJ61" s="26"/>
      <c r="FK61" s="26"/>
      <c r="FL61" s="26"/>
      <c r="FM61" s="26"/>
    </row>
    <row r="62" spans="1:169" s="18" customFormat="1" ht="12.75" customHeight="1">
      <c r="A62" s="595"/>
      <c r="B62" s="596"/>
      <c r="C62" s="596"/>
      <c r="D62" s="598"/>
      <c r="E62" s="600"/>
      <c r="F62" s="603"/>
      <c r="G62" s="460"/>
      <c r="H62" s="604"/>
      <c r="I62" s="605"/>
      <c r="J62" s="605"/>
      <c r="K62" s="616"/>
      <c r="L62" s="616"/>
      <c r="M62" s="602"/>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c r="FJ62" s="26"/>
      <c r="FK62" s="26"/>
      <c r="FL62" s="26"/>
      <c r="FM62" s="26"/>
    </row>
    <row r="63" spans="1:169" s="18" customFormat="1" ht="13.5" customHeight="1">
      <c r="A63" s="595"/>
      <c r="B63" s="596"/>
      <c r="C63" s="596"/>
      <c r="D63" s="598"/>
      <c r="E63" s="600"/>
      <c r="F63" s="603"/>
      <c r="G63" s="460"/>
      <c r="H63" s="604"/>
      <c r="I63" s="605"/>
      <c r="J63" s="605"/>
      <c r="K63" s="616"/>
      <c r="L63" s="616"/>
      <c r="M63" s="602"/>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c r="CG63" s="26"/>
      <c r="CH63" s="26"/>
      <c r="CI63" s="26"/>
      <c r="CJ63" s="26"/>
      <c r="CK63" s="26"/>
      <c r="CL63" s="26"/>
      <c r="CM63" s="26"/>
      <c r="CN63" s="26"/>
      <c r="CO63" s="26"/>
      <c r="CP63" s="26"/>
      <c r="CQ63" s="26"/>
      <c r="CR63" s="26"/>
      <c r="CS63" s="26"/>
      <c r="CT63" s="26"/>
      <c r="CU63" s="26"/>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c r="FF63" s="26"/>
      <c r="FG63" s="26"/>
      <c r="FH63" s="26"/>
      <c r="FI63" s="26"/>
      <c r="FJ63" s="26"/>
      <c r="FK63" s="26"/>
      <c r="FL63" s="26"/>
      <c r="FM63" s="26"/>
    </row>
    <row r="64" spans="1:169">
      <c r="A64" s="595"/>
      <c r="B64" s="596"/>
      <c r="C64" s="596"/>
      <c r="D64" s="598"/>
      <c r="E64" s="600"/>
      <c r="F64" s="603"/>
      <c r="G64" s="460"/>
      <c r="H64" s="604"/>
      <c r="I64" s="605"/>
      <c r="J64" s="605"/>
      <c r="K64" s="616"/>
      <c r="L64" s="616"/>
      <c r="M64" s="602"/>
      <c r="N64" s="26"/>
      <c r="O64" s="26"/>
    </row>
    <row r="65" spans="1:169">
      <c r="A65" s="595"/>
      <c r="B65" s="596"/>
      <c r="C65" s="596"/>
      <c r="D65" s="598"/>
      <c r="E65" s="600"/>
      <c r="F65" s="603"/>
      <c r="G65" s="460"/>
      <c r="H65" s="604"/>
      <c r="I65" s="605"/>
      <c r="J65" s="605"/>
      <c r="K65" s="616"/>
      <c r="L65" s="616"/>
      <c r="M65" s="602"/>
      <c r="N65" s="26"/>
      <c r="O65" s="26"/>
    </row>
    <row r="66" spans="1:169">
      <c r="A66" s="595"/>
      <c r="B66" s="596"/>
      <c r="C66" s="596"/>
      <c r="D66" s="598"/>
      <c r="E66" s="600"/>
      <c r="F66" s="603"/>
      <c r="G66" s="460"/>
      <c r="H66" s="604"/>
      <c r="I66" s="605"/>
      <c r="J66" s="605"/>
      <c r="K66" s="616"/>
      <c r="L66" s="616"/>
      <c r="M66" s="602"/>
      <c r="N66" s="26"/>
      <c r="O66" s="26"/>
    </row>
    <row r="67" spans="1:169">
      <c r="A67" s="595"/>
      <c r="B67" s="596"/>
      <c r="C67" s="596"/>
      <c r="D67" s="598"/>
      <c r="E67" s="600"/>
      <c r="F67" s="603"/>
      <c r="G67" s="460"/>
      <c r="H67" s="604"/>
      <c r="I67" s="605"/>
      <c r="J67" s="605"/>
      <c r="K67" s="616"/>
      <c r="L67" s="616"/>
      <c r="M67" s="602"/>
      <c r="N67" s="26"/>
      <c r="O67" s="26"/>
    </row>
    <row r="68" spans="1:169" ht="15.75" thickBot="1">
      <c r="A68" s="595"/>
      <c r="B68" s="596"/>
      <c r="C68" s="596"/>
      <c r="D68" s="598"/>
      <c r="E68" s="600"/>
      <c r="F68" s="603"/>
      <c r="G68" s="460"/>
      <c r="H68" s="604"/>
      <c r="I68" s="605"/>
      <c r="J68" s="605"/>
      <c r="K68" s="627"/>
      <c r="L68" s="627"/>
      <c r="M68" s="602"/>
      <c r="N68" s="26"/>
      <c r="O68" s="26"/>
    </row>
    <row r="69" spans="1:169" s="18" customFormat="1" ht="12.75" customHeight="1">
      <c r="A69" s="595">
        <f>'7- Mapa Final'!A70</f>
        <v>7</v>
      </c>
      <c r="B69" s="596" t="str">
        <f>'7- Mapa Final'!B70</f>
        <v>Ofrecer, prometer y entregar, aceptar o solicitar una ventaja indebida  para influir o direccionar en la aprobación de accidentes de trabajo ante la Administradora de Riesgos Laborales, para satisfacer un interés personal, de manera directa , indirecta o interpuesta por otras personas</v>
      </c>
      <c r="C69" s="596" t="str">
        <f>'7- Mapa Final'!C70</f>
        <v xml:space="preserve">Cuando se favorece indebidamente a un servidor judicial a través de la validación del  reporte de accidentes de trabajo ante la Administradora de Riesgos Laborales </v>
      </c>
      <c r="D69" s="597" t="str">
        <f>'7- Mapa Final'!J70</f>
        <v>Muy Baja - 1</v>
      </c>
      <c r="E69" s="599" t="str">
        <f>'7- Mapa Final'!K70</f>
        <v>Moderado - 3</v>
      </c>
      <c r="F69" s="603" t="str">
        <f>'7- Mapa Final'!M70</f>
        <v>Moderado - 3</v>
      </c>
      <c r="G69" s="459" t="s">
        <v>324</v>
      </c>
      <c r="H69" s="604" t="s">
        <v>450</v>
      </c>
      <c r="I69" s="605" t="s">
        <v>447</v>
      </c>
      <c r="J69" s="605" t="s">
        <v>447</v>
      </c>
      <c r="K69" s="615">
        <v>45658</v>
      </c>
      <c r="L69" s="615">
        <v>45747</v>
      </c>
      <c r="M69" s="602" t="s">
        <v>492</v>
      </c>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26"/>
      <c r="EG69" s="26"/>
      <c r="EH69" s="26"/>
      <c r="EI69" s="26"/>
      <c r="EJ69" s="26"/>
      <c r="EK69" s="26"/>
      <c r="EL69" s="26"/>
      <c r="EM69" s="26"/>
      <c r="EN69" s="26"/>
      <c r="EO69" s="26"/>
      <c r="EP69" s="26"/>
      <c r="EQ69" s="26"/>
      <c r="ER69" s="26"/>
      <c r="ES69" s="26"/>
      <c r="ET69" s="26"/>
      <c r="EU69" s="26"/>
      <c r="EV69" s="26"/>
      <c r="EW69" s="26"/>
      <c r="EX69" s="26"/>
      <c r="EY69" s="26"/>
      <c r="EZ69" s="26"/>
      <c r="FA69" s="26"/>
      <c r="FB69" s="26"/>
      <c r="FC69" s="26"/>
      <c r="FD69" s="26"/>
      <c r="FE69" s="26"/>
      <c r="FF69" s="26"/>
      <c r="FG69" s="26"/>
      <c r="FH69" s="26"/>
      <c r="FI69" s="26"/>
      <c r="FJ69" s="26"/>
      <c r="FK69" s="26"/>
      <c r="FL69" s="26"/>
      <c r="FM69" s="26"/>
    </row>
    <row r="70" spans="1:169" s="18" customFormat="1" ht="12.75" customHeight="1">
      <c r="A70" s="595"/>
      <c r="B70" s="596"/>
      <c r="C70" s="596"/>
      <c r="D70" s="598"/>
      <c r="E70" s="600"/>
      <c r="F70" s="603"/>
      <c r="G70" s="460"/>
      <c r="H70" s="604"/>
      <c r="I70" s="605"/>
      <c r="J70" s="605"/>
      <c r="K70" s="616"/>
      <c r="L70" s="616"/>
      <c r="M70" s="602"/>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26"/>
      <c r="DI70" s="26"/>
      <c r="DJ70" s="26"/>
      <c r="DK70" s="26"/>
      <c r="DL70" s="26"/>
      <c r="DM70" s="26"/>
      <c r="DN70" s="26"/>
      <c r="DO70" s="26"/>
      <c r="DP70" s="26"/>
      <c r="DQ70" s="26"/>
      <c r="DR70" s="26"/>
      <c r="DS70" s="26"/>
      <c r="DT70" s="26"/>
      <c r="DU70" s="26"/>
      <c r="DV70" s="26"/>
      <c r="DW70" s="26"/>
      <c r="DX70" s="26"/>
      <c r="DY70" s="26"/>
      <c r="DZ70" s="26"/>
      <c r="EA70" s="26"/>
      <c r="EB70" s="26"/>
      <c r="EC70" s="26"/>
      <c r="ED70" s="26"/>
      <c r="EE70" s="26"/>
      <c r="EF70" s="26"/>
      <c r="EG70" s="26"/>
      <c r="EH70" s="26"/>
      <c r="EI70" s="26"/>
      <c r="EJ70" s="26"/>
      <c r="EK70" s="26"/>
      <c r="EL70" s="26"/>
      <c r="EM70" s="26"/>
      <c r="EN70" s="26"/>
      <c r="EO70" s="26"/>
      <c r="EP70" s="26"/>
      <c r="EQ70" s="26"/>
      <c r="ER70" s="26"/>
      <c r="ES70" s="26"/>
      <c r="ET70" s="26"/>
      <c r="EU70" s="26"/>
      <c r="EV70" s="26"/>
      <c r="EW70" s="26"/>
      <c r="EX70" s="26"/>
      <c r="EY70" s="26"/>
      <c r="EZ70" s="26"/>
      <c r="FA70" s="26"/>
      <c r="FB70" s="26"/>
      <c r="FC70" s="26"/>
      <c r="FD70" s="26"/>
      <c r="FE70" s="26"/>
      <c r="FF70" s="26"/>
      <c r="FG70" s="26"/>
      <c r="FH70" s="26"/>
      <c r="FI70" s="26"/>
      <c r="FJ70" s="26"/>
      <c r="FK70" s="26"/>
      <c r="FL70" s="26"/>
      <c r="FM70" s="26"/>
    </row>
    <row r="71" spans="1:169" s="18" customFormat="1" ht="12.75" customHeight="1">
      <c r="A71" s="595"/>
      <c r="B71" s="596"/>
      <c r="C71" s="596"/>
      <c r="D71" s="598"/>
      <c r="E71" s="600"/>
      <c r="F71" s="603"/>
      <c r="G71" s="460"/>
      <c r="H71" s="604"/>
      <c r="I71" s="605"/>
      <c r="J71" s="605"/>
      <c r="K71" s="616"/>
      <c r="L71" s="616"/>
      <c r="M71" s="602"/>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6"/>
      <c r="CX71" s="26"/>
      <c r="CY71" s="26"/>
      <c r="CZ71" s="26"/>
      <c r="DA71" s="26"/>
      <c r="DB71" s="26"/>
      <c r="DC71" s="26"/>
      <c r="DD71" s="26"/>
      <c r="DE71" s="26"/>
      <c r="DF71" s="26"/>
      <c r="DG71" s="26"/>
      <c r="DH71" s="26"/>
      <c r="DI71" s="26"/>
      <c r="DJ71" s="26"/>
      <c r="DK71" s="26"/>
      <c r="DL71" s="26"/>
      <c r="DM71" s="26"/>
      <c r="DN71" s="26"/>
      <c r="DO71" s="26"/>
      <c r="DP71" s="26"/>
      <c r="DQ71" s="26"/>
      <c r="DR71" s="26"/>
      <c r="DS71" s="26"/>
      <c r="DT71" s="26"/>
      <c r="DU71" s="26"/>
      <c r="DV71" s="26"/>
      <c r="DW71" s="26"/>
      <c r="DX71" s="26"/>
      <c r="DY71" s="26"/>
      <c r="DZ71" s="26"/>
      <c r="EA71" s="26"/>
      <c r="EB71" s="26"/>
      <c r="EC71" s="26"/>
      <c r="ED71" s="26"/>
      <c r="EE71" s="26"/>
      <c r="EF71" s="26"/>
      <c r="EG71" s="26"/>
      <c r="EH71" s="26"/>
      <c r="EI71" s="26"/>
      <c r="EJ71" s="26"/>
      <c r="EK71" s="26"/>
      <c r="EL71" s="26"/>
      <c r="EM71" s="26"/>
      <c r="EN71" s="26"/>
      <c r="EO71" s="26"/>
      <c r="EP71" s="26"/>
      <c r="EQ71" s="26"/>
      <c r="ER71" s="26"/>
      <c r="ES71" s="26"/>
      <c r="ET71" s="26"/>
      <c r="EU71" s="26"/>
      <c r="EV71" s="26"/>
      <c r="EW71" s="26"/>
      <c r="EX71" s="26"/>
      <c r="EY71" s="26"/>
      <c r="EZ71" s="26"/>
      <c r="FA71" s="26"/>
      <c r="FB71" s="26"/>
      <c r="FC71" s="26"/>
      <c r="FD71" s="26"/>
      <c r="FE71" s="26"/>
      <c r="FF71" s="26"/>
      <c r="FG71" s="26"/>
      <c r="FH71" s="26"/>
      <c r="FI71" s="26"/>
      <c r="FJ71" s="26"/>
      <c r="FK71" s="26"/>
      <c r="FL71" s="26"/>
      <c r="FM71" s="26"/>
    </row>
    <row r="72" spans="1:169" s="18" customFormat="1" ht="12.75" customHeight="1">
      <c r="A72" s="595"/>
      <c r="B72" s="596"/>
      <c r="C72" s="596"/>
      <c r="D72" s="598"/>
      <c r="E72" s="600"/>
      <c r="F72" s="603"/>
      <c r="G72" s="460"/>
      <c r="H72" s="604"/>
      <c r="I72" s="605"/>
      <c r="J72" s="605"/>
      <c r="K72" s="616"/>
      <c r="L72" s="616"/>
      <c r="M72" s="602"/>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c r="CE72" s="26"/>
      <c r="CF72" s="26"/>
      <c r="CG72" s="26"/>
      <c r="CH72" s="26"/>
      <c r="CI72" s="26"/>
      <c r="CJ72" s="26"/>
      <c r="CK72" s="26"/>
      <c r="CL72" s="26"/>
      <c r="CM72" s="26"/>
      <c r="CN72" s="26"/>
      <c r="CO72" s="26"/>
      <c r="CP72" s="26"/>
      <c r="CQ72" s="26"/>
      <c r="CR72" s="26"/>
      <c r="CS72" s="26"/>
      <c r="CT72" s="26"/>
      <c r="CU72" s="26"/>
      <c r="CV72" s="26"/>
      <c r="CW72" s="26"/>
      <c r="CX72" s="26"/>
      <c r="CY72" s="26"/>
      <c r="CZ72" s="26"/>
      <c r="DA72" s="26"/>
      <c r="DB72" s="26"/>
      <c r="DC72" s="26"/>
      <c r="DD72" s="26"/>
      <c r="DE72" s="26"/>
      <c r="DF72" s="26"/>
      <c r="DG72" s="26"/>
      <c r="DH72" s="26"/>
      <c r="DI72" s="26"/>
      <c r="DJ72" s="26"/>
      <c r="DK72" s="26"/>
      <c r="DL72" s="26"/>
      <c r="DM72" s="26"/>
      <c r="DN72" s="26"/>
      <c r="DO72" s="26"/>
      <c r="DP72" s="26"/>
      <c r="DQ72" s="26"/>
      <c r="DR72" s="26"/>
      <c r="DS72" s="26"/>
      <c r="DT72" s="26"/>
      <c r="DU72" s="26"/>
      <c r="DV72" s="26"/>
      <c r="DW72" s="26"/>
      <c r="DX72" s="26"/>
      <c r="DY72" s="26"/>
      <c r="DZ72" s="26"/>
      <c r="EA72" s="26"/>
      <c r="EB72" s="26"/>
      <c r="EC72" s="26"/>
      <c r="ED72" s="26"/>
      <c r="EE72" s="26"/>
      <c r="EF72" s="26"/>
      <c r="EG72" s="26"/>
      <c r="EH72" s="26"/>
      <c r="EI72" s="26"/>
      <c r="EJ72" s="26"/>
      <c r="EK72" s="26"/>
      <c r="EL72" s="26"/>
      <c r="EM72" s="26"/>
      <c r="EN72" s="26"/>
      <c r="EO72" s="26"/>
      <c r="EP72" s="26"/>
      <c r="EQ72" s="26"/>
      <c r="ER72" s="26"/>
      <c r="ES72" s="26"/>
      <c r="ET72" s="26"/>
      <c r="EU72" s="26"/>
      <c r="EV72" s="26"/>
      <c r="EW72" s="26"/>
      <c r="EX72" s="26"/>
      <c r="EY72" s="26"/>
      <c r="EZ72" s="26"/>
      <c r="FA72" s="26"/>
      <c r="FB72" s="26"/>
      <c r="FC72" s="26"/>
      <c r="FD72" s="26"/>
      <c r="FE72" s="26"/>
      <c r="FF72" s="26"/>
      <c r="FG72" s="26"/>
      <c r="FH72" s="26"/>
      <c r="FI72" s="26"/>
      <c r="FJ72" s="26"/>
      <c r="FK72" s="26"/>
      <c r="FL72" s="26"/>
      <c r="FM72" s="26"/>
    </row>
    <row r="73" spans="1:169" s="18" customFormat="1" ht="13.5" customHeight="1">
      <c r="A73" s="595"/>
      <c r="B73" s="596"/>
      <c r="C73" s="596"/>
      <c r="D73" s="598"/>
      <c r="E73" s="600"/>
      <c r="F73" s="603"/>
      <c r="G73" s="460"/>
      <c r="H73" s="604"/>
      <c r="I73" s="605"/>
      <c r="J73" s="605"/>
      <c r="K73" s="616"/>
      <c r="L73" s="616"/>
      <c r="M73" s="602"/>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c r="CT73" s="26"/>
      <c r="CU73" s="26"/>
      <c r="CV73" s="26"/>
      <c r="CW73" s="26"/>
      <c r="CX73" s="26"/>
      <c r="CY73" s="26"/>
      <c r="CZ73" s="26"/>
      <c r="DA73" s="26"/>
      <c r="DB73" s="26"/>
      <c r="DC73" s="26"/>
      <c r="DD73" s="26"/>
      <c r="DE73" s="26"/>
      <c r="DF73" s="26"/>
      <c r="DG73" s="26"/>
      <c r="DH73" s="26"/>
      <c r="DI73" s="26"/>
      <c r="DJ73" s="26"/>
      <c r="DK73" s="26"/>
      <c r="DL73" s="26"/>
      <c r="DM73" s="26"/>
      <c r="DN73" s="26"/>
      <c r="DO73" s="26"/>
      <c r="DP73" s="26"/>
      <c r="DQ73" s="26"/>
      <c r="DR73" s="26"/>
      <c r="DS73" s="26"/>
      <c r="DT73" s="26"/>
      <c r="DU73" s="26"/>
      <c r="DV73" s="26"/>
      <c r="DW73" s="26"/>
      <c r="DX73" s="26"/>
      <c r="DY73" s="26"/>
      <c r="DZ73" s="26"/>
      <c r="EA73" s="26"/>
      <c r="EB73" s="26"/>
      <c r="EC73" s="26"/>
      <c r="ED73" s="26"/>
      <c r="EE73" s="26"/>
      <c r="EF73" s="26"/>
      <c r="EG73" s="26"/>
      <c r="EH73" s="26"/>
      <c r="EI73" s="26"/>
      <c r="EJ73" s="26"/>
      <c r="EK73" s="26"/>
      <c r="EL73" s="26"/>
      <c r="EM73" s="26"/>
      <c r="EN73" s="26"/>
      <c r="EO73" s="26"/>
      <c r="EP73" s="26"/>
      <c r="EQ73" s="26"/>
      <c r="ER73" s="26"/>
      <c r="ES73" s="26"/>
      <c r="ET73" s="26"/>
      <c r="EU73" s="26"/>
      <c r="EV73" s="26"/>
      <c r="EW73" s="26"/>
      <c r="EX73" s="26"/>
      <c r="EY73" s="26"/>
      <c r="EZ73" s="26"/>
      <c r="FA73" s="26"/>
      <c r="FB73" s="26"/>
      <c r="FC73" s="26"/>
      <c r="FD73" s="26"/>
      <c r="FE73" s="26"/>
      <c r="FF73" s="26"/>
      <c r="FG73" s="26"/>
      <c r="FH73" s="26"/>
      <c r="FI73" s="26"/>
      <c r="FJ73" s="26"/>
      <c r="FK73" s="26"/>
      <c r="FL73" s="26"/>
      <c r="FM73" s="26"/>
    </row>
    <row r="74" spans="1:169">
      <c r="A74" s="595"/>
      <c r="B74" s="596"/>
      <c r="C74" s="596"/>
      <c r="D74" s="598"/>
      <c r="E74" s="600"/>
      <c r="F74" s="603"/>
      <c r="G74" s="460"/>
      <c r="H74" s="604"/>
      <c r="I74" s="605"/>
      <c r="J74" s="605"/>
      <c r="K74" s="616"/>
      <c r="L74" s="616"/>
      <c r="M74" s="602"/>
      <c r="N74" s="26"/>
      <c r="O74" s="26"/>
    </row>
    <row r="75" spans="1:169">
      <c r="A75" s="595"/>
      <c r="B75" s="596"/>
      <c r="C75" s="596"/>
      <c r="D75" s="598"/>
      <c r="E75" s="600"/>
      <c r="F75" s="603"/>
      <c r="G75" s="460"/>
      <c r="H75" s="604"/>
      <c r="I75" s="605"/>
      <c r="J75" s="605"/>
      <c r="K75" s="616"/>
      <c r="L75" s="616"/>
      <c r="M75" s="602"/>
      <c r="N75" s="26"/>
      <c r="O75" s="26"/>
    </row>
    <row r="76" spans="1:169">
      <c r="A76" s="595"/>
      <c r="B76" s="596"/>
      <c r="C76" s="596"/>
      <c r="D76" s="598"/>
      <c r="E76" s="600"/>
      <c r="F76" s="603"/>
      <c r="G76" s="460"/>
      <c r="H76" s="604"/>
      <c r="I76" s="605"/>
      <c r="J76" s="605"/>
      <c r="K76" s="616"/>
      <c r="L76" s="616"/>
      <c r="M76" s="602"/>
      <c r="N76" s="26"/>
      <c r="O76" s="26"/>
    </row>
    <row r="77" spans="1:169">
      <c r="A77" s="595"/>
      <c r="B77" s="596"/>
      <c r="C77" s="596"/>
      <c r="D77" s="598"/>
      <c r="E77" s="600"/>
      <c r="F77" s="603"/>
      <c r="G77" s="460"/>
      <c r="H77" s="604"/>
      <c r="I77" s="605"/>
      <c r="J77" s="605"/>
      <c r="K77" s="616"/>
      <c r="L77" s="616"/>
      <c r="M77" s="602"/>
      <c r="N77" s="26"/>
      <c r="O77" s="26"/>
    </row>
    <row r="78" spans="1:169">
      <c r="A78" s="595"/>
      <c r="B78" s="596"/>
      <c r="C78" s="596"/>
      <c r="D78" s="598"/>
      <c r="E78" s="600"/>
      <c r="F78" s="603"/>
      <c r="G78" s="460"/>
      <c r="H78" s="604"/>
      <c r="I78" s="605"/>
      <c r="J78" s="605"/>
      <c r="K78" s="630"/>
      <c r="L78" s="630"/>
      <c r="M78" s="602"/>
      <c r="N78" s="26"/>
      <c r="O78" s="26"/>
    </row>
  </sheetData>
  <mergeCells count="107">
    <mergeCell ref="A69:A78"/>
    <mergeCell ref="B69:B78"/>
    <mergeCell ref="C69:C78"/>
    <mergeCell ref="D69:D78"/>
    <mergeCell ref="E69:E78"/>
    <mergeCell ref="B49:B58"/>
    <mergeCell ref="C49:C58"/>
    <mergeCell ref="K59:K68"/>
    <mergeCell ref="L59:L68"/>
    <mergeCell ref="M49:M58"/>
    <mergeCell ref="J49:J58"/>
    <mergeCell ref="K69:K78"/>
    <mergeCell ref="L69:L78"/>
    <mergeCell ref="M69:M78"/>
    <mergeCell ref="F69:F78"/>
    <mergeCell ref="G69:G78"/>
    <mergeCell ref="H69:H78"/>
    <mergeCell ref="I69:I78"/>
    <mergeCell ref="J69:J78"/>
    <mergeCell ref="E39:E48"/>
    <mergeCell ref="F49:F58"/>
    <mergeCell ref="G49:G58"/>
    <mergeCell ref="H49:H58"/>
    <mergeCell ref="I49:I58"/>
    <mergeCell ref="M59:M68"/>
    <mergeCell ref="F59:F68"/>
    <mergeCell ref="G59:G68"/>
    <mergeCell ref="H59:H68"/>
    <mergeCell ref="I59:I68"/>
    <mergeCell ref="J59:J68"/>
    <mergeCell ref="K49:K58"/>
    <mergeCell ref="L49:L58"/>
    <mergeCell ref="K39:K48"/>
    <mergeCell ref="L39:L48"/>
    <mergeCell ref="M39:M48"/>
    <mergeCell ref="A49:A58"/>
    <mergeCell ref="F19:F28"/>
    <mergeCell ref="J19:J28"/>
    <mergeCell ref="A59:A68"/>
    <mergeCell ref="B59:B68"/>
    <mergeCell ref="C59:C68"/>
    <mergeCell ref="D59:D68"/>
    <mergeCell ref="E59:E68"/>
    <mergeCell ref="D49:D58"/>
    <mergeCell ref="E49:E58"/>
    <mergeCell ref="F39:F48"/>
    <mergeCell ref="G39:G48"/>
    <mergeCell ref="H39:H48"/>
    <mergeCell ref="I39:I48"/>
    <mergeCell ref="J39:J48"/>
    <mergeCell ref="A39:A48"/>
    <mergeCell ref="B39:B48"/>
    <mergeCell ref="C39:C48"/>
    <mergeCell ref="D39:D48"/>
    <mergeCell ref="A19:A28"/>
    <mergeCell ref="B19:B28"/>
    <mergeCell ref="C19:C28"/>
    <mergeCell ref="K6:L6"/>
    <mergeCell ref="K19:K28"/>
    <mergeCell ref="L19:L28"/>
    <mergeCell ref="M19:M28"/>
    <mergeCell ref="G19:G28"/>
    <mergeCell ref="H19:H28"/>
    <mergeCell ref="I19:I28"/>
    <mergeCell ref="C1:K2"/>
    <mergeCell ref="L1:M2"/>
    <mergeCell ref="A8:G8"/>
    <mergeCell ref="A9:A18"/>
    <mergeCell ref="C9:C18"/>
    <mergeCell ref="L9:L18"/>
    <mergeCell ref="M9:M18"/>
    <mergeCell ref="F9:F18"/>
    <mergeCell ref="G9:G18"/>
    <mergeCell ref="H9:H18"/>
    <mergeCell ref="I9:I18"/>
    <mergeCell ref="J9:J18"/>
    <mergeCell ref="K9:K18"/>
    <mergeCell ref="A3:B3"/>
    <mergeCell ref="A4:B4"/>
    <mergeCell ref="C3:M3"/>
    <mergeCell ref="C4:M4"/>
    <mergeCell ref="H6:H7"/>
    <mergeCell ref="I6:J6"/>
    <mergeCell ref="M6:M7"/>
    <mergeCell ref="A5:B5"/>
    <mergeCell ref="A6:C6"/>
    <mergeCell ref="D6:F6"/>
    <mergeCell ref="G6:G7"/>
    <mergeCell ref="C5:M5"/>
    <mergeCell ref="A29:A38"/>
    <mergeCell ref="B29:B38"/>
    <mergeCell ref="C29:C38"/>
    <mergeCell ref="D29:D38"/>
    <mergeCell ref="E29:E38"/>
    <mergeCell ref="K29:K38"/>
    <mergeCell ref="L29:L38"/>
    <mergeCell ref="M29:M38"/>
    <mergeCell ref="F29:F38"/>
    <mergeCell ref="G29:G38"/>
    <mergeCell ref="H29:H38"/>
    <mergeCell ref="I29:I38"/>
    <mergeCell ref="J29:J38"/>
    <mergeCell ref="B9:B18"/>
    <mergeCell ref="D9:D18"/>
    <mergeCell ref="E9:E18"/>
    <mergeCell ref="D19:D28"/>
    <mergeCell ref="E19:E28"/>
  </mergeCells>
  <conditionalFormatting sqref="A6:B6">
    <cfRule type="containsText" dxfId="247" priority="962" operator="containsText" text="3- Moderado">
      <formula>NOT(ISERROR(SEARCH("3- Moderado",A6)))</formula>
    </cfRule>
    <cfRule type="containsText" dxfId="246" priority="967" operator="containsText" text="1- Bajo">
      <formula>NOT(ISERROR(SEARCH("1- Bajo",A6)))</formula>
    </cfRule>
    <cfRule type="containsText" dxfId="245" priority="964" operator="containsText" text="4- Moderado">
      <formula>NOT(ISERROR(SEARCH("4- Moderado",A6)))</formula>
    </cfRule>
    <cfRule type="containsText" dxfId="244" priority="963" operator="containsText" text="6- Moderado">
      <formula>NOT(ISERROR(SEARCH("6- Moderado",A6)))</formula>
    </cfRule>
    <cfRule type="containsText" dxfId="243" priority="965" operator="containsText" text="3- Bajo">
      <formula>NOT(ISERROR(SEARCH("3- Bajo",A6)))</formula>
    </cfRule>
    <cfRule type="containsText" dxfId="242" priority="966" operator="containsText" text="4- Bajo">
      <formula>NOT(ISERROR(SEARCH("4- Bajo",A6)))</formula>
    </cfRule>
  </conditionalFormatting>
  <conditionalFormatting sqref="A9:E9">
    <cfRule type="containsText" dxfId="241" priority="943" operator="containsText" text="1- Bajo">
      <formula>NOT(ISERROR(SEARCH("1- Bajo",A9)))</formula>
    </cfRule>
    <cfRule type="containsText" dxfId="240" priority="941" operator="containsText" text="3- Bajo">
      <formula>NOT(ISERROR(SEARCH("3- Bajo",A9)))</formula>
    </cfRule>
    <cfRule type="containsText" dxfId="239" priority="940" operator="containsText" text="4- Moderado">
      <formula>NOT(ISERROR(SEARCH("4- Moderado",A9)))</formula>
    </cfRule>
    <cfRule type="containsText" dxfId="238" priority="939" operator="containsText" text="6- Moderado">
      <formula>NOT(ISERROR(SEARCH("6- Moderado",A9)))</formula>
    </cfRule>
    <cfRule type="containsText" dxfId="237" priority="938" operator="containsText" text="3- Moderado">
      <formula>NOT(ISERROR(SEARCH("3- Moderado",A9)))</formula>
    </cfRule>
    <cfRule type="containsText" dxfId="236" priority="942" operator="containsText" text="4- Bajo">
      <formula>NOT(ISERROR(SEARCH("4- Bajo",A9)))</formula>
    </cfRule>
  </conditionalFormatting>
  <conditionalFormatting sqref="A19:E19">
    <cfRule type="containsText" dxfId="235" priority="281" operator="containsText" text="1- Bajo">
      <formula>NOT(ISERROR(SEARCH("1- Bajo",A19)))</formula>
    </cfRule>
    <cfRule type="containsText" dxfId="234" priority="276" operator="containsText" text="3- Moderado">
      <formula>NOT(ISERROR(SEARCH("3- Moderado",A19)))</formula>
    </cfRule>
    <cfRule type="containsText" dxfId="233" priority="280" operator="containsText" text="4- Bajo">
      <formula>NOT(ISERROR(SEARCH("4- Bajo",A19)))</formula>
    </cfRule>
    <cfRule type="containsText" dxfId="232" priority="279" operator="containsText" text="3- Bajo">
      <formula>NOT(ISERROR(SEARCH("3- Bajo",A19)))</formula>
    </cfRule>
    <cfRule type="containsText" dxfId="231" priority="278" operator="containsText" text="4- Moderado">
      <formula>NOT(ISERROR(SEARCH("4- Moderado",A19)))</formula>
    </cfRule>
    <cfRule type="containsText" dxfId="230" priority="277" operator="containsText" text="6- Moderado">
      <formula>NOT(ISERROR(SEARCH("6- Moderado",A19)))</formula>
    </cfRule>
  </conditionalFormatting>
  <conditionalFormatting sqref="A29:E29 A39:E39">
    <cfRule type="containsText" dxfId="229" priority="4" operator="containsText" text="3- Bajo">
      <formula>NOT(ISERROR(SEARCH("3- Bajo",A29)))</formula>
    </cfRule>
    <cfRule type="containsText" dxfId="228" priority="5" operator="containsText" text="4- Bajo">
      <formula>NOT(ISERROR(SEARCH("4- Bajo",A29)))</formula>
    </cfRule>
    <cfRule type="containsText" dxfId="227" priority="6" operator="containsText" text="1- Bajo">
      <formula>NOT(ISERROR(SEARCH("1- Bajo",A29)))</formula>
    </cfRule>
    <cfRule type="containsText" dxfId="226" priority="1" operator="containsText" text="3- Moderado">
      <formula>NOT(ISERROR(SEARCH("3- Moderado",A29)))</formula>
    </cfRule>
    <cfRule type="containsText" dxfId="225" priority="2" operator="containsText" text="6- Moderado">
      <formula>NOT(ISERROR(SEARCH("6- Moderado",A29)))</formula>
    </cfRule>
    <cfRule type="containsText" dxfId="224" priority="3" operator="containsText" text="4- Moderado">
      <formula>NOT(ISERROR(SEARCH("4- Moderado",A29)))</formula>
    </cfRule>
  </conditionalFormatting>
  <conditionalFormatting sqref="A49:E49">
    <cfRule type="containsText" dxfId="223" priority="249" operator="containsText" text="6- Moderado">
      <formula>NOT(ISERROR(SEARCH("6- Moderado",A49)))</formula>
    </cfRule>
    <cfRule type="containsText" dxfId="222" priority="250" operator="containsText" text="4- Moderado">
      <formula>NOT(ISERROR(SEARCH("4- Moderado",A49)))</formula>
    </cfRule>
    <cfRule type="containsText" dxfId="221" priority="251" operator="containsText" text="3- Bajo">
      <formula>NOT(ISERROR(SEARCH("3- Bajo",A49)))</formula>
    </cfRule>
    <cfRule type="containsText" dxfId="220" priority="252" operator="containsText" text="4- Bajo">
      <formula>NOT(ISERROR(SEARCH("4- Bajo",A49)))</formula>
    </cfRule>
    <cfRule type="containsText" dxfId="219" priority="248" operator="containsText" text="3- Moderado">
      <formula>NOT(ISERROR(SEARCH("3- Moderado",A49)))</formula>
    </cfRule>
    <cfRule type="containsText" dxfId="218" priority="253" operator="containsText" text="1- Bajo">
      <formula>NOT(ISERROR(SEARCH("1- Bajo",A49)))</formula>
    </cfRule>
  </conditionalFormatting>
  <conditionalFormatting sqref="A59:E59">
    <cfRule type="containsText" dxfId="217" priority="192" operator="containsText" text="3- Moderado">
      <formula>NOT(ISERROR(SEARCH("3- Moderado",A59)))</formula>
    </cfRule>
    <cfRule type="containsText" dxfId="216" priority="193" operator="containsText" text="6- Moderado">
      <formula>NOT(ISERROR(SEARCH("6- Moderado",A59)))</formula>
    </cfRule>
    <cfRule type="containsText" dxfId="215" priority="194" operator="containsText" text="4- Moderado">
      <formula>NOT(ISERROR(SEARCH("4- Moderado",A59)))</formula>
    </cfRule>
    <cfRule type="containsText" dxfId="214" priority="195" operator="containsText" text="3- Bajo">
      <formula>NOT(ISERROR(SEARCH("3- Bajo",A59)))</formula>
    </cfRule>
    <cfRule type="containsText" dxfId="213" priority="197" operator="containsText" text="1- Bajo">
      <formula>NOT(ISERROR(SEARCH("1- Bajo",A59)))</formula>
    </cfRule>
    <cfRule type="containsText" dxfId="212" priority="196" operator="containsText" text="4- Bajo">
      <formula>NOT(ISERROR(SEARCH("4- Bajo",A59)))</formula>
    </cfRule>
  </conditionalFormatting>
  <conditionalFormatting sqref="A69:E69">
    <cfRule type="containsText" dxfId="211" priority="88" operator="containsText" text="4- Bajo">
      <formula>NOT(ISERROR(SEARCH("4- Bajo",A69)))</formula>
    </cfRule>
    <cfRule type="containsText" dxfId="210" priority="84" operator="containsText" text="3- Moderado">
      <formula>NOT(ISERROR(SEARCH("3- Moderado",A69)))</formula>
    </cfRule>
    <cfRule type="containsText" dxfId="209" priority="85" operator="containsText" text="6- Moderado">
      <formula>NOT(ISERROR(SEARCH("6- Moderado",A69)))</formula>
    </cfRule>
    <cfRule type="containsText" dxfId="208" priority="89" operator="containsText" text="1- Bajo">
      <formula>NOT(ISERROR(SEARCH("1- Bajo",A69)))</formula>
    </cfRule>
    <cfRule type="containsText" dxfId="207" priority="86" operator="containsText" text="4- Moderado">
      <formula>NOT(ISERROR(SEARCH("4- Moderado",A69)))</formula>
    </cfRule>
    <cfRule type="containsText" dxfId="206" priority="87" operator="containsText" text="3- Bajo">
      <formula>NOT(ISERROR(SEARCH("3- Bajo",A69)))</formula>
    </cfRule>
  </conditionalFormatting>
  <conditionalFormatting sqref="C7:F7">
    <cfRule type="containsText" dxfId="205" priority="297" operator="containsText" text="3- Bajo">
      <formula>NOT(ISERROR(SEARCH("3- Bajo",C7)))</formula>
    </cfRule>
    <cfRule type="containsText" dxfId="204" priority="298" operator="containsText" text="4- Bajo">
      <formula>NOT(ISERROR(SEARCH("4- Bajo",C7)))</formula>
    </cfRule>
    <cfRule type="containsText" dxfId="203" priority="299" operator="containsText" text="1- Bajo">
      <formula>NOT(ISERROR(SEARCH("1- Bajo",C7)))</formula>
    </cfRule>
    <cfRule type="containsText" dxfId="202" priority="296" operator="containsText" text="4- Moderado">
      <formula>NOT(ISERROR(SEARCH("4- Moderado",C7)))</formula>
    </cfRule>
    <cfRule type="containsText" dxfId="201" priority="294" operator="containsText" text="3- Moderado">
      <formula>NOT(ISERROR(SEARCH("3- Moderado",C7)))</formula>
    </cfRule>
    <cfRule type="containsText" dxfId="200" priority="295" operator="containsText" text="6- Moderado">
      <formula>NOT(ISERROR(SEARCH("6- Moderado",C7)))</formula>
    </cfRule>
  </conditionalFormatting>
  <conditionalFormatting sqref="D9:D78">
    <cfRule type="containsText" dxfId="199" priority="79" operator="containsText" text="Media">
      <formula>NOT(ISERROR(SEARCH("Media",D9)))</formula>
    </cfRule>
    <cfRule type="containsText" dxfId="198" priority="77" operator="containsText" text="Muy Baja">
      <formula>NOT(ISERROR(SEARCH("Muy Baja",D9)))</formula>
    </cfRule>
    <cfRule type="containsText" dxfId="197" priority="76" operator="containsText" text="Baja">
      <formula>NOT(ISERROR(SEARCH("Baja",D9)))</formula>
    </cfRule>
    <cfRule type="containsText" dxfId="196" priority="75" operator="containsText" text="Alta">
      <formula>NOT(ISERROR(SEARCH("Alta",D9)))</formula>
    </cfRule>
    <cfRule type="containsText" dxfId="195" priority="74" operator="containsText" text="Muy Alta">
      <formula>NOT(ISERROR(SEARCH("Muy Alta",D9)))</formula>
    </cfRule>
  </conditionalFormatting>
  <conditionalFormatting sqref="E9:E78">
    <cfRule type="containsText" dxfId="194" priority="73" operator="containsText" text="Leve">
      <formula>NOT(ISERROR(SEARCH("Leve",E9)))</formula>
    </cfRule>
    <cfRule type="containsText" dxfId="193" priority="71" operator="containsText" text="Mayor">
      <formula>NOT(ISERROR(SEARCH("Mayor",E9)))</formula>
    </cfRule>
    <cfRule type="containsText" dxfId="192" priority="70" operator="containsText" text="Catastrófico">
      <formula>NOT(ISERROR(SEARCH("Catastrófico",E9)))</formula>
    </cfRule>
    <cfRule type="containsText" dxfId="191" priority="72" operator="containsText" text="Menor">
      <formula>NOT(ISERROR(SEARCH("Menor",E9)))</formula>
    </cfRule>
  </conditionalFormatting>
  <conditionalFormatting sqref="E9:F78">
    <cfRule type="containsText" dxfId="190" priority="78" operator="containsText" text="Moderado">
      <formula>NOT(ISERROR(SEARCH("Moderado",E9)))</formula>
    </cfRule>
  </conditionalFormatting>
  <conditionalFormatting sqref="F9:F18">
    <cfRule type="colorScale" priority="1673">
      <colorScale>
        <cfvo type="min"/>
        <cfvo type="max"/>
        <color rgb="FFFF7128"/>
        <color rgb="FFFFEF9C"/>
      </colorScale>
    </cfRule>
  </conditionalFormatting>
  <conditionalFormatting sqref="F9:F78">
    <cfRule type="containsText" dxfId="189" priority="83" operator="containsText" text="Extremo">
      <formula>NOT(ISERROR(SEARCH("Extremo",F9)))</formula>
    </cfRule>
    <cfRule type="containsText" dxfId="188" priority="82" operator="containsText" text="Alto">
      <formula>NOT(ISERROR(SEARCH("Alto",F9)))</formula>
    </cfRule>
    <cfRule type="containsText" dxfId="187" priority="81" operator="containsText" text="Moderado">
      <formula>NOT(ISERROR(SEARCH("Moderado",F9)))</formula>
    </cfRule>
    <cfRule type="containsText" dxfId="186" priority="80" operator="containsText" text="Bajo">
      <formula>NOT(ISERROR(SEARCH("Bajo",F9)))</formula>
    </cfRule>
  </conditionalFormatting>
  <conditionalFormatting sqref="F19:F48">
    <cfRule type="colorScale" priority="293">
      <colorScale>
        <cfvo type="min"/>
        <cfvo type="max"/>
        <color rgb="FFFF7128"/>
        <color rgb="FFFFEF9C"/>
      </colorScale>
    </cfRule>
  </conditionalFormatting>
  <conditionalFormatting sqref="F49:F58">
    <cfRule type="colorScale" priority="265">
      <colorScale>
        <cfvo type="min"/>
        <cfvo type="max"/>
        <color rgb="FFFF7128"/>
        <color rgb="FFFFEF9C"/>
      </colorScale>
    </cfRule>
  </conditionalFormatting>
  <conditionalFormatting sqref="F59:F68">
    <cfRule type="colorScale" priority="209">
      <colorScale>
        <cfvo type="min"/>
        <cfvo type="max"/>
        <color rgb="FFFF7128"/>
        <color rgb="FFFFEF9C"/>
      </colorScale>
    </cfRule>
  </conditionalFormatting>
  <conditionalFormatting sqref="F69:F78">
    <cfRule type="colorScale" priority="90">
      <colorScale>
        <cfvo type="min"/>
        <cfvo type="max"/>
        <color rgb="FFFF7128"/>
        <color rgb="FFFFEF9C"/>
      </colorScale>
    </cfRule>
  </conditionalFormatting>
  <dataValidations xWindow="729" yWindow="486" count="4">
    <dataValidation allowBlank="1" showInputMessage="1" showErrorMessage="1" prompt="seleccionar si el responsable de ejecutar las acciones es el nivel central" sqref="J7" xr:uid="{00000000-0002-0000-0900-000000000000}"/>
    <dataValidation allowBlank="1" showInputMessage="1" showErrorMessage="1" prompt="Seleccionar si el responsable es el responsable de las acciones es el nivel central" sqref="I6:I7" xr:uid="{00000000-0002-0000-0900-000001000000}"/>
    <dataValidation allowBlank="1" showInputMessage="1" showErrorMessage="1" prompt="Describir las actividades que se van a desarrollar para el proyecto" sqref="H6" xr:uid="{00000000-0002-0000-0900-000002000000}"/>
    <dataValidation allowBlank="1" showInputMessage="1" showErrorMessage="1" prompt="Registrar qué factor  que ocasina el riesgo: un facot identtficado el contexto._x000a_O  personas, recursos, estilo de direccion , factores externos, , codiciones ambientales" sqref="C7" xr:uid="{00000000-0002-0000-09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xWindow="729" yWindow="486" count="1">
        <x14:dataValidation type="list" allowBlank="1" showInputMessage="1" showErrorMessage="1" xr:uid="{00000000-0002-0000-0900-000004000000}">
          <x14:formula1>
            <xm:f>'9- Matriz de Calor '!$S$8:$S$11</xm:f>
          </x14:formula1>
          <xm:sqref>G9:G78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JK78"/>
  <sheetViews>
    <sheetView showGridLines="0" topLeftCell="D50" zoomScale="70" zoomScaleNormal="70" workbookViewId="0">
      <selection activeCell="J69" sqref="H9:J78"/>
    </sheetView>
  </sheetViews>
  <sheetFormatPr baseColWidth="10" defaultColWidth="11.42578125" defaultRowHeight="15"/>
  <cols>
    <col min="1" max="1" width="18.42578125" style="4" customWidth="1"/>
    <col min="2" max="2" width="35.85546875" style="4" customWidth="1"/>
    <col min="3" max="3" width="40.28515625" customWidth="1"/>
    <col min="4" max="4" width="16.85546875" style="75" customWidth="1"/>
    <col min="5" max="5" width="18.5703125" style="19" customWidth="1"/>
    <col min="6" max="6" width="18.28515625" style="19"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1"/>
  </cols>
  <sheetData>
    <row r="1" spans="1:271" s="11" customFormat="1" ht="31.5" customHeight="1">
      <c r="A1" s="247"/>
      <c r="B1" s="247"/>
      <c r="C1" s="249"/>
      <c r="D1" s="249"/>
      <c r="E1" s="249"/>
      <c r="F1" s="249"/>
      <c r="G1" s="249"/>
      <c r="H1" s="249"/>
      <c r="I1" s="249"/>
      <c r="J1" s="249"/>
      <c r="K1" s="249"/>
      <c r="L1" s="610"/>
      <c r="M1" s="611"/>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c r="IW1" s="10"/>
      <c r="IX1" s="10"/>
      <c r="IY1" s="10"/>
      <c r="IZ1" s="10"/>
      <c r="JA1" s="10"/>
      <c r="JB1" s="10"/>
      <c r="JC1" s="10"/>
      <c r="JD1" s="10"/>
      <c r="JE1" s="10"/>
      <c r="JF1" s="10"/>
      <c r="JG1" s="10"/>
      <c r="JH1" s="10"/>
      <c r="JI1" s="10"/>
      <c r="JJ1" s="10"/>
      <c r="JK1" s="10"/>
    </row>
    <row r="2" spans="1:271" s="11" customFormat="1" ht="57" customHeight="1">
      <c r="A2" s="248"/>
      <c r="B2" s="248"/>
      <c r="C2" s="250"/>
      <c r="D2" s="250"/>
      <c r="E2" s="250"/>
      <c r="F2" s="250"/>
      <c r="G2" s="250"/>
      <c r="H2" s="250"/>
      <c r="I2" s="250"/>
      <c r="J2" s="250"/>
      <c r="K2" s="250"/>
      <c r="L2" s="631"/>
      <c r="M2" s="632"/>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c r="JC2" s="10"/>
      <c r="JD2" s="10"/>
      <c r="JE2" s="10"/>
      <c r="JF2" s="10"/>
      <c r="JG2" s="10"/>
      <c r="JH2" s="10"/>
      <c r="JI2" s="10"/>
      <c r="JJ2" s="10"/>
      <c r="JK2" s="10"/>
    </row>
    <row r="3" spans="1:271" s="11" customFormat="1" ht="40.9" customHeight="1">
      <c r="A3" s="438" t="s">
        <v>236</v>
      </c>
      <c r="B3" s="438"/>
      <c r="C3" s="541" t="s">
        <v>4</v>
      </c>
      <c r="D3" s="541"/>
      <c r="E3" s="541"/>
      <c r="F3" s="541"/>
      <c r="G3" s="541"/>
      <c r="H3" s="541"/>
      <c r="I3" s="541"/>
      <c r="J3" s="541"/>
      <c r="K3" s="541"/>
      <c r="L3" s="541"/>
      <c r="M3" s="541"/>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c r="JE3" s="10"/>
      <c r="JF3" s="10"/>
      <c r="JG3" s="10"/>
      <c r="JH3" s="10"/>
      <c r="JI3" s="10"/>
      <c r="JJ3" s="10"/>
      <c r="JK3" s="10"/>
    </row>
    <row r="4" spans="1:271" s="11" customFormat="1" ht="40.9" customHeight="1">
      <c r="A4" s="438" t="s">
        <v>237</v>
      </c>
      <c r="B4" s="438"/>
      <c r="C4" s="540" t="s">
        <v>429</v>
      </c>
      <c r="D4" s="540"/>
      <c r="E4" s="540"/>
      <c r="F4" s="540"/>
      <c r="G4" s="540"/>
      <c r="H4" s="540"/>
      <c r="I4" s="540"/>
      <c r="J4" s="540"/>
      <c r="K4" s="540"/>
      <c r="L4" s="540"/>
      <c r="M4" s="54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c r="IZ4" s="10"/>
      <c r="JA4" s="10"/>
      <c r="JB4" s="10"/>
      <c r="JC4" s="10"/>
      <c r="JD4" s="10"/>
      <c r="JE4" s="10"/>
      <c r="JF4" s="10"/>
      <c r="JG4" s="10"/>
      <c r="JH4" s="10"/>
      <c r="JI4" s="10"/>
      <c r="JJ4" s="10"/>
      <c r="JK4" s="10"/>
    </row>
    <row r="5" spans="1:271" s="11" customFormat="1" ht="40.9" customHeight="1" thickBot="1">
      <c r="A5" s="438" t="s">
        <v>238</v>
      </c>
      <c r="B5" s="438"/>
      <c r="C5" s="449" t="s">
        <v>239</v>
      </c>
      <c r="D5" s="593"/>
      <c r="E5" s="593"/>
      <c r="F5" s="593"/>
      <c r="G5" s="593"/>
      <c r="H5" s="593"/>
      <c r="I5" s="593"/>
      <c r="J5" s="593"/>
      <c r="K5" s="593"/>
      <c r="L5" s="593"/>
      <c r="M5" s="594"/>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c r="JF5" s="10"/>
      <c r="JG5" s="10"/>
      <c r="JH5" s="10"/>
      <c r="JI5" s="10"/>
      <c r="JJ5" s="10"/>
      <c r="JK5" s="10"/>
    </row>
    <row r="6" spans="1:271" s="15" customFormat="1" ht="40.5" customHeight="1" thickTop="1" thickBot="1">
      <c r="A6" s="588" t="s">
        <v>430</v>
      </c>
      <c r="B6" s="589"/>
      <c r="C6" s="590"/>
      <c r="D6" s="591" t="s">
        <v>431</v>
      </c>
      <c r="E6" s="591"/>
      <c r="F6" s="591"/>
      <c r="G6" s="592" t="s">
        <v>432</v>
      </c>
      <c r="H6" s="623" t="s">
        <v>433</v>
      </c>
      <c r="I6" s="625" t="s">
        <v>434</v>
      </c>
      <c r="J6" s="626"/>
      <c r="K6" s="625" t="s">
        <v>435</v>
      </c>
      <c r="L6" s="626"/>
      <c r="M6" s="587" t="s">
        <v>436</v>
      </c>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row>
    <row r="7" spans="1:271" s="16" customFormat="1" ht="108" customHeight="1" thickTop="1" thickBot="1">
      <c r="A7" s="27" t="s">
        <v>40</v>
      </c>
      <c r="B7" s="27" t="s">
        <v>178</v>
      </c>
      <c r="C7" s="27" t="s">
        <v>180</v>
      </c>
      <c r="D7" s="20" t="s">
        <v>190</v>
      </c>
      <c r="E7" s="20" t="s">
        <v>437</v>
      </c>
      <c r="F7" s="20" t="s">
        <v>438</v>
      </c>
      <c r="G7" s="592"/>
      <c r="H7" s="624"/>
      <c r="I7" s="21" t="s">
        <v>439</v>
      </c>
      <c r="J7" s="21" t="s">
        <v>440</v>
      </c>
      <c r="K7" s="21" t="s">
        <v>441</v>
      </c>
      <c r="L7" s="21" t="s">
        <v>442</v>
      </c>
      <c r="M7" s="587"/>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c r="ED7" s="24"/>
      <c r="EE7" s="24"/>
      <c r="EF7" s="24"/>
      <c r="EG7" s="24"/>
      <c r="EH7" s="24"/>
      <c r="EI7" s="24"/>
      <c r="EJ7" s="24"/>
      <c r="EK7" s="24"/>
      <c r="EL7" s="24"/>
      <c r="EM7" s="24"/>
      <c r="EN7" s="24"/>
      <c r="EO7" s="24"/>
      <c r="EP7" s="24"/>
      <c r="EQ7" s="24"/>
      <c r="ER7" s="24"/>
      <c r="ES7" s="24"/>
      <c r="ET7" s="24"/>
      <c r="EU7" s="24"/>
      <c r="EV7" s="24"/>
      <c r="EW7" s="24"/>
      <c r="EX7" s="24"/>
      <c r="EY7" s="24"/>
      <c r="EZ7" s="24"/>
      <c r="FA7" s="24"/>
      <c r="FB7" s="24"/>
      <c r="FC7" s="24"/>
      <c r="FD7" s="24"/>
      <c r="FE7" s="24"/>
      <c r="FF7" s="24"/>
      <c r="FG7" s="24"/>
      <c r="FH7" s="24"/>
      <c r="FI7" s="24"/>
      <c r="FJ7" s="24"/>
      <c r="FK7" s="24"/>
      <c r="FL7" s="24"/>
      <c r="FM7" s="24"/>
    </row>
    <row r="8" spans="1:271" s="17" customFormat="1" ht="21.75" customHeight="1" thickTop="1" thickBot="1">
      <c r="A8" s="612"/>
      <c r="B8" s="613"/>
      <c r="C8" s="613"/>
      <c r="D8" s="613"/>
      <c r="E8" s="613"/>
      <c r="F8" s="613"/>
      <c r="G8" s="613"/>
      <c r="H8" s="22"/>
      <c r="I8" s="22"/>
      <c r="J8" s="22"/>
      <c r="K8" s="22"/>
      <c r="L8" s="22"/>
      <c r="M8" s="22"/>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row>
    <row r="9" spans="1:271" s="18" customFormat="1" ht="15" customHeight="1">
      <c r="A9" s="614">
        <f>'7- Mapa Final'!A10</f>
        <v>1</v>
      </c>
      <c r="B9" s="606" t="str">
        <f>'7- Mapa Final'!B10</f>
        <v xml:space="preserve">Incumplimiento de los requisitos legales y otros requisitos del SG-SST </v>
      </c>
      <c r="C9" s="606" t="str">
        <f>'7- Mapa Final'!C10</f>
        <v>No implementar dentro de los tiempos legales los requisitos legales y otros requisitos aplicables al SG-SST</v>
      </c>
      <c r="D9" s="607" t="str">
        <f>'7- Mapa Final'!J10</f>
        <v>Muy Baja - 1</v>
      </c>
      <c r="E9" s="608" t="str">
        <f>'7- Mapa Final'!K10</f>
        <v>Menor - 2</v>
      </c>
      <c r="F9" s="618" t="str">
        <f>'7- Mapa Final'!M10</f>
        <v>Bajo - 2</v>
      </c>
      <c r="G9" s="459" t="s">
        <v>324</v>
      </c>
      <c r="H9" s="619"/>
      <c r="I9" s="621"/>
      <c r="J9" s="621"/>
      <c r="K9" s="633"/>
      <c r="L9" s="633"/>
      <c r="M9" s="617"/>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row>
    <row r="10" spans="1:271" s="18" customFormat="1" ht="13.5" customHeight="1">
      <c r="A10" s="595"/>
      <c r="B10" s="596"/>
      <c r="C10" s="596"/>
      <c r="D10" s="598"/>
      <c r="E10" s="600"/>
      <c r="F10" s="603"/>
      <c r="G10" s="460"/>
      <c r="H10" s="604"/>
      <c r="I10" s="605"/>
      <c r="J10" s="605"/>
      <c r="K10" s="605"/>
      <c r="L10" s="605"/>
      <c r="M10" s="602"/>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row>
    <row r="11" spans="1:271" s="18" customFormat="1" ht="13.5" customHeight="1">
      <c r="A11" s="595"/>
      <c r="B11" s="596"/>
      <c r="C11" s="596"/>
      <c r="D11" s="598"/>
      <c r="E11" s="600"/>
      <c r="F11" s="603"/>
      <c r="G11" s="460"/>
      <c r="H11" s="604"/>
      <c r="I11" s="605"/>
      <c r="J11" s="605"/>
      <c r="K11" s="605"/>
      <c r="L11" s="605"/>
      <c r="M11" s="602"/>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c r="ET11" s="26"/>
      <c r="EU11" s="26"/>
      <c r="EV11" s="26"/>
      <c r="EW11" s="26"/>
      <c r="EX11" s="26"/>
      <c r="EY11" s="26"/>
      <c r="EZ11" s="26"/>
      <c r="FA11" s="26"/>
      <c r="FB11" s="26"/>
      <c r="FC11" s="26"/>
      <c r="FD11" s="26"/>
      <c r="FE11" s="26"/>
      <c r="FF11" s="26"/>
      <c r="FG11" s="26"/>
      <c r="FH11" s="26"/>
      <c r="FI11" s="26"/>
      <c r="FJ11" s="26"/>
      <c r="FK11" s="26"/>
      <c r="FL11" s="26"/>
      <c r="FM11" s="26"/>
    </row>
    <row r="12" spans="1:271" s="18" customFormat="1" ht="13.5" customHeight="1">
      <c r="A12" s="595"/>
      <c r="B12" s="596"/>
      <c r="C12" s="596"/>
      <c r="D12" s="598"/>
      <c r="E12" s="600"/>
      <c r="F12" s="603"/>
      <c r="G12" s="460"/>
      <c r="H12" s="604"/>
      <c r="I12" s="605"/>
      <c r="J12" s="605"/>
      <c r="K12" s="605"/>
      <c r="L12" s="605"/>
      <c r="M12" s="602"/>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c r="FJ12" s="26"/>
      <c r="FK12" s="26"/>
      <c r="FL12" s="26"/>
      <c r="FM12" s="26"/>
    </row>
    <row r="13" spans="1:271" s="18" customFormat="1" ht="13.5" customHeight="1">
      <c r="A13" s="595"/>
      <c r="B13" s="596"/>
      <c r="C13" s="596"/>
      <c r="D13" s="598"/>
      <c r="E13" s="600"/>
      <c r="F13" s="603"/>
      <c r="G13" s="460"/>
      <c r="H13" s="604"/>
      <c r="I13" s="605"/>
      <c r="J13" s="605"/>
      <c r="K13" s="605"/>
      <c r="L13" s="605"/>
      <c r="M13" s="602"/>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c r="FJ13" s="26"/>
      <c r="FK13" s="26"/>
      <c r="FL13" s="26"/>
      <c r="FM13" s="26"/>
    </row>
    <row r="14" spans="1:271" s="18" customFormat="1" ht="13.5" customHeight="1">
      <c r="A14" s="595"/>
      <c r="B14" s="596"/>
      <c r="C14" s="596"/>
      <c r="D14" s="598"/>
      <c r="E14" s="600"/>
      <c r="F14" s="603"/>
      <c r="G14" s="460"/>
      <c r="H14" s="604"/>
      <c r="I14" s="605"/>
      <c r="J14" s="605"/>
      <c r="K14" s="605"/>
      <c r="L14" s="605"/>
      <c r="M14" s="602"/>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26"/>
      <c r="DX14" s="26"/>
      <c r="DY14" s="26"/>
      <c r="DZ14" s="26"/>
      <c r="EA14" s="26"/>
      <c r="EB14" s="26"/>
      <c r="EC14" s="26"/>
      <c r="ED14" s="26"/>
      <c r="EE14" s="26"/>
      <c r="EF14" s="26"/>
      <c r="EG14" s="26"/>
      <c r="EH14" s="26"/>
      <c r="EI14" s="26"/>
      <c r="EJ14" s="26"/>
      <c r="EK14" s="26"/>
      <c r="EL14" s="26"/>
      <c r="EM14" s="26"/>
      <c r="EN14" s="26"/>
      <c r="EO14" s="26"/>
      <c r="EP14" s="26"/>
      <c r="EQ14" s="26"/>
      <c r="ER14" s="26"/>
      <c r="ES14" s="26"/>
      <c r="ET14" s="26"/>
      <c r="EU14" s="26"/>
      <c r="EV14" s="26"/>
      <c r="EW14" s="26"/>
      <c r="EX14" s="26"/>
      <c r="EY14" s="26"/>
      <c r="EZ14" s="26"/>
      <c r="FA14" s="26"/>
      <c r="FB14" s="26"/>
      <c r="FC14" s="26"/>
      <c r="FD14" s="26"/>
      <c r="FE14" s="26"/>
      <c r="FF14" s="26"/>
      <c r="FG14" s="26"/>
      <c r="FH14" s="26"/>
      <c r="FI14" s="26"/>
      <c r="FJ14" s="26"/>
      <c r="FK14" s="26"/>
      <c r="FL14" s="26"/>
      <c r="FM14" s="26"/>
    </row>
    <row r="15" spans="1:271" s="18" customFormat="1" ht="13.5" customHeight="1">
      <c r="A15" s="595"/>
      <c r="B15" s="596"/>
      <c r="C15" s="596"/>
      <c r="D15" s="598"/>
      <c r="E15" s="600"/>
      <c r="F15" s="603"/>
      <c r="G15" s="460"/>
      <c r="H15" s="604"/>
      <c r="I15" s="605"/>
      <c r="J15" s="605"/>
      <c r="K15" s="605"/>
      <c r="L15" s="605"/>
      <c r="M15" s="602"/>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6"/>
      <c r="FG15" s="26"/>
      <c r="FH15" s="26"/>
      <c r="FI15" s="26"/>
      <c r="FJ15" s="26"/>
      <c r="FK15" s="26"/>
      <c r="FL15" s="26"/>
      <c r="FM15" s="26"/>
    </row>
    <row r="16" spans="1:271" s="18" customFormat="1" ht="13.5" customHeight="1">
      <c r="A16" s="595"/>
      <c r="B16" s="596"/>
      <c r="C16" s="596"/>
      <c r="D16" s="598"/>
      <c r="E16" s="600"/>
      <c r="F16" s="603"/>
      <c r="G16" s="460"/>
      <c r="H16" s="604"/>
      <c r="I16" s="605"/>
      <c r="J16" s="605"/>
      <c r="K16" s="605"/>
      <c r="L16" s="605"/>
      <c r="M16" s="602"/>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row>
    <row r="17" spans="1:169" s="18" customFormat="1" ht="13.5" customHeight="1">
      <c r="A17" s="595"/>
      <c r="B17" s="596"/>
      <c r="C17" s="596"/>
      <c r="D17" s="598"/>
      <c r="E17" s="600"/>
      <c r="F17" s="603"/>
      <c r="G17" s="460"/>
      <c r="H17" s="604"/>
      <c r="I17" s="605"/>
      <c r="J17" s="605"/>
      <c r="K17" s="605"/>
      <c r="L17" s="605"/>
      <c r="M17" s="602"/>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row>
    <row r="18" spans="1:169" s="18" customFormat="1" ht="21.75" customHeight="1" thickBot="1">
      <c r="A18" s="595"/>
      <c r="B18" s="596"/>
      <c r="C18" s="596"/>
      <c r="D18" s="598"/>
      <c r="E18" s="600"/>
      <c r="F18" s="603"/>
      <c r="G18" s="460"/>
      <c r="H18" s="604"/>
      <c r="I18" s="605"/>
      <c r="J18" s="605"/>
      <c r="K18" s="605"/>
      <c r="L18" s="605"/>
      <c r="M18" s="602"/>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26"/>
      <c r="DV18" s="26"/>
      <c r="DW18" s="26"/>
      <c r="DX18" s="26"/>
      <c r="DY18" s="26"/>
      <c r="DZ18" s="26"/>
      <c r="EA18" s="26"/>
      <c r="EB18" s="26"/>
      <c r="EC18" s="26"/>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row>
    <row r="19" spans="1:169" s="18" customFormat="1" ht="12.75" customHeight="1">
      <c r="A19" s="614">
        <f>'7- Mapa Final'!A20</f>
        <v>2</v>
      </c>
      <c r="B19" s="606" t="str">
        <f>'7- Mapa Final'!B20</f>
        <v xml:space="preserve">Aumento de Accidentes de trabajo y enfermedades laborales o salud pública </v>
      </c>
      <c r="C19" s="606" t="str">
        <f>'7- Mapa Final'!C20</f>
        <v>Aumento de accidentes de trabajo y enfermedades laborales debido a la ejecución de actividades deportivas, presencia de actos y condiciones inseguras en la sedes. 
Afectación a la salud de la población judicial y ambiental de la entidad  debido al contagio  por virus y/o pandemias</v>
      </c>
      <c r="D19" s="607" t="str">
        <f>'7- Mapa Final'!J20</f>
        <v>Muy Baja - 1</v>
      </c>
      <c r="E19" s="608" t="str">
        <f>'7- Mapa Final'!K20</f>
        <v>Moderado - 3</v>
      </c>
      <c r="F19" s="618" t="str">
        <f>'7- Mapa Final'!M20</f>
        <v>Moderado - 3</v>
      </c>
      <c r="G19" s="459" t="s">
        <v>324</v>
      </c>
      <c r="H19" s="604"/>
      <c r="I19" s="605"/>
      <c r="J19" s="605"/>
      <c r="K19" s="633"/>
      <c r="L19" s="633"/>
      <c r="M19" s="602"/>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row>
    <row r="20" spans="1:169" s="18" customFormat="1" ht="12.75" customHeight="1">
      <c r="A20" s="595"/>
      <c r="B20" s="596"/>
      <c r="C20" s="596"/>
      <c r="D20" s="598"/>
      <c r="E20" s="600"/>
      <c r="F20" s="603"/>
      <c r="G20" s="460"/>
      <c r="H20" s="604"/>
      <c r="I20" s="605"/>
      <c r="J20" s="605"/>
      <c r="K20" s="605"/>
      <c r="L20" s="605"/>
      <c r="M20" s="602"/>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row>
    <row r="21" spans="1:169" s="18" customFormat="1" ht="12.75" customHeight="1">
      <c r="A21" s="595"/>
      <c r="B21" s="596"/>
      <c r="C21" s="596"/>
      <c r="D21" s="598"/>
      <c r="E21" s="600"/>
      <c r="F21" s="603"/>
      <c r="G21" s="460"/>
      <c r="H21" s="604"/>
      <c r="I21" s="605"/>
      <c r="J21" s="605"/>
      <c r="K21" s="605"/>
      <c r="L21" s="605"/>
      <c r="M21" s="602"/>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6"/>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row>
    <row r="22" spans="1:169" s="18" customFormat="1" ht="12.75" customHeight="1">
      <c r="A22" s="595"/>
      <c r="B22" s="596"/>
      <c r="C22" s="596"/>
      <c r="D22" s="598"/>
      <c r="E22" s="600"/>
      <c r="F22" s="603"/>
      <c r="G22" s="460"/>
      <c r="H22" s="604"/>
      <c r="I22" s="605"/>
      <c r="J22" s="605"/>
      <c r="K22" s="605"/>
      <c r="L22" s="605"/>
      <c r="M22" s="602"/>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c r="DP22" s="26"/>
      <c r="DQ22" s="26"/>
      <c r="DR22" s="26"/>
      <c r="DS22" s="26"/>
      <c r="DT22" s="26"/>
      <c r="DU22" s="26"/>
      <c r="DV22" s="26"/>
      <c r="DW22" s="26"/>
      <c r="DX22" s="26"/>
      <c r="DY22" s="26"/>
      <c r="DZ22" s="26"/>
      <c r="EA22" s="26"/>
      <c r="EB22" s="26"/>
      <c r="EC22" s="26"/>
      <c r="ED22" s="26"/>
      <c r="EE22" s="26"/>
      <c r="EF22" s="26"/>
      <c r="EG22" s="26"/>
      <c r="EH22" s="26"/>
      <c r="EI22" s="26"/>
      <c r="EJ22" s="26"/>
      <c r="EK22" s="26"/>
      <c r="EL22" s="26"/>
      <c r="EM22" s="26"/>
      <c r="EN22" s="26"/>
      <c r="EO22" s="26"/>
      <c r="EP22" s="26"/>
      <c r="EQ22" s="26"/>
      <c r="ER22" s="26"/>
      <c r="ES22" s="26"/>
      <c r="ET22" s="26"/>
      <c r="EU22" s="26"/>
      <c r="EV22" s="26"/>
      <c r="EW22" s="26"/>
      <c r="EX22" s="26"/>
      <c r="EY22" s="26"/>
      <c r="EZ22" s="26"/>
      <c r="FA22" s="26"/>
      <c r="FB22" s="26"/>
      <c r="FC22" s="26"/>
      <c r="FD22" s="26"/>
      <c r="FE22" s="26"/>
      <c r="FF22" s="26"/>
      <c r="FG22" s="26"/>
      <c r="FH22" s="26"/>
      <c r="FI22" s="26"/>
      <c r="FJ22" s="26"/>
      <c r="FK22" s="26"/>
      <c r="FL22" s="26"/>
      <c r="FM22" s="26"/>
    </row>
    <row r="23" spans="1:169" s="18" customFormat="1" ht="13.5" customHeight="1">
      <c r="A23" s="595"/>
      <c r="B23" s="596"/>
      <c r="C23" s="596"/>
      <c r="D23" s="598"/>
      <c r="E23" s="600"/>
      <c r="F23" s="603"/>
      <c r="G23" s="460"/>
      <c r="H23" s="604"/>
      <c r="I23" s="605"/>
      <c r="J23" s="605"/>
      <c r="K23" s="605"/>
      <c r="L23" s="605"/>
      <c r="M23" s="602"/>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c r="ED23" s="26"/>
      <c r="EE23" s="26"/>
      <c r="EF23" s="26"/>
      <c r="EG23" s="26"/>
      <c r="EH23" s="26"/>
      <c r="EI23" s="26"/>
      <c r="EJ23" s="26"/>
      <c r="EK23" s="26"/>
      <c r="EL23" s="26"/>
      <c r="EM23" s="26"/>
      <c r="EN23" s="26"/>
      <c r="EO23" s="26"/>
      <c r="EP23" s="26"/>
      <c r="EQ23" s="26"/>
      <c r="ER23" s="26"/>
      <c r="ES23" s="26"/>
      <c r="ET23" s="26"/>
      <c r="EU23" s="26"/>
      <c r="EV23" s="26"/>
      <c r="EW23" s="26"/>
      <c r="EX23" s="26"/>
      <c r="EY23" s="26"/>
      <c r="EZ23" s="26"/>
      <c r="FA23" s="26"/>
      <c r="FB23" s="26"/>
      <c r="FC23" s="26"/>
      <c r="FD23" s="26"/>
      <c r="FE23" s="26"/>
      <c r="FF23" s="26"/>
      <c r="FG23" s="26"/>
      <c r="FH23" s="26"/>
      <c r="FI23" s="26"/>
      <c r="FJ23" s="26"/>
      <c r="FK23" s="26"/>
      <c r="FL23" s="26"/>
      <c r="FM23" s="26"/>
    </row>
    <row r="24" spans="1:169">
      <c r="A24" s="595"/>
      <c r="B24" s="596"/>
      <c r="C24" s="596"/>
      <c r="D24" s="598"/>
      <c r="E24" s="600"/>
      <c r="F24" s="603"/>
      <c r="G24" s="460"/>
      <c r="H24" s="604"/>
      <c r="I24" s="605"/>
      <c r="J24" s="605"/>
      <c r="K24" s="605"/>
      <c r="L24" s="605"/>
      <c r="M24" s="602"/>
      <c r="N24" s="26"/>
      <c r="O24" s="26"/>
    </row>
    <row r="25" spans="1:169">
      <c r="A25" s="595"/>
      <c r="B25" s="596"/>
      <c r="C25" s="596"/>
      <c r="D25" s="598"/>
      <c r="E25" s="600"/>
      <c r="F25" s="603"/>
      <c r="G25" s="460"/>
      <c r="H25" s="604"/>
      <c r="I25" s="605"/>
      <c r="J25" s="605"/>
      <c r="K25" s="605"/>
      <c r="L25" s="605"/>
      <c r="M25" s="602"/>
      <c r="N25" s="26"/>
      <c r="O25" s="26"/>
    </row>
    <row r="26" spans="1:169">
      <c r="A26" s="595"/>
      <c r="B26" s="596"/>
      <c r="C26" s="596"/>
      <c r="D26" s="598"/>
      <c r="E26" s="600"/>
      <c r="F26" s="603"/>
      <c r="G26" s="460"/>
      <c r="H26" s="604"/>
      <c r="I26" s="605"/>
      <c r="J26" s="605"/>
      <c r="K26" s="605"/>
      <c r="L26" s="605"/>
      <c r="M26" s="602"/>
      <c r="N26" s="26"/>
      <c r="O26" s="26"/>
    </row>
    <row r="27" spans="1:169">
      <c r="A27" s="595"/>
      <c r="B27" s="596"/>
      <c r="C27" s="596"/>
      <c r="D27" s="598"/>
      <c r="E27" s="600"/>
      <c r="F27" s="603"/>
      <c r="G27" s="460"/>
      <c r="H27" s="604"/>
      <c r="I27" s="605"/>
      <c r="J27" s="605"/>
      <c r="K27" s="605"/>
      <c r="L27" s="605"/>
      <c r="M27" s="602"/>
      <c r="N27" s="26"/>
      <c r="O27" s="26"/>
    </row>
    <row r="28" spans="1:169">
      <c r="A28" s="595"/>
      <c r="B28" s="596"/>
      <c r="C28" s="596"/>
      <c r="D28" s="598"/>
      <c r="E28" s="600"/>
      <c r="F28" s="603"/>
      <c r="G28" s="474"/>
      <c r="H28" s="620"/>
      <c r="I28" s="622"/>
      <c r="J28" s="622"/>
      <c r="K28" s="622"/>
      <c r="L28" s="622"/>
      <c r="M28" s="602"/>
      <c r="N28" s="26"/>
      <c r="O28" s="26"/>
    </row>
    <row r="29" spans="1:169" s="18" customFormat="1" ht="12.75" customHeight="1">
      <c r="A29" s="595">
        <f>'7- Mapa Final'!A30</f>
        <v>3</v>
      </c>
      <c r="B29" s="596" t="str">
        <f>'7- Mapa Final'!B30</f>
        <v>Falta de asignación de recursos financieros, tecnicos y humanos para la implementación del SG-SST</v>
      </c>
      <c r="C29" s="596" t="str">
        <f>'7- Mapa Final'!C30</f>
        <v>Sin recursos financieros, tecnicos y humanos, es difícil implementar las medidas de prevención y capacitación.</v>
      </c>
      <c r="D29" s="597" t="str">
        <f>'7- Mapa Final'!J30</f>
        <v>Muy Baja - 1</v>
      </c>
      <c r="E29" s="599" t="str">
        <f>'7- Mapa Final'!K30</f>
        <v>Menor - 2</v>
      </c>
      <c r="F29" s="603" t="str">
        <f>'7- Mapa Final'!M30</f>
        <v>Bajo - 2</v>
      </c>
      <c r="G29" s="460" t="s">
        <v>324</v>
      </c>
      <c r="H29" s="604"/>
      <c r="I29" s="605"/>
      <c r="J29" s="605"/>
      <c r="K29" s="601"/>
      <c r="L29" s="601"/>
      <c r="M29" s="602"/>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c r="ED29" s="26"/>
      <c r="EE29" s="26"/>
      <c r="EF29" s="26"/>
      <c r="EG29" s="26"/>
      <c r="EH29" s="26"/>
      <c r="EI29" s="26"/>
      <c r="EJ29" s="26"/>
      <c r="EK29" s="26"/>
      <c r="EL29" s="26"/>
      <c r="EM29" s="26"/>
      <c r="EN29" s="26"/>
      <c r="EO29" s="26"/>
      <c r="EP29" s="26"/>
      <c r="EQ29" s="26"/>
      <c r="ER29" s="26"/>
      <c r="ES29" s="26"/>
      <c r="ET29" s="26"/>
      <c r="EU29" s="26"/>
      <c r="EV29" s="26"/>
      <c r="EW29" s="26"/>
      <c r="EX29" s="26"/>
      <c r="EY29" s="26"/>
      <c r="EZ29" s="26"/>
      <c r="FA29" s="26"/>
      <c r="FB29" s="26"/>
      <c r="FC29" s="26"/>
      <c r="FD29" s="26"/>
      <c r="FE29" s="26"/>
      <c r="FF29" s="26"/>
      <c r="FG29" s="26"/>
      <c r="FH29" s="26"/>
      <c r="FI29" s="26"/>
      <c r="FJ29" s="26"/>
      <c r="FK29" s="26"/>
      <c r="FL29" s="26"/>
      <c r="FM29" s="26"/>
    </row>
    <row r="30" spans="1:169" s="18" customFormat="1" ht="12.75" customHeight="1">
      <c r="A30" s="595"/>
      <c r="B30" s="596"/>
      <c r="C30" s="596"/>
      <c r="D30" s="598"/>
      <c r="E30" s="600"/>
      <c r="F30" s="603"/>
      <c r="G30" s="460"/>
      <c r="H30" s="604"/>
      <c r="I30" s="605"/>
      <c r="J30" s="605"/>
      <c r="K30" s="601"/>
      <c r="L30" s="601"/>
      <c r="M30" s="602"/>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c r="ED30" s="26"/>
      <c r="EE30" s="26"/>
      <c r="EF30" s="26"/>
      <c r="EG30" s="26"/>
      <c r="EH30" s="26"/>
      <c r="EI30" s="26"/>
      <c r="EJ30" s="26"/>
      <c r="EK30" s="26"/>
      <c r="EL30" s="26"/>
      <c r="EM30" s="26"/>
      <c r="EN30" s="26"/>
      <c r="EO30" s="26"/>
      <c r="EP30" s="26"/>
      <c r="EQ30" s="26"/>
      <c r="ER30" s="26"/>
      <c r="ES30" s="26"/>
      <c r="ET30" s="26"/>
      <c r="EU30" s="26"/>
      <c r="EV30" s="26"/>
      <c r="EW30" s="26"/>
      <c r="EX30" s="26"/>
      <c r="EY30" s="26"/>
      <c r="EZ30" s="26"/>
      <c r="FA30" s="26"/>
      <c r="FB30" s="26"/>
      <c r="FC30" s="26"/>
      <c r="FD30" s="26"/>
      <c r="FE30" s="26"/>
      <c r="FF30" s="26"/>
      <c r="FG30" s="26"/>
      <c r="FH30" s="26"/>
      <c r="FI30" s="26"/>
      <c r="FJ30" s="26"/>
      <c r="FK30" s="26"/>
      <c r="FL30" s="26"/>
      <c r="FM30" s="26"/>
    </row>
    <row r="31" spans="1:169" s="18" customFormat="1" ht="12.75" customHeight="1">
      <c r="A31" s="595"/>
      <c r="B31" s="596"/>
      <c r="C31" s="596"/>
      <c r="D31" s="598"/>
      <c r="E31" s="600"/>
      <c r="F31" s="603"/>
      <c r="G31" s="460"/>
      <c r="H31" s="604"/>
      <c r="I31" s="605"/>
      <c r="J31" s="605"/>
      <c r="K31" s="601"/>
      <c r="L31" s="601"/>
      <c r="M31" s="602"/>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c r="FG31" s="26"/>
      <c r="FH31" s="26"/>
      <c r="FI31" s="26"/>
      <c r="FJ31" s="26"/>
      <c r="FK31" s="26"/>
      <c r="FL31" s="26"/>
      <c r="FM31" s="26"/>
    </row>
    <row r="32" spans="1:169" s="18" customFormat="1" ht="12.75" customHeight="1">
      <c r="A32" s="595"/>
      <c r="B32" s="596"/>
      <c r="C32" s="596"/>
      <c r="D32" s="598"/>
      <c r="E32" s="600"/>
      <c r="F32" s="603"/>
      <c r="G32" s="460"/>
      <c r="H32" s="604"/>
      <c r="I32" s="605"/>
      <c r="J32" s="605"/>
      <c r="K32" s="601"/>
      <c r="L32" s="601"/>
      <c r="M32" s="602"/>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26"/>
      <c r="DX32" s="26"/>
      <c r="DY32" s="26"/>
      <c r="DZ32" s="26"/>
      <c r="EA32" s="26"/>
      <c r="EB32" s="26"/>
      <c r="EC32" s="26"/>
      <c r="ED32" s="26"/>
      <c r="EE32" s="26"/>
      <c r="EF32" s="26"/>
      <c r="EG32" s="26"/>
      <c r="EH32" s="26"/>
      <c r="EI32" s="26"/>
      <c r="EJ32" s="26"/>
      <c r="EK32" s="26"/>
      <c r="EL32" s="26"/>
      <c r="EM32" s="26"/>
      <c r="EN32" s="26"/>
      <c r="EO32" s="26"/>
      <c r="EP32" s="26"/>
      <c r="EQ32" s="26"/>
      <c r="ER32" s="26"/>
      <c r="ES32" s="26"/>
      <c r="ET32" s="26"/>
      <c r="EU32" s="26"/>
      <c r="EV32" s="26"/>
      <c r="EW32" s="26"/>
      <c r="EX32" s="26"/>
      <c r="EY32" s="26"/>
      <c r="EZ32" s="26"/>
      <c r="FA32" s="26"/>
      <c r="FB32" s="26"/>
      <c r="FC32" s="26"/>
      <c r="FD32" s="26"/>
      <c r="FE32" s="26"/>
      <c r="FF32" s="26"/>
      <c r="FG32" s="26"/>
      <c r="FH32" s="26"/>
      <c r="FI32" s="26"/>
      <c r="FJ32" s="26"/>
      <c r="FK32" s="26"/>
      <c r="FL32" s="26"/>
      <c r="FM32" s="26"/>
    </row>
    <row r="33" spans="1:169" s="18" customFormat="1" ht="13.5" customHeight="1">
      <c r="A33" s="595"/>
      <c r="B33" s="596"/>
      <c r="C33" s="596"/>
      <c r="D33" s="598"/>
      <c r="E33" s="600"/>
      <c r="F33" s="603"/>
      <c r="G33" s="460"/>
      <c r="H33" s="604"/>
      <c r="I33" s="605"/>
      <c r="J33" s="605"/>
      <c r="K33" s="601"/>
      <c r="L33" s="601"/>
      <c r="M33" s="602"/>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c r="EJ33" s="26"/>
      <c r="EK33" s="26"/>
      <c r="EL33" s="26"/>
      <c r="EM33" s="26"/>
      <c r="EN33" s="26"/>
      <c r="EO33" s="26"/>
      <c r="EP33" s="26"/>
      <c r="EQ33" s="26"/>
      <c r="ER33" s="26"/>
      <c r="ES33" s="26"/>
      <c r="ET33" s="26"/>
      <c r="EU33" s="26"/>
      <c r="EV33" s="26"/>
      <c r="EW33" s="26"/>
      <c r="EX33" s="26"/>
      <c r="EY33" s="26"/>
      <c r="EZ33" s="26"/>
      <c r="FA33" s="26"/>
      <c r="FB33" s="26"/>
      <c r="FC33" s="26"/>
      <c r="FD33" s="26"/>
      <c r="FE33" s="26"/>
      <c r="FF33" s="26"/>
      <c r="FG33" s="26"/>
      <c r="FH33" s="26"/>
      <c r="FI33" s="26"/>
      <c r="FJ33" s="26"/>
      <c r="FK33" s="26"/>
      <c r="FL33" s="26"/>
      <c r="FM33" s="26"/>
    </row>
    <row r="34" spans="1:169">
      <c r="A34" s="595"/>
      <c r="B34" s="596"/>
      <c r="C34" s="596"/>
      <c r="D34" s="598"/>
      <c r="E34" s="600"/>
      <c r="F34" s="603"/>
      <c r="G34" s="460"/>
      <c r="H34" s="604"/>
      <c r="I34" s="605"/>
      <c r="J34" s="605"/>
      <c r="K34" s="601"/>
      <c r="L34" s="601"/>
      <c r="M34" s="602"/>
      <c r="N34" s="26"/>
      <c r="O34" s="26"/>
    </row>
    <row r="35" spans="1:169">
      <c r="A35" s="595"/>
      <c r="B35" s="596"/>
      <c r="C35" s="596"/>
      <c r="D35" s="598"/>
      <c r="E35" s="600"/>
      <c r="F35" s="603"/>
      <c r="G35" s="460"/>
      <c r="H35" s="604"/>
      <c r="I35" s="605"/>
      <c r="J35" s="605"/>
      <c r="K35" s="601"/>
      <c r="L35" s="601"/>
      <c r="M35" s="602"/>
      <c r="N35" s="26"/>
      <c r="O35" s="26"/>
    </row>
    <row r="36" spans="1:169">
      <c r="A36" s="595"/>
      <c r="B36" s="596"/>
      <c r="C36" s="596"/>
      <c r="D36" s="598"/>
      <c r="E36" s="600"/>
      <c r="F36" s="603"/>
      <c r="G36" s="460"/>
      <c r="H36" s="604"/>
      <c r="I36" s="605"/>
      <c r="J36" s="605"/>
      <c r="K36" s="601"/>
      <c r="L36" s="601"/>
      <c r="M36" s="602"/>
      <c r="N36" s="26"/>
      <c r="O36" s="26"/>
    </row>
    <row r="37" spans="1:169">
      <c r="A37" s="595"/>
      <c r="B37" s="596"/>
      <c r="C37" s="596"/>
      <c r="D37" s="598"/>
      <c r="E37" s="600"/>
      <c r="F37" s="603"/>
      <c r="G37" s="460"/>
      <c r="H37" s="604"/>
      <c r="I37" s="605"/>
      <c r="J37" s="605"/>
      <c r="K37" s="601"/>
      <c r="L37" s="601"/>
      <c r="M37" s="602"/>
      <c r="N37" s="26"/>
      <c r="O37" s="26"/>
    </row>
    <row r="38" spans="1:169">
      <c r="A38" s="595"/>
      <c r="B38" s="596"/>
      <c r="C38" s="596"/>
      <c r="D38" s="598"/>
      <c r="E38" s="600"/>
      <c r="F38" s="603"/>
      <c r="G38" s="460"/>
      <c r="H38" s="604"/>
      <c r="I38" s="605"/>
      <c r="J38" s="605"/>
      <c r="K38" s="601"/>
      <c r="L38" s="601"/>
      <c r="M38" s="602"/>
      <c r="N38" s="26"/>
      <c r="O38" s="26"/>
    </row>
    <row r="39" spans="1:169">
      <c r="A39" s="595">
        <f>'7- Mapa Final'!A40</f>
        <v>4</v>
      </c>
      <c r="B39" s="596" t="str">
        <f>'7- Mapa Final'!B40</f>
        <v>Incumplimiento de los objetivos del SG-SST</v>
      </c>
      <c r="C39" s="596" t="str">
        <f>'7- Mapa Final'!C40</f>
        <v>Incumplimiento de las metas propuestas establecidas.</v>
      </c>
      <c r="D39" s="597" t="str">
        <f>'7- Mapa Final'!J40</f>
        <v>Muy Baja - 1</v>
      </c>
      <c r="E39" s="599" t="str">
        <f>'7- Mapa Final'!K40</f>
        <v>Moderado - 3</v>
      </c>
      <c r="F39" s="603" t="str">
        <f>'7- Mapa Final'!M40</f>
        <v>Moderado - 3</v>
      </c>
      <c r="G39" s="460" t="s">
        <v>324</v>
      </c>
      <c r="H39" s="604"/>
      <c r="I39" s="605"/>
      <c r="J39" s="605"/>
      <c r="K39" s="601"/>
      <c r="L39" s="601"/>
      <c r="M39" s="602"/>
      <c r="N39" s="26"/>
      <c r="O39" s="26"/>
    </row>
    <row r="40" spans="1:169">
      <c r="A40" s="595"/>
      <c r="B40" s="596"/>
      <c r="C40" s="596"/>
      <c r="D40" s="598"/>
      <c r="E40" s="600"/>
      <c r="F40" s="603"/>
      <c r="G40" s="460"/>
      <c r="H40" s="604"/>
      <c r="I40" s="605"/>
      <c r="J40" s="605"/>
      <c r="K40" s="601"/>
      <c r="L40" s="601"/>
      <c r="M40" s="602"/>
      <c r="N40" s="26"/>
      <c r="O40" s="26"/>
    </row>
    <row r="41" spans="1:169">
      <c r="A41" s="595"/>
      <c r="B41" s="596"/>
      <c r="C41" s="596"/>
      <c r="D41" s="598"/>
      <c r="E41" s="600"/>
      <c r="F41" s="603"/>
      <c r="G41" s="460"/>
      <c r="H41" s="604"/>
      <c r="I41" s="605"/>
      <c r="J41" s="605"/>
      <c r="K41" s="601"/>
      <c r="L41" s="601"/>
      <c r="M41" s="602"/>
      <c r="N41" s="26"/>
      <c r="O41" s="26"/>
    </row>
    <row r="42" spans="1:169">
      <c r="A42" s="595"/>
      <c r="B42" s="596"/>
      <c r="C42" s="596"/>
      <c r="D42" s="598"/>
      <c r="E42" s="600"/>
      <c r="F42" s="603"/>
      <c r="G42" s="460"/>
      <c r="H42" s="604"/>
      <c r="I42" s="605"/>
      <c r="J42" s="605"/>
      <c r="K42" s="601"/>
      <c r="L42" s="601"/>
      <c r="M42" s="602"/>
      <c r="N42" s="26"/>
      <c r="O42" s="26"/>
    </row>
    <row r="43" spans="1:169">
      <c r="A43" s="595"/>
      <c r="B43" s="596"/>
      <c r="C43" s="596"/>
      <c r="D43" s="598"/>
      <c r="E43" s="600"/>
      <c r="F43" s="603"/>
      <c r="G43" s="460"/>
      <c r="H43" s="604"/>
      <c r="I43" s="605"/>
      <c r="J43" s="605"/>
      <c r="K43" s="601"/>
      <c r="L43" s="601"/>
      <c r="M43" s="602"/>
      <c r="N43" s="26"/>
      <c r="O43" s="26"/>
    </row>
    <row r="44" spans="1:169">
      <c r="A44" s="595"/>
      <c r="B44" s="596"/>
      <c r="C44" s="596"/>
      <c r="D44" s="598"/>
      <c r="E44" s="600"/>
      <c r="F44" s="603"/>
      <c r="G44" s="460"/>
      <c r="H44" s="604"/>
      <c r="I44" s="605"/>
      <c r="J44" s="605"/>
      <c r="K44" s="601"/>
      <c r="L44" s="601"/>
      <c r="M44" s="602"/>
      <c r="N44" s="26"/>
      <c r="O44" s="26"/>
    </row>
    <row r="45" spans="1:169">
      <c r="A45" s="595"/>
      <c r="B45" s="596"/>
      <c r="C45" s="596"/>
      <c r="D45" s="598"/>
      <c r="E45" s="600"/>
      <c r="F45" s="603"/>
      <c r="G45" s="460"/>
      <c r="H45" s="604"/>
      <c r="I45" s="605"/>
      <c r="J45" s="605"/>
      <c r="K45" s="601"/>
      <c r="L45" s="601"/>
      <c r="M45" s="602"/>
      <c r="N45" s="26"/>
      <c r="O45" s="26"/>
    </row>
    <row r="46" spans="1:169">
      <c r="A46" s="595"/>
      <c r="B46" s="596"/>
      <c r="C46" s="596"/>
      <c r="D46" s="598"/>
      <c r="E46" s="600"/>
      <c r="F46" s="603"/>
      <c r="G46" s="460"/>
      <c r="H46" s="604"/>
      <c r="I46" s="605"/>
      <c r="J46" s="605"/>
      <c r="K46" s="601"/>
      <c r="L46" s="601"/>
      <c r="M46" s="602"/>
      <c r="N46" s="26"/>
      <c r="O46" s="26"/>
    </row>
    <row r="47" spans="1:169">
      <c r="A47" s="595"/>
      <c r="B47" s="596"/>
      <c r="C47" s="596"/>
      <c r="D47" s="598"/>
      <c r="E47" s="600"/>
      <c r="F47" s="603"/>
      <c r="G47" s="460"/>
      <c r="H47" s="604"/>
      <c r="I47" s="605"/>
      <c r="J47" s="605"/>
      <c r="K47" s="601"/>
      <c r="L47" s="601"/>
      <c r="M47" s="602"/>
      <c r="N47" s="26"/>
      <c r="O47" s="26"/>
    </row>
    <row r="48" spans="1:169" ht="15.75" thickBot="1">
      <c r="A48" s="595"/>
      <c r="B48" s="596"/>
      <c r="C48" s="596"/>
      <c r="D48" s="598"/>
      <c r="E48" s="600"/>
      <c r="F48" s="603"/>
      <c r="G48" s="460"/>
      <c r="H48" s="604"/>
      <c r="I48" s="605"/>
      <c r="J48" s="605"/>
      <c r="K48" s="601"/>
      <c r="L48" s="601"/>
      <c r="M48" s="602"/>
      <c r="N48" s="26"/>
      <c r="O48" s="26"/>
    </row>
    <row r="49" spans="1:169" s="18" customFormat="1" ht="12.75" customHeight="1">
      <c r="A49" s="614">
        <f>'7- Mapa Final'!A50</f>
        <v>5</v>
      </c>
      <c r="B49" s="606" t="str">
        <f>'7- Mapa Final'!B50</f>
        <v>Recibir dádivas o beneficios a nombre propio o de terceros para  desviar recursos, no presentar o presentar reportes con información no veraz</v>
      </c>
      <c r="C49" s="606" t="str">
        <f>'7- Mapa Final'!C50</f>
        <v xml:space="preserve">Se favorece indebidamente a un servidor judicial a través de la validación del  reporte de accidentes de trabajo ante la Administradora de Riesgos Laborales </v>
      </c>
      <c r="D49" s="607" t="str">
        <f>'7- Mapa Final'!J50</f>
        <v>Muy Baja - 1</v>
      </c>
      <c r="E49" s="608" t="str">
        <f>'7- Mapa Final'!K50</f>
        <v>Menor - 2</v>
      </c>
      <c r="F49" s="618" t="str">
        <f>'7- Mapa Final'!M50</f>
        <v>Bajo - 2</v>
      </c>
      <c r="G49" s="529" t="s">
        <v>324</v>
      </c>
      <c r="H49" s="628"/>
      <c r="I49" s="629"/>
      <c r="J49" s="629"/>
      <c r="K49" s="630"/>
      <c r="L49" s="630"/>
      <c r="M49" s="602"/>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6"/>
      <c r="CV49" s="26"/>
      <c r="CW49" s="26"/>
      <c r="CX49" s="26"/>
      <c r="CY49" s="26"/>
      <c r="CZ49" s="26"/>
      <c r="DA49" s="26"/>
      <c r="DB49" s="26"/>
      <c r="DC49" s="26"/>
      <c r="DD49" s="26"/>
      <c r="DE49" s="26"/>
      <c r="DF49" s="26"/>
      <c r="DG49" s="26"/>
      <c r="DH49" s="26"/>
      <c r="DI49" s="26"/>
      <c r="DJ49" s="26"/>
      <c r="DK49" s="26"/>
      <c r="DL49" s="26"/>
      <c r="DM49" s="26"/>
      <c r="DN49" s="26"/>
      <c r="DO49" s="26"/>
      <c r="DP49" s="26"/>
      <c r="DQ49" s="26"/>
      <c r="DR49" s="26"/>
      <c r="DS49" s="26"/>
      <c r="DT49" s="26"/>
      <c r="DU49" s="26"/>
      <c r="DV49" s="26"/>
      <c r="DW49" s="26"/>
      <c r="DX49" s="26"/>
      <c r="DY49" s="26"/>
      <c r="DZ49" s="26"/>
      <c r="EA49" s="26"/>
      <c r="EB49" s="26"/>
      <c r="EC49" s="26"/>
      <c r="ED49" s="26"/>
      <c r="EE49" s="26"/>
      <c r="EF49" s="26"/>
      <c r="EG49" s="26"/>
      <c r="EH49" s="26"/>
      <c r="EI49" s="26"/>
      <c r="EJ49" s="26"/>
      <c r="EK49" s="26"/>
      <c r="EL49" s="26"/>
      <c r="EM49" s="26"/>
      <c r="EN49" s="26"/>
      <c r="EO49" s="26"/>
      <c r="EP49" s="26"/>
      <c r="EQ49" s="26"/>
      <c r="ER49" s="26"/>
      <c r="ES49" s="26"/>
      <c r="ET49" s="26"/>
      <c r="EU49" s="26"/>
      <c r="EV49" s="26"/>
      <c r="EW49" s="26"/>
      <c r="EX49" s="26"/>
      <c r="EY49" s="26"/>
      <c r="EZ49" s="26"/>
      <c r="FA49" s="26"/>
      <c r="FB49" s="26"/>
      <c r="FC49" s="26"/>
      <c r="FD49" s="26"/>
      <c r="FE49" s="26"/>
      <c r="FF49" s="26"/>
      <c r="FG49" s="26"/>
      <c r="FH49" s="26"/>
      <c r="FI49" s="26"/>
      <c r="FJ49" s="26"/>
      <c r="FK49" s="26"/>
      <c r="FL49" s="26"/>
      <c r="FM49" s="26"/>
    </row>
    <row r="50" spans="1:169" s="18" customFormat="1" ht="12.75" customHeight="1">
      <c r="A50" s="595"/>
      <c r="B50" s="596"/>
      <c r="C50" s="596"/>
      <c r="D50" s="598"/>
      <c r="E50" s="600"/>
      <c r="F50" s="603"/>
      <c r="G50" s="460"/>
      <c r="H50" s="604"/>
      <c r="I50" s="605"/>
      <c r="J50" s="605"/>
      <c r="K50" s="605"/>
      <c r="L50" s="605"/>
      <c r="M50" s="602"/>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c r="CW50" s="26"/>
      <c r="CX50" s="26"/>
      <c r="CY50" s="26"/>
      <c r="CZ50" s="26"/>
      <c r="DA50" s="26"/>
      <c r="DB50" s="26"/>
      <c r="DC50" s="26"/>
      <c r="DD50" s="26"/>
      <c r="DE50" s="26"/>
      <c r="DF50" s="26"/>
      <c r="DG50" s="26"/>
      <c r="DH50" s="26"/>
      <c r="DI50" s="26"/>
      <c r="DJ50" s="26"/>
      <c r="DK50" s="26"/>
      <c r="DL50" s="26"/>
      <c r="DM50" s="26"/>
      <c r="DN50" s="26"/>
      <c r="DO50" s="26"/>
      <c r="DP50" s="26"/>
      <c r="DQ50" s="26"/>
      <c r="DR50" s="26"/>
      <c r="DS50" s="26"/>
      <c r="DT50" s="26"/>
      <c r="DU50" s="26"/>
      <c r="DV50" s="26"/>
      <c r="DW50" s="26"/>
      <c r="DX50" s="26"/>
      <c r="DY50" s="26"/>
      <c r="DZ50" s="26"/>
      <c r="EA50" s="26"/>
      <c r="EB50" s="26"/>
      <c r="EC50" s="26"/>
      <c r="ED50" s="26"/>
      <c r="EE50" s="26"/>
      <c r="EF50" s="26"/>
      <c r="EG50" s="26"/>
      <c r="EH50" s="26"/>
      <c r="EI50" s="26"/>
      <c r="EJ50" s="26"/>
      <c r="EK50" s="26"/>
      <c r="EL50" s="26"/>
      <c r="EM50" s="26"/>
      <c r="EN50" s="26"/>
      <c r="EO50" s="26"/>
      <c r="EP50" s="26"/>
      <c r="EQ50" s="26"/>
      <c r="ER50" s="26"/>
      <c r="ES50" s="26"/>
      <c r="ET50" s="26"/>
      <c r="EU50" s="26"/>
      <c r="EV50" s="26"/>
      <c r="EW50" s="26"/>
      <c r="EX50" s="26"/>
      <c r="EY50" s="26"/>
      <c r="EZ50" s="26"/>
      <c r="FA50" s="26"/>
      <c r="FB50" s="26"/>
      <c r="FC50" s="26"/>
      <c r="FD50" s="26"/>
      <c r="FE50" s="26"/>
      <c r="FF50" s="26"/>
      <c r="FG50" s="26"/>
      <c r="FH50" s="26"/>
      <c r="FI50" s="26"/>
      <c r="FJ50" s="26"/>
      <c r="FK50" s="26"/>
      <c r="FL50" s="26"/>
      <c r="FM50" s="26"/>
    </row>
    <row r="51" spans="1:169" s="18" customFormat="1" ht="12.75" customHeight="1">
      <c r="A51" s="595"/>
      <c r="B51" s="596"/>
      <c r="C51" s="596"/>
      <c r="D51" s="598"/>
      <c r="E51" s="600"/>
      <c r="F51" s="603"/>
      <c r="G51" s="460"/>
      <c r="H51" s="604"/>
      <c r="I51" s="605"/>
      <c r="J51" s="605"/>
      <c r="K51" s="605"/>
      <c r="L51" s="605"/>
      <c r="M51" s="602"/>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26"/>
      <c r="CU51" s="26"/>
      <c r="CV51" s="26"/>
      <c r="CW51" s="26"/>
      <c r="CX51" s="26"/>
      <c r="CY51" s="26"/>
      <c r="CZ51" s="26"/>
      <c r="DA51" s="26"/>
      <c r="DB51" s="26"/>
      <c r="DC51" s="26"/>
      <c r="DD51" s="26"/>
      <c r="DE51" s="26"/>
      <c r="DF51" s="26"/>
      <c r="DG51" s="26"/>
      <c r="DH51" s="26"/>
      <c r="DI51" s="26"/>
      <c r="DJ51" s="26"/>
      <c r="DK51" s="26"/>
      <c r="DL51" s="26"/>
      <c r="DM51" s="26"/>
      <c r="DN51" s="26"/>
      <c r="DO51" s="26"/>
      <c r="DP51" s="26"/>
      <c r="DQ51" s="26"/>
      <c r="DR51" s="26"/>
      <c r="DS51" s="26"/>
      <c r="DT51" s="26"/>
      <c r="DU51" s="26"/>
      <c r="DV51" s="26"/>
      <c r="DW51" s="26"/>
      <c r="DX51" s="26"/>
      <c r="DY51" s="26"/>
      <c r="DZ51" s="26"/>
      <c r="EA51" s="26"/>
      <c r="EB51" s="26"/>
      <c r="EC51" s="26"/>
      <c r="ED51" s="26"/>
      <c r="EE51" s="26"/>
      <c r="EF51" s="26"/>
      <c r="EG51" s="26"/>
      <c r="EH51" s="26"/>
      <c r="EI51" s="26"/>
      <c r="EJ51" s="26"/>
      <c r="EK51" s="26"/>
      <c r="EL51" s="26"/>
      <c r="EM51" s="26"/>
      <c r="EN51" s="26"/>
      <c r="EO51" s="26"/>
      <c r="EP51" s="26"/>
      <c r="EQ51" s="26"/>
      <c r="ER51" s="26"/>
      <c r="ES51" s="26"/>
      <c r="ET51" s="26"/>
      <c r="EU51" s="26"/>
      <c r="EV51" s="26"/>
      <c r="EW51" s="26"/>
      <c r="EX51" s="26"/>
      <c r="EY51" s="26"/>
      <c r="EZ51" s="26"/>
      <c r="FA51" s="26"/>
      <c r="FB51" s="26"/>
      <c r="FC51" s="26"/>
      <c r="FD51" s="26"/>
      <c r="FE51" s="26"/>
      <c r="FF51" s="26"/>
      <c r="FG51" s="26"/>
      <c r="FH51" s="26"/>
      <c r="FI51" s="26"/>
      <c r="FJ51" s="26"/>
      <c r="FK51" s="26"/>
      <c r="FL51" s="26"/>
      <c r="FM51" s="26"/>
    </row>
    <row r="52" spans="1:169" s="18" customFormat="1" ht="12.75" customHeight="1">
      <c r="A52" s="595"/>
      <c r="B52" s="596"/>
      <c r="C52" s="596"/>
      <c r="D52" s="598"/>
      <c r="E52" s="600"/>
      <c r="F52" s="603"/>
      <c r="G52" s="460"/>
      <c r="H52" s="604"/>
      <c r="I52" s="605"/>
      <c r="J52" s="605"/>
      <c r="K52" s="605"/>
      <c r="L52" s="605"/>
      <c r="M52" s="602"/>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6"/>
      <c r="CI52" s="26"/>
      <c r="CJ52" s="26"/>
      <c r="CK52" s="26"/>
      <c r="CL52" s="26"/>
      <c r="CM52" s="26"/>
      <c r="CN52" s="26"/>
      <c r="CO52" s="26"/>
      <c r="CP52" s="26"/>
      <c r="CQ52" s="26"/>
      <c r="CR52" s="26"/>
      <c r="CS52" s="26"/>
      <c r="CT52" s="26"/>
      <c r="CU52" s="26"/>
      <c r="CV52" s="26"/>
      <c r="CW52" s="26"/>
      <c r="CX52" s="26"/>
      <c r="CY52" s="26"/>
      <c r="CZ52" s="26"/>
      <c r="DA52" s="26"/>
      <c r="DB52" s="26"/>
      <c r="DC52" s="26"/>
      <c r="DD52" s="26"/>
      <c r="DE52" s="26"/>
      <c r="DF52" s="26"/>
      <c r="DG52" s="26"/>
      <c r="DH52" s="26"/>
      <c r="DI52" s="26"/>
      <c r="DJ52" s="26"/>
      <c r="DK52" s="26"/>
      <c r="DL52" s="26"/>
      <c r="DM52" s="26"/>
      <c r="DN52" s="26"/>
      <c r="DO52" s="26"/>
      <c r="DP52" s="26"/>
      <c r="DQ52" s="26"/>
      <c r="DR52" s="26"/>
      <c r="DS52" s="26"/>
      <c r="DT52" s="26"/>
      <c r="DU52" s="26"/>
      <c r="DV52" s="26"/>
      <c r="DW52" s="26"/>
      <c r="DX52" s="26"/>
      <c r="DY52" s="26"/>
      <c r="DZ52" s="26"/>
      <c r="EA52" s="26"/>
      <c r="EB52" s="26"/>
      <c r="EC52" s="26"/>
      <c r="ED52" s="26"/>
      <c r="EE52" s="26"/>
      <c r="EF52" s="26"/>
      <c r="EG52" s="26"/>
      <c r="EH52" s="26"/>
      <c r="EI52" s="26"/>
      <c r="EJ52" s="26"/>
      <c r="EK52" s="26"/>
      <c r="EL52" s="26"/>
      <c r="EM52" s="26"/>
      <c r="EN52" s="26"/>
      <c r="EO52" s="26"/>
      <c r="EP52" s="26"/>
      <c r="EQ52" s="26"/>
      <c r="ER52" s="26"/>
      <c r="ES52" s="26"/>
      <c r="ET52" s="26"/>
      <c r="EU52" s="26"/>
      <c r="EV52" s="26"/>
      <c r="EW52" s="26"/>
      <c r="EX52" s="26"/>
      <c r="EY52" s="26"/>
      <c r="EZ52" s="26"/>
      <c r="FA52" s="26"/>
      <c r="FB52" s="26"/>
      <c r="FC52" s="26"/>
      <c r="FD52" s="26"/>
      <c r="FE52" s="26"/>
      <c r="FF52" s="26"/>
      <c r="FG52" s="26"/>
      <c r="FH52" s="26"/>
      <c r="FI52" s="26"/>
      <c r="FJ52" s="26"/>
      <c r="FK52" s="26"/>
      <c r="FL52" s="26"/>
      <c r="FM52" s="26"/>
    </row>
    <row r="53" spans="1:169" s="18" customFormat="1" ht="13.5" customHeight="1">
      <c r="A53" s="595"/>
      <c r="B53" s="596"/>
      <c r="C53" s="596"/>
      <c r="D53" s="598"/>
      <c r="E53" s="600"/>
      <c r="F53" s="603"/>
      <c r="G53" s="460"/>
      <c r="H53" s="604"/>
      <c r="I53" s="605"/>
      <c r="J53" s="605"/>
      <c r="K53" s="605"/>
      <c r="L53" s="605"/>
      <c r="M53" s="602"/>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c r="CG53" s="26"/>
      <c r="CH53" s="26"/>
      <c r="CI53" s="26"/>
      <c r="CJ53" s="26"/>
      <c r="CK53" s="26"/>
      <c r="CL53" s="26"/>
      <c r="CM53" s="26"/>
      <c r="CN53" s="26"/>
      <c r="CO53" s="26"/>
      <c r="CP53" s="26"/>
      <c r="CQ53" s="26"/>
      <c r="CR53" s="26"/>
      <c r="CS53" s="26"/>
      <c r="CT53" s="26"/>
      <c r="CU53" s="26"/>
      <c r="CV53" s="26"/>
      <c r="CW53" s="26"/>
      <c r="CX53" s="26"/>
      <c r="CY53" s="26"/>
      <c r="CZ53" s="26"/>
      <c r="DA53" s="26"/>
      <c r="DB53" s="26"/>
      <c r="DC53" s="26"/>
      <c r="DD53" s="26"/>
      <c r="DE53" s="26"/>
      <c r="DF53" s="26"/>
      <c r="DG53" s="26"/>
      <c r="DH53" s="26"/>
      <c r="DI53" s="26"/>
      <c r="DJ53" s="26"/>
      <c r="DK53" s="26"/>
      <c r="DL53" s="26"/>
      <c r="DM53" s="26"/>
      <c r="DN53" s="26"/>
      <c r="DO53" s="26"/>
      <c r="DP53" s="26"/>
      <c r="DQ53" s="26"/>
      <c r="DR53" s="26"/>
      <c r="DS53" s="26"/>
      <c r="DT53" s="26"/>
      <c r="DU53" s="26"/>
      <c r="DV53" s="26"/>
      <c r="DW53" s="26"/>
      <c r="DX53" s="26"/>
      <c r="DY53" s="26"/>
      <c r="DZ53" s="26"/>
      <c r="EA53" s="26"/>
      <c r="EB53" s="26"/>
      <c r="EC53" s="26"/>
      <c r="ED53" s="26"/>
      <c r="EE53" s="26"/>
      <c r="EF53" s="26"/>
      <c r="EG53" s="26"/>
      <c r="EH53" s="26"/>
      <c r="EI53" s="26"/>
      <c r="EJ53" s="26"/>
      <c r="EK53" s="26"/>
      <c r="EL53" s="26"/>
      <c r="EM53" s="26"/>
      <c r="EN53" s="26"/>
      <c r="EO53" s="26"/>
      <c r="EP53" s="26"/>
      <c r="EQ53" s="26"/>
      <c r="ER53" s="26"/>
      <c r="ES53" s="26"/>
      <c r="ET53" s="26"/>
      <c r="EU53" s="26"/>
      <c r="EV53" s="26"/>
      <c r="EW53" s="26"/>
      <c r="EX53" s="26"/>
      <c r="EY53" s="26"/>
      <c r="EZ53" s="26"/>
      <c r="FA53" s="26"/>
      <c r="FB53" s="26"/>
      <c r="FC53" s="26"/>
      <c r="FD53" s="26"/>
      <c r="FE53" s="26"/>
      <c r="FF53" s="26"/>
      <c r="FG53" s="26"/>
      <c r="FH53" s="26"/>
      <c r="FI53" s="26"/>
      <c r="FJ53" s="26"/>
      <c r="FK53" s="26"/>
      <c r="FL53" s="26"/>
      <c r="FM53" s="26"/>
    </row>
    <row r="54" spans="1:169">
      <c r="A54" s="595"/>
      <c r="B54" s="596"/>
      <c r="C54" s="596"/>
      <c r="D54" s="598"/>
      <c r="E54" s="600"/>
      <c r="F54" s="603"/>
      <c r="G54" s="460"/>
      <c r="H54" s="604"/>
      <c r="I54" s="605"/>
      <c r="J54" s="605"/>
      <c r="K54" s="605"/>
      <c r="L54" s="605"/>
      <c r="M54" s="602"/>
      <c r="N54" s="26"/>
      <c r="O54" s="26"/>
    </row>
    <row r="55" spans="1:169">
      <c r="A55" s="595"/>
      <c r="B55" s="596"/>
      <c r="C55" s="596"/>
      <c r="D55" s="598"/>
      <c r="E55" s="600"/>
      <c r="F55" s="603"/>
      <c r="G55" s="460"/>
      <c r="H55" s="604"/>
      <c r="I55" s="605"/>
      <c r="J55" s="605"/>
      <c r="K55" s="605"/>
      <c r="L55" s="605"/>
      <c r="M55" s="602"/>
      <c r="N55" s="26"/>
      <c r="O55" s="26"/>
    </row>
    <row r="56" spans="1:169">
      <c r="A56" s="595"/>
      <c r="B56" s="596"/>
      <c r="C56" s="596"/>
      <c r="D56" s="598"/>
      <c r="E56" s="600"/>
      <c r="F56" s="603"/>
      <c r="G56" s="460"/>
      <c r="H56" s="604"/>
      <c r="I56" s="605"/>
      <c r="J56" s="605"/>
      <c r="K56" s="605"/>
      <c r="L56" s="605"/>
      <c r="M56" s="602"/>
      <c r="N56" s="26"/>
      <c r="O56" s="26"/>
    </row>
    <row r="57" spans="1:169">
      <c r="A57" s="595"/>
      <c r="B57" s="596"/>
      <c r="C57" s="596"/>
      <c r="D57" s="598"/>
      <c r="E57" s="600"/>
      <c r="F57" s="603"/>
      <c r="G57" s="460"/>
      <c r="H57" s="604"/>
      <c r="I57" s="605"/>
      <c r="J57" s="605"/>
      <c r="K57" s="605"/>
      <c r="L57" s="605"/>
      <c r="M57" s="602"/>
      <c r="N57" s="26"/>
      <c r="O57" s="26"/>
    </row>
    <row r="58" spans="1:169" ht="15.75" thickBot="1">
      <c r="A58" s="595"/>
      <c r="B58" s="596"/>
      <c r="C58" s="596"/>
      <c r="D58" s="598"/>
      <c r="E58" s="600"/>
      <c r="F58" s="603"/>
      <c r="G58" s="460"/>
      <c r="H58" s="604"/>
      <c r="I58" s="605"/>
      <c r="J58" s="605"/>
      <c r="K58" s="605"/>
      <c r="L58" s="605"/>
      <c r="M58" s="602"/>
      <c r="N58" s="26"/>
      <c r="O58" s="26"/>
    </row>
    <row r="59" spans="1:169" s="18" customFormat="1" ht="12.75" customHeight="1">
      <c r="A59" s="614">
        <f>'7- Mapa Final'!A60</f>
        <v>6</v>
      </c>
      <c r="B59" s="606" t="str">
        <f>'7- Mapa Final'!B60</f>
        <v>Ofrecer, prometer y entregar, aceptar o solicitar una ventaja indebida  para influir o direccionar  la formulación de  requisitos habiliantes y/o técnicos  para satisfacer un interés personal, de manera directa, indirecta o interpuesta por otras personas</v>
      </c>
      <c r="C59" s="606" t="str">
        <f>'7- Mapa Final'!C60</f>
        <v>Cuando se direccionan los requisitos habilitanes y/o técnicos para favorecer  indebidamente  a ciertos proponentes</v>
      </c>
      <c r="D59" s="607" t="str">
        <f>'7- Mapa Final'!J60</f>
        <v>Muy Baja - 1</v>
      </c>
      <c r="E59" s="608" t="str">
        <f>'7- Mapa Final'!K60</f>
        <v>Moderado - 3</v>
      </c>
      <c r="F59" s="618" t="str">
        <f>'7- Mapa Final'!M60</f>
        <v>Moderado - 3</v>
      </c>
      <c r="G59" s="459" t="s">
        <v>324</v>
      </c>
      <c r="H59" s="604"/>
      <c r="I59" s="605"/>
      <c r="J59" s="605"/>
      <c r="K59" s="633"/>
      <c r="L59" s="633"/>
      <c r="M59" s="602"/>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26"/>
      <c r="CQ59" s="26"/>
      <c r="CR59" s="26"/>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row>
    <row r="60" spans="1:169" s="18" customFormat="1" ht="12.75" customHeight="1">
      <c r="A60" s="595"/>
      <c r="B60" s="596"/>
      <c r="C60" s="596"/>
      <c r="D60" s="598"/>
      <c r="E60" s="600"/>
      <c r="F60" s="603"/>
      <c r="G60" s="460"/>
      <c r="H60" s="604"/>
      <c r="I60" s="605"/>
      <c r="J60" s="605"/>
      <c r="K60" s="605"/>
      <c r="L60" s="605"/>
      <c r="M60" s="602"/>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c r="CK60" s="26"/>
      <c r="CL60" s="26"/>
      <c r="CM60" s="26"/>
      <c r="CN60" s="26"/>
      <c r="CO60" s="26"/>
      <c r="CP60" s="26"/>
      <c r="CQ60" s="26"/>
      <c r="CR60" s="26"/>
      <c r="CS60" s="26"/>
      <c r="CT60" s="26"/>
      <c r="CU60" s="26"/>
      <c r="CV60" s="26"/>
      <c r="CW60" s="26"/>
      <c r="CX60" s="26"/>
      <c r="CY60" s="26"/>
      <c r="CZ60" s="26"/>
      <c r="DA60" s="26"/>
      <c r="DB60" s="26"/>
      <c r="DC60" s="26"/>
      <c r="DD60" s="26"/>
      <c r="DE60" s="26"/>
      <c r="DF60" s="26"/>
      <c r="DG60" s="26"/>
      <c r="DH60" s="26"/>
      <c r="DI60" s="26"/>
      <c r="DJ60" s="26"/>
      <c r="DK60" s="26"/>
      <c r="DL60" s="26"/>
      <c r="DM60" s="26"/>
      <c r="DN60" s="26"/>
      <c r="DO60" s="26"/>
      <c r="DP60" s="26"/>
      <c r="DQ60" s="26"/>
      <c r="DR60" s="26"/>
      <c r="DS60" s="26"/>
      <c r="DT60" s="26"/>
      <c r="DU60" s="26"/>
      <c r="DV60" s="26"/>
      <c r="DW60" s="26"/>
      <c r="DX60" s="26"/>
      <c r="DY60" s="26"/>
      <c r="DZ60" s="26"/>
      <c r="EA60" s="26"/>
      <c r="EB60" s="26"/>
      <c r="EC60" s="26"/>
      <c r="ED60" s="26"/>
      <c r="EE60" s="26"/>
      <c r="EF60" s="26"/>
      <c r="EG60" s="26"/>
      <c r="EH60" s="26"/>
      <c r="EI60" s="26"/>
      <c r="EJ60" s="26"/>
      <c r="EK60" s="26"/>
      <c r="EL60" s="26"/>
      <c r="EM60" s="26"/>
      <c r="EN60" s="26"/>
      <c r="EO60" s="26"/>
      <c r="EP60" s="26"/>
      <c r="EQ60" s="26"/>
      <c r="ER60" s="26"/>
      <c r="ES60" s="26"/>
      <c r="ET60" s="26"/>
      <c r="EU60" s="26"/>
      <c r="EV60" s="26"/>
      <c r="EW60" s="26"/>
      <c r="EX60" s="26"/>
      <c r="EY60" s="26"/>
      <c r="EZ60" s="26"/>
      <c r="FA60" s="26"/>
      <c r="FB60" s="26"/>
      <c r="FC60" s="26"/>
      <c r="FD60" s="26"/>
      <c r="FE60" s="26"/>
      <c r="FF60" s="26"/>
      <c r="FG60" s="26"/>
      <c r="FH60" s="26"/>
      <c r="FI60" s="26"/>
      <c r="FJ60" s="26"/>
      <c r="FK60" s="26"/>
      <c r="FL60" s="26"/>
      <c r="FM60" s="26"/>
    </row>
    <row r="61" spans="1:169" s="18" customFormat="1" ht="12.75" customHeight="1">
      <c r="A61" s="595"/>
      <c r="B61" s="596"/>
      <c r="C61" s="596"/>
      <c r="D61" s="598"/>
      <c r="E61" s="600"/>
      <c r="F61" s="603"/>
      <c r="G61" s="460"/>
      <c r="H61" s="604"/>
      <c r="I61" s="605"/>
      <c r="J61" s="605"/>
      <c r="K61" s="605"/>
      <c r="L61" s="605"/>
      <c r="M61" s="602"/>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c r="EU61" s="26"/>
      <c r="EV61" s="26"/>
      <c r="EW61" s="26"/>
      <c r="EX61" s="26"/>
      <c r="EY61" s="26"/>
      <c r="EZ61" s="26"/>
      <c r="FA61" s="26"/>
      <c r="FB61" s="26"/>
      <c r="FC61" s="26"/>
      <c r="FD61" s="26"/>
      <c r="FE61" s="26"/>
      <c r="FF61" s="26"/>
      <c r="FG61" s="26"/>
      <c r="FH61" s="26"/>
      <c r="FI61" s="26"/>
      <c r="FJ61" s="26"/>
      <c r="FK61" s="26"/>
      <c r="FL61" s="26"/>
      <c r="FM61" s="26"/>
    </row>
    <row r="62" spans="1:169" s="18" customFormat="1" ht="12.75" customHeight="1">
      <c r="A62" s="595"/>
      <c r="B62" s="596"/>
      <c r="C62" s="596"/>
      <c r="D62" s="598"/>
      <c r="E62" s="600"/>
      <c r="F62" s="603"/>
      <c r="G62" s="460"/>
      <c r="H62" s="604"/>
      <c r="I62" s="605"/>
      <c r="J62" s="605"/>
      <c r="K62" s="605"/>
      <c r="L62" s="605"/>
      <c r="M62" s="602"/>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c r="FJ62" s="26"/>
      <c r="FK62" s="26"/>
      <c r="FL62" s="26"/>
      <c r="FM62" s="26"/>
    </row>
    <row r="63" spans="1:169" s="18" customFormat="1" ht="13.5" customHeight="1">
      <c r="A63" s="595"/>
      <c r="B63" s="596"/>
      <c r="C63" s="596"/>
      <c r="D63" s="598"/>
      <c r="E63" s="600"/>
      <c r="F63" s="603"/>
      <c r="G63" s="460"/>
      <c r="H63" s="604"/>
      <c r="I63" s="605"/>
      <c r="J63" s="605"/>
      <c r="K63" s="605"/>
      <c r="L63" s="605"/>
      <c r="M63" s="602"/>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c r="CG63" s="26"/>
      <c r="CH63" s="26"/>
      <c r="CI63" s="26"/>
      <c r="CJ63" s="26"/>
      <c r="CK63" s="26"/>
      <c r="CL63" s="26"/>
      <c r="CM63" s="26"/>
      <c r="CN63" s="26"/>
      <c r="CO63" s="26"/>
      <c r="CP63" s="26"/>
      <c r="CQ63" s="26"/>
      <c r="CR63" s="26"/>
      <c r="CS63" s="26"/>
      <c r="CT63" s="26"/>
      <c r="CU63" s="26"/>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c r="FF63" s="26"/>
      <c r="FG63" s="26"/>
      <c r="FH63" s="26"/>
      <c r="FI63" s="26"/>
      <c r="FJ63" s="26"/>
      <c r="FK63" s="26"/>
      <c r="FL63" s="26"/>
      <c r="FM63" s="26"/>
    </row>
    <row r="64" spans="1:169">
      <c r="A64" s="595"/>
      <c r="B64" s="596"/>
      <c r="C64" s="596"/>
      <c r="D64" s="598"/>
      <c r="E64" s="600"/>
      <c r="F64" s="603"/>
      <c r="G64" s="460"/>
      <c r="H64" s="604"/>
      <c r="I64" s="605"/>
      <c r="J64" s="605"/>
      <c r="K64" s="605"/>
      <c r="L64" s="605"/>
      <c r="M64" s="602"/>
      <c r="N64" s="26"/>
      <c r="O64" s="26"/>
    </row>
    <row r="65" spans="1:169">
      <c r="A65" s="595"/>
      <c r="B65" s="596"/>
      <c r="C65" s="596"/>
      <c r="D65" s="598"/>
      <c r="E65" s="600"/>
      <c r="F65" s="603"/>
      <c r="G65" s="460"/>
      <c r="H65" s="604"/>
      <c r="I65" s="605"/>
      <c r="J65" s="605"/>
      <c r="K65" s="605"/>
      <c r="L65" s="605"/>
      <c r="M65" s="602"/>
      <c r="N65" s="26"/>
      <c r="O65" s="26"/>
    </row>
    <row r="66" spans="1:169">
      <c r="A66" s="595"/>
      <c r="B66" s="596"/>
      <c r="C66" s="596"/>
      <c r="D66" s="598"/>
      <c r="E66" s="600"/>
      <c r="F66" s="603"/>
      <c r="G66" s="460"/>
      <c r="H66" s="604"/>
      <c r="I66" s="605"/>
      <c r="J66" s="605"/>
      <c r="K66" s="605"/>
      <c r="L66" s="605"/>
      <c r="M66" s="602"/>
      <c r="N66" s="26"/>
      <c r="O66" s="26"/>
    </row>
    <row r="67" spans="1:169">
      <c r="A67" s="595"/>
      <c r="B67" s="596"/>
      <c r="C67" s="596"/>
      <c r="D67" s="598"/>
      <c r="E67" s="600"/>
      <c r="F67" s="603"/>
      <c r="G67" s="460"/>
      <c r="H67" s="604"/>
      <c r="I67" s="605"/>
      <c r="J67" s="605"/>
      <c r="K67" s="605"/>
      <c r="L67" s="605"/>
      <c r="M67" s="602"/>
      <c r="N67" s="26"/>
      <c r="O67" s="26"/>
    </row>
    <row r="68" spans="1:169" ht="15.75" thickBot="1">
      <c r="A68" s="595"/>
      <c r="B68" s="596"/>
      <c r="C68" s="596"/>
      <c r="D68" s="598"/>
      <c r="E68" s="600"/>
      <c r="F68" s="603"/>
      <c r="G68" s="460"/>
      <c r="H68" s="604"/>
      <c r="I68" s="605"/>
      <c r="J68" s="605"/>
      <c r="K68" s="605"/>
      <c r="L68" s="605"/>
      <c r="M68" s="602"/>
      <c r="N68" s="26"/>
      <c r="O68" s="26"/>
    </row>
    <row r="69" spans="1:169" s="18" customFormat="1" ht="12.75" customHeight="1">
      <c r="A69" s="614">
        <f>'7- Mapa Final'!A70</f>
        <v>7</v>
      </c>
      <c r="B69" s="606" t="str">
        <f>'7- Mapa Final'!B70</f>
        <v>Ofrecer, prometer y entregar, aceptar o solicitar una ventaja indebida  para influir o direccionar en la aprobación de accidentes de trabajo ante la Administradora de Riesgos Laborales, para satisfacer un interés personal, de manera directa , indirecta o interpuesta por otras personas</v>
      </c>
      <c r="C69" s="606" t="str">
        <f>'7- Mapa Final'!C70</f>
        <v xml:space="preserve">Cuando se favorece indebidamente a un servidor judicial a través de la validación del  reporte de accidentes de trabajo ante la Administradora de Riesgos Laborales </v>
      </c>
      <c r="D69" s="607" t="str">
        <f>'7- Mapa Final'!J70</f>
        <v>Muy Baja - 1</v>
      </c>
      <c r="E69" s="608" t="str">
        <f>'7- Mapa Final'!K70</f>
        <v>Moderado - 3</v>
      </c>
      <c r="F69" s="618" t="str">
        <f>'7- Mapa Final'!M70</f>
        <v>Moderado - 3</v>
      </c>
      <c r="G69" s="459" t="s">
        <v>324</v>
      </c>
      <c r="H69" s="604"/>
      <c r="I69" s="605"/>
      <c r="J69" s="605"/>
      <c r="K69" s="633"/>
      <c r="L69" s="633"/>
      <c r="M69" s="602"/>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26"/>
      <c r="EG69" s="26"/>
      <c r="EH69" s="26"/>
      <c r="EI69" s="26"/>
      <c r="EJ69" s="26"/>
      <c r="EK69" s="26"/>
      <c r="EL69" s="26"/>
      <c r="EM69" s="26"/>
      <c r="EN69" s="26"/>
      <c r="EO69" s="26"/>
      <c r="EP69" s="26"/>
      <c r="EQ69" s="26"/>
      <c r="ER69" s="26"/>
      <c r="ES69" s="26"/>
      <c r="ET69" s="26"/>
      <c r="EU69" s="26"/>
      <c r="EV69" s="26"/>
      <c r="EW69" s="26"/>
      <c r="EX69" s="26"/>
      <c r="EY69" s="26"/>
      <c r="EZ69" s="26"/>
      <c r="FA69" s="26"/>
      <c r="FB69" s="26"/>
      <c r="FC69" s="26"/>
      <c r="FD69" s="26"/>
      <c r="FE69" s="26"/>
      <c r="FF69" s="26"/>
      <c r="FG69" s="26"/>
      <c r="FH69" s="26"/>
      <c r="FI69" s="26"/>
      <c r="FJ69" s="26"/>
      <c r="FK69" s="26"/>
      <c r="FL69" s="26"/>
      <c r="FM69" s="26"/>
    </row>
    <row r="70" spans="1:169" s="18" customFormat="1" ht="12.75" customHeight="1">
      <c r="A70" s="595"/>
      <c r="B70" s="596"/>
      <c r="C70" s="596"/>
      <c r="D70" s="598"/>
      <c r="E70" s="600"/>
      <c r="F70" s="603"/>
      <c r="G70" s="460"/>
      <c r="H70" s="604"/>
      <c r="I70" s="605"/>
      <c r="J70" s="605"/>
      <c r="K70" s="605"/>
      <c r="L70" s="605"/>
      <c r="M70" s="602"/>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26"/>
      <c r="DI70" s="26"/>
      <c r="DJ70" s="26"/>
      <c r="DK70" s="26"/>
      <c r="DL70" s="26"/>
      <c r="DM70" s="26"/>
      <c r="DN70" s="26"/>
      <c r="DO70" s="26"/>
      <c r="DP70" s="26"/>
      <c r="DQ70" s="26"/>
      <c r="DR70" s="26"/>
      <c r="DS70" s="26"/>
      <c r="DT70" s="26"/>
      <c r="DU70" s="26"/>
      <c r="DV70" s="26"/>
      <c r="DW70" s="26"/>
      <c r="DX70" s="26"/>
      <c r="DY70" s="26"/>
      <c r="DZ70" s="26"/>
      <c r="EA70" s="26"/>
      <c r="EB70" s="26"/>
      <c r="EC70" s="26"/>
      <c r="ED70" s="26"/>
      <c r="EE70" s="26"/>
      <c r="EF70" s="26"/>
      <c r="EG70" s="26"/>
      <c r="EH70" s="26"/>
      <c r="EI70" s="26"/>
      <c r="EJ70" s="26"/>
      <c r="EK70" s="26"/>
      <c r="EL70" s="26"/>
      <c r="EM70" s="26"/>
      <c r="EN70" s="26"/>
      <c r="EO70" s="26"/>
      <c r="EP70" s="26"/>
      <c r="EQ70" s="26"/>
      <c r="ER70" s="26"/>
      <c r="ES70" s="26"/>
      <c r="ET70" s="26"/>
      <c r="EU70" s="26"/>
      <c r="EV70" s="26"/>
      <c r="EW70" s="26"/>
      <c r="EX70" s="26"/>
      <c r="EY70" s="26"/>
      <c r="EZ70" s="26"/>
      <c r="FA70" s="26"/>
      <c r="FB70" s="26"/>
      <c r="FC70" s="26"/>
      <c r="FD70" s="26"/>
      <c r="FE70" s="26"/>
      <c r="FF70" s="26"/>
      <c r="FG70" s="26"/>
      <c r="FH70" s="26"/>
      <c r="FI70" s="26"/>
      <c r="FJ70" s="26"/>
      <c r="FK70" s="26"/>
      <c r="FL70" s="26"/>
      <c r="FM70" s="26"/>
    </row>
    <row r="71" spans="1:169" s="18" customFormat="1" ht="12.75" customHeight="1">
      <c r="A71" s="595"/>
      <c r="B71" s="596"/>
      <c r="C71" s="596"/>
      <c r="D71" s="598"/>
      <c r="E71" s="600"/>
      <c r="F71" s="603"/>
      <c r="G71" s="460"/>
      <c r="H71" s="604"/>
      <c r="I71" s="605"/>
      <c r="J71" s="605"/>
      <c r="K71" s="605"/>
      <c r="L71" s="605"/>
      <c r="M71" s="602"/>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6"/>
      <c r="CX71" s="26"/>
      <c r="CY71" s="26"/>
      <c r="CZ71" s="26"/>
      <c r="DA71" s="26"/>
      <c r="DB71" s="26"/>
      <c r="DC71" s="26"/>
      <c r="DD71" s="26"/>
      <c r="DE71" s="26"/>
      <c r="DF71" s="26"/>
      <c r="DG71" s="26"/>
      <c r="DH71" s="26"/>
      <c r="DI71" s="26"/>
      <c r="DJ71" s="26"/>
      <c r="DK71" s="26"/>
      <c r="DL71" s="26"/>
      <c r="DM71" s="26"/>
      <c r="DN71" s="26"/>
      <c r="DO71" s="26"/>
      <c r="DP71" s="26"/>
      <c r="DQ71" s="26"/>
      <c r="DR71" s="26"/>
      <c r="DS71" s="26"/>
      <c r="DT71" s="26"/>
      <c r="DU71" s="26"/>
      <c r="DV71" s="26"/>
      <c r="DW71" s="26"/>
      <c r="DX71" s="26"/>
      <c r="DY71" s="26"/>
      <c r="DZ71" s="26"/>
      <c r="EA71" s="26"/>
      <c r="EB71" s="26"/>
      <c r="EC71" s="26"/>
      <c r="ED71" s="26"/>
      <c r="EE71" s="26"/>
      <c r="EF71" s="26"/>
      <c r="EG71" s="26"/>
      <c r="EH71" s="26"/>
      <c r="EI71" s="26"/>
      <c r="EJ71" s="26"/>
      <c r="EK71" s="26"/>
      <c r="EL71" s="26"/>
      <c r="EM71" s="26"/>
      <c r="EN71" s="26"/>
      <c r="EO71" s="26"/>
      <c r="EP71" s="26"/>
      <c r="EQ71" s="26"/>
      <c r="ER71" s="26"/>
      <c r="ES71" s="26"/>
      <c r="ET71" s="26"/>
      <c r="EU71" s="26"/>
      <c r="EV71" s="26"/>
      <c r="EW71" s="26"/>
      <c r="EX71" s="26"/>
      <c r="EY71" s="26"/>
      <c r="EZ71" s="26"/>
      <c r="FA71" s="26"/>
      <c r="FB71" s="26"/>
      <c r="FC71" s="26"/>
      <c r="FD71" s="26"/>
      <c r="FE71" s="26"/>
      <c r="FF71" s="26"/>
      <c r="FG71" s="26"/>
      <c r="FH71" s="26"/>
      <c r="FI71" s="26"/>
      <c r="FJ71" s="26"/>
      <c r="FK71" s="26"/>
      <c r="FL71" s="26"/>
      <c r="FM71" s="26"/>
    </row>
    <row r="72" spans="1:169" s="18" customFormat="1" ht="12.75" customHeight="1">
      <c r="A72" s="595"/>
      <c r="B72" s="596"/>
      <c r="C72" s="596"/>
      <c r="D72" s="598"/>
      <c r="E72" s="600"/>
      <c r="F72" s="603"/>
      <c r="G72" s="460"/>
      <c r="H72" s="604"/>
      <c r="I72" s="605"/>
      <c r="J72" s="605"/>
      <c r="K72" s="605"/>
      <c r="L72" s="605"/>
      <c r="M72" s="602"/>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c r="CE72" s="26"/>
      <c r="CF72" s="26"/>
      <c r="CG72" s="26"/>
      <c r="CH72" s="26"/>
      <c r="CI72" s="26"/>
      <c r="CJ72" s="26"/>
      <c r="CK72" s="26"/>
      <c r="CL72" s="26"/>
      <c r="CM72" s="26"/>
      <c r="CN72" s="26"/>
      <c r="CO72" s="26"/>
      <c r="CP72" s="26"/>
      <c r="CQ72" s="26"/>
      <c r="CR72" s="26"/>
      <c r="CS72" s="26"/>
      <c r="CT72" s="26"/>
      <c r="CU72" s="26"/>
      <c r="CV72" s="26"/>
      <c r="CW72" s="26"/>
      <c r="CX72" s="26"/>
      <c r="CY72" s="26"/>
      <c r="CZ72" s="26"/>
      <c r="DA72" s="26"/>
      <c r="DB72" s="26"/>
      <c r="DC72" s="26"/>
      <c r="DD72" s="26"/>
      <c r="DE72" s="26"/>
      <c r="DF72" s="26"/>
      <c r="DG72" s="26"/>
      <c r="DH72" s="26"/>
      <c r="DI72" s="26"/>
      <c r="DJ72" s="26"/>
      <c r="DK72" s="26"/>
      <c r="DL72" s="26"/>
      <c r="DM72" s="26"/>
      <c r="DN72" s="26"/>
      <c r="DO72" s="26"/>
      <c r="DP72" s="26"/>
      <c r="DQ72" s="26"/>
      <c r="DR72" s="26"/>
      <c r="DS72" s="26"/>
      <c r="DT72" s="26"/>
      <c r="DU72" s="26"/>
      <c r="DV72" s="26"/>
      <c r="DW72" s="26"/>
      <c r="DX72" s="26"/>
      <c r="DY72" s="26"/>
      <c r="DZ72" s="26"/>
      <c r="EA72" s="26"/>
      <c r="EB72" s="26"/>
      <c r="EC72" s="26"/>
      <c r="ED72" s="26"/>
      <c r="EE72" s="26"/>
      <c r="EF72" s="26"/>
      <c r="EG72" s="26"/>
      <c r="EH72" s="26"/>
      <c r="EI72" s="26"/>
      <c r="EJ72" s="26"/>
      <c r="EK72" s="26"/>
      <c r="EL72" s="26"/>
      <c r="EM72" s="26"/>
      <c r="EN72" s="26"/>
      <c r="EO72" s="26"/>
      <c r="EP72" s="26"/>
      <c r="EQ72" s="26"/>
      <c r="ER72" s="26"/>
      <c r="ES72" s="26"/>
      <c r="ET72" s="26"/>
      <c r="EU72" s="26"/>
      <c r="EV72" s="26"/>
      <c r="EW72" s="26"/>
      <c r="EX72" s="26"/>
      <c r="EY72" s="26"/>
      <c r="EZ72" s="26"/>
      <c r="FA72" s="26"/>
      <c r="FB72" s="26"/>
      <c r="FC72" s="26"/>
      <c r="FD72" s="26"/>
      <c r="FE72" s="26"/>
      <c r="FF72" s="26"/>
      <c r="FG72" s="26"/>
      <c r="FH72" s="26"/>
      <c r="FI72" s="26"/>
      <c r="FJ72" s="26"/>
      <c r="FK72" s="26"/>
      <c r="FL72" s="26"/>
      <c r="FM72" s="26"/>
    </row>
    <row r="73" spans="1:169" s="18" customFormat="1" ht="13.5" customHeight="1">
      <c r="A73" s="595"/>
      <c r="B73" s="596"/>
      <c r="C73" s="596"/>
      <c r="D73" s="598"/>
      <c r="E73" s="600"/>
      <c r="F73" s="603"/>
      <c r="G73" s="460"/>
      <c r="H73" s="604"/>
      <c r="I73" s="605"/>
      <c r="J73" s="605"/>
      <c r="K73" s="605"/>
      <c r="L73" s="605"/>
      <c r="M73" s="602"/>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c r="CT73" s="26"/>
      <c r="CU73" s="26"/>
      <c r="CV73" s="26"/>
      <c r="CW73" s="26"/>
      <c r="CX73" s="26"/>
      <c r="CY73" s="26"/>
      <c r="CZ73" s="26"/>
      <c r="DA73" s="26"/>
      <c r="DB73" s="26"/>
      <c r="DC73" s="26"/>
      <c r="DD73" s="26"/>
      <c r="DE73" s="26"/>
      <c r="DF73" s="26"/>
      <c r="DG73" s="26"/>
      <c r="DH73" s="26"/>
      <c r="DI73" s="26"/>
      <c r="DJ73" s="26"/>
      <c r="DK73" s="26"/>
      <c r="DL73" s="26"/>
      <c r="DM73" s="26"/>
      <c r="DN73" s="26"/>
      <c r="DO73" s="26"/>
      <c r="DP73" s="26"/>
      <c r="DQ73" s="26"/>
      <c r="DR73" s="26"/>
      <c r="DS73" s="26"/>
      <c r="DT73" s="26"/>
      <c r="DU73" s="26"/>
      <c r="DV73" s="26"/>
      <c r="DW73" s="26"/>
      <c r="DX73" s="26"/>
      <c r="DY73" s="26"/>
      <c r="DZ73" s="26"/>
      <c r="EA73" s="26"/>
      <c r="EB73" s="26"/>
      <c r="EC73" s="26"/>
      <c r="ED73" s="26"/>
      <c r="EE73" s="26"/>
      <c r="EF73" s="26"/>
      <c r="EG73" s="26"/>
      <c r="EH73" s="26"/>
      <c r="EI73" s="26"/>
      <c r="EJ73" s="26"/>
      <c r="EK73" s="26"/>
      <c r="EL73" s="26"/>
      <c r="EM73" s="26"/>
      <c r="EN73" s="26"/>
      <c r="EO73" s="26"/>
      <c r="EP73" s="26"/>
      <c r="EQ73" s="26"/>
      <c r="ER73" s="26"/>
      <c r="ES73" s="26"/>
      <c r="ET73" s="26"/>
      <c r="EU73" s="26"/>
      <c r="EV73" s="26"/>
      <c r="EW73" s="26"/>
      <c r="EX73" s="26"/>
      <c r="EY73" s="26"/>
      <c r="EZ73" s="26"/>
      <c r="FA73" s="26"/>
      <c r="FB73" s="26"/>
      <c r="FC73" s="26"/>
      <c r="FD73" s="26"/>
      <c r="FE73" s="26"/>
      <c r="FF73" s="26"/>
      <c r="FG73" s="26"/>
      <c r="FH73" s="26"/>
      <c r="FI73" s="26"/>
      <c r="FJ73" s="26"/>
      <c r="FK73" s="26"/>
      <c r="FL73" s="26"/>
      <c r="FM73" s="26"/>
    </row>
    <row r="74" spans="1:169">
      <c r="A74" s="595"/>
      <c r="B74" s="596"/>
      <c r="C74" s="596"/>
      <c r="D74" s="598"/>
      <c r="E74" s="600"/>
      <c r="F74" s="603"/>
      <c r="G74" s="460"/>
      <c r="H74" s="604"/>
      <c r="I74" s="605"/>
      <c r="J74" s="605"/>
      <c r="K74" s="605"/>
      <c r="L74" s="605"/>
      <c r="M74" s="602"/>
      <c r="N74" s="26"/>
      <c r="O74" s="26"/>
    </row>
    <row r="75" spans="1:169">
      <c r="A75" s="595"/>
      <c r="B75" s="596"/>
      <c r="C75" s="596"/>
      <c r="D75" s="598"/>
      <c r="E75" s="600"/>
      <c r="F75" s="603"/>
      <c r="G75" s="460"/>
      <c r="H75" s="604"/>
      <c r="I75" s="605"/>
      <c r="J75" s="605"/>
      <c r="K75" s="605"/>
      <c r="L75" s="605"/>
      <c r="M75" s="602"/>
      <c r="N75" s="26"/>
      <c r="O75" s="26"/>
    </row>
    <row r="76" spans="1:169">
      <c r="A76" s="595"/>
      <c r="B76" s="596"/>
      <c r="C76" s="596"/>
      <c r="D76" s="598"/>
      <c r="E76" s="600"/>
      <c r="F76" s="603"/>
      <c r="G76" s="460"/>
      <c r="H76" s="604"/>
      <c r="I76" s="605"/>
      <c r="J76" s="605"/>
      <c r="K76" s="605"/>
      <c r="L76" s="605"/>
      <c r="M76" s="602"/>
      <c r="N76" s="26"/>
      <c r="O76" s="26"/>
    </row>
    <row r="77" spans="1:169">
      <c r="A77" s="595"/>
      <c r="B77" s="596"/>
      <c r="C77" s="596"/>
      <c r="D77" s="598"/>
      <c r="E77" s="600"/>
      <c r="F77" s="603"/>
      <c r="G77" s="460"/>
      <c r="H77" s="604"/>
      <c r="I77" s="605"/>
      <c r="J77" s="605"/>
      <c r="K77" s="605"/>
      <c r="L77" s="605"/>
      <c r="M77" s="602"/>
      <c r="N77" s="26"/>
      <c r="O77" s="26"/>
    </row>
    <row r="78" spans="1:169">
      <c r="A78" s="595"/>
      <c r="B78" s="596"/>
      <c r="C78" s="596"/>
      <c r="D78" s="598"/>
      <c r="E78" s="600"/>
      <c r="F78" s="603"/>
      <c r="G78" s="460"/>
      <c r="H78" s="604"/>
      <c r="I78" s="605"/>
      <c r="J78" s="605"/>
      <c r="K78" s="605"/>
      <c r="L78" s="605"/>
      <c r="M78" s="602"/>
      <c r="N78" s="26"/>
      <c r="O78" s="26"/>
    </row>
  </sheetData>
  <mergeCells count="106">
    <mergeCell ref="I39:I48"/>
    <mergeCell ref="J39:J48"/>
    <mergeCell ref="A39:A48"/>
    <mergeCell ref="B39:B48"/>
    <mergeCell ref="C39:C48"/>
    <mergeCell ref="D39:D48"/>
    <mergeCell ref="E39:E48"/>
    <mergeCell ref="F69:F78"/>
    <mergeCell ref="K59:K68"/>
    <mergeCell ref="A59:A68"/>
    <mergeCell ref="B59:B68"/>
    <mergeCell ref="C59:C68"/>
    <mergeCell ref="D59:D68"/>
    <mergeCell ref="E59:E68"/>
    <mergeCell ref="F59:F68"/>
    <mergeCell ref="A69:A78"/>
    <mergeCell ref="B69:B78"/>
    <mergeCell ref="C69:C78"/>
    <mergeCell ref="D69:D78"/>
    <mergeCell ref="E69:E78"/>
    <mergeCell ref="M69:M78"/>
    <mergeCell ref="G69:G78"/>
    <mergeCell ref="H69:H78"/>
    <mergeCell ref="I69:I78"/>
    <mergeCell ref="J69:J78"/>
    <mergeCell ref="K69:K78"/>
    <mergeCell ref="L69:L78"/>
    <mergeCell ref="M59:M68"/>
    <mergeCell ref="G59:G68"/>
    <mergeCell ref="H59:H68"/>
    <mergeCell ref="I59:I68"/>
    <mergeCell ref="J59:J68"/>
    <mergeCell ref="L59:L68"/>
    <mergeCell ref="A19:A28"/>
    <mergeCell ref="B19:B28"/>
    <mergeCell ref="C19:C28"/>
    <mergeCell ref="D19:D28"/>
    <mergeCell ref="E19:E28"/>
    <mergeCell ref="F49:F58"/>
    <mergeCell ref="M49:M58"/>
    <mergeCell ref="G49:G58"/>
    <mergeCell ref="H49:H58"/>
    <mergeCell ref="I49:I58"/>
    <mergeCell ref="J49:J58"/>
    <mergeCell ref="K49:K58"/>
    <mergeCell ref="L49:L58"/>
    <mergeCell ref="A49:A58"/>
    <mergeCell ref="B49:B58"/>
    <mergeCell ref="C49:C58"/>
    <mergeCell ref="D49:D58"/>
    <mergeCell ref="E49:E58"/>
    <mergeCell ref="K39:K48"/>
    <mergeCell ref="L39:L48"/>
    <mergeCell ref="M39:M48"/>
    <mergeCell ref="F39:F48"/>
    <mergeCell ref="G39:G48"/>
    <mergeCell ref="H39:H48"/>
    <mergeCell ref="F9:F18"/>
    <mergeCell ref="G9:G18"/>
    <mergeCell ref="K6:L6"/>
    <mergeCell ref="J19:J28"/>
    <mergeCell ref="K19:K28"/>
    <mergeCell ref="L19:L28"/>
    <mergeCell ref="M19:M28"/>
    <mergeCell ref="F19:F28"/>
    <mergeCell ref="G19:G28"/>
    <mergeCell ref="H19:H28"/>
    <mergeCell ref="I19:I28"/>
    <mergeCell ref="M6:M7"/>
    <mergeCell ref="L1:M2"/>
    <mergeCell ref="H9:H18"/>
    <mergeCell ref="I9:I18"/>
    <mergeCell ref="J9:J18"/>
    <mergeCell ref="K9:K18"/>
    <mergeCell ref="L9:L18"/>
    <mergeCell ref="M9:M18"/>
    <mergeCell ref="A6:C6"/>
    <mergeCell ref="D6:F6"/>
    <mergeCell ref="G6:G7"/>
    <mergeCell ref="H6:H7"/>
    <mergeCell ref="I6:J6"/>
    <mergeCell ref="A3:B3"/>
    <mergeCell ref="C3:M3"/>
    <mergeCell ref="A4:B4"/>
    <mergeCell ref="C4:M4"/>
    <mergeCell ref="A5:B5"/>
    <mergeCell ref="C5:M5"/>
    <mergeCell ref="A8:G8"/>
    <mergeCell ref="A9:A18"/>
    <mergeCell ref="B9:B18"/>
    <mergeCell ref="C9:C18"/>
    <mergeCell ref="D9:D18"/>
    <mergeCell ref="E9:E18"/>
    <mergeCell ref="A29:A38"/>
    <mergeCell ref="B29:B38"/>
    <mergeCell ref="C29:C38"/>
    <mergeCell ref="D29:D38"/>
    <mergeCell ref="E29:E38"/>
    <mergeCell ref="K29:K38"/>
    <mergeCell ref="L29:L38"/>
    <mergeCell ref="M29:M38"/>
    <mergeCell ref="F29:F38"/>
    <mergeCell ref="G29:G38"/>
    <mergeCell ref="H29:H38"/>
    <mergeCell ref="I29:I38"/>
    <mergeCell ref="J29:J38"/>
  </mergeCells>
  <conditionalFormatting sqref="A6:B6">
    <cfRule type="containsText" dxfId="185" priority="414" operator="containsText" text="6- Moderado">
      <formula>NOT(ISERROR(SEARCH("6- Moderado",A6)))</formula>
    </cfRule>
    <cfRule type="containsText" dxfId="184" priority="418" operator="containsText" text="1- Bajo">
      <formula>NOT(ISERROR(SEARCH("1- Bajo",A6)))</formula>
    </cfRule>
    <cfRule type="containsText" dxfId="183" priority="415" operator="containsText" text="4- Moderado">
      <formula>NOT(ISERROR(SEARCH("4- Moderado",A6)))</formula>
    </cfRule>
    <cfRule type="containsText" dxfId="182" priority="413" operator="containsText" text="3- Moderado">
      <formula>NOT(ISERROR(SEARCH("3- Moderado",A6)))</formula>
    </cfRule>
    <cfRule type="containsText" dxfId="181" priority="416" operator="containsText" text="3- Bajo">
      <formula>NOT(ISERROR(SEARCH("3- Bajo",A6)))</formula>
    </cfRule>
    <cfRule type="containsText" dxfId="180" priority="417" operator="containsText" text="4- Bajo">
      <formula>NOT(ISERROR(SEARCH("4- Bajo",A6)))</formula>
    </cfRule>
  </conditionalFormatting>
  <conditionalFormatting sqref="A9:E9">
    <cfRule type="containsText" dxfId="179" priority="411" operator="containsText" text="4- Bajo">
      <formula>NOT(ISERROR(SEARCH("4- Bajo",A9)))</formula>
    </cfRule>
    <cfRule type="containsText" dxfId="178" priority="412" operator="containsText" text="1- Bajo">
      <formula>NOT(ISERROR(SEARCH("1- Bajo",A9)))</formula>
    </cfRule>
    <cfRule type="containsText" dxfId="177" priority="410" operator="containsText" text="3- Bajo">
      <formula>NOT(ISERROR(SEARCH("3- Bajo",A9)))</formula>
    </cfRule>
    <cfRule type="containsText" dxfId="176" priority="409" operator="containsText" text="4- Moderado">
      <formula>NOT(ISERROR(SEARCH("4- Moderado",A9)))</formula>
    </cfRule>
    <cfRule type="containsText" dxfId="175" priority="408" operator="containsText" text="6- Moderado">
      <formula>NOT(ISERROR(SEARCH("6- Moderado",A9)))</formula>
    </cfRule>
    <cfRule type="containsText" dxfId="174" priority="407" operator="containsText" text="3- Moderado">
      <formula>NOT(ISERROR(SEARCH("3- Moderado",A9)))</formula>
    </cfRule>
  </conditionalFormatting>
  <conditionalFormatting sqref="A19:E19">
    <cfRule type="containsText" dxfId="173" priority="183" operator="containsText" text="3- Moderado">
      <formula>NOT(ISERROR(SEARCH("3- Moderado",A19)))</formula>
    </cfRule>
    <cfRule type="containsText" dxfId="172" priority="188" operator="containsText" text="1- Bajo">
      <formula>NOT(ISERROR(SEARCH("1- Bajo",A19)))</formula>
    </cfRule>
    <cfRule type="containsText" dxfId="171" priority="187" operator="containsText" text="4- Bajo">
      <formula>NOT(ISERROR(SEARCH("4- Bajo",A19)))</formula>
    </cfRule>
    <cfRule type="containsText" dxfId="170" priority="186" operator="containsText" text="3- Bajo">
      <formula>NOT(ISERROR(SEARCH("3- Bajo",A19)))</formula>
    </cfRule>
    <cfRule type="containsText" dxfId="169" priority="185" operator="containsText" text="4- Moderado">
      <formula>NOT(ISERROR(SEARCH("4- Moderado",A19)))</formula>
    </cfRule>
    <cfRule type="containsText" dxfId="168" priority="184" operator="containsText" text="6- Moderado">
      <formula>NOT(ISERROR(SEARCH("6- Moderado",A19)))</formula>
    </cfRule>
  </conditionalFormatting>
  <conditionalFormatting sqref="A29:E29 A39:E39">
    <cfRule type="containsText" dxfId="167" priority="4" operator="containsText" text="3- Bajo">
      <formula>NOT(ISERROR(SEARCH("3- Bajo",A29)))</formula>
    </cfRule>
    <cfRule type="containsText" dxfId="166" priority="5" operator="containsText" text="4- Bajo">
      <formula>NOT(ISERROR(SEARCH("4- Bajo",A29)))</formula>
    </cfRule>
    <cfRule type="containsText" dxfId="165" priority="6" operator="containsText" text="1- Bajo">
      <formula>NOT(ISERROR(SEARCH("1- Bajo",A29)))</formula>
    </cfRule>
    <cfRule type="containsText" dxfId="164" priority="1" operator="containsText" text="3- Moderado">
      <formula>NOT(ISERROR(SEARCH("3- Moderado",A29)))</formula>
    </cfRule>
    <cfRule type="containsText" dxfId="163" priority="2" operator="containsText" text="6- Moderado">
      <formula>NOT(ISERROR(SEARCH("6- Moderado",A29)))</formula>
    </cfRule>
    <cfRule type="containsText" dxfId="162" priority="3" operator="containsText" text="4- Moderado">
      <formula>NOT(ISERROR(SEARCH("4- Moderado",A29)))</formula>
    </cfRule>
  </conditionalFormatting>
  <conditionalFormatting sqref="A49:E49">
    <cfRule type="containsText" dxfId="161" priority="162" operator="containsText" text="3- Moderado">
      <formula>NOT(ISERROR(SEARCH("3- Moderado",A49)))</formula>
    </cfRule>
    <cfRule type="containsText" dxfId="160" priority="163" operator="containsText" text="6- Moderado">
      <formula>NOT(ISERROR(SEARCH("6- Moderado",A49)))</formula>
    </cfRule>
    <cfRule type="containsText" dxfId="159" priority="164" operator="containsText" text="4- Moderado">
      <formula>NOT(ISERROR(SEARCH("4- Moderado",A49)))</formula>
    </cfRule>
    <cfRule type="containsText" dxfId="158" priority="165" operator="containsText" text="3- Bajo">
      <formula>NOT(ISERROR(SEARCH("3- Bajo",A49)))</formula>
    </cfRule>
    <cfRule type="containsText" dxfId="157" priority="167" operator="containsText" text="1- Bajo">
      <formula>NOT(ISERROR(SEARCH("1- Bajo",A49)))</formula>
    </cfRule>
    <cfRule type="containsText" dxfId="156" priority="166" operator="containsText" text="4- Bajo">
      <formula>NOT(ISERROR(SEARCH("4- Bajo",A49)))</formula>
    </cfRule>
  </conditionalFormatting>
  <conditionalFormatting sqref="A59:E59">
    <cfRule type="containsText" dxfId="155" priority="120" operator="containsText" text="3- Moderado">
      <formula>NOT(ISERROR(SEARCH("3- Moderado",A59)))</formula>
    </cfRule>
    <cfRule type="containsText" dxfId="154" priority="121" operator="containsText" text="6- Moderado">
      <formula>NOT(ISERROR(SEARCH("6- Moderado",A59)))</formula>
    </cfRule>
    <cfRule type="containsText" dxfId="153" priority="122" operator="containsText" text="4- Moderado">
      <formula>NOT(ISERROR(SEARCH("4- Moderado",A59)))</formula>
    </cfRule>
    <cfRule type="containsText" dxfId="152" priority="124" operator="containsText" text="4- Bajo">
      <formula>NOT(ISERROR(SEARCH("4- Bajo",A59)))</formula>
    </cfRule>
    <cfRule type="containsText" dxfId="151" priority="125" operator="containsText" text="1- Bajo">
      <formula>NOT(ISERROR(SEARCH("1- Bajo",A59)))</formula>
    </cfRule>
    <cfRule type="containsText" dxfId="150" priority="123" operator="containsText" text="3- Bajo">
      <formula>NOT(ISERROR(SEARCH("3- Bajo",A59)))</formula>
    </cfRule>
  </conditionalFormatting>
  <conditionalFormatting sqref="A69:E69">
    <cfRule type="containsText" dxfId="149" priority="102" operator="containsText" text="3- Bajo">
      <formula>NOT(ISERROR(SEARCH("3- Bajo",A69)))</formula>
    </cfRule>
    <cfRule type="containsText" dxfId="148" priority="103" operator="containsText" text="4- Bajo">
      <formula>NOT(ISERROR(SEARCH("4- Bajo",A69)))</formula>
    </cfRule>
    <cfRule type="containsText" dxfId="147" priority="99" operator="containsText" text="3- Moderado">
      <formula>NOT(ISERROR(SEARCH("3- Moderado",A69)))</formula>
    </cfRule>
    <cfRule type="containsText" dxfId="146" priority="104" operator="containsText" text="1- Bajo">
      <formula>NOT(ISERROR(SEARCH("1- Bajo",A69)))</formula>
    </cfRule>
    <cfRule type="containsText" dxfId="145" priority="100" operator="containsText" text="6- Moderado">
      <formula>NOT(ISERROR(SEARCH("6- Moderado",A69)))</formula>
    </cfRule>
    <cfRule type="containsText" dxfId="144" priority="101" operator="containsText" text="4- Moderado">
      <formula>NOT(ISERROR(SEARCH("4- Moderado",A69)))</formula>
    </cfRule>
  </conditionalFormatting>
  <conditionalFormatting sqref="C7:F7">
    <cfRule type="containsText" dxfId="143" priority="380" operator="containsText" text="6- Moderado">
      <formula>NOT(ISERROR(SEARCH("6- Moderado",C7)))</formula>
    </cfRule>
    <cfRule type="containsText" dxfId="142" priority="382" operator="containsText" text="3- Bajo">
      <formula>NOT(ISERROR(SEARCH("3- Bajo",C7)))</formula>
    </cfRule>
    <cfRule type="containsText" dxfId="141" priority="383" operator="containsText" text="4- Bajo">
      <formula>NOT(ISERROR(SEARCH("4- Bajo",C7)))</formula>
    </cfRule>
    <cfRule type="containsText" dxfId="140" priority="384" operator="containsText" text="1- Bajo">
      <formula>NOT(ISERROR(SEARCH("1- Bajo",C7)))</formula>
    </cfRule>
    <cfRule type="containsText" dxfId="139" priority="381" operator="containsText" text="4- Moderado">
      <formula>NOT(ISERROR(SEARCH("4- Moderado",C7)))</formula>
    </cfRule>
    <cfRule type="containsText" dxfId="138" priority="379" operator="containsText" text="3- Moderado">
      <formula>NOT(ISERROR(SEARCH("3- Moderado",C7)))</formula>
    </cfRule>
  </conditionalFormatting>
  <conditionalFormatting sqref="D9:D78">
    <cfRule type="containsText" dxfId="137" priority="11" operator="containsText" text="Muy Alta">
      <formula>NOT(ISERROR(SEARCH("Muy Alta",D9)))</formula>
    </cfRule>
    <cfRule type="containsText" dxfId="136" priority="16" operator="containsText" text="Media">
      <formula>NOT(ISERROR(SEARCH("Media",D9)))</formula>
    </cfRule>
    <cfRule type="containsText" dxfId="135" priority="14" operator="containsText" text="Muy Baja">
      <formula>NOT(ISERROR(SEARCH("Muy Baja",D9)))</formula>
    </cfRule>
    <cfRule type="containsText" dxfId="134" priority="13" operator="containsText" text="Baja">
      <formula>NOT(ISERROR(SEARCH("Baja",D9)))</formula>
    </cfRule>
    <cfRule type="containsText" dxfId="133" priority="12" operator="containsText" text="Alta">
      <formula>NOT(ISERROR(SEARCH("Alta",D9)))</formula>
    </cfRule>
  </conditionalFormatting>
  <conditionalFormatting sqref="E9:E78">
    <cfRule type="containsText" dxfId="132" priority="10" operator="containsText" text="Leve">
      <formula>NOT(ISERROR(SEARCH("Leve",E9)))</formula>
    </cfRule>
    <cfRule type="containsText" dxfId="131" priority="8" operator="containsText" text="Mayor">
      <formula>NOT(ISERROR(SEARCH("Mayor",E9)))</formula>
    </cfRule>
    <cfRule type="containsText" dxfId="130" priority="7" operator="containsText" text="Catastrófico">
      <formula>NOT(ISERROR(SEARCH("Catastrófico",E9)))</formula>
    </cfRule>
    <cfRule type="containsText" dxfId="129" priority="9" operator="containsText" text="Menor">
      <formula>NOT(ISERROR(SEARCH("Menor",E9)))</formula>
    </cfRule>
  </conditionalFormatting>
  <conditionalFormatting sqref="E9:F78">
    <cfRule type="containsText" dxfId="128" priority="15" operator="containsText" text="Moderado">
      <formula>NOT(ISERROR(SEARCH("Moderado",E9)))</formula>
    </cfRule>
  </conditionalFormatting>
  <conditionalFormatting sqref="F9:F18">
    <cfRule type="colorScale" priority="424">
      <colorScale>
        <cfvo type="min"/>
        <cfvo type="max"/>
        <color rgb="FFFF7128"/>
        <color rgb="FFFFEF9C"/>
      </colorScale>
    </cfRule>
  </conditionalFormatting>
  <conditionalFormatting sqref="F9:F78">
    <cfRule type="containsText" dxfId="127" priority="20" operator="containsText" text="Extremo">
      <formula>NOT(ISERROR(SEARCH("Extremo",F9)))</formula>
    </cfRule>
    <cfRule type="containsText" dxfId="126" priority="19" operator="containsText" text="Alto">
      <formula>NOT(ISERROR(SEARCH("Alto",F9)))</formula>
    </cfRule>
    <cfRule type="containsText" dxfId="125" priority="18" operator="containsText" text="Moderado">
      <formula>NOT(ISERROR(SEARCH("Moderado",F9)))</formula>
    </cfRule>
    <cfRule type="containsText" dxfId="124" priority="17" operator="containsText" text="Bajo">
      <formula>NOT(ISERROR(SEARCH("Bajo",F9)))</formula>
    </cfRule>
  </conditionalFormatting>
  <conditionalFormatting sqref="F19:F28">
    <cfRule type="colorScale" priority="189">
      <colorScale>
        <cfvo type="min"/>
        <cfvo type="max"/>
        <color rgb="FFFF7128"/>
        <color rgb="FFFFEF9C"/>
      </colorScale>
    </cfRule>
  </conditionalFormatting>
  <conditionalFormatting sqref="F29:F48">
    <cfRule type="colorScale" priority="21">
      <colorScale>
        <cfvo type="min"/>
        <cfvo type="max"/>
        <color rgb="FFFF7128"/>
        <color rgb="FFFFEF9C"/>
      </colorScale>
    </cfRule>
  </conditionalFormatting>
  <conditionalFormatting sqref="F49:F58">
    <cfRule type="colorScale" priority="168">
      <colorScale>
        <cfvo type="min"/>
        <cfvo type="max"/>
        <color rgb="FFFF7128"/>
        <color rgb="FFFFEF9C"/>
      </colorScale>
    </cfRule>
  </conditionalFormatting>
  <conditionalFormatting sqref="F59:F68">
    <cfRule type="colorScale" priority="126">
      <colorScale>
        <cfvo type="min"/>
        <cfvo type="max"/>
        <color rgb="FFFF7128"/>
        <color rgb="FFFFEF9C"/>
      </colorScale>
    </cfRule>
  </conditionalFormatting>
  <conditionalFormatting sqref="F69:F78">
    <cfRule type="colorScale" priority="105">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7" xr:uid="{00000000-0002-0000-0A00-000000000000}"/>
    <dataValidation allowBlank="1" showInputMessage="1" showErrorMessage="1" prompt="Describir las actividades que se van a desarrollar para el proyecto" sqref="H6" xr:uid="{00000000-0002-0000-0A00-000001000000}"/>
    <dataValidation allowBlank="1" showInputMessage="1" showErrorMessage="1" prompt="Seleccionar si el responsable es el responsable de las acciones es el nivel central" sqref="I6:I7" xr:uid="{00000000-0002-0000-0A00-000002000000}"/>
    <dataValidation allowBlank="1" showInputMessage="1" showErrorMessage="1" prompt="seleccionar si el responsable de ejecutar las acciones es el nivel central" sqref="J7" xr:uid="{00000000-0002-0000-0A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C939038-1DE6-4EC5-88D0-B326F1BDF469}">
          <x14:formula1>
            <xm:f>'9- Matriz de Calor '!$S$8:$S$11</xm:f>
          </x14:formula1>
          <xm:sqref>G9:G78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JK78"/>
  <sheetViews>
    <sheetView showGridLines="0" topLeftCell="C5" zoomScale="80" zoomScaleNormal="80" workbookViewId="0">
      <selection activeCell="H9" sqref="H9:J78"/>
    </sheetView>
  </sheetViews>
  <sheetFormatPr baseColWidth="10" defaultColWidth="11.42578125" defaultRowHeight="15"/>
  <cols>
    <col min="1" max="1" width="18.42578125" style="4" customWidth="1"/>
    <col min="2" max="2" width="35.85546875" style="4" customWidth="1"/>
    <col min="3" max="3" width="40.28515625" customWidth="1"/>
    <col min="4" max="4" width="16.85546875" style="75" customWidth="1"/>
    <col min="5" max="5" width="18.5703125" style="19" customWidth="1"/>
    <col min="6" max="6" width="18.28515625" style="19"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1"/>
  </cols>
  <sheetData>
    <row r="1" spans="1:271" s="11" customFormat="1" ht="16.5" customHeight="1">
      <c r="A1" s="247"/>
      <c r="B1" s="247"/>
      <c r="C1" s="609"/>
      <c r="D1" s="609"/>
      <c r="E1" s="609"/>
      <c r="F1" s="609"/>
      <c r="G1" s="609"/>
      <c r="H1" s="609"/>
      <c r="I1" s="609"/>
      <c r="J1" s="609"/>
      <c r="K1" s="609"/>
      <c r="L1" s="610"/>
      <c r="M1" s="611"/>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c r="IW1" s="10"/>
      <c r="IX1" s="10"/>
      <c r="IY1" s="10"/>
      <c r="IZ1" s="10"/>
      <c r="JA1" s="10"/>
      <c r="JB1" s="10"/>
      <c r="JC1" s="10"/>
      <c r="JD1" s="10"/>
      <c r="JE1" s="10"/>
      <c r="JF1" s="10"/>
      <c r="JG1" s="10"/>
      <c r="JH1" s="10"/>
      <c r="JI1" s="10"/>
      <c r="JJ1" s="10"/>
      <c r="JK1" s="10"/>
    </row>
    <row r="2" spans="1:271" s="11" customFormat="1" ht="75" customHeight="1">
      <c r="A2" s="247"/>
      <c r="B2" s="247"/>
      <c r="C2" s="634"/>
      <c r="D2" s="634"/>
      <c r="E2" s="634"/>
      <c r="F2" s="634"/>
      <c r="G2" s="634"/>
      <c r="H2" s="634"/>
      <c r="I2" s="634"/>
      <c r="J2" s="634"/>
      <c r="K2" s="634"/>
      <c r="L2" s="631"/>
      <c r="M2" s="632"/>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c r="JC2" s="10"/>
      <c r="JD2" s="10"/>
      <c r="JE2" s="10"/>
      <c r="JF2" s="10"/>
      <c r="JG2" s="10"/>
      <c r="JH2" s="10"/>
      <c r="JI2" s="10"/>
      <c r="JJ2" s="10"/>
      <c r="JK2" s="10"/>
    </row>
    <row r="3" spans="1:271" s="11" customFormat="1" ht="40.9" customHeight="1">
      <c r="A3" s="438" t="s">
        <v>236</v>
      </c>
      <c r="B3" s="438"/>
      <c r="C3" s="541" t="s">
        <v>4</v>
      </c>
      <c r="D3" s="541"/>
      <c r="E3" s="541"/>
      <c r="F3" s="541"/>
      <c r="G3" s="541"/>
      <c r="H3" s="541"/>
      <c r="I3" s="541"/>
      <c r="J3" s="541"/>
      <c r="K3" s="541"/>
      <c r="L3" s="541"/>
      <c r="M3" s="541"/>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c r="JE3" s="10"/>
      <c r="JF3" s="10"/>
      <c r="JG3" s="10"/>
      <c r="JH3" s="10"/>
      <c r="JI3" s="10"/>
      <c r="JJ3" s="10"/>
      <c r="JK3" s="10"/>
    </row>
    <row r="4" spans="1:271" s="11" customFormat="1" ht="40.9" customHeight="1">
      <c r="A4" s="438" t="s">
        <v>237</v>
      </c>
      <c r="B4" s="438"/>
      <c r="C4" s="540" t="s">
        <v>429</v>
      </c>
      <c r="D4" s="540"/>
      <c r="E4" s="540"/>
      <c r="F4" s="540"/>
      <c r="G4" s="540"/>
      <c r="H4" s="540"/>
      <c r="I4" s="540"/>
      <c r="J4" s="540"/>
      <c r="K4" s="540"/>
      <c r="L4" s="540"/>
      <c r="M4" s="54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c r="IZ4" s="10"/>
      <c r="JA4" s="10"/>
      <c r="JB4" s="10"/>
      <c r="JC4" s="10"/>
      <c r="JD4" s="10"/>
      <c r="JE4" s="10"/>
      <c r="JF4" s="10"/>
      <c r="JG4" s="10"/>
      <c r="JH4" s="10"/>
      <c r="JI4" s="10"/>
      <c r="JJ4" s="10"/>
      <c r="JK4" s="10"/>
    </row>
    <row r="5" spans="1:271" s="11" customFormat="1" ht="40.9" customHeight="1" thickBot="1">
      <c r="A5" s="438" t="s">
        <v>238</v>
      </c>
      <c r="B5" s="438"/>
      <c r="C5" s="449" t="s">
        <v>239</v>
      </c>
      <c r="D5" s="593"/>
      <c r="E5" s="593"/>
      <c r="F5" s="593"/>
      <c r="G5" s="593"/>
      <c r="H5" s="593"/>
      <c r="I5" s="593"/>
      <c r="J5" s="593"/>
      <c r="K5" s="593"/>
      <c r="L5" s="593"/>
      <c r="M5" s="594"/>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c r="JF5" s="10"/>
      <c r="JG5" s="10"/>
      <c r="JH5" s="10"/>
      <c r="JI5" s="10"/>
      <c r="JJ5" s="10"/>
      <c r="JK5" s="10"/>
    </row>
    <row r="6" spans="1:271" s="15" customFormat="1" ht="40.5" customHeight="1" thickTop="1" thickBot="1">
      <c r="A6" s="588" t="s">
        <v>430</v>
      </c>
      <c r="B6" s="589"/>
      <c r="C6" s="590"/>
      <c r="D6" s="591" t="s">
        <v>431</v>
      </c>
      <c r="E6" s="591"/>
      <c r="F6" s="591"/>
      <c r="G6" s="592" t="s">
        <v>432</v>
      </c>
      <c r="H6" s="623" t="s">
        <v>433</v>
      </c>
      <c r="I6" s="625" t="s">
        <v>434</v>
      </c>
      <c r="J6" s="626"/>
      <c r="K6" s="625" t="s">
        <v>435</v>
      </c>
      <c r="L6" s="626"/>
      <c r="M6" s="587" t="s">
        <v>436</v>
      </c>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row>
    <row r="7" spans="1:271" s="16" customFormat="1" ht="108" customHeight="1" thickTop="1" thickBot="1">
      <c r="A7" s="27" t="s">
        <v>40</v>
      </c>
      <c r="B7" s="27" t="s">
        <v>178</v>
      </c>
      <c r="C7" s="27" t="s">
        <v>180</v>
      </c>
      <c r="D7" s="20" t="s">
        <v>190</v>
      </c>
      <c r="E7" s="20" t="s">
        <v>437</v>
      </c>
      <c r="F7" s="20" t="s">
        <v>438</v>
      </c>
      <c r="G7" s="592"/>
      <c r="H7" s="624"/>
      <c r="I7" s="21" t="s">
        <v>439</v>
      </c>
      <c r="J7" s="21" t="s">
        <v>440</v>
      </c>
      <c r="K7" s="21" t="s">
        <v>441</v>
      </c>
      <c r="L7" s="21" t="s">
        <v>442</v>
      </c>
      <c r="M7" s="587"/>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c r="ED7" s="24"/>
      <c r="EE7" s="24"/>
      <c r="EF7" s="24"/>
      <c r="EG7" s="24"/>
      <c r="EH7" s="24"/>
      <c r="EI7" s="24"/>
      <c r="EJ7" s="24"/>
      <c r="EK7" s="24"/>
      <c r="EL7" s="24"/>
      <c r="EM7" s="24"/>
      <c r="EN7" s="24"/>
      <c r="EO7" s="24"/>
      <c r="EP7" s="24"/>
      <c r="EQ7" s="24"/>
      <c r="ER7" s="24"/>
      <c r="ES7" s="24"/>
      <c r="ET7" s="24"/>
      <c r="EU7" s="24"/>
      <c r="EV7" s="24"/>
      <c r="EW7" s="24"/>
      <c r="EX7" s="24"/>
      <c r="EY7" s="24"/>
      <c r="EZ7" s="24"/>
      <c r="FA7" s="24"/>
      <c r="FB7" s="24"/>
      <c r="FC7" s="24"/>
      <c r="FD7" s="24"/>
      <c r="FE7" s="24"/>
      <c r="FF7" s="24"/>
      <c r="FG7" s="24"/>
      <c r="FH7" s="24"/>
      <c r="FI7" s="24"/>
      <c r="FJ7" s="24"/>
      <c r="FK7" s="24"/>
      <c r="FL7" s="24"/>
      <c r="FM7" s="24"/>
    </row>
    <row r="8" spans="1:271" s="17" customFormat="1" ht="21.75" customHeight="1" thickTop="1" thickBot="1">
      <c r="A8" s="612"/>
      <c r="B8" s="613"/>
      <c r="C8" s="613"/>
      <c r="D8" s="613"/>
      <c r="E8" s="613"/>
      <c r="F8" s="613"/>
      <c r="G8" s="613"/>
      <c r="H8" s="22"/>
      <c r="I8" s="22"/>
      <c r="J8" s="22"/>
      <c r="K8" s="22"/>
      <c r="L8" s="22"/>
      <c r="M8" s="22"/>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row>
    <row r="9" spans="1:271" s="18" customFormat="1" ht="15" customHeight="1">
      <c r="A9" s="614">
        <f>'7- Mapa Final'!A10</f>
        <v>1</v>
      </c>
      <c r="B9" s="606" t="str">
        <f>'7- Mapa Final'!B10</f>
        <v xml:space="preserve">Incumplimiento de los requisitos legales y otros requisitos del SG-SST </v>
      </c>
      <c r="C9" s="606" t="str">
        <f>'7- Mapa Final'!C10</f>
        <v>No implementar dentro de los tiempos legales los requisitos legales y otros requisitos aplicables al SG-SST</v>
      </c>
      <c r="D9" s="607" t="str">
        <f>'7- Mapa Final'!J10</f>
        <v>Muy Baja - 1</v>
      </c>
      <c r="E9" s="608" t="str">
        <f>'7- Mapa Final'!K10</f>
        <v>Menor - 2</v>
      </c>
      <c r="F9" s="618" t="str">
        <f>'7- Mapa Final'!M10</f>
        <v>Bajo - 2</v>
      </c>
      <c r="G9" s="459" t="s">
        <v>324</v>
      </c>
      <c r="H9" s="619"/>
      <c r="I9" s="621"/>
      <c r="J9" s="621"/>
      <c r="K9" s="633"/>
      <c r="L9" s="633"/>
      <c r="M9" s="617"/>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row>
    <row r="10" spans="1:271" s="18" customFormat="1" ht="13.5" customHeight="1">
      <c r="A10" s="595"/>
      <c r="B10" s="596"/>
      <c r="C10" s="596"/>
      <c r="D10" s="598"/>
      <c r="E10" s="600"/>
      <c r="F10" s="603"/>
      <c r="G10" s="460"/>
      <c r="H10" s="604"/>
      <c r="I10" s="605"/>
      <c r="J10" s="605"/>
      <c r="K10" s="605"/>
      <c r="L10" s="605"/>
      <c r="M10" s="602"/>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row>
    <row r="11" spans="1:271" s="18" customFormat="1" ht="13.5" customHeight="1">
      <c r="A11" s="595"/>
      <c r="B11" s="596"/>
      <c r="C11" s="596"/>
      <c r="D11" s="598"/>
      <c r="E11" s="600"/>
      <c r="F11" s="603"/>
      <c r="G11" s="460"/>
      <c r="H11" s="604"/>
      <c r="I11" s="605"/>
      <c r="J11" s="605"/>
      <c r="K11" s="605"/>
      <c r="L11" s="605"/>
      <c r="M11" s="602"/>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c r="ET11" s="26"/>
      <c r="EU11" s="26"/>
      <c r="EV11" s="26"/>
      <c r="EW11" s="26"/>
      <c r="EX11" s="26"/>
      <c r="EY11" s="26"/>
      <c r="EZ11" s="26"/>
      <c r="FA11" s="26"/>
      <c r="FB11" s="26"/>
      <c r="FC11" s="26"/>
      <c r="FD11" s="26"/>
      <c r="FE11" s="26"/>
      <c r="FF11" s="26"/>
      <c r="FG11" s="26"/>
      <c r="FH11" s="26"/>
      <c r="FI11" s="26"/>
      <c r="FJ11" s="26"/>
      <c r="FK11" s="26"/>
      <c r="FL11" s="26"/>
      <c r="FM11" s="26"/>
    </row>
    <row r="12" spans="1:271" s="18" customFormat="1" ht="13.5" customHeight="1">
      <c r="A12" s="595"/>
      <c r="B12" s="596"/>
      <c r="C12" s="596"/>
      <c r="D12" s="598"/>
      <c r="E12" s="600"/>
      <c r="F12" s="603"/>
      <c r="G12" s="460"/>
      <c r="H12" s="604"/>
      <c r="I12" s="605"/>
      <c r="J12" s="605"/>
      <c r="K12" s="605"/>
      <c r="L12" s="605"/>
      <c r="M12" s="602"/>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c r="FJ12" s="26"/>
      <c r="FK12" s="26"/>
      <c r="FL12" s="26"/>
      <c r="FM12" s="26"/>
    </row>
    <row r="13" spans="1:271" s="18" customFormat="1" ht="13.5" customHeight="1">
      <c r="A13" s="595"/>
      <c r="B13" s="596"/>
      <c r="C13" s="596"/>
      <c r="D13" s="598"/>
      <c r="E13" s="600"/>
      <c r="F13" s="603"/>
      <c r="G13" s="460"/>
      <c r="H13" s="604"/>
      <c r="I13" s="605"/>
      <c r="J13" s="605"/>
      <c r="K13" s="605"/>
      <c r="L13" s="605"/>
      <c r="M13" s="602"/>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c r="FJ13" s="26"/>
      <c r="FK13" s="26"/>
      <c r="FL13" s="26"/>
      <c r="FM13" s="26"/>
    </row>
    <row r="14" spans="1:271" s="18" customFormat="1" ht="13.5" customHeight="1">
      <c r="A14" s="595"/>
      <c r="B14" s="596"/>
      <c r="C14" s="596"/>
      <c r="D14" s="598"/>
      <c r="E14" s="600"/>
      <c r="F14" s="603"/>
      <c r="G14" s="460"/>
      <c r="H14" s="604"/>
      <c r="I14" s="605"/>
      <c r="J14" s="605"/>
      <c r="K14" s="605"/>
      <c r="L14" s="605"/>
      <c r="M14" s="602"/>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26"/>
      <c r="DX14" s="26"/>
      <c r="DY14" s="26"/>
      <c r="DZ14" s="26"/>
      <c r="EA14" s="26"/>
      <c r="EB14" s="26"/>
      <c r="EC14" s="26"/>
      <c r="ED14" s="26"/>
      <c r="EE14" s="26"/>
      <c r="EF14" s="26"/>
      <c r="EG14" s="26"/>
      <c r="EH14" s="26"/>
      <c r="EI14" s="26"/>
      <c r="EJ14" s="26"/>
      <c r="EK14" s="26"/>
      <c r="EL14" s="26"/>
      <c r="EM14" s="26"/>
      <c r="EN14" s="26"/>
      <c r="EO14" s="26"/>
      <c r="EP14" s="26"/>
      <c r="EQ14" s="26"/>
      <c r="ER14" s="26"/>
      <c r="ES14" s="26"/>
      <c r="ET14" s="26"/>
      <c r="EU14" s="26"/>
      <c r="EV14" s="26"/>
      <c r="EW14" s="26"/>
      <c r="EX14" s="26"/>
      <c r="EY14" s="26"/>
      <c r="EZ14" s="26"/>
      <c r="FA14" s="26"/>
      <c r="FB14" s="26"/>
      <c r="FC14" s="26"/>
      <c r="FD14" s="26"/>
      <c r="FE14" s="26"/>
      <c r="FF14" s="26"/>
      <c r="FG14" s="26"/>
      <c r="FH14" s="26"/>
      <c r="FI14" s="26"/>
      <c r="FJ14" s="26"/>
      <c r="FK14" s="26"/>
      <c r="FL14" s="26"/>
      <c r="FM14" s="26"/>
    </row>
    <row r="15" spans="1:271" s="18" customFormat="1" ht="13.5" customHeight="1">
      <c r="A15" s="595"/>
      <c r="B15" s="596"/>
      <c r="C15" s="596"/>
      <c r="D15" s="598"/>
      <c r="E15" s="600"/>
      <c r="F15" s="603"/>
      <c r="G15" s="460"/>
      <c r="H15" s="604"/>
      <c r="I15" s="605"/>
      <c r="J15" s="605"/>
      <c r="K15" s="605"/>
      <c r="L15" s="605"/>
      <c r="M15" s="602"/>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6"/>
      <c r="FG15" s="26"/>
      <c r="FH15" s="26"/>
      <c r="FI15" s="26"/>
      <c r="FJ15" s="26"/>
      <c r="FK15" s="26"/>
      <c r="FL15" s="26"/>
      <c r="FM15" s="26"/>
    </row>
    <row r="16" spans="1:271" s="18" customFormat="1" ht="13.5" customHeight="1">
      <c r="A16" s="595"/>
      <c r="B16" s="596"/>
      <c r="C16" s="596"/>
      <c r="D16" s="598"/>
      <c r="E16" s="600"/>
      <c r="F16" s="603"/>
      <c r="G16" s="460"/>
      <c r="H16" s="604"/>
      <c r="I16" s="605"/>
      <c r="J16" s="605"/>
      <c r="K16" s="605"/>
      <c r="L16" s="605"/>
      <c r="M16" s="602"/>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row>
    <row r="17" spans="1:169" s="18" customFormat="1" ht="13.5" customHeight="1">
      <c r="A17" s="595"/>
      <c r="B17" s="596"/>
      <c r="C17" s="596"/>
      <c r="D17" s="598"/>
      <c r="E17" s="600"/>
      <c r="F17" s="603"/>
      <c r="G17" s="460"/>
      <c r="H17" s="604"/>
      <c r="I17" s="605"/>
      <c r="J17" s="605"/>
      <c r="K17" s="605"/>
      <c r="L17" s="605"/>
      <c r="M17" s="602"/>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row>
    <row r="18" spans="1:169" s="18" customFormat="1" ht="21.75" customHeight="1" thickBot="1">
      <c r="A18" s="595"/>
      <c r="B18" s="596"/>
      <c r="C18" s="596"/>
      <c r="D18" s="598"/>
      <c r="E18" s="600"/>
      <c r="F18" s="603"/>
      <c r="G18" s="460"/>
      <c r="H18" s="604"/>
      <c r="I18" s="605"/>
      <c r="J18" s="605"/>
      <c r="K18" s="605"/>
      <c r="L18" s="605"/>
      <c r="M18" s="602"/>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26"/>
      <c r="DV18" s="26"/>
      <c r="DW18" s="26"/>
      <c r="DX18" s="26"/>
      <c r="DY18" s="26"/>
      <c r="DZ18" s="26"/>
      <c r="EA18" s="26"/>
      <c r="EB18" s="26"/>
      <c r="EC18" s="26"/>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row>
    <row r="19" spans="1:169" s="18" customFormat="1" ht="12.75" customHeight="1">
      <c r="A19" s="614">
        <f>'7- Mapa Final'!A20</f>
        <v>2</v>
      </c>
      <c r="B19" s="606" t="str">
        <f>'7- Mapa Final'!B20</f>
        <v xml:space="preserve">Aumento de Accidentes de trabajo y enfermedades laborales o salud pública </v>
      </c>
      <c r="C19" s="606" t="str">
        <f>'7- Mapa Final'!C20</f>
        <v>Aumento de accidentes de trabajo y enfermedades laborales debido a la ejecución de actividades deportivas, presencia de actos y condiciones inseguras en la sedes. 
Afectación a la salud de la población judicial y ambiental de la entidad  debido al contagio  por virus y/o pandemias</v>
      </c>
      <c r="D19" s="607" t="str">
        <f>'7- Mapa Final'!J20</f>
        <v>Muy Baja - 1</v>
      </c>
      <c r="E19" s="608" t="str">
        <f>'7- Mapa Final'!K20</f>
        <v>Moderado - 3</v>
      </c>
      <c r="F19" s="618" t="str">
        <f>'7- Mapa Final'!M20</f>
        <v>Moderado - 3</v>
      </c>
      <c r="G19" s="459" t="s">
        <v>324</v>
      </c>
      <c r="H19" s="604"/>
      <c r="I19" s="605"/>
      <c r="J19" s="605"/>
      <c r="K19" s="633"/>
      <c r="L19" s="633"/>
      <c r="M19" s="602"/>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row>
    <row r="20" spans="1:169" s="18" customFormat="1" ht="12.75" customHeight="1">
      <c r="A20" s="595"/>
      <c r="B20" s="596"/>
      <c r="C20" s="596"/>
      <c r="D20" s="598"/>
      <c r="E20" s="600"/>
      <c r="F20" s="603"/>
      <c r="G20" s="460"/>
      <c r="H20" s="604"/>
      <c r="I20" s="605"/>
      <c r="J20" s="605"/>
      <c r="K20" s="605"/>
      <c r="L20" s="605"/>
      <c r="M20" s="602"/>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row>
    <row r="21" spans="1:169" s="18" customFormat="1" ht="12.75" customHeight="1">
      <c r="A21" s="595"/>
      <c r="B21" s="596"/>
      <c r="C21" s="596"/>
      <c r="D21" s="598"/>
      <c r="E21" s="600"/>
      <c r="F21" s="603"/>
      <c r="G21" s="460"/>
      <c r="H21" s="604"/>
      <c r="I21" s="605"/>
      <c r="J21" s="605"/>
      <c r="K21" s="605"/>
      <c r="L21" s="605"/>
      <c r="M21" s="602"/>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6"/>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row>
    <row r="22" spans="1:169" s="18" customFormat="1" ht="12.75" customHeight="1">
      <c r="A22" s="595"/>
      <c r="B22" s="596"/>
      <c r="C22" s="596"/>
      <c r="D22" s="598"/>
      <c r="E22" s="600"/>
      <c r="F22" s="603"/>
      <c r="G22" s="460"/>
      <c r="H22" s="604"/>
      <c r="I22" s="605"/>
      <c r="J22" s="605"/>
      <c r="K22" s="605"/>
      <c r="L22" s="605"/>
      <c r="M22" s="602"/>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c r="DP22" s="26"/>
      <c r="DQ22" s="26"/>
      <c r="DR22" s="26"/>
      <c r="DS22" s="26"/>
      <c r="DT22" s="26"/>
      <c r="DU22" s="26"/>
      <c r="DV22" s="26"/>
      <c r="DW22" s="26"/>
      <c r="DX22" s="26"/>
      <c r="DY22" s="26"/>
      <c r="DZ22" s="26"/>
      <c r="EA22" s="26"/>
      <c r="EB22" s="26"/>
      <c r="EC22" s="26"/>
      <c r="ED22" s="26"/>
      <c r="EE22" s="26"/>
      <c r="EF22" s="26"/>
      <c r="EG22" s="26"/>
      <c r="EH22" s="26"/>
      <c r="EI22" s="26"/>
      <c r="EJ22" s="26"/>
      <c r="EK22" s="26"/>
      <c r="EL22" s="26"/>
      <c r="EM22" s="26"/>
      <c r="EN22" s="26"/>
      <c r="EO22" s="26"/>
      <c r="EP22" s="26"/>
      <c r="EQ22" s="26"/>
      <c r="ER22" s="26"/>
      <c r="ES22" s="26"/>
      <c r="ET22" s="26"/>
      <c r="EU22" s="26"/>
      <c r="EV22" s="26"/>
      <c r="EW22" s="26"/>
      <c r="EX22" s="26"/>
      <c r="EY22" s="26"/>
      <c r="EZ22" s="26"/>
      <c r="FA22" s="26"/>
      <c r="FB22" s="26"/>
      <c r="FC22" s="26"/>
      <c r="FD22" s="26"/>
      <c r="FE22" s="26"/>
      <c r="FF22" s="26"/>
      <c r="FG22" s="26"/>
      <c r="FH22" s="26"/>
      <c r="FI22" s="26"/>
      <c r="FJ22" s="26"/>
      <c r="FK22" s="26"/>
      <c r="FL22" s="26"/>
      <c r="FM22" s="26"/>
    </row>
    <row r="23" spans="1:169" s="18" customFormat="1" ht="13.5" customHeight="1">
      <c r="A23" s="595"/>
      <c r="B23" s="596"/>
      <c r="C23" s="596"/>
      <c r="D23" s="598"/>
      <c r="E23" s="600"/>
      <c r="F23" s="603"/>
      <c r="G23" s="460"/>
      <c r="H23" s="604"/>
      <c r="I23" s="605"/>
      <c r="J23" s="605"/>
      <c r="K23" s="605"/>
      <c r="L23" s="605"/>
      <c r="M23" s="602"/>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c r="ED23" s="26"/>
      <c r="EE23" s="26"/>
      <c r="EF23" s="26"/>
      <c r="EG23" s="26"/>
      <c r="EH23" s="26"/>
      <c r="EI23" s="26"/>
      <c r="EJ23" s="26"/>
      <c r="EK23" s="26"/>
      <c r="EL23" s="26"/>
      <c r="EM23" s="26"/>
      <c r="EN23" s="26"/>
      <c r="EO23" s="26"/>
      <c r="EP23" s="26"/>
      <c r="EQ23" s="26"/>
      <c r="ER23" s="26"/>
      <c r="ES23" s="26"/>
      <c r="ET23" s="26"/>
      <c r="EU23" s="26"/>
      <c r="EV23" s="26"/>
      <c r="EW23" s="26"/>
      <c r="EX23" s="26"/>
      <c r="EY23" s="26"/>
      <c r="EZ23" s="26"/>
      <c r="FA23" s="26"/>
      <c r="FB23" s="26"/>
      <c r="FC23" s="26"/>
      <c r="FD23" s="26"/>
      <c r="FE23" s="26"/>
      <c r="FF23" s="26"/>
      <c r="FG23" s="26"/>
      <c r="FH23" s="26"/>
      <c r="FI23" s="26"/>
      <c r="FJ23" s="26"/>
      <c r="FK23" s="26"/>
      <c r="FL23" s="26"/>
      <c r="FM23" s="26"/>
    </row>
    <row r="24" spans="1:169">
      <c r="A24" s="595"/>
      <c r="B24" s="596"/>
      <c r="C24" s="596"/>
      <c r="D24" s="598"/>
      <c r="E24" s="600"/>
      <c r="F24" s="603"/>
      <c r="G24" s="460"/>
      <c r="H24" s="604"/>
      <c r="I24" s="605"/>
      <c r="J24" s="605"/>
      <c r="K24" s="605"/>
      <c r="L24" s="605"/>
      <c r="M24" s="602"/>
      <c r="N24" s="26"/>
      <c r="O24" s="26"/>
    </row>
    <row r="25" spans="1:169">
      <c r="A25" s="595"/>
      <c r="B25" s="596"/>
      <c r="C25" s="596"/>
      <c r="D25" s="598"/>
      <c r="E25" s="600"/>
      <c r="F25" s="603"/>
      <c r="G25" s="460"/>
      <c r="H25" s="604"/>
      <c r="I25" s="605"/>
      <c r="J25" s="605"/>
      <c r="K25" s="605"/>
      <c r="L25" s="605"/>
      <c r="M25" s="602"/>
      <c r="N25" s="26"/>
      <c r="O25" s="26"/>
    </row>
    <row r="26" spans="1:169">
      <c r="A26" s="595"/>
      <c r="B26" s="596"/>
      <c r="C26" s="596"/>
      <c r="D26" s="598"/>
      <c r="E26" s="600"/>
      <c r="F26" s="603"/>
      <c r="G26" s="460"/>
      <c r="H26" s="604"/>
      <c r="I26" s="605"/>
      <c r="J26" s="605"/>
      <c r="K26" s="605"/>
      <c r="L26" s="605"/>
      <c r="M26" s="602"/>
      <c r="N26" s="26"/>
      <c r="O26" s="26"/>
    </row>
    <row r="27" spans="1:169">
      <c r="A27" s="595"/>
      <c r="B27" s="596"/>
      <c r="C27" s="596"/>
      <c r="D27" s="598"/>
      <c r="E27" s="600"/>
      <c r="F27" s="603"/>
      <c r="G27" s="460"/>
      <c r="H27" s="604"/>
      <c r="I27" s="605"/>
      <c r="J27" s="605"/>
      <c r="K27" s="605"/>
      <c r="L27" s="605"/>
      <c r="M27" s="602"/>
      <c r="N27" s="26"/>
      <c r="O27" s="26"/>
    </row>
    <row r="28" spans="1:169">
      <c r="A28" s="595"/>
      <c r="B28" s="596"/>
      <c r="C28" s="596"/>
      <c r="D28" s="598"/>
      <c r="E28" s="600"/>
      <c r="F28" s="603"/>
      <c r="G28" s="474"/>
      <c r="H28" s="620"/>
      <c r="I28" s="622"/>
      <c r="J28" s="622"/>
      <c r="K28" s="622"/>
      <c r="L28" s="622"/>
      <c r="M28" s="602"/>
      <c r="N28" s="26"/>
      <c r="O28" s="26"/>
    </row>
    <row r="29" spans="1:169" s="18" customFormat="1" ht="12.75" customHeight="1">
      <c r="A29" s="595">
        <f>'7- Mapa Final'!A30</f>
        <v>3</v>
      </c>
      <c r="B29" s="596" t="str">
        <f>'7- Mapa Final'!B30</f>
        <v>Falta de asignación de recursos financieros, tecnicos y humanos para la implementación del SG-SST</v>
      </c>
      <c r="C29" s="596" t="str">
        <f>'7- Mapa Final'!C30</f>
        <v>Sin recursos financieros, tecnicos y humanos, es difícil implementar las medidas de prevención y capacitación.</v>
      </c>
      <c r="D29" s="597" t="str">
        <f>'7- Mapa Final'!J30</f>
        <v>Muy Baja - 1</v>
      </c>
      <c r="E29" s="599" t="str">
        <f>'7- Mapa Final'!K30</f>
        <v>Menor - 2</v>
      </c>
      <c r="F29" s="603" t="str">
        <f>'7- Mapa Final'!M30</f>
        <v>Bajo - 2</v>
      </c>
      <c r="G29" s="460" t="s">
        <v>324</v>
      </c>
      <c r="H29" s="604"/>
      <c r="I29" s="605"/>
      <c r="J29" s="605"/>
      <c r="K29" s="601"/>
      <c r="L29" s="601"/>
      <c r="M29" s="602"/>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c r="ED29" s="26"/>
      <c r="EE29" s="26"/>
      <c r="EF29" s="26"/>
      <c r="EG29" s="26"/>
      <c r="EH29" s="26"/>
      <c r="EI29" s="26"/>
      <c r="EJ29" s="26"/>
      <c r="EK29" s="26"/>
      <c r="EL29" s="26"/>
      <c r="EM29" s="26"/>
      <c r="EN29" s="26"/>
      <c r="EO29" s="26"/>
      <c r="EP29" s="26"/>
      <c r="EQ29" s="26"/>
      <c r="ER29" s="26"/>
      <c r="ES29" s="26"/>
      <c r="ET29" s="26"/>
      <c r="EU29" s="26"/>
      <c r="EV29" s="26"/>
      <c r="EW29" s="26"/>
      <c r="EX29" s="26"/>
      <c r="EY29" s="26"/>
      <c r="EZ29" s="26"/>
      <c r="FA29" s="26"/>
      <c r="FB29" s="26"/>
      <c r="FC29" s="26"/>
      <c r="FD29" s="26"/>
      <c r="FE29" s="26"/>
      <c r="FF29" s="26"/>
      <c r="FG29" s="26"/>
      <c r="FH29" s="26"/>
      <c r="FI29" s="26"/>
      <c r="FJ29" s="26"/>
      <c r="FK29" s="26"/>
      <c r="FL29" s="26"/>
      <c r="FM29" s="26"/>
    </row>
    <row r="30" spans="1:169" s="18" customFormat="1" ht="12.75" customHeight="1">
      <c r="A30" s="595"/>
      <c r="B30" s="596"/>
      <c r="C30" s="596"/>
      <c r="D30" s="598"/>
      <c r="E30" s="600"/>
      <c r="F30" s="603"/>
      <c r="G30" s="460"/>
      <c r="H30" s="604"/>
      <c r="I30" s="605"/>
      <c r="J30" s="605"/>
      <c r="K30" s="601"/>
      <c r="L30" s="601"/>
      <c r="M30" s="602"/>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c r="ED30" s="26"/>
      <c r="EE30" s="26"/>
      <c r="EF30" s="26"/>
      <c r="EG30" s="26"/>
      <c r="EH30" s="26"/>
      <c r="EI30" s="26"/>
      <c r="EJ30" s="26"/>
      <c r="EK30" s="26"/>
      <c r="EL30" s="26"/>
      <c r="EM30" s="26"/>
      <c r="EN30" s="26"/>
      <c r="EO30" s="26"/>
      <c r="EP30" s="26"/>
      <c r="EQ30" s="26"/>
      <c r="ER30" s="26"/>
      <c r="ES30" s="26"/>
      <c r="ET30" s="26"/>
      <c r="EU30" s="26"/>
      <c r="EV30" s="26"/>
      <c r="EW30" s="26"/>
      <c r="EX30" s="26"/>
      <c r="EY30" s="26"/>
      <c r="EZ30" s="26"/>
      <c r="FA30" s="26"/>
      <c r="FB30" s="26"/>
      <c r="FC30" s="26"/>
      <c r="FD30" s="26"/>
      <c r="FE30" s="26"/>
      <c r="FF30" s="26"/>
      <c r="FG30" s="26"/>
      <c r="FH30" s="26"/>
      <c r="FI30" s="26"/>
      <c r="FJ30" s="26"/>
      <c r="FK30" s="26"/>
      <c r="FL30" s="26"/>
      <c r="FM30" s="26"/>
    </row>
    <row r="31" spans="1:169" s="18" customFormat="1" ht="12.75" customHeight="1">
      <c r="A31" s="595"/>
      <c r="B31" s="596"/>
      <c r="C31" s="596"/>
      <c r="D31" s="598"/>
      <c r="E31" s="600"/>
      <c r="F31" s="603"/>
      <c r="G31" s="460"/>
      <c r="H31" s="604"/>
      <c r="I31" s="605"/>
      <c r="J31" s="605"/>
      <c r="K31" s="601"/>
      <c r="L31" s="601"/>
      <c r="M31" s="602"/>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c r="FG31" s="26"/>
      <c r="FH31" s="26"/>
      <c r="FI31" s="26"/>
      <c r="FJ31" s="26"/>
      <c r="FK31" s="26"/>
      <c r="FL31" s="26"/>
      <c r="FM31" s="26"/>
    </row>
    <row r="32" spans="1:169" s="18" customFormat="1" ht="12.75" customHeight="1">
      <c r="A32" s="595"/>
      <c r="B32" s="596"/>
      <c r="C32" s="596"/>
      <c r="D32" s="598"/>
      <c r="E32" s="600"/>
      <c r="F32" s="603"/>
      <c r="G32" s="460"/>
      <c r="H32" s="604"/>
      <c r="I32" s="605"/>
      <c r="J32" s="605"/>
      <c r="K32" s="601"/>
      <c r="L32" s="601"/>
      <c r="M32" s="602"/>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26"/>
      <c r="DX32" s="26"/>
      <c r="DY32" s="26"/>
      <c r="DZ32" s="26"/>
      <c r="EA32" s="26"/>
      <c r="EB32" s="26"/>
      <c r="EC32" s="26"/>
      <c r="ED32" s="26"/>
      <c r="EE32" s="26"/>
      <c r="EF32" s="26"/>
      <c r="EG32" s="26"/>
      <c r="EH32" s="26"/>
      <c r="EI32" s="26"/>
      <c r="EJ32" s="26"/>
      <c r="EK32" s="26"/>
      <c r="EL32" s="26"/>
      <c r="EM32" s="26"/>
      <c r="EN32" s="26"/>
      <c r="EO32" s="26"/>
      <c r="EP32" s="26"/>
      <c r="EQ32" s="26"/>
      <c r="ER32" s="26"/>
      <c r="ES32" s="26"/>
      <c r="ET32" s="26"/>
      <c r="EU32" s="26"/>
      <c r="EV32" s="26"/>
      <c r="EW32" s="26"/>
      <c r="EX32" s="26"/>
      <c r="EY32" s="26"/>
      <c r="EZ32" s="26"/>
      <c r="FA32" s="26"/>
      <c r="FB32" s="26"/>
      <c r="FC32" s="26"/>
      <c r="FD32" s="26"/>
      <c r="FE32" s="26"/>
      <c r="FF32" s="26"/>
      <c r="FG32" s="26"/>
      <c r="FH32" s="26"/>
      <c r="FI32" s="26"/>
      <c r="FJ32" s="26"/>
      <c r="FK32" s="26"/>
      <c r="FL32" s="26"/>
      <c r="FM32" s="26"/>
    </row>
    <row r="33" spans="1:169" s="18" customFormat="1" ht="13.5" customHeight="1">
      <c r="A33" s="595"/>
      <c r="B33" s="596"/>
      <c r="C33" s="596"/>
      <c r="D33" s="598"/>
      <c r="E33" s="600"/>
      <c r="F33" s="603"/>
      <c r="G33" s="460"/>
      <c r="H33" s="604"/>
      <c r="I33" s="605"/>
      <c r="J33" s="605"/>
      <c r="K33" s="601"/>
      <c r="L33" s="601"/>
      <c r="M33" s="602"/>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c r="EJ33" s="26"/>
      <c r="EK33" s="26"/>
      <c r="EL33" s="26"/>
      <c r="EM33" s="26"/>
      <c r="EN33" s="26"/>
      <c r="EO33" s="26"/>
      <c r="EP33" s="26"/>
      <c r="EQ33" s="26"/>
      <c r="ER33" s="26"/>
      <c r="ES33" s="26"/>
      <c r="ET33" s="26"/>
      <c r="EU33" s="26"/>
      <c r="EV33" s="26"/>
      <c r="EW33" s="26"/>
      <c r="EX33" s="26"/>
      <c r="EY33" s="26"/>
      <c r="EZ33" s="26"/>
      <c r="FA33" s="26"/>
      <c r="FB33" s="26"/>
      <c r="FC33" s="26"/>
      <c r="FD33" s="26"/>
      <c r="FE33" s="26"/>
      <c r="FF33" s="26"/>
      <c r="FG33" s="26"/>
      <c r="FH33" s="26"/>
      <c r="FI33" s="26"/>
      <c r="FJ33" s="26"/>
      <c r="FK33" s="26"/>
      <c r="FL33" s="26"/>
      <c r="FM33" s="26"/>
    </row>
    <row r="34" spans="1:169">
      <c r="A34" s="595"/>
      <c r="B34" s="596"/>
      <c r="C34" s="596"/>
      <c r="D34" s="598"/>
      <c r="E34" s="600"/>
      <c r="F34" s="603"/>
      <c r="G34" s="460"/>
      <c r="H34" s="604"/>
      <c r="I34" s="605"/>
      <c r="J34" s="605"/>
      <c r="K34" s="601"/>
      <c r="L34" s="601"/>
      <c r="M34" s="602"/>
      <c r="N34" s="26"/>
      <c r="O34" s="26"/>
    </row>
    <row r="35" spans="1:169">
      <c r="A35" s="595"/>
      <c r="B35" s="596"/>
      <c r="C35" s="596"/>
      <c r="D35" s="598"/>
      <c r="E35" s="600"/>
      <c r="F35" s="603"/>
      <c r="G35" s="460"/>
      <c r="H35" s="604"/>
      <c r="I35" s="605"/>
      <c r="J35" s="605"/>
      <c r="K35" s="601"/>
      <c r="L35" s="601"/>
      <c r="M35" s="602"/>
      <c r="N35" s="26"/>
      <c r="O35" s="26"/>
    </row>
    <row r="36" spans="1:169">
      <c r="A36" s="595"/>
      <c r="B36" s="596"/>
      <c r="C36" s="596"/>
      <c r="D36" s="598"/>
      <c r="E36" s="600"/>
      <c r="F36" s="603"/>
      <c r="G36" s="460"/>
      <c r="H36" s="604"/>
      <c r="I36" s="605"/>
      <c r="J36" s="605"/>
      <c r="K36" s="601"/>
      <c r="L36" s="601"/>
      <c r="M36" s="602"/>
      <c r="N36" s="26"/>
      <c r="O36" s="26"/>
    </row>
    <row r="37" spans="1:169">
      <c r="A37" s="595"/>
      <c r="B37" s="596"/>
      <c r="C37" s="596"/>
      <c r="D37" s="598"/>
      <c r="E37" s="600"/>
      <c r="F37" s="603"/>
      <c r="G37" s="460"/>
      <c r="H37" s="604"/>
      <c r="I37" s="605"/>
      <c r="J37" s="605"/>
      <c r="K37" s="601"/>
      <c r="L37" s="601"/>
      <c r="M37" s="602"/>
      <c r="N37" s="26"/>
      <c r="O37" s="26"/>
    </row>
    <row r="38" spans="1:169">
      <c r="A38" s="595"/>
      <c r="B38" s="596"/>
      <c r="C38" s="596"/>
      <c r="D38" s="598"/>
      <c r="E38" s="600"/>
      <c r="F38" s="603"/>
      <c r="G38" s="460"/>
      <c r="H38" s="604"/>
      <c r="I38" s="605"/>
      <c r="J38" s="605"/>
      <c r="K38" s="601"/>
      <c r="L38" s="601"/>
      <c r="M38" s="602"/>
      <c r="N38" s="26"/>
      <c r="O38" s="26"/>
    </row>
    <row r="39" spans="1:169">
      <c r="A39" s="595">
        <f>'7- Mapa Final'!A40</f>
        <v>4</v>
      </c>
      <c r="B39" s="596" t="str">
        <f>'7- Mapa Final'!B40</f>
        <v>Incumplimiento de los objetivos del SG-SST</v>
      </c>
      <c r="C39" s="596" t="str">
        <f>'7- Mapa Final'!C40</f>
        <v>Incumplimiento de las metas propuestas establecidas.</v>
      </c>
      <c r="D39" s="597" t="str">
        <f>'7- Mapa Final'!J40</f>
        <v>Muy Baja - 1</v>
      </c>
      <c r="E39" s="599" t="str">
        <f>'7- Mapa Final'!K40</f>
        <v>Moderado - 3</v>
      </c>
      <c r="F39" s="603" t="str">
        <f>'7- Mapa Final'!M40</f>
        <v>Moderado - 3</v>
      </c>
      <c r="G39" s="460" t="s">
        <v>324</v>
      </c>
      <c r="H39" s="604"/>
      <c r="I39" s="605"/>
      <c r="J39" s="605"/>
      <c r="K39" s="601"/>
      <c r="L39" s="601"/>
      <c r="M39" s="602"/>
      <c r="N39" s="26"/>
      <c r="O39" s="26"/>
    </row>
    <row r="40" spans="1:169">
      <c r="A40" s="595"/>
      <c r="B40" s="596"/>
      <c r="C40" s="596"/>
      <c r="D40" s="598"/>
      <c r="E40" s="600"/>
      <c r="F40" s="603"/>
      <c r="G40" s="460"/>
      <c r="H40" s="604"/>
      <c r="I40" s="605"/>
      <c r="J40" s="605"/>
      <c r="K40" s="601"/>
      <c r="L40" s="601"/>
      <c r="M40" s="602"/>
      <c r="N40" s="26"/>
      <c r="O40" s="26"/>
    </row>
    <row r="41" spans="1:169">
      <c r="A41" s="595"/>
      <c r="B41" s="596"/>
      <c r="C41" s="596"/>
      <c r="D41" s="598"/>
      <c r="E41" s="600"/>
      <c r="F41" s="603"/>
      <c r="G41" s="460"/>
      <c r="H41" s="604"/>
      <c r="I41" s="605"/>
      <c r="J41" s="605"/>
      <c r="K41" s="601"/>
      <c r="L41" s="601"/>
      <c r="M41" s="602"/>
      <c r="N41" s="26"/>
      <c r="O41" s="26"/>
    </row>
    <row r="42" spans="1:169">
      <c r="A42" s="595"/>
      <c r="B42" s="596"/>
      <c r="C42" s="596"/>
      <c r="D42" s="598"/>
      <c r="E42" s="600"/>
      <c r="F42" s="603"/>
      <c r="G42" s="460"/>
      <c r="H42" s="604"/>
      <c r="I42" s="605"/>
      <c r="J42" s="605"/>
      <c r="K42" s="601"/>
      <c r="L42" s="601"/>
      <c r="M42" s="602"/>
      <c r="N42" s="26"/>
      <c r="O42" s="26"/>
    </row>
    <row r="43" spans="1:169">
      <c r="A43" s="595"/>
      <c r="B43" s="596"/>
      <c r="C43" s="596"/>
      <c r="D43" s="598"/>
      <c r="E43" s="600"/>
      <c r="F43" s="603"/>
      <c r="G43" s="460"/>
      <c r="H43" s="604"/>
      <c r="I43" s="605"/>
      <c r="J43" s="605"/>
      <c r="K43" s="601"/>
      <c r="L43" s="601"/>
      <c r="M43" s="602"/>
      <c r="N43" s="26"/>
      <c r="O43" s="26"/>
    </row>
    <row r="44" spans="1:169">
      <c r="A44" s="595"/>
      <c r="B44" s="596"/>
      <c r="C44" s="596"/>
      <c r="D44" s="598"/>
      <c r="E44" s="600"/>
      <c r="F44" s="603"/>
      <c r="G44" s="460"/>
      <c r="H44" s="604"/>
      <c r="I44" s="605"/>
      <c r="J44" s="605"/>
      <c r="K44" s="601"/>
      <c r="L44" s="601"/>
      <c r="M44" s="602"/>
      <c r="N44" s="26"/>
      <c r="O44" s="26"/>
    </row>
    <row r="45" spans="1:169">
      <c r="A45" s="595"/>
      <c r="B45" s="596"/>
      <c r="C45" s="596"/>
      <c r="D45" s="598"/>
      <c r="E45" s="600"/>
      <c r="F45" s="603"/>
      <c r="G45" s="460"/>
      <c r="H45" s="604"/>
      <c r="I45" s="605"/>
      <c r="J45" s="605"/>
      <c r="K45" s="601"/>
      <c r="L45" s="601"/>
      <c r="M45" s="602"/>
      <c r="N45" s="26"/>
      <c r="O45" s="26"/>
    </row>
    <row r="46" spans="1:169">
      <c r="A46" s="595"/>
      <c r="B46" s="596"/>
      <c r="C46" s="596"/>
      <c r="D46" s="598"/>
      <c r="E46" s="600"/>
      <c r="F46" s="603"/>
      <c r="G46" s="460"/>
      <c r="H46" s="604"/>
      <c r="I46" s="605"/>
      <c r="J46" s="605"/>
      <c r="K46" s="601"/>
      <c r="L46" s="601"/>
      <c r="M46" s="602"/>
      <c r="N46" s="26"/>
      <c r="O46" s="26"/>
    </row>
    <row r="47" spans="1:169">
      <c r="A47" s="595"/>
      <c r="B47" s="596"/>
      <c r="C47" s="596"/>
      <c r="D47" s="598"/>
      <c r="E47" s="600"/>
      <c r="F47" s="603"/>
      <c r="G47" s="460"/>
      <c r="H47" s="604"/>
      <c r="I47" s="605"/>
      <c r="J47" s="605"/>
      <c r="K47" s="601"/>
      <c r="L47" s="601"/>
      <c r="M47" s="602"/>
      <c r="N47" s="26"/>
      <c r="O47" s="26"/>
    </row>
    <row r="48" spans="1:169" ht="15.75" thickBot="1">
      <c r="A48" s="595"/>
      <c r="B48" s="596"/>
      <c r="C48" s="596"/>
      <c r="D48" s="598"/>
      <c r="E48" s="600"/>
      <c r="F48" s="603"/>
      <c r="G48" s="460"/>
      <c r="H48" s="604"/>
      <c r="I48" s="605"/>
      <c r="J48" s="605"/>
      <c r="K48" s="601"/>
      <c r="L48" s="601"/>
      <c r="M48" s="602"/>
      <c r="N48" s="26"/>
      <c r="O48" s="26"/>
    </row>
    <row r="49" spans="1:169" s="18" customFormat="1" ht="12.75" customHeight="1">
      <c r="A49" s="614">
        <f>'7- Mapa Final'!A50</f>
        <v>5</v>
      </c>
      <c r="B49" s="606" t="str">
        <f>'7- Mapa Final'!B50</f>
        <v>Recibir dádivas o beneficios a nombre propio o de terceros para  desviar recursos, no presentar o presentar reportes con información no veraz</v>
      </c>
      <c r="C49" s="606" t="str">
        <f>'7- Mapa Final'!C50</f>
        <v xml:space="preserve">Se favorece indebidamente a un servidor judicial a través de la validación del  reporte de accidentes de trabajo ante la Administradora de Riesgos Laborales </v>
      </c>
      <c r="D49" s="607" t="str">
        <f>'7- Mapa Final'!J50</f>
        <v>Muy Baja - 1</v>
      </c>
      <c r="E49" s="608" t="str">
        <f>'7- Mapa Final'!K50</f>
        <v>Menor - 2</v>
      </c>
      <c r="F49" s="618" t="str">
        <f>'7- Mapa Final'!M50</f>
        <v>Bajo - 2</v>
      </c>
      <c r="G49" s="529" t="s">
        <v>324</v>
      </c>
      <c r="H49" s="628"/>
      <c r="I49" s="629"/>
      <c r="J49" s="629"/>
      <c r="K49" s="630"/>
      <c r="L49" s="630"/>
      <c r="M49" s="602"/>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6"/>
      <c r="CV49" s="26"/>
      <c r="CW49" s="26"/>
      <c r="CX49" s="26"/>
      <c r="CY49" s="26"/>
      <c r="CZ49" s="26"/>
      <c r="DA49" s="26"/>
      <c r="DB49" s="26"/>
      <c r="DC49" s="26"/>
      <c r="DD49" s="26"/>
      <c r="DE49" s="26"/>
      <c r="DF49" s="26"/>
      <c r="DG49" s="26"/>
      <c r="DH49" s="26"/>
      <c r="DI49" s="26"/>
      <c r="DJ49" s="26"/>
      <c r="DK49" s="26"/>
      <c r="DL49" s="26"/>
      <c r="DM49" s="26"/>
      <c r="DN49" s="26"/>
      <c r="DO49" s="26"/>
      <c r="DP49" s="26"/>
      <c r="DQ49" s="26"/>
      <c r="DR49" s="26"/>
      <c r="DS49" s="26"/>
      <c r="DT49" s="26"/>
      <c r="DU49" s="26"/>
      <c r="DV49" s="26"/>
      <c r="DW49" s="26"/>
      <c r="DX49" s="26"/>
      <c r="DY49" s="26"/>
      <c r="DZ49" s="26"/>
      <c r="EA49" s="26"/>
      <c r="EB49" s="26"/>
      <c r="EC49" s="26"/>
      <c r="ED49" s="26"/>
      <c r="EE49" s="26"/>
      <c r="EF49" s="26"/>
      <c r="EG49" s="26"/>
      <c r="EH49" s="26"/>
      <c r="EI49" s="26"/>
      <c r="EJ49" s="26"/>
      <c r="EK49" s="26"/>
      <c r="EL49" s="26"/>
      <c r="EM49" s="26"/>
      <c r="EN49" s="26"/>
      <c r="EO49" s="26"/>
      <c r="EP49" s="26"/>
      <c r="EQ49" s="26"/>
      <c r="ER49" s="26"/>
      <c r="ES49" s="26"/>
      <c r="ET49" s="26"/>
      <c r="EU49" s="26"/>
      <c r="EV49" s="26"/>
      <c r="EW49" s="26"/>
      <c r="EX49" s="26"/>
      <c r="EY49" s="26"/>
      <c r="EZ49" s="26"/>
      <c r="FA49" s="26"/>
      <c r="FB49" s="26"/>
      <c r="FC49" s="26"/>
      <c r="FD49" s="26"/>
      <c r="FE49" s="26"/>
      <c r="FF49" s="26"/>
      <c r="FG49" s="26"/>
      <c r="FH49" s="26"/>
      <c r="FI49" s="26"/>
      <c r="FJ49" s="26"/>
      <c r="FK49" s="26"/>
      <c r="FL49" s="26"/>
      <c r="FM49" s="26"/>
    </row>
    <row r="50" spans="1:169" s="18" customFormat="1" ht="12.75" customHeight="1">
      <c r="A50" s="595"/>
      <c r="B50" s="596"/>
      <c r="C50" s="596"/>
      <c r="D50" s="598"/>
      <c r="E50" s="600"/>
      <c r="F50" s="603"/>
      <c r="G50" s="460"/>
      <c r="H50" s="604"/>
      <c r="I50" s="605"/>
      <c r="J50" s="605"/>
      <c r="K50" s="605"/>
      <c r="L50" s="605"/>
      <c r="M50" s="602"/>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c r="CW50" s="26"/>
      <c r="CX50" s="26"/>
      <c r="CY50" s="26"/>
      <c r="CZ50" s="26"/>
      <c r="DA50" s="26"/>
      <c r="DB50" s="26"/>
      <c r="DC50" s="26"/>
      <c r="DD50" s="26"/>
      <c r="DE50" s="26"/>
      <c r="DF50" s="26"/>
      <c r="DG50" s="26"/>
      <c r="DH50" s="26"/>
      <c r="DI50" s="26"/>
      <c r="DJ50" s="26"/>
      <c r="DK50" s="26"/>
      <c r="DL50" s="26"/>
      <c r="DM50" s="26"/>
      <c r="DN50" s="26"/>
      <c r="DO50" s="26"/>
      <c r="DP50" s="26"/>
      <c r="DQ50" s="26"/>
      <c r="DR50" s="26"/>
      <c r="DS50" s="26"/>
      <c r="DT50" s="26"/>
      <c r="DU50" s="26"/>
      <c r="DV50" s="26"/>
      <c r="DW50" s="26"/>
      <c r="DX50" s="26"/>
      <c r="DY50" s="26"/>
      <c r="DZ50" s="26"/>
      <c r="EA50" s="26"/>
      <c r="EB50" s="26"/>
      <c r="EC50" s="26"/>
      <c r="ED50" s="26"/>
      <c r="EE50" s="26"/>
      <c r="EF50" s="26"/>
      <c r="EG50" s="26"/>
      <c r="EH50" s="26"/>
      <c r="EI50" s="26"/>
      <c r="EJ50" s="26"/>
      <c r="EK50" s="26"/>
      <c r="EL50" s="26"/>
      <c r="EM50" s="26"/>
      <c r="EN50" s="26"/>
      <c r="EO50" s="26"/>
      <c r="EP50" s="26"/>
      <c r="EQ50" s="26"/>
      <c r="ER50" s="26"/>
      <c r="ES50" s="26"/>
      <c r="ET50" s="26"/>
      <c r="EU50" s="26"/>
      <c r="EV50" s="26"/>
      <c r="EW50" s="26"/>
      <c r="EX50" s="26"/>
      <c r="EY50" s="26"/>
      <c r="EZ50" s="26"/>
      <c r="FA50" s="26"/>
      <c r="FB50" s="26"/>
      <c r="FC50" s="26"/>
      <c r="FD50" s="26"/>
      <c r="FE50" s="26"/>
      <c r="FF50" s="26"/>
      <c r="FG50" s="26"/>
      <c r="FH50" s="26"/>
      <c r="FI50" s="26"/>
      <c r="FJ50" s="26"/>
      <c r="FK50" s="26"/>
      <c r="FL50" s="26"/>
      <c r="FM50" s="26"/>
    </row>
    <row r="51" spans="1:169" s="18" customFormat="1" ht="12.75" customHeight="1">
      <c r="A51" s="595"/>
      <c r="B51" s="596"/>
      <c r="C51" s="596"/>
      <c r="D51" s="598"/>
      <c r="E51" s="600"/>
      <c r="F51" s="603"/>
      <c r="G51" s="460"/>
      <c r="H51" s="604"/>
      <c r="I51" s="605"/>
      <c r="J51" s="605"/>
      <c r="K51" s="605"/>
      <c r="L51" s="605"/>
      <c r="M51" s="602"/>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26"/>
      <c r="CU51" s="26"/>
      <c r="CV51" s="26"/>
      <c r="CW51" s="26"/>
      <c r="CX51" s="26"/>
      <c r="CY51" s="26"/>
      <c r="CZ51" s="26"/>
      <c r="DA51" s="26"/>
      <c r="DB51" s="26"/>
      <c r="DC51" s="26"/>
      <c r="DD51" s="26"/>
      <c r="DE51" s="26"/>
      <c r="DF51" s="26"/>
      <c r="DG51" s="26"/>
      <c r="DH51" s="26"/>
      <c r="DI51" s="26"/>
      <c r="DJ51" s="26"/>
      <c r="DK51" s="26"/>
      <c r="DL51" s="26"/>
      <c r="DM51" s="26"/>
      <c r="DN51" s="26"/>
      <c r="DO51" s="26"/>
      <c r="DP51" s="26"/>
      <c r="DQ51" s="26"/>
      <c r="DR51" s="26"/>
      <c r="DS51" s="26"/>
      <c r="DT51" s="26"/>
      <c r="DU51" s="26"/>
      <c r="DV51" s="26"/>
      <c r="DW51" s="26"/>
      <c r="DX51" s="26"/>
      <c r="DY51" s="26"/>
      <c r="DZ51" s="26"/>
      <c r="EA51" s="26"/>
      <c r="EB51" s="26"/>
      <c r="EC51" s="26"/>
      <c r="ED51" s="26"/>
      <c r="EE51" s="26"/>
      <c r="EF51" s="26"/>
      <c r="EG51" s="26"/>
      <c r="EH51" s="26"/>
      <c r="EI51" s="26"/>
      <c r="EJ51" s="26"/>
      <c r="EK51" s="26"/>
      <c r="EL51" s="26"/>
      <c r="EM51" s="26"/>
      <c r="EN51" s="26"/>
      <c r="EO51" s="26"/>
      <c r="EP51" s="26"/>
      <c r="EQ51" s="26"/>
      <c r="ER51" s="26"/>
      <c r="ES51" s="26"/>
      <c r="ET51" s="26"/>
      <c r="EU51" s="26"/>
      <c r="EV51" s="26"/>
      <c r="EW51" s="26"/>
      <c r="EX51" s="26"/>
      <c r="EY51" s="26"/>
      <c r="EZ51" s="26"/>
      <c r="FA51" s="26"/>
      <c r="FB51" s="26"/>
      <c r="FC51" s="26"/>
      <c r="FD51" s="26"/>
      <c r="FE51" s="26"/>
      <c r="FF51" s="26"/>
      <c r="FG51" s="26"/>
      <c r="FH51" s="26"/>
      <c r="FI51" s="26"/>
      <c r="FJ51" s="26"/>
      <c r="FK51" s="26"/>
      <c r="FL51" s="26"/>
      <c r="FM51" s="26"/>
    </row>
    <row r="52" spans="1:169" s="18" customFormat="1" ht="12.75" customHeight="1">
      <c r="A52" s="595"/>
      <c r="B52" s="596"/>
      <c r="C52" s="596"/>
      <c r="D52" s="598"/>
      <c r="E52" s="600"/>
      <c r="F52" s="603"/>
      <c r="G52" s="460"/>
      <c r="H52" s="604"/>
      <c r="I52" s="605"/>
      <c r="J52" s="605"/>
      <c r="K52" s="605"/>
      <c r="L52" s="605"/>
      <c r="M52" s="602"/>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6"/>
      <c r="CI52" s="26"/>
      <c r="CJ52" s="26"/>
      <c r="CK52" s="26"/>
      <c r="CL52" s="26"/>
      <c r="CM52" s="26"/>
      <c r="CN52" s="26"/>
      <c r="CO52" s="26"/>
      <c r="CP52" s="26"/>
      <c r="CQ52" s="26"/>
      <c r="CR52" s="26"/>
      <c r="CS52" s="26"/>
      <c r="CT52" s="26"/>
      <c r="CU52" s="26"/>
      <c r="CV52" s="26"/>
      <c r="CW52" s="26"/>
      <c r="CX52" s="26"/>
      <c r="CY52" s="26"/>
      <c r="CZ52" s="26"/>
      <c r="DA52" s="26"/>
      <c r="DB52" s="26"/>
      <c r="DC52" s="26"/>
      <c r="DD52" s="26"/>
      <c r="DE52" s="26"/>
      <c r="DF52" s="26"/>
      <c r="DG52" s="26"/>
      <c r="DH52" s="26"/>
      <c r="DI52" s="26"/>
      <c r="DJ52" s="26"/>
      <c r="DK52" s="26"/>
      <c r="DL52" s="26"/>
      <c r="DM52" s="26"/>
      <c r="DN52" s="26"/>
      <c r="DO52" s="26"/>
      <c r="DP52" s="26"/>
      <c r="DQ52" s="26"/>
      <c r="DR52" s="26"/>
      <c r="DS52" s="26"/>
      <c r="DT52" s="26"/>
      <c r="DU52" s="26"/>
      <c r="DV52" s="26"/>
      <c r="DW52" s="26"/>
      <c r="DX52" s="26"/>
      <c r="DY52" s="26"/>
      <c r="DZ52" s="26"/>
      <c r="EA52" s="26"/>
      <c r="EB52" s="26"/>
      <c r="EC52" s="26"/>
      <c r="ED52" s="26"/>
      <c r="EE52" s="26"/>
      <c r="EF52" s="26"/>
      <c r="EG52" s="26"/>
      <c r="EH52" s="26"/>
      <c r="EI52" s="26"/>
      <c r="EJ52" s="26"/>
      <c r="EK52" s="26"/>
      <c r="EL52" s="26"/>
      <c r="EM52" s="26"/>
      <c r="EN52" s="26"/>
      <c r="EO52" s="26"/>
      <c r="EP52" s="26"/>
      <c r="EQ52" s="26"/>
      <c r="ER52" s="26"/>
      <c r="ES52" s="26"/>
      <c r="ET52" s="26"/>
      <c r="EU52" s="26"/>
      <c r="EV52" s="26"/>
      <c r="EW52" s="26"/>
      <c r="EX52" s="26"/>
      <c r="EY52" s="26"/>
      <c r="EZ52" s="26"/>
      <c r="FA52" s="26"/>
      <c r="FB52" s="26"/>
      <c r="FC52" s="26"/>
      <c r="FD52" s="26"/>
      <c r="FE52" s="26"/>
      <c r="FF52" s="26"/>
      <c r="FG52" s="26"/>
      <c r="FH52" s="26"/>
      <c r="FI52" s="26"/>
      <c r="FJ52" s="26"/>
      <c r="FK52" s="26"/>
      <c r="FL52" s="26"/>
      <c r="FM52" s="26"/>
    </row>
    <row r="53" spans="1:169" s="18" customFormat="1" ht="13.5" customHeight="1">
      <c r="A53" s="595"/>
      <c r="B53" s="596"/>
      <c r="C53" s="596"/>
      <c r="D53" s="598"/>
      <c r="E53" s="600"/>
      <c r="F53" s="603"/>
      <c r="G53" s="460"/>
      <c r="H53" s="604"/>
      <c r="I53" s="605"/>
      <c r="J53" s="605"/>
      <c r="K53" s="605"/>
      <c r="L53" s="605"/>
      <c r="M53" s="602"/>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c r="CG53" s="26"/>
      <c r="CH53" s="26"/>
      <c r="CI53" s="26"/>
      <c r="CJ53" s="26"/>
      <c r="CK53" s="26"/>
      <c r="CL53" s="26"/>
      <c r="CM53" s="26"/>
      <c r="CN53" s="26"/>
      <c r="CO53" s="26"/>
      <c r="CP53" s="26"/>
      <c r="CQ53" s="26"/>
      <c r="CR53" s="26"/>
      <c r="CS53" s="26"/>
      <c r="CT53" s="26"/>
      <c r="CU53" s="26"/>
      <c r="CV53" s="26"/>
      <c r="CW53" s="26"/>
      <c r="CX53" s="26"/>
      <c r="CY53" s="26"/>
      <c r="CZ53" s="26"/>
      <c r="DA53" s="26"/>
      <c r="DB53" s="26"/>
      <c r="DC53" s="26"/>
      <c r="DD53" s="26"/>
      <c r="DE53" s="26"/>
      <c r="DF53" s="26"/>
      <c r="DG53" s="26"/>
      <c r="DH53" s="26"/>
      <c r="DI53" s="26"/>
      <c r="DJ53" s="26"/>
      <c r="DK53" s="26"/>
      <c r="DL53" s="26"/>
      <c r="DM53" s="26"/>
      <c r="DN53" s="26"/>
      <c r="DO53" s="26"/>
      <c r="DP53" s="26"/>
      <c r="DQ53" s="26"/>
      <c r="DR53" s="26"/>
      <c r="DS53" s="26"/>
      <c r="DT53" s="26"/>
      <c r="DU53" s="26"/>
      <c r="DV53" s="26"/>
      <c r="DW53" s="26"/>
      <c r="DX53" s="26"/>
      <c r="DY53" s="26"/>
      <c r="DZ53" s="26"/>
      <c r="EA53" s="26"/>
      <c r="EB53" s="26"/>
      <c r="EC53" s="26"/>
      <c r="ED53" s="26"/>
      <c r="EE53" s="26"/>
      <c r="EF53" s="26"/>
      <c r="EG53" s="26"/>
      <c r="EH53" s="26"/>
      <c r="EI53" s="26"/>
      <c r="EJ53" s="26"/>
      <c r="EK53" s="26"/>
      <c r="EL53" s="26"/>
      <c r="EM53" s="26"/>
      <c r="EN53" s="26"/>
      <c r="EO53" s="26"/>
      <c r="EP53" s="26"/>
      <c r="EQ53" s="26"/>
      <c r="ER53" s="26"/>
      <c r="ES53" s="26"/>
      <c r="ET53" s="26"/>
      <c r="EU53" s="26"/>
      <c r="EV53" s="26"/>
      <c r="EW53" s="26"/>
      <c r="EX53" s="26"/>
      <c r="EY53" s="26"/>
      <c r="EZ53" s="26"/>
      <c r="FA53" s="26"/>
      <c r="FB53" s="26"/>
      <c r="FC53" s="26"/>
      <c r="FD53" s="26"/>
      <c r="FE53" s="26"/>
      <c r="FF53" s="26"/>
      <c r="FG53" s="26"/>
      <c r="FH53" s="26"/>
      <c r="FI53" s="26"/>
      <c r="FJ53" s="26"/>
      <c r="FK53" s="26"/>
      <c r="FL53" s="26"/>
      <c r="FM53" s="26"/>
    </row>
    <row r="54" spans="1:169">
      <c r="A54" s="595"/>
      <c r="B54" s="596"/>
      <c r="C54" s="596"/>
      <c r="D54" s="598"/>
      <c r="E54" s="600"/>
      <c r="F54" s="603"/>
      <c r="G54" s="460"/>
      <c r="H54" s="604"/>
      <c r="I54" s="605"/>
      <c r="J54" s="605"/>
      <c r="K54" s="605"/>
      <c r="L54" s="605"/>
      <c r="M54" s="602"/>
      <c r="N54" s="26"/>
      <c r="O54" s="26"/>
    </row>
    <row r="55" spans="1:169">
      <c r="A55" s="595"/>
      <c r="B55" s="596"/>
      <c r="C55" s="596"/>
      <c r="D55" s="598"/>
      <c r="E55" s="600"/>
      <c r="F55" s="603"/>
      <c r="G55" s="460"/>
      <c r="H55" s="604"/>
      <c r="I55" s="605"/>
      <c r="J55" s="605"/>
      <c r="K55" s="605"/>
      <c r="L55" s="605"/>
      <c r="M55" s="602"/>
      <c r="N55" s="26"/>
      <c r="O55" s="26"/>
    </row>
    <row r="56" spans="1:169">
      <c r="A56" s="595"/>
      <c r="B56" s="596"/>
      <c r="C56" s="596"/>
      <c r="D56" s="598"/>
      <c r="E56" s="600"/>
      <c r="F56" s="603"/>
      <c r="G56" s="460"/>
      <c r="H56" s="604"/>
      <c r="I56" s="605"/>
      <c r="J56" s="605"/>
      <c r="K56" s="605"/>
      <c r="L56" s="605"/>
      <c r="M56" s="602"/>
      <c r="N56" s="26"/>
      <c r="O56" s="26"/>
    </row>
    <row r="57" spans="1:169">
      <c r="A57" s="595"/>
      <c r="B57" s="596"/>
      <c r="C57" s="596"/>
      <c r="D57" s="598"/>
      <c r="E57" s="600"/>
      <c r="F57" s="603"/>
      <c r="G57" s="460"/>
      <c r="H57" s="604"/>
      <c r="I57" s="605"/>
      <c r="J57" s="605"/>
      <c r="K57" s="605"/>
      <c r="L57" s="605"/>
      <c r="M57" s="602"/>
      <c r="N57" s="26"/>
      <c r="O57" s="26"/>
    </row>
    <row r="58" spans="1:169" ht="15.75" thickBot="1">
      <c r="A58" s="595"/>
      <c r="B58" s="596"/>
      <c r="C58" s="596"/>
      <c r="D58" s="598"/>
      <c r="E58" s="600"/>
      <c r="F58" s="603"/>
      <c r="G58" s="460"/>
      <c r="H58" s="604"/>
      <c r="I58" s="605"/>
      <c r="J58" s="605"/>
      <c r="K58" s="605"/>
      <c r="L58" s="605"/>
      <c r="M58" s="602"/>
      <c r="N58" s="26"/>
      <c r="O58" s="26"/>
    </row>
    <row r="59" spans="1:169" s="18" customFormat="1" ht="12.75" customHeight="1">
      <c r="A59" s="614">
        <f>'7- Mapa Final'!A60</f>
        <v>6</v>
      </c>
      <c r="B59" s="606" t="str">
        <f>'7- Mapa Final'!B60</f>
        <v>Ofrecer, prometer y entregar, aceptar o solicitar una ventaja indebida  para influir o direccionar  la formulación de  requisitos habiliantes y/o técnicos  para satisfacer un interés personal, de manera directa, indirecta o interpuesta por otras personas</v>
      </c>
      <c r="C59" s="606" t="str">
        <f>'7- Mapa Final'!C60</f>
        <v>Cuando se direccionan los requisitos habilitanes y/o técnicos para favorecer  indebidamente  a ciertos proponentes</v>
      </c>
      <c r="D59" s="607" t="str">
        <f>'7- Mapa Final'!J60</f>
        <v>Muy Baja - 1</v>
      </c>
      <c r="E59" s="608" t="str">
        <f>'7- Mapa Final'!K60</f>
        <v>Moderado - 3</v>
      </c>
      <c r="F59" s="618" t="str">
        <f>'7- Mapa Final'!M60</f>
        <v>Moderado - 3</v>
      </c>
      <c r="G59" s="459" t="s">
        <v>324</v>
      </c>
      <c r="H59" s="604"/>
      <c r="I59" s="605"/>
      <c r="J59" s="605"/>
      <c r="K59" s="633"/>
      <c r="L59" s="633"/>
      <c r="M59" s="602"/>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26"/>
      <c r="CQ59" s="26"/>
      <c r="CR59" s="26"/>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row>
    <row r="60" spans="1:169" s="18" customFormat="1" ht="12.75" customHeight="1">
      <c r="A60" s="595"/>
      <c r="B60" s="596"/>
      <c r="C60" s="596"/>
      <c r="D60" s="598"/>
      <c r="E60" s="600"/>
      <c r="F60" s="603"/>
      <c r="G60" s="460"/>
      <c r="H60" s="604"/>
      <c r="I60" s="605"/>
      <c r="J60" s="605"/>
      <c r="K60" s="605"/>
      <c r="L60" s="605"/>
      <c r="M60" s="602"/>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c r="CK60" s="26"/>
      <c r="CL60" s="26"/>
      <c r="CM60" s="26"/>
      <c r="CN60" s="26"/>
      <c r="CO60" s="26"/>
      <c r="CP60" s="26"/>
      <c r="CQ60" s="26"/>
      <c r="CR60" s="26"/>
      <c r="CS60" s="26"/>
      <c r="CT60" s="26"/>
      <c r="CU60" s="26"/>
      <c r="CV60" s="26"/>
      <c r="CW60" s="26"/>
      <c r="CX60" s="26"/>
      <c r="CY60" s="26"/>
      <c r="CZ60" s="26"/>
      <c r="DA60" s="26"/>
      <c r="DB60" s="26"/>
      <c r="DC60" s="26"/>
      <c r="DD60" s="26"/>
      <c r="DE60" s="26"/>
      <c r="DF60" s="26"/>
      <c r="DG60" s="26"/>
      <c r="DH60" s="26"/>
      <c r="DI60" s="26"/>
      <c r="DJ60" s="26"/>
      <c r="DK60" s="26"/>
      <c r="DL60" s="26"/>
      <c r="DM60" s="26"/>
      <c r="DN60" s="26"/>
      <c r="DO60" s="26"/>
      <c r="DP60" s="26"/>
      <c r="DQ60" s="26"/>
      <c r="DR60" s="26"/>
      <c r="DS60" s="26"/>
      <c r="DT60" s="26"/>
      <c r="DU60" s="26"/>
      <c r="DV60" s="26"/>
      <c r="DW60" s="26"/>
      <c r="DX60" s="26"/>
      <c r="DY60" s="26"/>
      <c r="DZ60" s="26"/>
      <c r="EA60" s="26"/>
      <c r="EB60" s="26"/>
      <c r="EC60" s="26"/>
      <c r="ED60" s="26"/>
      <c r="EE60" s="26"/>
      <c r="EF60" s="26"/>
      <c r="EG60" s="26"/>
      <c r="EH60" s="26"/>
      <c r="EI60" s="26"/>
      <c r="EJ60" s="26"/>
      <c r="EK60" s="26"/>
      <c r="EL60" s="26"/>
      <c r="EM60" s="26"/>
      <c r="EN60" s="26"/>
      <c r="EO60" s="26"/>
      <c r="EP60" s="26"/>
      <c r="EQ60" s="26"/>
      <c r="ER60" s="26"/>
      <c r="ES60" s="26"/>
      <c r="ET60" s="26"/>
      <c r="EU60" s="26"/>
      <c r="EV60" s="26"/>
      <c r="EW60" s="26"/>
      <c r="EX60" s="26"/>
      <c r="EY60" s="26"/>
      <c r="EZ60" s="26"/>
      <c r="FA60" s="26"/>
      <c r="FB60" s="26"/>
      <c r="FC60" s="26"/>
      <c r="FD60" s="26"/>
      <c r="FE60" s="26"/>
      <c r="FF60" s="26"/>
      <c r="FG60" s="26"/>
      <c r="FH60" s="26"/>
      <c r="FI60" s="26"/>
      <c r="FJ60" s="26"/>
      <c r="FK60" s="26"/>
      <c r="FL60" s="26"/>
      <c r="FM60" s="26"/>
    </row>
    <row r="61" spans="1:169" s="18" customFormat="1" ht="12.75" customHeight="1">
      <c r="A61" s="595"/>
      <c r="B61" s="596"/>
      <c r="C61" s="596"/>
      <c r="D61" s="598"/>
      <c r="E61" s="600"/>
      <c r="F61" s="603"/>
      <c r="G61" s="460"/>
      <c r="H61" s="604"/>
      <c r="I61" s="605"/>
      <c r="J61" s="605"/>
      <c r="K61" s="605"/>
      <c r="L61" s="605"/>
      <c r="M61" s="602"/>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c r="EU61" s="26"/>
      <c r="EV61" s="26"/>
      <c r="EW61" s="26"/>
      <c r="EX61" s="26"/>
      <c r="EY61" s="26"/>
      <c r="EZ61" s="26"/>
      <c r="FA61" s="26"/>
      <c r="FB61" s="26"/>
      <c r="FC61" s="26"/>
      <c r="FD61" s="26"/>
      <c r="FE61" s="26"/>
      <c r="FF61" s="26"/>
      <c r="FG61" s="26"/>
      <c r="FH61" s="26"/>
      <c r="FI61" s="26"/>
      <c r="FJ61" s="26"/>
      <c r="FK61" s="26"/>
      <c r="FL61" s="26"/>
      <c r="FM61" s="26"/>
    </row>
    <row r="62" spans="1:169" s="18" customFormat="1" ht="12.75" customHeight="1">
      <c r="A62" s="595"/>
      <c r="B62" s="596"/>
      <c r="C62" s="596"/>
      <c r="D62" s="598"/>
      <c r="E62" s="600"/>
      <c r="F62" s="603"/>
      <c r="G62" s="460"/>
      <c r="H62" s="604"/>
      <c r="I62" s="605"/>
      <c r="J62" s="605"/>
      <c r="K62" s="605"/>
      <c r="L62" s="605"/>
      <c r="M62" s="602"/>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c r="FJ62" s="26"/>
      <c r="FK62" s="26"/>
      <c r="FL62" s="26"/>
      <c r="FM62" s="26"/>
    </row>
    <row r="63" spans="1:169" s="18" customFormat="1" ht="13.5" customHeight="1">
      <c r="A63" s="595"/>
      <c r="B63" s="596"/>
      <c r="C63" s="596"/>
      <c r="D63" s="598"/>
      <c r="E63" s="600"/>
      <c r="F63" s="603"/>
      <c r="G63" s="460"/>
      <c r="H63" s="604"/>
      <c r="I63" s="605"/>
      <c r="J63" s="605"/>
      <c r="K63" s="605"/>
      <c r="L63" s="605"/>
      <c r="M63" s="602"/>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c r="CG63" s="26"/>
      <c r="CH63" s="26"/>
      <c r="CI63" s="26"/>
      <c r="CJ63" s="26"/>
      <c r="CK63" s="26"/>
      <c r="CL63" s="26"/>
      <c r="CM63" s="26"/>
      <c r="CN63" s="26"/>
      <c r="CO63" s="26"/>
      <c r="CP63" s="26"/>
      <c r="CQ63" s="26"/>
      <c r="CR63" s="26"/>
      <c r="CS63" s="26"/>
      <c r="CT63" s="26"/>
      <c r="CU63" s="26"/>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c r="FF63" s="26"/>
      <c r="FG63" s="26"/>
      <c r="FH63" s="26"/>
      <c r="FI63" s="26"/>
      <c r="FJ63" s="26"/>
      <c r="FK63" s="26"/>
      <c r="FL63" s="26"/>
      <c r="FM63" s="26"/>
    </row>
    <row r="64" spans="1:169">
      <c r="A64" s="595"/>
      <c r="B64" s="596"/>
      <c r="C64" s="596"/>
      <c r="D64" s="598"/>
      <c r="E64" s="600"/>
      <c r="F64" s="603"/>
      <c r="G64" s="460"/>
      <c r="H64" s="604"/>
      <c r="I64" s="605"/>
      <c r="J64" s="605"/>
      <c r="K64" s="605"/>
      <c r="L64" s="605"/>
      <c r="M64" s="602"/>
      <c r="N64" s="26"/>
      <c r="O64" s="26"/>
    </row>
    <row r="65" spans="1:169">
      <c r="A65" s="595"/>
      <c r="B65" s="596"/>
      <c r="C65" s="596"/>
      <c r="D65" s="598"/>
      <c r="E65" s="600"/>
      <c r="F65" s="603"/>
      <c r="G65" s="460"/>
      <c r="H65" s="604"/>
      <c r="I65" s="605"/>
      <c r="J65" s="605"/>
      <c r="K65" s="605"/>
      <c r="L65" s="605"/>
      <c r="M65" s="602"/>
      <c r="N65" s="26"/>
      <c r="O65" s="26"/>
    </row>
    <row r="66" spans="1:169">
      <c r="A66" s="595"/>
      <c r="B66" s="596"/>
      <c r="C66" s="596"/>
      <c r="D66" s="598"/>
      <c r="E66" s="600"/>
      <c r="F66" s="603"/>
      <c r="G66" s="460"/>
      <c r="H66" s="604"/>
      <c r="I66" s="605"/>
      <c r="J66" s="605"/>
      <c r="K66" s="605"/>
      <c r="L66" s="605"/>
      <c r="M66" s="602"/>
      <c r="N66" s="26"/>
      <c r="O66" s="26"/>
    </row>
    <row r="67" spans="1:169">
      <c r="A67" s="595"/>
      <c r="B67" s="596"/>
      <c r="C67" s="596"/>
      <c r="D67" s="598"/>
      <c r="E67" s="600"/>
      <c r="F67" s="603"/>
      <c r="G67" s="460"/>
      <c r="H67" s="604"/>
      <c r="I67" s="605"/>
      <c r="J67" s="605"/>
      <c r="K67" s="605"/>
      <c r="L67" s="605"/>
      <c r="M67" s="602"/>
      <c r="N67" s="26"/>
      <c r="O67" s="26"/>
    </row>
    <row r="68" spans="1:169" ht="15.75" thickBot="1">
      <c r="A68" s="595"/>
      <c r="B68" s="596"/>
      <c r="C68" s="596"/>
      <c r="D68" s="598"/>
      <c r="E68" s="600"/>
      <c r="F68" s="603"/>
      <c r="G68" s="460"/>
      <c r="H68" s="604"/>
      <c r="I68" s="605"/>
      <c r="J68" s="605"/>
      <c r="K68" s="605"/>
      <c r="L68" s="605"/>
      <c r="M68" s="602"/>
      <c r="N68" s="26"/>
      <c r="O68" s="26"/>
    </row>
    <row r="69" spans="1:169" s="18" customFormat="1" ht="12.75" customHeight="1">
      <c r="A69" s="614">
        <f>'7- Mapa Final'!A70</f>
        <v>7</v>
      </c>
      <c r="B69" s="606" t="str">
        <f>'7- Mapa Final'!B70</f>
        <v>Ofrecer, prometer y entregar, aceptar o solicitar una ventaja indebida  para influir o direccionar en la aprobación de accidentes de trabajo ante la Administradora de Riesgos Laborales, para satisfacer un interés personal, de manera directa , indirecta o interpuesta por otras personas</v>
      </c>
      <c r="C69" s="606" t="str">
        <f>'7- Mapa Final'!C70</f>
        <v xml:space="preserve">Cuando se favorece indebidamente a un servidor judicial a través de la validación del  reporte de accidentes de trabajo ante la Administradora de Riesgos Laborales </v>
      </c>
      <c r="D69" s="607" t="str">
        <f>'7- Mapa Final'!J70</f>
        <v>Muy Baja - 1</v>
      </c>
      <c r="E69" s="608" t="str">
        <f>'7- Mapa Final'!K70</f>
        <v>Moderado - 3</v>
      </c>
      <c r="F69" s="618" t="str">
        <f>'7- Mapa Final'!M70</f>
        <v>Moderado - 3</v>
      </c>
      <c r="G69" s="459" t="s">
        <v>324</v>
      </c>
      <c r="H69" s="604"/>
      <c r="I69" s="605"/>
      <c r="J69" s="605"/>
      <c r="K69" s="633"/>
      <c r="L69" s="633"/>
      <c r="M69" s="602"/>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26"/>
      <c r="EG69" s="26"/>
      <c r="EH69" s="26"/>
      <c r="EI69" s="26"/>
      <c r="EJ69" s="26"/>
      <c r="EK69" s="26"/>
      <c r="EL69" s="26"/>
      <c r="EM69" s="26"/>
      <c r="EN69" s="26"/>
      <c r="EO69" s="26"/>
      <c r="EP69" s="26"/>
      <c r="EQ69" s="26"/>
      <c r="ER69" s="26"/>
      <c r="ES69" s="26"/>
      <c r="ET69" s="26"/>
      <c r="EU69" s="26"/>
      <c r="EV69" s="26"/>
      <c r="EW69" s="26"/>
      <c r="EX69" s="26"/>
      <c r="EY69" s="26"/>
      <c r="EZ69" s="26"/>
      <c r="FA69" s="26"/>
      <c r="FB69" s="26"/>
      <c r="FC69" s="26"/>
      <c r="FD69" s="26"/>
      <c r="FE69" s="26"/>
      <c r="FF69" s="26"/>
      <c r="FG69" s="26"/>
      <c r="FH69" s="26"/>
      <c r="FI69" s="26"/>
      <c r="FJ69" s="26"/>
      <c r="FK69" s="26"/>
      <c r="FL69" s="26"/>
      <c r="FM69" s="26"/>
    </row>
    <row r="70" spans="1:169" s="18" customFormat="1" ht="12.75" customHeight="1">
      <c r="A70" s="595"/>
      <c r="B70" s="596"/>
      <c r="C70" s="596"/>
      <c r="D70" s="598"/>
      <c r="E70" s="600"/>
      <c r="F70" s="603"/>
      <c r="G70" s="460"/>
      <c r="H70" s="604"/>
      <c r="I70" s="605"/>
      <c r="J70" s="605"/>
      <c r="K70" s="605"/>
      <c r="L70" s="605"/>
      <c r="M70" s="602"/>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26"/>
      <c r="DI70" s="26"/>
      <c r="DJ70" s="26"/>
      <c r="DK70" s="26"/>
      <c r="DL70" s="26"/>
      <c r="DM70" s="26"/>
      <c r="DN70" s="26"/>
      <c r="DO70" s="26"/>
      <c r="DP70" s="26"/>
      <c r="DQ70" s="26"/>
      <c r="DR70" s="26"/>
      <c r="DS70" s="26"/>
      <c r="DT70" s="26"/>
      <c r="DU70" s="26"/>
      <c r="DV70" s="26"/>
      <c r="DW70" s="26"/>
      <c r="DX70" s="26"/>
      <c r="DY70" s="26"/>
      <c r="DZ70" s="26"/>
      <c r="EA70" s="26"/>
      <c r="EB70" s="26"/>
      <c r="EC70" s="26"/>
      <c r="ED70" s="26"/>
      <c r="EE70" s="26"/>
      <c r="EF70" s="26"/>
      <c r="EG70" s="26"/>
      <c r="EH70" s="26"/>
      <c r="EI70" s="26"/>
      <c r="EJ70" s="26"/>
      <c r="EK70" s="26"/>
      <c r="EL70" s="26"/>
      <c r="EM70" s="26"/>
      <c r="EN70" s="26"/>
      <c r="EO70" s="26"/>
      <c r="EP70" s="26"/>
      <c r="EQ70" s="26"/>
      <c r="ER70" s="26"/>
      <c r="ES70" s="26"/>
      <c r="ET70" s="26"/>
      <c r="EU70" s="26"/>
      <c r="EV70" s="26"/>
      <c r="EW70" s="26"/>
      <c r="EX70" s="26"/>
      <c r="EY70" s="26"/>
      <c r="EZ70" s="26"/>
      <c r="FA70" s="26"/>
      <c r="FB70" s="26"/>
      <c r="FC70" s="26"/>
      <c r="FD70" s="26"/>
      <c r="FE70" s="26"/>
      <c r="FF70" s="26"/>
      <c r="FG70" s="26"/>
      <c r="FH70" s="26"/>
      <c r="FI70" s="26"/>
      <c r="FJ70" s="26"/>
      <c r="FK70" s="26"/>
      <c r="FL70" s="26"/>
      <c r="FM70" s="26"/>
    </row>
    <row r="71" spans="1:169" s="18" customFormat="1" ht="12.75" customHeight="1">
      <c r="A71" s="595"/>
      <c r="B71" s="596"/>
      <c r="C71" s="596"/>
      <c r="D71" s="598"/>
      <c r="E71" s="600"/>
      <c r="F71" s="603"/>
      <c r="G71" s="460"/>
      <c r="H71" s="604"/>
      <c r="I71" s="605"/>
      <c r="J71" s="605"/>
      <c r="K71" s="605"/>
      <c r="L71" s="605"/>
      <c r="M71" s="602"/>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6"/>
      <c r="CX71" s="26"/>
      <c r="CY71" s="26"/>
      <c r="CZ71" s="26"/>
      <c r="DA71" s="26"/>
      <c r="DB71" s="26"/>
      <c r="DC71" s="26"/>
      <c r="DD71" s="26"/>
      <c r="DE71" s="26"/>
      <c r="DF71" s="26"/>
      <c r="DG71" s="26"/>
      <c r="DH71" s="26"/>
      <c r="DI71" s="26"/>
      <c r="DJ71" s="26"/>
      <c r="DK71" s="26"/>
      <c r="DL71" s="26"/>
      <c r="DM71" s="26"/>
      <c r="DN71" s="26"/>
      <c r="DO71" s="26"/>
      <c r="DP71" s="26"/>
      <c r="DQ71" s="26"/>
      <c r="DR71" s="26"/>
      <c r="DS71" s="26"/>
      <c r="DT71" s="26"/>
      <c r="DU71" s="26"/>
      <c r="DV71" s="26"/>
      <c r="DW71" s="26"/>
      <c r="DX71" s="26"/>
      <c r="DY71" s="26"/>
      <c r="DZ71" s="26"/>
      <c r="EA71" s="26"/>
      <c r="EB71" s="26"/>
      <c r="EC71" s="26"/>
      <c r="ED71" s="26"/>
      <c r="EE71" s="26"/>
      <c r="EF71" s="26"/>
      <c r="EG71" s="26"/>
      <c r="EH71" s="26"/>
      <c r="EI71" s="26"/>
      <c r="EJ71" s="26"/>
      <c r="EK71" s="26"/>
      <c r="EL71" s="26"/>
      <c r="EM71" s="26"/>
      <c r="EN71" s="26"/>
      <c r="EO71" s="26"/>
      <c r="EP71" s="26"/>
      <c r="EQ71" s="26"/>
      <c r="ER71" s="26"/>
      <c r="ES71" s="26"/>
      <c r="ET71" s="26"/>
      <c r="EU71" s="26"/>
      <c r="EV71" s="26"/>
      <c r="EW71" s="26"/>
      <c r="EX71" s="26"/>
      <c r="EY71" s="26"/>
      <c r="EZ71" s="26"/>
      <c r="FA71" s="26"/>
      <c r="FB71" s="26"/>
      <c r="FC71" s="26"/>
      <c r="FD71" s="26"/>
      <c r="FE71" s="26"/>
      <c r="FF71" s="26"/>
      <c r="FG71" s="26"/>
      <c r="FH71" s="26"/>
      <c r="FI71" s="26"/>
      <c r="FJ71" s="26"/>
      <c r="FK71" s="26"/>
      <c r="FL71" s="26"/>
      <c r="FM71" s="26"/>
    </row>
    <row r="72" spans="1:169" s="18" customFormat="1" ht="12.75" customHeight="1">
      <c r="A72" s="595"/>
      <c r="B72" s="596"/>
      <c r="C72" s="596"/>
      <c r="D72" s="598"/>
      <c r="E72" s="600"/>
      <c r="F72" s="603"/>
      <c r="G72" s="460"/>
      <c r="H72" s="604"/>
      <c r="I72" s="605"/>
      <c r="J72" s="605"/>
      <c r="K72" s="605"/>
      <c r="L72" s="605"/>
      <c r="M72" s="602"/>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c r="CE72" s="26"/>
      <c r="CF72" s="26"/>
      <c r="CG72" s="26"/>
      <c r="CH72" s="26"/>
      <c r="CI72" s="26"/>
      <c r="CJ72" s="26"/>
      <c r="CK72" s="26"/>
      <c r="CL72" s="26"/>
      <c r="CM72" s="26"/>
      <c r="CN72" s="26"/>
      <c r="CO72" s="26"/>
      <c r="CP72" s="26"/>
      <c r="CQ72" s="26"/>
      <c r="CR72" s="26"/>
      <c r="CS72" s="26"/>
      <c r="CT72" s="26"/>
      <c r="CU72" s="26"/>
      <c r="CV72" s="26"/>
      <c r="CW72" s="26"/>
      <c r="CX72" s="26"/>
      <c r="CY72" s="26"/>
      <c r="CZ72" s="26"/>
      <c r="DA72" s="26"/>
      <c r="DB72" s="26"/>
      <c r="DC72" s="26"/>
      <c r="DD72" s="26"/>
      <c r="DE72" s="26"/>
      <c r="DF72" s="26"/>
      <c r="DG72" s="26"/>
      <c r="DH72" s="26"/>
      <c r="DI72" s="26"/>
      <c r="DJ72" s="26"/>
      <c r="DK72" s="26"/>
      <c r="DL72" s="26"/>
      <c r="DM72" s="26"/>
      <c r="DN72" s="26"/>
      <c r="DO72" s="26"/>
      <c r="DP72" s="26"/>
      <c r="DQ72" s="26"/>
      <c r="DR72" s="26"/>
      <c r="DS72" s="26"/>
      <c r="DT72" s="26"/>
      <c r="DU72" s="26"/>
      <c r="DV72" s="26"/>
      <c r="DW72" s="26"/>
      <c r="DX72" s="26"/>
      <c r="DY72" s="26"/>
      <c r="DZ72" s="26"/>
      <c r="EA72" s="26"/>
      <c r="EB72" s="26"/>
      <c r="EC72" s="26"/>
      <c r="ED72" s="26"/>
      <c r="EE72" s="26"/>
      <c r="EF72" s="26"/>
      <c r="EG72" s="26"/>
      <c r="EH72" s="26"/>
      <c r="EI72" s="26"/>
      <c r="EJ72" s="26"/>
      <c r="EK72" s="26"/>
      <c r="EL72" s="26"/>
      <c r="EM72" s="26"/>
      <c r="EN72" s="26"/>
      <c r="EO72" s="26"/>
      <c r="EP72" s="26"/>
      <c r="EQ72" s="26"/>
      <c r="ER72" s="26"/>
      <c r="ES72" s="26"/>
      <c r="ET72" s="26"/>
      <c r="EU72" s="26"/>
      <c r="EV72" s="26"/>
      <c r="EW72" s="26"/>
      <c r="EX72" s="26"/>
      <c r="EY72" s="26"/>
      <c r="EZ72" s="26"/>
      <c r="FA72" s="26"/>
      <c r="FB72" s="26"/>
      <c r="FC72" s="26"/>
      <c r="FD72" s="26"/>
      <c r="FE72" s="26"/>
      <c r="FF72" s="26"/>
      <c r="FG72" s="26"/>
      <c r="FH72" s="26"/>
      <c r="FI72" s="26"/>
      <c r="FJ72" s="26"/>
      <c r="FK72" s="26"/>
      <c r="FL72" s="26"/>
      <c r="FM72" s="26"/>
    </row>
    <row r="73" spans="1:169" s="18" customFormat="1" ht="13.5" customHeight="1">
      <c r="A73" s="595"/>
      <c r="B73" s="596"/>
      <c r="C73" s="596"/>
      <c r="D73" s="598"/>
      <c r="E73" s="600"/>
      <c r="F73" s="603"/>
      <c r="G73" s="460"/>
      <c r="H73" s="604"/>
      <c r="I73" s="605"/>
      <c r="J73" s="605"/>
      <c r="K73" s="605"/>
      <c r="L73" s="605"/>
      <c r="M73" s="602"/>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c r="CT73" s="26"/>
      <c r="CU73" s="26"/>
      <c r="CV73" s="26"/>
      <c r="CW73" s="26"/>
      <c r="CX73" s="26"/>
      <c r="CY73" s="26"/>
      <c r="CZ73" s="26"/>
      <c r="DA73" s="26"/>
      <c r="DB73" s="26"/>
      <c r="DC73" s="26"/>
      <c r="DD73" s="26"/>
      <c r="DE73" s="26"/>
      <c r="DF73" s="26"/>
      <c r="DG73" s="26"/>
      <c r="DH73" s="26"/>
      <c r="DI73" s="26"/>
      <c r="DJ73" s="26"/>
      <c r="DK73" s="26"/>
      <c r="DL73" s="26"/>
      <c r="DM73" s="26"/>
      <c r="DN73" s="26"/>
      <c r="DO73" s="26"/>
      <c r="DP73" s="26"/>
      <c r="DQ73" s="26"/>
      <c r="DR73" s="26"/>
      <c r="DS73" s="26"/>
      <c r="DT73" s="26"/>
      <c r="DU73" s="26"/>
      <c r="DV73" s="26"/>
      <c r="DW73" s="26"/>
      <c r="DX73" s="26"/>
      <c r="DY73" s="26"/>
      <c r="DZ73" s="26"/>
      <c r="EA73" s="26"/>
      <c r="EB73" s="26"/>
      <c r="EC73" s="26"/>
      <c r="ED73" s="26"/>
      <c r="EE73" s="26"/>
      <c r="EF73" s="26"/>
      <c r="EG73" s="26"/>
      <c r="EH73" s="26"/>
      <c r="EI73" s="26"/>
      <c r="EJ73" s="26"/>
      <c r="EK73" s="26"/>
      <c r="EL73" s="26"/>
      <c r="EM73" s="26"/>
      <c r="EN73" s="26"/>
      <c r="EO73" s="26"/>
      <c r="EP73" s="26"/>
      <c r="EQ73" s="26"/>
      <c r="ER73" s="26"/>
      <c r="ES73" s="26"/>
      <c r="ET73" s="26"/>
      <c r="EU73" s="26"/>
      <c r="EV73" s="26"/>
      <c r="EW73" s="26"/>
      <c r="EX73" s="26"/>
      <c r="EY73" s="26"/>
      <c r="EZ73" s="26"/>
      <c r="FA73" s="26"/>
      <c r="FB73" s="26"/>
      <c r="FC73" s="26"/>
      <c r="FD73" s="26"/>
      <c r="FE73" s="26"/>
      <c r="FF73" s="26"/>
      <c r="FG73" s="26"/>
      <c r="FH73" s="26"/>
      <c r="FI73" s="26"/>
      <c r="FJ73" s="26"/>
      <c r="FK73" s="26"/>
      <c r="FL73" s="26"/>
      <c r="FM73" s="26"/>
    </row>
    <row r="74" spans="1:169">
      <c r="A74" s="595"/>
      <c r="B74" s="596"/>
      <c r="C74" s="596"/>
      <c r="D74" s="598"/>
      <c r="E74" s="600"/>
      <c r="F74" s="603"/>
      <c r="G74" s="460"/>
      <c r="H74" s="604"/>
      <c r="I74" s="605"/>
      <c r="J74" s="605"/>
      <c r="K74" s="605"/>
      <c r="L74" s="605"/>
      <c r="M74" s="602"/>
      <c r="N74" s="26"/>
      <c r="O74" s="26"/>
    </row>
    <row r="75" spans="1:169">
      <c r="A75" s="595"/>
      <c r="B75" s="596"/>
      <c r="C75" s="596"/>
      <c r="D75" s="598"/>
      <c r="E75" s="600"/>
      <c r="F75" s="603"/>
      <c r="G75" s="460"/>
      <c r="H75" s="604"/>
      <c r="I75" s="605"/>
      <c r="J75" s="605"/>
      <c r="K75" s="605"/>
      <c r="L75" s="605"/>
      <c r="M75" s="602"/>
      <c r="N75" s="26"/>
      <c r="O75" s="26"/>
    </row>
    <row r="76" spans="1:169">
      <c r="A76" s="595"/>
      <c r="B76" s="596"/>
      <c r="C76" s="596"/>
      <c r="D76" s="598"/>
      <c r="E76" s="600"/>
      <c r="F76" s="603"/>
      <c r="G76" s="460"/>
      <c r="H76" s="604"/>
      <c r="I76" s="605"/>
      <c r="J76" s="605"/>
      <c r="K76" s="605"/>
      <c r="L76" s="605"/>
      <c r="M76" s="602"/>
      <c r="N76" s="26"/>
      <c r="O76" s="26"/>
    </row>
    <row r="77" spans="1:169">
      <c r="A77" s="595"/>
      <c r="B77" s="596"/>
      <c r="C77" s="596"/>
      <c r="D77" s="598"/>
      <c r="E77" s="600"/>
      <c r="F77" s="603"/>
      <c r="G77" s="460"/>
      <c r="H77" s="604"/>
      <c r="I77" s="605"/>
      <c r="J77" s="605"/>
      <c r="K77" s="605"/>
      <c r="L77" s="605"/>
      <c r="M77" s="602"/>
      <c r="N77" s="26"/>
      <c r="O77" s="26"/>
    </row>
    <row r="78" spans="1:169">
      <c r="A78" s="595"/>
      <c r="B78" s="596"/>
      <c r="C78" s="596"/>
      <c r="D78" s="598"/>
      <c r="E78" s="600"/>
      <c r="F78" s="603"/>
      <c r="G78" s="460"/>
      <c r="H78" s="604"/>
      <c r="I78" s="605"/>
      <c r="J78" s="605"/>
      <c r="K78" s="605"/>
      <c r="L78" s="605"/>
      <c r="M78" s="602"/>
      <c r="N78" s="26"/>
      <c r="O78" s="26"/>
    </row>
  </sheetData>
  <mergeCells count="107">
    <mergeCell ref="H39:H48"/>
    <mergeCell ref="I39:I48"/>
    <mergeCell ref="J39:J48"/>
    <mergeCell ref="A39:A48"/>
    <mergeCell ref="B39:B48"/>
    <mergeCell ref="C39:C48"/>
    <mergeCell ref="D39:D48"/>
    <mergeCell ref="E39:E48"/>
    <mergeCell ref="F69:F78"/>
    <mergeCell ref="A59:A68"/>
    <mergeCell ref="B59:B68"/>
    <mergeCell ref="C59:C68"/>
    <mergeCell ref="D59:D68"/>
    <mergeCell ref="E59:E68"/>
    <mergeCell ref="F59:F68"/>
    <mergeCell ref="A69:A78"/>
    <mergeCell ref="B69:B78"/>
    <mergeCell ref="C69:C78"/>
    <mergeCell ref="D69:D78"/>
    <mergeCell ref="E69:E78"/>
    <mergeCell ref="M69:M78"/>
    <mergeCell ref="G69:G78"/>
    <mergeCell ref="H69:H78"/>
    <mergeCell ref="I69:I78"/>
    <mergeCell ref="J69:J78"/>
    <mergeCell ref="K69:K78"/>
    <mergeCell ref="L69:L78"/>
    <mergeCell ref="L49:L58"/>
    <mergeCell ref="M59:M68"/>
    <mergeCell ref="G59:G68"/>
    <mergeCell ref="H59:H68"/>
    <mergeCell ref="I59:I68"/>
    <mergeCell ref="J59:J68"/>
    <mergeCell ref="L59:L68"/>
    <mergeCell ref="K59:K68"/>
    <mergeCell ref="E9:E18"/>
    <mergeCell ref="J19:J28"/>
    <mergeCell ref="K19:K28"/>
    <mergeCell ref="L19:L28"/>
    <mergeCell ref="M19:M28"/>
    <mergeCell ref="A49:A58"/>
    <mergeCell ref="B49:B58"/>
    <mergeCell ref="C49:C58"/>
    <mergeCell ref="D49:D58"/>
    <mergeCell ref="E49:E58"/>
    <mergeCell ref="F49:F58"/>
    <mergeCell ref="M49:M58"/>
    <mergeCell ref="G49:G58"/>
    <mergeCell ref="H49:H58"/>
    <mergeCell ref="I49:I58"/>
    <mergeCell ref="J49:J58"/>
    <mergeCell ref="K49:K58"/>
    <mergeCell ref="H19:H28"/>
    <mergeCell ref="I19:I28"/>
    <mergeCell ref="K39:K48"/>
    <mergeCell ref="L39:L48"/>
    <mergeCell ref="M39:M48"/>
    <mergeCell ref="F39:F48"/>
    <mergeCell ref="G39:G48"/>
    <mergeCell ref="C1:K2"/>
    <mergeCell ref="L1:M2"/>
    <mergeCell ref="H9:H18"/>
    <mergeCell ref="I9:I18"/>
    <mergeCell ref="J9:J18"/>
    <mergeCell ref="K9:K18"/>
    <mergeCell ref="L9:L18"/>
    <mergeCell ref="M9:M18"/>
    <mergeCell ref="A8:G8"/>
    <mergeCell ref="A9:A18"/>
    <mergeCell ref="B9:B18"/>
    <mergeCell ref="C9:C18"/>
    <mergeCell ref="A6:C6"/>
    <mergeCell ref="D6:F6"/>
    <mergeCell ref="G6:G7"/>
    <mergeCell ref="H6:H7"/>
    <mergeCell ref="I6:J6"/>
    <mergeCell ref="A3:B3"/>
    <mergeCell ref="C3:M3"/>
    <mergeCell ref="A4:B4"/>
    <mergeCell ref="C4:M4"/>
    <mergeCell ref="A5:B5"/>
    <mergeCell ref="F9:F18"/>
    <mergeCell ref="G9:G18"/>
    <mergeCell ref="C5:M5"/>
    <mergeCell ref="A29:A38"/>
    <mergeCell ref="B29:B38"/>
    <mergeCell ref="C29:C38"/>
    <mergeCell ref="D29:D38"/>
    <mergeCell ref="E29:E38"/>
    <mergeCell ref="K29:K38"/>
    <mergeCell ref="L29:L38"/>
    <mergeCell ref="M29:M38"/>
    <mergeCell ref="F29:F38"/>
    <mergeCell ref="G29:G38"/>
    <mergeCell ref="H29:H38"/>
    <mergeCell ref="I29:I38"/>
    <mergeCell ref="J29:J38"/>
    <mergeCell ref="K6:L6"/>
    <mergeCell ref="M6:M7"/>
    <mergeCell ref="A19:A28"/>
    <mergeCell ref="B19:B28"/>
    <mergeCell ref="C19:C28"/>
    <mergeCell ref="D19:D28"/>
    <mergeCell ref="E19:E28"/>
    <mergeCell ref="F19:F28"/>
    <mergeCell ref="G19:G28"/>
    <mergeCell ref="D9:D18"/>
  </mergeCells>
  <conditionalFormatting sqref="A6:B6">
    <cfRule type="containsText" dxfId="123" priority="414" operator="containsText" text="6- Moderado">
      <formula>NOT(ISERROR(SEARCH("6- Moderado",A6)))</formula>
    </cfRule>
    <cfRule type="containsText" dxfId="122" priority="418" operator="containsText" text="1- Bajo">
      <formula>NOT(ISERROR(SEARCH("1- Bajo",A6)))</formula>
    </cfRule>
    <cfRule type="containsText" dxfId="121" priority="415" operator="containsText" text="4- Moderado">
      <formula>NOT(ISERROR(SEARCH("4- Moderado",A6)))</formula>
    </cfRule>
    <cfRule type="containsText" dxfId="120" priority="413" operator="containsText" text="3- Moderado">
      <formula>NOT(ISERROR(SEARCH("3- Moderado",A6)))</formula>
    </cfRule>
    <cfRule type="containsText" dxfId="119" priority="416" operator="containsText" text="3- Bajo">
      <formula>NOT(ISERROR(SEARCH("3- Bajo",A6)))</formula>
    </cfRule>
    <cfRule type="containsText" dxfId="118" priority="417" operator="containsText" text="4- Bajo">
      <formula>NOT(ISERROR(SEARCH("4- Bajo",A6)))</formula>
    </cfRule>
  </conditionalFormatting>
  <conditionalFormatting sqref="A9:E9">
    <cfRule type="containsText" dxfId="117" priority="411" operator="containsText" text="4- Bajo">
      <formula>NOT(ISERROR(SEARCH("4- Bajo",A9)))</formula>
    </cfRule>
    <cfRule type="containsText" dxfId="116" priority="412" operator="containsText" text="1- Bajo">
      <formula>NOT(ISERROR(SEARCH("1- Bajo",A9)))</formula>
    </cfRule>
    <cfRule type="containsText" dxfId="115" priority="410" operator="containsText" text="3- Bajo">
      <formula>NOT(ISERROR(SEARCH("3- Bajo",A9)))</formula>
    </cfRule>
    <cfRule type="containsText" dxfId="114" priority="409" operator="containsText" text="4- Moderado">
      <formula>NOT(ISERROR(SEARCH("4- Moderado",A9)))</formula>
    </cfRule>
    <cfRule type="containsText" dxfId="113" priority="408" operator="containsText" text="6- Moderado">
      <formula>NOT(ISERROR(SEARCH("6- Moderado",A9)))</formula>
    </cfRule>
    <cfRule type="containsText" dxfId="112" priority="407" operator="containsText" text="3- Moderado">
      <formula>NOT(ISERROR(SEARCH("3- Moderado",A9)))</formula>
    </cfRule>
  </conditionalFormatting>
  <conditionalFormatting sqref="A19:E19">
    <cfRule type="containsText" dxfId="111" priority="183" operator="containsText" text="3- Moderado">
      <formula>NOT(ISERROR(SEARCH("3- Moderado",A19)))</formula>
    </cfRule>
    <cfRule type="containsText" dxfId="110" priority="188" operator="containsText" text="1- Bajo">
      <formula>NOT(ISERROR(SEARCH("1- Bajo",A19)))</formula>
    </cfRule>
    <cfRule type="containsText" dxfId="109" priority="187" operator="containsText" text="4- Bajo">
      <formula>NOT(ISERROR(SEARCH("4- Bajo",A19)))</formula>
    </cfRule>
    <cfRule type="containsText" dxfId="108" priority="186" operator="containsText" text="3- Bajo">
      <formula>NOT(ISERROR(SEARCH("3- Bajo",A19)))</formula>
    </cfRule>
    <cfRule type="containsText" dxfId="107" priority="185" operator="containsText" text="4- Moderado">
      <formula>NOT(ISERROR(SEARCH("4- Moderado",A19)))</formula>
    </cfRule>
    <cfRule type="containsText" dxfId="106" priority="184" operator="containsText" text="6- Moderado">
      <formula>NOT(ISERROR(SEARCH("6- Moderado",A19)))</formula>
    </cfRule>
  </conditionalFormatting>
  <conditionalFormatting sqref="A29:E29 A39:E39">
    <cfRule type="containsText" dxfId="105" priority="4" operator="containsText" text="3- Bajo">
      <formula>NOT(ISERROR(SEARCH("3- Bajo",A29)))</formula>
    </cfRule>
    <cfRule type="containsText" dxfId="104" priority="5" operator="containsText" text="4- Bajo">
      <formula>NOT(ISERROR(SEARCH("4- Bajo",A29)))</formula>
    </cfRule>
    <cfRule type="containsText" dxfId="103" priority="6" operator="containsText" text="1- Bajo">
      <formula>NOT(ISERROR(SEARCH("1- Bajo",A29)))</formula>
    </cfRule>
    <cfRule type="containsText" dxfId="102" priority="1" operator="containsText" text="3- Moderado">
      <formula>NOT(ISERROR(SEARCH("3- Moderado",A29)))</formula>
    </cfRule>
    <cfRule type="containsText" dxfId="101" priority="2" operator="containsText" text="6- Moderado">
      <formula>NOT(ISERROR(SEARCH("6- Moderado",A29)))</formula>
    </cfRule>
    <cfRule type="containsText" dxfId="100" priority="3" operator="containsText" text="4- Moderado">
      <formula>NOT(ISERROR(SEARCH("4- Moderado",A29)))</formula>
    </cfRule>
  </conditionalFormatting>
  <conditionalFormatting sqref="A49:E49">
    <cfRule type="containsText" dxfId="99" priority="162" operator="containsText" text="3- Moderado">
      <formula>NOT(ISERROR(SEARCH("3- Moderado",A49)))</formula>
    </cfRule>
    <cfRule type="containsText" dxfId="98" priority="163" operator="containsText" text="6- Moderado">
      <formula>NOT(ISERROR(SEARCH("6- Moderado",A49)))</formula>
    </cfRule>
    <cfRule type="containsText" dxfId="97" priority="164" operator="containsText" text="4- Moderado">
      <formula>NOT(ISERROR(SEARCH("4- Moderado",A49)))</formula>
    </cfRule>
    <cfRule type="containsText" dxfId="96" priority="165" operator="containsText" text="3- Bajo">
      <formula>NOT(ISERROR(SEARCH("3- Bajo",A49)))</formula>
    </cfRule>
    <cfRule type="containsText" dxfId="95" priority="167" operator="containsText" text="1- Bajo">
      <formula>NOT(ISERROR(SEARCH("1- Bajo",A49)))</formula>
    </cfRule>
    <cfRule type="containsText" dxfId="94" priority="166" operator="containsText" text="4- Bajo">
      <formula>NOT(ISERROR(SEARCH("4- Bajo",A49)))</formula>
    </cfRule>
  </conditionalFormatting>
  <conditionalFormatting sqref="A59:E59">
    <cfRule type="containsText" dxfId="93" priority="120" operator="containsText" text="3- Moderado">
      <formula>NOT(ISERROR(SEARCH("3- Moderado",A59)))</formula>
    </cfRule>
    <cfRule type="containsText" dxfId="92" priority="121" operator="containsText" text="6- Moderado">
      <formula>NOT(ISERROR(SEARCH("6- Moderado",A59)))</formula>
    </cfRule>
    <cfRule type="containsText" dxfId="91" priority="122" operator="containsText" text="4- Moderado">
      <formula>NOT(ISERROR(SEARCH("4- Moderado",A59)))</formula>
    </cfRule>
    <cfRule type="containsText" dxfId="90" priority="124" operator="containsText" text="4- Bajo">
      <formula>NOT(ISERROR(SEARCH("4- Bajo",A59)))</formula>
    </cfRule>
    <cfRule type="containsText" dxfId="89" priority="125" operator="containsText" text="1- Bajo">
      <formula>NOT(ISERROR(SEARCH("1- Bajo",A59)))</formula>
    </cfRule>
    <cfRule type="containsText" dxfId="88" priority="123" operator="containsText" text="3- Bajo">
      <formula>NOT(ISERROR(SEARCH("3- Bajo",A59)))</formula>
    </cfRule>
  </conditionalFormatting>
  <conditionalFormatting sqref="A69:E69">
    <cfRule type="containsText" dxfId="87" priority="102" operator="containsText" text="3- Bajo">
      <formula>NOT(ISERROR(SEARCH("3- Bajo",A69)))</formula>
    </cfRule>
    <cfRule type="containsText" dxfId="86" priority="103" operator="containsText" text="4- Bajo">
      <formula>NOT(ISERROR(SEARCH("4- Bajo",A69)))</formula>
    </cfRule>
    <cfRule type="containsText" dxfId="85" priority="99" operator="containsText" text="3- Moderado">
      <formula>NOT(ISERROR(SEARCH("3- Moderado",A69)))</formula>
    </cfRule>
    <cfRule type="containsText" dxfId="84" priority="104" operator="containsText" text="1- Bajo">
      <formula>NOT(ISERROR(SEARCH("1- Bajo",A69)))</formula>
    </cfRule>
    <cfRule type="containsText" dxfId="83" priority="100" operator="containsText" text="6- Moderado">
      <formula>NOT(ISERROR(SEARCH("6- Moderado",A69)))</formula>
    </cfRule>
    <cfRule type="containsText" dxfId="82" priority="101" operator="containsText" text="4- Moderado">
      <formula>NOT(ISERROR(SEARCH("4- Moderado",A69)))</formula>
    </cfRule>
  </conditionalFormatting>
  <conditionalFormatting sqref="C7:F7">
    <cfRule type="containsText" dxfId="81" priority="380" operator="containsText" text="6- Moderado">
      <formula>NOT(ISERROR(SEARCH("6- Moderado",C7)))</formula>
    </cfRule>
    <cfRule type="containsText" dxfId="80" priority="382" operator="containsText" text="3- Bajo">
      <formula>NOT(ISERROR(SEARCH("3- Bajo",C7)))</formula>
    </cfRule>
    <cfRule type="containsText" dxfId="79" priority="383" operator="containsText" text="4- Bajo">
      <formula>NOT(ISERROR(SEARCH("4- Bajo",C7)))</formula>
    </cfRule>
    <cfRule type="containsText" dxfId="78" priority="384" operator="containsText" text="1- Bajo">
      <formula>NOT(ISERROR(SEARCH("1- Bajo",C7)))</formula>
    </cfRule>
    <cfRule type="containsText" dxfId="77" priority="381" operator="containsText" text="4- Moderado">
      <formula>NOT(ISERROR(SEARCH("4- Moderado",C7)))</formula>
    </cfRule>
    <cfRule type="containsText" dxfId="76" priority="379" operator="containsText" text="3- Moderado">
      <formula>NOT(ISERROR(SEARCH("3- Moderado",C7)))</formula>
    </cfRule>
  </conditionalFormatting>
  <conditionalFormatting sqref="D9:D78">
    <cfRule type="containsText" dxfId="75" priority="11" operator="containsText" text="Muy Alta">
      <formula>NOT(ISERROR(SEARCH("Muy Alta",D9)))</formula>
    </cfRule>
    <cfRule type="containsText" dxfId="74" priority="16" operator="containsText" text="Media">
      <formula>NOT(ISERROR(SEARCH("Media",D9)))</formula>
    </cfRule>
    <cfRule type="containsText" dxfId="73" priority="14" operator="containsText" text="Muy Baja">
      <formula>NOT(ISERROR(SEARCH("Muy Baja",D9)))</formula>
    </cfRule>
    <cfRule type="containsText" dxfId="72" priority="13" operator="containsText" text="Baja">
      <formula>NOT(ISERROR(SEARCH("Baja",D9)))</formula>
    </cfRule>
    <cfRule type="containsText" dxfId="71" priority="12" operator="containsText" text="Alta">
      <formula>NOT(ISERROR(SEARCH("Alta",D9)))</formula>
    </cfRule>
  </conditionalFormatting>
  <conditionalFormatting sqref="E9:E78">
    <cfRule type="containsText" dxfId="70" priority="10" operator="containsText" text="Leve">
      <formula>NOT(ISERROR(SEARCH("Leve",E9)))</formula>
    </cfRule>
    <cfRule type="containsText" dxfId="69" priority="8" operator="containsText" text="Mayor">
      <formula>NOT(ISERROR(SEARCH("Mayor",E9)))</formula>
    </cfRule>
    <cfRule type="containsText" dxfId="68" priority="7" operator="containsText" text="Catastrófico">
      <formula>NOT(ISERROR(SEARCH("Catastrófico",E9)))</formula>
    </cfRule>
    <cfRule type="containsText" dxfId="67" priority="9" operator="containsText" text="Menor">
      <formula>NOT(ISERROR(SEARCH("Menor",E9)))</formula>
    </cfRule>
  </conditionalFormatting>
  <conditionalFormatting sqref="E9:F78">
    <cfRule type="containsText" dxfId="66" priority="15" operator="containsText" text="Moderado">
      <formula>NOT(ISERROR(SEARCH("Moderado",E9)))</formula>
    </cfRule>
  </conditionalFormatting>
  <conditionalFormatting sqref="F9:F18">
    <cfRule type="colorScale" priority="424">
      <colorScale>
        <cfvo type="min"/>
        <cfvo type="max"/>
        <color rgb="FFFF7128"/>
        <color rgb="FFFFEF9C"/>
      </colorScale>
    </cfRule>
  </conditionalFormatting>
  <conditionalFormatting sqref="F9:F78">
    <cfRule type="containsText" dxfId="65" priority="20" operator="containsText" text="Extremo">
      <formula>NOT(ISERROR(SEARCH("Extremo",F9)))</formula>
    </cfRule>
    <cfRule type="containsText" dxfId="64" priority="19" operator="containsText" text="Alto">
      <formula>NOT(ISERROR(SEARCH("Alto",F9)))</formula>
    </cfRule>
    <cfRule type="containsText" dxfId="63" priority="18" operator="containsText" text="Moderado">
      <formula>NOT(ISERROR(SEARCH("Moderado",F9)))</formula>
    </cfRule>
    <cfRule type="containsText" dxfId="62" priority="17" operator="containsText" text="Bajo">
      <formula>NOT(ISERROR(SEARCH("Bajo",F9)))</formula>
    </cfRule>
  </conditionalFormatting>
  <conditionalFormatting sqref="F19:F28">
    <cfRule type="colorScale" priority="189">
      <colorScale>
        <cfvo type="min"/>
        <cfvo type="max"/>
        <color rgb="FFFF7128"/>
        <color rgb="FFFFEF9C"/>
      </colorScale>
    </cfRule>
  </conditionalFormatting>
  <conditionalFormatting sqref="F29:F48">
    <cfRule type="colorScale" priority="21">
      <colorScale>
        <cfvo type="min"/>
        <cfvo type="max"/>
        <color rgb="FFFF7128"/>
        <color rgb="FFFFEF9C"/>
      </colorScale>
    </cfRule>
  </conditionalFormatting>
  <conditionalFormatting sqref="F49:F58">
    <cfRule type="colorScale" priority="168">
      <colorScale>
        <cfvo type="min"/>
        <cfvo type="max"/>
        <color rgb="FFFF7128"/>
        <color rgb="FFFFEF9C"/>
      </colorScale>
    </cfRule>
  </conditionalFormatting>
  <conditionalFormatting sqref="F59:F68">
    <cfRule type="colorScale" priority="126">
      <colorScale>
        <cfvo type="min"/>
        <cfvo type="max"/>
        <color rgb="FFFF7128"/>
        <color rgb="FFFFEF9C"/>
      </colorScale>
    </cfRule>
  </conditionalFormatting>
  <conditionalFormatting sqref="F69:F78">
    <cfRule type="colorScale" priority="105">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7" xr:uid="{00000000-0002-0000-0B00-000000000000}"/>
    <dataValidation allowBlank="1" showInputMessage="1" showErrorMessage="1" prompt="Seleccionar si el responsable es el responsable de las acciones es el nivel central" sqref="I6:I7" xr:uid="{00000000-0002-0000-0B00-000001000000}"/>
    <dataValidation allowBlank="1" showInputMessage="1" showErrorMessage="1" prompt="Describir las actividades que se van a desarrollar para el proyecto" sqref="H6" xr:uid="{00000000-0002-0000-0B00-000002000000}"/>
    <dataValidation allowBlank="1" showInputMessage="1" showErrorMessage="1" prompt="Registrar qué factor  que ocasina el riesgo: un facot identtficado el contexto._x000a_O  personas, recursos, estilo de direccion , factores externos, , codiciones ambientales" sqref="C7" xr:uid="{00000000-0002-0000-0B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F29F378-A1BD-472F-8856-CC6D1E419194}">
          <x14:formula1>
            <xm:f>'9- Matriz de Calor '!$S$8:$S$11</xm:f>
          </x14:formula1>
          <xm:sqref>G9:G78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1:JK78"/>
  <sheetViews>
    <sheetView showGridLines="0" topLeftCell="D2" zoomScale="77" zoomScaleNormal="77" workbookViewId="0">
      <selection activeCell="H9" sqref="H9:J78"/>
    </sheetView>
  </sheetViews>
  <sheetFormatPr baseColWidth="10" defaultColWidth="11.42578125" defaultRowHeight="15"/>
  <cols>
    <col min="1" max="1" width="18.42578125" style="4" customWidth="1"/>
    <col min="2" max="2" width="35.85546875" style="4" customWidth="1"/>
    <col min="3" max="3" width="40.28515625" customWidth="1"/>
    <col min="4" max="4" width="16.85546875" style="75" customWidth="1"/>
    <col min="5" max="5" width="18.5703125" style="19" customWidth="1"/>
    <col min="6" max="6" width="18.28515625" style="19"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1"/>
  </cols>
  <sheetData>
    <row r="1" spans="1:271" s="11" customFormat="1" ht="16.5" customHeight="1">
      <c r="A1" s="247"/>
      <c r="B1" s="247"/>
      <c r="C1" s="609"/>
      <c r="D1" s="609"/>
      <c r="E1" s="609"/>
      <c r="F1" s="609"/>
      <c r="G1" s="609"/>
      <c r="H1" s="609"/>
      <c r="I1" s="609"/>
      <c r="J1" s="609"/>
      <c r="K1" s="609"/>
      <c r="L1" s="610"/>
      <c r="M1" s="611"/>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c r="IW1" s="10"/>
      <c r="IX1" s="10"/>
      <c r="IY1" s="10"/>
      <c r="IZ1" s="10"/>
      <c r="JA1" s="10"/>
      <c r="JB1" s="10"/>
      <c r="JC1" s="10"/>
      <c r="JD1" s="10"/>
      <c r="JE1" s="10"/>
      <c r="JF1" s="10"/>
      <c r="JG1" s="10"/>
      <c r="JH1" s="10"/>
      <c r="JI1" s="10"/>
      <c r="JJ1" s="10"/>
      <c r="JK1" s="10"/>
    </row>
    <row r="2" spans="1:271" s="11" customFormat="1" ht="73.5" customHeight="1">
      <c r="A2" s="247"/>
      <c r="B2" s="247"/>
      <c r="C2" s="634"/>
      <c r="D2" s="634"/>
      <c r="E2" s="634"/>
      <c r="F2" s="634"/>
      <c r="G2" s="634"/>
      <c r="H2" s="634"/>
      <c r="I2" s="634"/>
      <c r="J2" s="634"/>
      <c r="K2" s="634"/>
      <c r="L2" s="631"/>
      <c r="M2" s="632"/>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c r="JC2" s="10"/>
      <c r="JD2" s="10"/>
      <c r="JE2" s="10"/>
      <c r="JF2" s="10"/>
      <c r="JG2" s="10"/>
      <c r="JH2" s="10"/>
      <c r="JI2" s="10"/>
      <c r="JJ2" s="10"/>
      <c r="JK2" s="10"/>
    </row>
    <row r="3" spans="1:271" s="11" customFormat="1" ht="40.9" customHeight="1">
      <c r="A3" s="438" t="s">
        <v>236</v>
      </c>
      <c r="B3" s="438"/>
      <c r="C3" s="541" t="s">
        <v>4</v>
      </c>
      <c r="D3" s="541"/>
      <c r="E3" s="541"/>
      <c r="F3" s="541"/>
      <c r="G3" s="541"/>
      <c r="H3" s="541"/>
      <c r="I3" s="541"/>
      <c r="J3" s="541"/>
      <c r="K3" s="541"/>
      <c r="L3" s="541"/>
      <c r="M3" s="541"/>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c r="JE3" s="10"/>
      <c r="JF3" s="10"/>
      <c r="JG3" s="10"/>
      <c r="JH3" s="10"/>
      <c r="JI3" s="10"/>
      <c r="JJ3" s="10"/>
      <c r="JK3" s="10"/>
    </row>
    <row r="4" spans="1:271" s="11" customFormat="1" ht="40.9" customHeight="1">
      <c r="A4" s="438" t="s">
        <v>237</v>
      </c>
      <c r="B4" s="438"/>
      <c r="C4" s="540" t="s">
        <v>429</v>
      </c>
      <c r="D4" s="540"/>
      <c r="E4" s="540"/>
      <c r="F4" s="540"/>
      <c r="G4" s="540"/>
      <c r="H4" s="540"/>
      <c r="I4" s="540"/>
      <c r="J4" s="540"/>
      <c r="K4" s="540"/>
      <c r="L4" s="540"/>
      <c r="M4" s="54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c r="IZ4" s="10"/>
      <c r="JA4" s="10"/>
      <c r="JB4" s="10"/>
      <c r="JC4" s="10"/>
      <c r="JD4" s="10"/>
      <c r="JE4" s="10"/>
      <c r="JF4" s="10"/>
      <c r="JG4" s="10"/>
      <c r="JH4" s="10"/>
      <c r="JI4" s="10"/>
      <c r="JJ4" s="10"/>
      <c r="JK4" s="10"/>
    </row>
    <row r="5" spans="1:271" s="11" customFormat="1" ht="40.9" customHeight="1" thickBot="1">
      <c r="A5" s="438" t="s">
        <v>238</v>
      </c>
      <c r="B5" s="438"/>
      <c r="C5" s="449" t="s">
        <v>239</v>
      </c>
      <c r="D5" s="593"/>
      <c r="E5" s="593"/>
      <c r="F5" s="593"/>
      <c r="G5" s="593"/>
      <c r="H5" s="593"/>
      <c r="I5" s="593"/>
      <c r="J5" s="593"/>
      <c r="K5" s="593"/>
      <c r="L5" s="593"/>
      <c r="M5" s="594"/>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c r="JF5" s="10"/>
      <c r="JG5" s="10"/>
      <c r="JH5" s="10"/>
      <c r="JI5" s="10"/>
      <c r="JJ5" s="10"/>
      <c r="JK5" s="10"/>
    </row>
    <row r="6" spans="1:271" s="15" customFormat="1" ht="40.5" customHeight="1" thickTop="1" thickBot="1">
      <c r="A6" s="588" t="s">
        <v>430</v>
      </c>
      <c r="B6" s="589"/>
      <c r="C6" s="590"/>
      <c r="D6" s="591" t="s">
        <v>431</v>
      </c>
      <c r="E6" s="591"/>
      <c r="F6" s="591"/>
      <c r="G6" s="592" t="s">
        <v>432</v>
      </c>
      <c r="H6" s="623" t="s">
        <v>433</v>
      </c>
      <c r="I6" s="625" t="s">
        <v>434</v>
      </c>
      <c r="J6" s="626"/>
      <c r="K6" s="625" t="s">
        <v>435</v>
      </c>
      <c r="L6" s="626"/>
      <c r="M6" s="587" t="s">
        <v>452</v>
      </c>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row>
    <row r="7" spans="1:271" s="16" customFormat="1" ht="108" customHeight="1" thickTop="1" thickBot="1">
      <c r="A7" s="27" t="s">
        <v>40</v>
      </c>
      <c r="B7" s="27" t="s">
        <v>178</v>
      </c>
      <c r="C7" s="27" t="s">
        <v>180</v>
      </c>
      <c r="D7" s="20" t="s">
        <v>190</v>
      </c>
      <c r="E7" s="20" t="s">
        <v>437</v>
      </c>
      <c r="F7" s="20" t="s">
        <v>438</v>
      </c>
      <c r="G7" s="592"/>
      <c r="H7" s="624"/>
      <c r="I7" s="21" t="s">
        <v>439</v>
      </c>
      <c r="J7" s="21" t="s">
        <v>440</v>
      </c>
      <c r="K7" s="21" t="s">
        <v>441</v>
      </c>
      <c r="L7" s="21" t="s">
        <v>442</v>
      </c>
      <c r="M7" s="587"/>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c r="ED7" s="24"/>
      <c r="EE7" s="24"/>
      <c r="EF7" s="24"/>
      <c r="EG7" s="24"/>
      <c r="EH7" s="24"/>
      <c r="EI7" s="24"/>
      <c r="EJ7" s="24"/>
      <c r="EK7" s="24"/>
      <c r="EL7" s="24"/>
      <c r="EM7" s="24"/>
      <c r="EN7" s="24"/>
      <c r="EO7" s="24"/>
      <c r="EP7" s="24"/>
      <c r="EQ7" s="24"/>
      <c r="ER7" s="24"/>
      <c r="ES7" s="24"/>
      <c r="ET7" s="24"/>
      <c r="EU7" s="24"/>
      <c r="EV7" s="24"/>
      <c r="EW7" s="24"/>
      <c r="EX7" s="24"/>
      <c r="EY7" s="24"/>
      <c r="EZ7" s="24"/>
      <c r="FA7" s="24"/>
      <c r="FB7" s="24"/>
      <c r="FC7" s="24"/>
      <c r="FD7" s="24"/>
      <c r="FE7" s="24"/>
      <c r="FF7" s="24"/>
      <c r="FG7" s="24"/>
      <c r="FH7" s="24"/>
      <c r="FI7" s="24"/>
      <c r="FJ7" s="24"/>
      <c r="FK7" s="24"/>
      <c r="FL7" s="24"/>
      <c r="FM7" s="24"/>
    </row>
    <row r="8" spans="1:271" s="17" customFormat="1" ht="21.75" customHeight="1" thickTop="1" thickBot="1">
      <c r="A8" s="612"/>
      <c r="B8" s="613"/>
      <c r="C8" s="613"/>
      <c r="D8" s="613"/>
      <c r="E8" s="613"/>
      <c r="F8" s="613"/>
      <c r="G8" s="613"/>
      <c r="H8" s="22"/>
      <c r="I8" s="22"/>
      <c r="J8" s="22"/>
      <c r="K8" s="22"/>
      <c r="L8" s="22"/>
      <c r="M8" s="22"/>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row>
    <row r="9" spans="1:271" s="18" customFormat="1" ht="15" customHeight="1">
      <c r="A9" s="614">
        <f>'7- Mapa Final'!A10</f>
        <v>1</v>
      </c>
      <c r="B9" s="606" t="str">
        <f>'7- Mapa Final'!B10</f>
        <v xml:space="preserve">Incumplimiento de los requisitos legales y otros requisitos del SG-SST </v>
      </c>
      <c r="C9" s="606" t="str">
        <f>'7- Mapa Final'!C10</f>
        <v>No implementar dentro de los tiempos legales los requisitos legales y otros requisitos aplicables al SG-SST</v>
      </c>
      <c r="D9" s="607" t="str">
        <f>'7- Mapa Final'!J10</f>
        <v>Muy Baja - 1</v>
      </c>
      <c r="E9" s="608" t="str">
        <f>'7- Mapa Final'!K10</f>
        <v>Menor - 2</v>
      </c>
      <c r="F9" s="618" t="str">
        <f>'7- Mapa Final'!M10</f>
        <v>Bajo - 2</v>
      </c>
      <c r="G9" s="459" t="s">
        <v>324</v>
      </c>
      <c r="H9" s="619"/>
      <c r="I9" s="621"/>
      <c r="J9" s="621"/>
      <c r="K9" s="633"/>
      <c r="L9" s="633"/>
      <c r="M9" s="617"/>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row>
    <row r="10" spans="1:271" s="18" customFormat="1" ht="13.5" customHeight="1">
      <c r="A10" s="595"/>
      <c r="B10" s="596"/>
      <c r="C10" s="596"/>
      <c r="D10" s="598"/>
      <c r="E10" s="600"/>
      <c r="F10" s="603"/>
      <c r="G10" s="460"/>
      <c r="H10" s="604"/>
      <c r="I10" s="605"/>
      <c r="J10" s="605"/>
      <c r="K10" s="605"/>
      <c r="L10" s="605"/>
      <c r="M10" s="602"/>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row>
    <row r="11" spans="1:271" s="18" customFormat="1" ht="13.5" customHeight="1">
      <c r="A11" s="595"/>
      <c r="B11" s="596"/>
      <c r="C11" s="596"/>
      <c r="D11" s="598"/>
      <c r="E11" s="600"/>
      <c r="F11" s="603"/>
      <c r="G11" s="460"/>
      <c r="H11" s="604"/>
      <c r="I11" s="605"/>
      <c r="J11" s="605"/>
      <c r="K11" s="605"/>
      <c r="L11" s="605"/>
      <c r="M11" s="602"/>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c r="ET11" s="26"/>
      <c r="EU11" s="26"/>
      <c r="EV11" s="26"/>
      <c r="EW11" s="26"/>
      <c r="EX11" s="26"/>
      <c r="EY11" s="26"/>
      <c r="EZ11" s="26"/>
      <c r="FA11" s="26"/>
      <c r="FB11" s="26"/>
      <c r="FC11" s="26"/>
      <c r="FD11" s="26"/>
      <c r="FE11" s="26"/>
      <c r="FF11" s="26"/>
      <c r="FG11" s="26"/>
      <c r="FH11" s="26"/>
      <c r="FI11" s="26"/>
      <c r="FJ11" s="26"/>
      <c r="FK11" s="26"/>
      <c r="FL11" s="26"/>
      <c r="FM11" s="26"/>
    </row>
    <row r="12" spans="1:271" s="18" customFormat="1" ht="13.5" customHeight="1">
      <c r="A12" s="595"/>
      <c r="B12" s="596"/>
      <c r="C12" s="596"/>
      <c r="D12" s="598"/>
      <c r="E12" s="600"/>
      <c r="F12" s="603"/>
      <c r="G12" s="460"/>
      <c r="H12" s="604"/>
      <c r="I12" s="605"/>
      <c r="J12" s="605"/>
      <c r="K12" s="605"/>
      <c r="L12" s="605"/>
      <c r="M12" s="602"/>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c r="FJ12" s="26"/>
      <c r="FK12" s="26"/>
      <c r="FL12" s="26"/>
      <c r="FM12" s="26"/>
    </row>
    <row r="13" spans="1:271" s="18" customFormat="1" ht="13.5" customHeight="1">
      <c r="A13" s="595"/>
      <c r="B13" s="596"/>
      <c r="C13" s="596"/>
      <c r="D13" s="598"/>
      <c r="E13" s="600"/>
      <c r="F13" s="603"/>
      <c r="G13" s="460"/>
      <c r="H13" s="604"/>
      <c r="I13" s="605"/>
      <c r="J13" s="605"/>
      <c r="K13" s="605"/>
      <c r="L13" s="605"/>
      <c r="M13" s="602"/>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c r="FJ13" s="26"/>
      <c r="FK13" s="26"/>
      <c r="FL13" s="26"/>
      <c r="FM13" s="26"/>
    </row>
    <row r="14" spans="1:271" s="18" customFormat="1" ht="13.5" customHeight="1">
      <c r="A14" s="595"/>
      <c r="B14" s="596"/>
      <c r="C14" s="596"/>
      <c r="D14" s="598"/>
      <c r="E14" s="600"/>
      <c r="F14" s="603"/>
      <c r="G14" s="460"/>
      <c r="H14" s="604"/>
      <c r="I14" s="605"/>
      <c r="J14" s="605"/>
      <c r="K14" s="605"/>
      <c r="L14" s="605"/>
      <c r="M14" s="602"/>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26"/>
      <c r="DX14" s="26"/>
      <c r="DY14" s="26"/>
      <c r="DZ14" s="26"/>
      <c r="EA14" s="26"/>
      <c r="EB14" s="26"/>
      <c r="EC14" s="26"/>
      <c r="ED14" s="26"/>
      <c r="EE14" s="26"/>
      <c r="EF14" s="26"/>
      <c r="EG14" s="26"/>
      <c r="EH14" s="26"/>
      <c r="EI14" s="26"/>
      <c r="EJ14" s="26"/>
      <c r="EK14" s="26"/>
      <c r="EL14" s="26"/>
      <c r="EM14" s="26"/>
      <c r="EN14" s="26"/>
      <c r="EO14" s="26"/>
      <c r="EP14" s="26"/>
      <c r="EQ14" s="26"/>
      <c r="ER14" s="26"/>
      <c r="ES14" s="26"/>
      <c r="ET14" s="26"/>
      <c r="EU14" s="26"/>
      <c r="EV14" s="26"/>
      <c r="EW14" s="26"/>
      <c r="EX14" s="26"/>
      <c r="EY14" s="26"/>
      <c r="EZ14" s="26"/>
      <c r="FA14" s="26"/>
      <c r="FB14" s="26"/>
      <c r="FC14" s="26"/>
      <c r="FD14" s="26"/>
      <c r="FE14" s="26"/>
      <c r="FF14" s="26"/>
      <c r="FG14" s="26"/>
      <c r="FH14" s="26"/>
      <c r="FI14" s="26"/>
      <c r="FJ14" s="26"/>
      <c r="FK14" s="26"/>
      <c r="FL14" s="26"/>
      <c r="FM14" s="26"/>
    </row>
    <row r="15" spans="1:271" s="18" customFormat="1" ht="13.5" customHeight="1">
      <c r="A15" s="595"/>
      <c r="B15" s="596"/>
      <c r="C15" s="596"/>
      <c r="D15" s="598"/>
      <c r="E15" s="600"/>
      <c r="F15" s="603"/>
      <c r="G15" s="460"/>
      <c r="H15" s="604"/>
      <c r="I15" s="605"/>
      <c r="J15" s="605"/>
      <c r="K15" s="605"/>
      <c r="L15" s="605"/>
      <c r="M15" s="602"/>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6"/>
      <c r="FG15" s="26"/>
      <c r="FH15" s="26"/>
      <c r="FI15" s="26"/>
      <c r="FJ15" s="26"/>
      <c r="FK15" s="26"/>
      <c r="FL15" s="26"/>
      <c r="FM15" s="26"/>
    </row>
    <row r="16" spans="1:271" s="18" customFormat="1" ht="13.5" customHeight="1">
      <c r="A16" s="595"/>
      <c r="B16" s="596"/>
      <c r="C16" s="596"/>
      <c r="D16" s="598"/>
      <c r="E16" s="600"/>
      <c r="F16" s="603"/>
      <c r="G16" s="460"/>
      <c r="H16" s="604"/>
      <c r="I16" s="605"/>
      <c r="J16" s="605"/>
      <c r="K16" s="605"/>
      <c r="L16" s="605"/>
      <c r="M16" s="602"/>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row>
    <row r="17" spans="1:169" s="18" customFormat="1" ht="13.5" customHeight="1">
      <c r="A17" s="595"/>
      <c r="B17" s="596"/>
      <c r="C17" s="596"/>
      <c r="D17" s="598"/>
      <c r="E17" s="600"/>
      <c r="F17" s="603"/>
      <c r="G17" s="460"/>
      <c r="H17" s="604"/>
      <c r="I17" s="605"/>
      <c r="J17" s="605"/>
      <c r="K17" s="605"/>
      <c r="L17" s="605"/>
      <c r="M17" s="602"/>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row>
    <row r="18" spans="1:169" s="18" customFormat="1" ht="21.75" customHeight="1" thickBot="1">
      <c r="A18" s="595"/>
      <c r="B18" s="596"/>
      <c r="C18" s="596"/>
      <c r="D18" s="598"/>
      <c r="E18" s="600"/>
      <c r="F18" s="603"/>
      <c r="G18" s="460"/>
      <c r="H18" s="604"/>
      <c r="I18" s="605"/>
      <c r="J18" s="605"/>
      <c r="K18" s="605"/>
      <c r="L18" s="605"/>
      <c r="M18" s="602"/>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26"/>
      <c r="DV18" s="26"/>
      <c r="DW18" s="26"/>
      <c r="DX18" s="26"/>
      <c r="DY18" s="26"/>
      <c r="DZ18" s="26"/>
      <c r="EA18" s="26"/>
      <c r="EB18" s="26"/>
      <c r="EC18" s="26"/>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row>
    <row r="19" spans="1:169" s="18" customFormat="1" ht="12.75" customHeight="1">
      <c r="A19" s="614">
        <f>'7- Mapa Final'!A20</f>
        <v>2</v>
      </c>
      <c r="B19" s="606" t="str">
        <f>'7- Mapa Final'!B20</f>
        <v xml:space="preserve">Aumento de Accidentes de trabajo y enfermedades laborales o salud pública </v>
      </c>
      <c r="C19" s="606" t="str">
        <f>'7- Mapa Final'!C20</f>
        <v>Aumento de accidentes de trabajo y enfermedades laborales debido a la ejecución de actividades deportivas, presencia de actos y condiciones inseguras en la sedes. 
Afectación a la salud de la población judicial y ambiental de la entidad  debido al contagio  por virus y/o pandemias</v>
      </c>
      <c r="D19" s="607" t="str">
        <f>'7- Mapa Final'!J20</f>
        <v>Muy Baja - 1</v>
      </c>
      <c r="E19" s="608" t="str">
        <f>'7- Mapa Final'!K20</f>
        <v>Moderado - 3</v>
      </c>
      <c r="F19" s="618" t="str">
        <f>'7- Mapa Final'!M20</f>
        <v>Moderado - 3</v>
      </c>
      <c r="G19" s="459" t="s">
        <v>324</v>
      </c>
      <c r="H19" s="604"/>
      <c r="I19" s="605"/>
      <c r="J19" s="605"/>
      <c r="K19" s="633"/>
      <c r="L19" s="633"/>
      <c r="M19" s="602"/>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row>
    <row r="20" spans="1:169" s="18" customFormat="1" ht="12.75" customHeight="1">
      <c r="A20" s="595"/>
      <c r="B20" s="596"/>
      <c r="C20" s="596"/>
      <c r="D20" s="598"/>
      <c r="E20" s="600"/>
      <c r="F20" s="603"/>
      <c r="G20" s="460"/>
      <c r="H20" s="604"/>
      <c r="I20" s="605"/>
      <c r="J20" s="605"/>
      <c r="K20" s="605"/>
      <c r="L20" s="605"/>
      <c r="M20" s="602"/>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row>
    <row r="21" spans="1:169" s="18" customFormat="1" ht="12.75" customHeight="1">
      <c r="A21" s="595"/>
      <c r="B21" s="596"/>
      <c r="C21" s="596"/>
      <c r="D21" s="598"/>
      <c r="E21" s="600"/>
      <c r="F21" s="603"/>
      <c r="G21" s="460"/>
      <c r="H21" s="604"/>
      <c r="I21" s="605"/>
      <c r="J21" s="605"/>
      <c r="K21" s="605"/>
      <c r="L21" s="605"/>
      <c r="M21" s="602"/>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6"/>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row>
    <row r="22" spans="1:169" s="18" customFormat="1" ht="12.75" customHeight="1">
      <c r="A22" s="595"/>
      <c r="B22" s="596"/>
      <c r="C22" s="596"/>
      <c r="D22" s="598"/>
      <c r="E22" s="600"/>
      <c r="F22" s="603"/>
      <c r="G22" s="460"/>
      <c r="H22" s="604"/>
      <c r="I22" s="605"/>
      <c r="J22" s="605"/>
      <c r="K22" s="605"/>
      <c r="L22" s="605"/>
      <c r="M22" s="602"/>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c r="DP22" s="26"/>
      <c r="DQ22" s="26"/>
      <c r="DR22" s="26"/>
      <c r="DS22" s="26"/>
      <c r="DT22" s="26"/>
      <c r="DU22" s="26"/>
      <c r="DV22" s="26"/>
      <c r="DW22" s="26"/>
      <c r="DX22" s="26"/>
      <c r="DY22" s="26"/>
      <c r="DZ22" s="26"/>
      <c r="EA22" s="26"/>
      <c r="EB22" s="26"/>
      <c r="EC22" s="26"/>
      <c r="ED22" s="26"/>
      <c r="EE22" s="26"/>
      <c r="EF22" s="26"/>
      <c r="EG22" s="26"/>
      <c r="EH22" s="26"/>
      <c r="EI22" s="26"/>
      <c r="EJ22" s="26"/>
      <c r="EK22" s="26"/>
      <c r="EL22" s="26"/>
      <c r="EM22" s="26"/>
      <c r="EN22" s="26"/>
      <c r="EO22" s="26"/>
      <c r="EP22" s="26"/>
      <c r="EQ22" s="26"/>
      <c r="ER22" s="26"/>
      <c r="ES22" s="26"/>
      <c r="ET22" s="26"/>
      <c r="EU22" s="26"/>
      <c r="EV22" s="26"/>
      <c r="EW22" s="26"/>
      <c r="EX22" s="26"/>
      <c r="EY22" s="26"/>
      <c r="EZ22" s="26"/>
      <c r="FA22" s="26"/>
      <c r="FB22" s="26"/>
      <c r="FC22" s="26"/>
      <c r="FD22" s="26"/>
      <c r="FE22" s="26"/>
      <c r="FF22" s="26"/>
      <c r="FG22" s="26"/>
      <c r="FH22" s="26"/>
      <c r="FI22" s="26"/>
      <c r="FJ22" s="26"/>
      <c r="FK22" s="26"/>
      <c r="FL22" s="26"/>
      <c r="FM22" s="26"/>
    </row>
    <row r="23" spans="1:169" s="18" customFormat="1" ht="13.5" customHeight="1">
      <c r="A23" s="595"/>
      <c r="B23" s="596"/>
      <c r="C23" s="596"/>
      <c r="D23" s="598"/>
      <c r="E23" s="600"/>
      <c r="F23" s="603"/>
      <c r="G23" s="460"/>
      <c r="H23" s="604"/>
      <c r="I23" s="605"/>
      <c r="J23" s="605"/>
      <c r="K23" s="605"/>
      <c r="L23" s="605"/>
      <c r="M23" s="602"/>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c r="ED23" s="26"/>
      <c r="EE23" s="26"/>
      <c r="EF23" s="26"/>
      <c r="EG23" s="26"/>
      <c r="EH23" s="26"/>
      <c r="EI23" s="26"/>
      <c r="EJ23" s="26"/>
      <c r="EK23" s="26"/>
      <c r="EL23" s="26"/>
      <c r="EM23" s="26"/>
      <c r="EN23" s="26"/>
      <c r="EO23" s="26"/>
      <c r="EP23" s="26"/>
      <c r="EQ23" s="26"/>
      <c r="ER23" s="26"/>
      <c r="ES23" s="26"/>
      <c r="ET23" s="26"/>
      <c r="EU23" s="26"/>
      <c r="EV23" s="26"/>
      <c r="EW23" s="26"/>
      <c r="EX23" s="26"/>
      <c r="EY23" s="26"/>
      <c r="EZ23" s="26"/>
      <c r="FA23" s="26"/>
      <c r="FB23" s="26"/>
      <c r="FC23" s="26"/>
      <c r="FD23" s="26"/>
      <c r="FE23" s="26"/>
      <c r="FF23" s="26"/>
      <c r="FG23" s="26"/>
      <c r="FH23" s="26"/>
      <c r="FI23" s="26"/>
      <c r="FJ23" s="26"/>
      <c r="FK23" s="26"/>
      <c r="FL23" s="26"/>
      <c r="FM23" s="26"/>
    </row>
    <row r="24" spans="1:169">
      <c r="A24" s="595"/>
      <c r="B24" s="596"/>
      <c r="C24" s="596"/>
      <c r="D24" s="598"/>
      <c r="E24" s="600"/>
      <c r="F24" s="603"/>
      <c r="G24" s="460"/>
      <c r="H24" s="604"/>
      <c r="I24" s="605"/>
      <c r="J24" s="605"/>
      <c r="K24" s="605"/>
      <c r="L24" s="605"/>
      <c r="M24" s="602"/>
      <c r="N24" s="26"/>
      <c r="O24" s="26"/>
    </row>
    <row r="25" spans="1:169">
      <c r="A25" s="595"/>
      <c r="B25" s="596"/>
      <c r="C25" s="596"/>
      <c r="D25" s="598"/>
      <c r="E25" s="600"/>
      <c r="F25" s="603"/>
      <c r="G25" s="460"/>
      <c r="H25" s="604"/>
      <c r="I25" s="605"/>
      <c r="J25" s="605"/>
      <c r="K25" s="605"/>
      <c r="L25" s="605"/>
      <c r="M25" s="602"/>
      <c r="N25" s="26"/>
      <c r="O25" s="26"/>
    </row>
    <row r="26" spans="1:169">
      <c r="A26" s="595"/>
      <c r="B26" s="596"/>
      <c r="C26" s="596"/>
      <c r="D26" s="598"/>
      <c r="E26" s="600"/>
      <c r="F26" s="603"/>
      <c r="G26" s="460"/>
      <c r="H26" s="604"/>
      <c r="I26" s="605"/>
      <c r="J26" s="605"/>
      <c r="K26" s="605"/>
      <c r="L26" s="605"/>
      <c r="M26" s="602"/>
      <c r="N26" s="26"/>
      <c r="O26" s="26"/>
    </row>
    <row r="27" spans="1:169">
      <c r="A27" s="595"/>
      <c r="B27" s="596"/>
      <c r="C27" s="596"/>
      <c r="D27" s="598"/>
      <c r="E27" s="600"/>
      <c r="F27" s="603"/>
      <c r="G27" s="460"/>
      <c r="H27" s="604"/>
      <c r="I27" s="605"/>
      <c r="J27" s="605"/>
      <c r="K27" s="605"/>
      <c r="L27" s="605"/>
      <c r="M27" s="602"/>
      <c r="N27" s="26"/>
      <c r="O27" s="26"/>
    </row>
    <row r="28" spans="1:169" ht="15.75" thickBot="1">
      <c r="A28" s="640"/>
      <c r="B28" s="641"/>
      <c r="C28" s="641"/>
      <c r="D28" s="642"/>
      <c r="E28" s="643"/>
      <c r="F28" s="644"/>
      <c r="G28" s="474"/>
      <c r="H28" s="620"/>
      <c r="I28" s="622"/>
      <c r="J28" s="622"/>
      <c r="K28" s="622"/>
      <c r="L28" s="622"/>
      <c r="M28" s="645"/>
      <c r="N28" s="26"/>
      <c r="O28" s="26"/>
    </row>
    <row r="29" spans="1:169" s="18" customFormat="1" ht="12.75" customHeight="1">
      <c r="A29" s="614">
        <f>'7- Mapa Final'!A30</f>
        <v>3</v>
      </c>
      <c r="B29" s="606" t="str">
        <f>'7- Mapa Final'!B30</f>
        <v>Falta de asignación de recursos financieros, tecnicos y humanos para la implementación del SG-SST</v>
      </c>
      <c r="C29" s="606" t="str">
        <f>'7- Mapa Final'!C30</f>
        <v>Sin recursos financieros, tecnicos y humanos, es difícil implementar las medidas de prevención y capacitación.</v>
      </c>
      <c r="D29" s="607" t="str">
        <f>'7- Mapa Final'!J30</f>
        <v>Muy Baja - 1</v>
      </c>
      <c r="E29" s="608" t="str">
        <f>'7- Mapa Final'!K30</f>
        <v>Menor - 2</v>
      </c>
      <c r="F29" s="618" t="str">
        <f>'7- Mapa Final'!M30</f>
        <v>Bajo - 2</v>
      </c>
      <c r="G29" s="459" t="s">
        <v>324</v>
      </c>
      <c r="H29" s="604"/>
      <c r="I29" s="621"/>
      <c r="J29" s="621"/>
      <c r="K29" s="615"/>
      <c r="L29" s="615"/>
      <c r="M29" s="617"/>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c r="ED29" s="26"/>
      <c r="EE29" s="26"/>
      <c r="EF29" s="26"/>
      <c r="EG29" s="26"/>
      <c r="EH29" s="26"/>
      <c r="EI29" s="26"/>
      <c r="EJ29" s="26"/>
      <c r="EK29" s="26"/>
      <c r="EL29" s="26"/>
      <c r="EM29" s="26"/>
      <c r="EN29" s="26"/>
      <c r="EO29" s="26"/>
      <c r="EP29" s="26"/>
      <c r="EQ29" s="26"/>
      <c r="ER29" s="26"/>
      <c r="ES29" s="26"/>
      <c r="ET29" s="26"/>
      <c r="EU29" s="26"/>
      <c r="EV29" s="26"/>
      <c r="EW29" s="26"/>
      <c r="EX29" s="26"/>
      <c r="EY29" s="26"/>
      <c r="EZ29" s="26"/>
      <c r="FA29" s="26"/>
      <c r="FB29" s="26"/>
      <c r="FC29" s="26"/>
      <c r="FD29" s="26"/>
      <c r="FE29" s="26"/>
      <c r="FF29" s="26"/>
      <c r="FG29" s="26"/>
      <c r="FH29" s="26"/>
      <c r="FI29" s="26"/>
      <c r="FJ29" s="26"/>
      <c r="FK29" s="26"/>
      <c r="FL29" s="26"/>
      <c r="FM29" s="26"/>
    </row>
    <row r="30" spans="1:169" s="18" customFormat="1" ht="12.75" customHeight="1">
      <c r="A30" s="595"/>
      <c r="B30" s="596"/>
      <c r="C30" s="596"/>
      <c r="D30" s="598"/>
      <c r="E30" s="600"/>
      <c r="F30" s="603"/>
      <c r="G30" s="460"/>
      <c r="H30" s="604"/>
      <c r="I30" s="605"/>
      <c r="J30" s="605"/>
      <c r="K30" s="616"/>
      <c r="L30" s="616"/>
      <c r="M30" s="602"/>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c r="ED30" s="26"/>
      <c r="EE30" s="26"/>
      <c r="EF30" s="26"/>
      <c r="EG30" s="26"/>
      <c r="EH30" s="26"/>
      <c r="EI30" s="26"/>
      <c r="EJ30" s="26"/>
      <c r="EK30" s="26"/>
      <c r="EL30" s="26"/>
      <c r="EM30" s="26"/>
      <c r="EN30" s="26"/>
      <c r="EO30" s="26"/>
      <c r="EP30" s="26"/>
      <c r="EQ30" s="26"/>
      <c r="ER30" s="26"/>
      <c r="ES30" s="26"/>
      <c r="ET30" s="26"/>
      <c r="EU30" s="26"/>
      <c r="EV30" s="26"/>
      <c r="EW30" s="26"/>
      <c r="EX30" s="26"/>
      <c r="EY30" s="26"/>
      <c r="EZ30" s="26"/>
      <c r="FA30" s="26"/>
      <c r="FB30" s="26"/>
      <c r="FC30" s="26"/>
      <c r="FD30" s="26"/>
      <c r="FE30" s="26"/>
      <c r="FF30" s="26"/>
      <c r="FG30" s="26"/>
      <c r="FH30" s="26"/>
      <c r="FI30" s="26"/>
      <c r="FJ30" s="26"/>
      <c r="FK30" s="26"/>
      <c r="FL30" s="26"/>
      <c r="FM30" s="26"/>
    </row>
    <row r="31" spans="1:169" s="18" customFormat="1" ht="12.75" customHeight="1">
      <c r="A31" s="595"/>
      <c r="B31" s="596"/>
      <c r="C31" s="596"/>
      <c r="D31" s="598"/>
      <c r="E31" s="600"/>
      <c r="F31" s="603"/>
      <c r="G31" s="460"/>
      <c r="H31" s="604"/>
      <c r="I31" s="605"/>
      <c r="J31" s="605"/>
      <c r="K31" s="616"/>
      <c r="L31" s="616"/>
      <c r="M31" s="602"/>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c r="FG31" s="26"/>
      <c r="FH31" s="26"/>
      <c r="FI31" s="26"/>
      <c r="FJ31" s="26"/>
      <c r="FK31" s="26"/>
      <c r="FL31" s="26"/>
      <c r="FM31" s="26"/>
    </row>
    <row r="32" spans="1:169" s="18" customFormat="1" ht="12.75" customHeight="1">
      <c r="A32" s="595"/>
      <c r="B32" s="596"/>
      <c r="C32" s="596"/>
      <c r="D32" s="598"/>
      <c r="E32" s="600"/>
      <c r="F32" s="603"/>
      <c r="G32" s="460"/>
      <c r="H32" s="604"/>
      <c r="I32" s="605"/>
      <c r="J32" s="605"/>
      <c r="K32" s="616"/>
      <c r="L32" s="616"/>
      <c r="M32" s="602"/>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26"/>
      <c r="DX32" s="26"/>
      <c r="DY32" s="26"/>
      <c r="DZ32" s="26"/>
      <c r="EA32" s="26"/>
      <c r="EB32" s="26"/>
      <c r="EC32" s="26"/>
      <c r="ED32" s="26"/>
      <c r="EE32" s="26"/>
      <c r="EF32" s="26"/>
      <c r="EG32" s="26"/>
      <c r="EH32" s="26"/>
      <c r="EI32" s="26"/>
      <c r="EJ32" s="26"/>
      <c r="EK32" s="26"/>
      <c r="EL32" s="26"/>
      <c r="EM32" s="26"/>
      <c r="EN32" s="26"/>
      <c r="EO32" s="26"/>
      <c r="EP32" s="26"/>
      <c r="EQ32" s="26"/>
      <c r="ER32" s="26"/>
      <c r="ES32" s="26"/>
      <c r="ET32" s="26"/>
      <c r="EU32" s="26"/>
      <c r="EV32" s="26"/>
      <c r="EW32" s="26"/>
      <c r="EX32" s="26"/>
      <c r="EY32" s="26"/>
      <c r="EZ32" s="26"/>
      <c r="FA32" s="26"/>
      <c r="FB32" s="26"/>
      <c r="FC32" s="26"/>
      <c r="FD32" s="26"/>
      <c r="FE32" s="26"/>
      <c r="FF32" s="26"/>
      <c r="FG32" s="26"/>
      <c r="FH32" s="26"/>
      <c r="FI32" s="26"/>
      <c r="FJ32" s="26"/>
      <c r="FK32" s="26"/>
      <c r="FL32" s="26"/>
      <c r="FM32" s="26"/>
    </row>
    <row r="33" spans="1:169" s="18" customFormat="1" ht="13.5" customHeight="1">
      <c r="A33" s="595"/>
      <c r="B33" s="596"/>
      <c r="C33" s="596"/>
      <c r="D33" s="598"/>
      <c r="E33" s="600"/>
      <c r="F33" s="603"/>
      <c r="G33" s="460"/>
      <c r="H33" s="604"/>
      <c r="I33" s="605"/>
      <c r="J33" s="605"/>
      <c r="K33" s="616"/>
      <c r="L33" s="616"/>
      <c r="M33" s="602"/>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c r="EJ33" s="26"/>
      <c r="EK33" s="26"/>
      <c r="EL33" s="26"/>
      <c r="EM33" s="26"/>
      <c r="EN33" s="26"/>
      <c r="EO33" s="26"/>
      <c r="EP33" s="26"/>
      <c r="EQ33" s="26"/>
      <c r="ER33" s="26"/>
      <c r="ES33" s="26"/>
      <c r="ET33" s="26"/>
      <c r="EU33" s="26"/>
      <c r="EV33" s="26"/>
      <c r="EW33" s="26"/>
      <c r="EX33" s="26"/>
      <c r="EY33" s="26"/>
      <c r="EZ33" s="26"/>
      <c r="FA33" s="26"/>
      <c r="FB33" s="26"/>
      <c r="FC33" s="26"/>
      <c r="FD33" s="26"/>
      <c r="FE33" s="26"/>
      <c r="FF33" s="26"/>
      <c r="FG33" s="26"/>
      <c r="FH33" s="26"/>
      <c r="FI33" s="26"/>
      <c r="FJ33" s="26"/>
      <c r="FK33" s="26"/>
      <c r="FL33" s="26"/>
      <c r="FM33" s="26"/>
    </row>
    <row r="34" spans="1:169">
      <c r="A34" s="595"/>
      <c r="B34" s="596"/>
      <c r="C34" s="596"/>
      <c r="D34" s="598"/>
      <c r="E34" s="600"/>
      <c r="F34" s="603"/>
      <c r="G34" s="460"/>
      <c r="H34" s="604"/>
      <c r="I34" s="605"/>
      <c r="J34" s="605"/>
      <c r="K34" s="616"/>
      <c r="L34" s="616"/>
      <c r="M34" s="602"/>
      <c r="N34" s="26"/>
      <c r="O34" s="26"/>
    </row>
    <row r="35" spans="1:169">
      <c r="A35" s="595"/>
      <c r="B35" s="596"/>
      <c r="C35" s="596"/>
      <c r="D35" s="598"/>
      <c r="E35" s="600"/>
      <c r="F35" s="603"/>
      <c r="G35" s="460"/>
      <c r="H35" s="604"/>
      <c r="I35" s="605"/>
      <c r="J35" s="605"/>
      <c r="K35" s="616"/>
      <c r="L35" s="616"/>
      <c r="M35" s="602"/>
      <c r="N35" s="26"/>
      <c r="O35" s="26"/>
    </row>
    <row r="36" spans="1:169">
      <c r="A36" s="595"/>
      <c r="B36" s="596"/>
      <c r="C36" s="596"/>
      <c r="D36" s="598"/>
      <c r="E36" s="600"/>
      <c r="F36" s="603"/>
      <c r="G36" s="460"/>
      <c r="H36" s="604"/>
      <c r="I36" s="605"/>
      <c r="J36" s="605"/>
      <c r="K36" s="616"/>
      <c r="L36" s="616"/>
      <c r="M36" s="602"/>
      <c r="N36" s="26"/>
      <c r="O36" s="26"/>
    </row>
    <row r="37" spans="1:169">
      <c r="A37" s="595"/>
      <c r="B37" s="596"/>
      <c r="C37" s="596"/>
      <c r="D37" s="598"/>
      <c r="E37" s="600"/>
      <c r="F37" s="603"/>
      <c r="G37" s="460"/>
      <c r="H37" s="604"/>
      <c r="I37" s="605"/>
      <c r="J37" s="605"/>
      <c r="K37" s="616"/>
      <c r="L37" s="616"/>
      <c r="M37" s="602"/>
      <c r="N37" s="26"/>
      <c r="O37" s="26"/>
    </row>
    <row r="38" spans="1:169" ht="15.75" thickBot="1">
      <c r="A38" s="652"/>
      <c r="B38" s="653"/>
      <c r="C38" s="653"/>
      <c r="D38" s="635"/>
      <c r="E38" s="636"/>
      <c r="F38" s="637"/>
      <c r="G38" s="461"/>
      <c r="H38" s="604"/>
      <c r="I38" s="638"/>
      <c r="J38" s="638"/>
      <c r="K38" s="627"/>
      <c r="L38" s="627"/>
      <c r="M38" s="639"/>
      <c r="N38" s="26"/>
      <c r="O38" s="26"/>
    </row>
    <row r="39" spans="1:169">
      <c r="A39" s="614">
        <f>'7- Mapa Final'!A40</f>
        <v>4</v>
      </c>
      <c r="B39" s="606" t="str">
        <f>'7- Mapa Final'!B40</f>
        <v>Incumplimiento de los objetivos del SG-SST</v>
      </c>
      <c r="C39" s="606" t="str">
        <f>'7- Mapa Final'!C40</f>
        <v>Incumplimiento de las metas propuestas establecidas.</v>
      </c>
      <c r="D39" s="607" t="str">
        <f>'7- Mapa Final'!J40</f>
        <v>Muy Baja - 1</v>
      </c>
      <c r="E39" s="608" t="str">
        <f>'7- Mapa Final'!K40</f>
        <v>Moderado - 3</v>
      </c>
      <c r="F39" s="618" t="str">
        <f>'7- Mapa Final'!M40</f>
        <v>Moderado - 3</v>
      </c>
      <c r="G39" s="459" t="s">
        <v>324</v>
      </c>
      <c r="H39" s="619"/>
      <c r="I39" s="621"/>
      <c r="J39" s="621"/>
      <c r="K39" s="615"/>
      <c r="L39" s="615"/>
      <c r="M39" s="617"/>
      <c r="N39" s="26"/>
      <c r="O39" s="26"/>
    </row>
    <row r="40" spans="1:169">
      <c r="A40" s="595"/>
      <c r="B40" s="596"/>
      <c r="C40" s="596"/>
      <c r="D40" s="598"/>
      <c r="E40" s="600"/>
      <c r="F40" s="603"/>
      <c r="G40" s="460"/>
      <c r="H40" s="604"/>
      <c r="I40" s="605"/>
      <c r="J40" s="605"/>
      <c r="K40" s="616"/>
      <c r="L40" s="616"/>
      <c r="M40" s="602"/>
      <c r="N40" s="26"/>
      <c r="O40" s="26"/>
    </row>
    <row r="41" spans="1:169">
      <c r="A41" s="595"/>
      <c r="B41" s="596"/>
      <c r="C41" s="596"/>
      <c r="D41" s="598"/>
      <c r="E41" s="600"/>
      <c r="F41" s="603"/>
      <c r="G41" s="460"/>
      <c r="H41" s="604"/>
      <c r="I41" s="605"/>
      <c r="J41" s="605"/>
      <c r="K41" s="616"/>
      <c r="L41" s="616"/>
      <c r="M41" s="602"/>
      <c r="N41" s="26"/>
      <c r="O41" s="26"/>
    </row>
    <row r="42" spans="1:169">
      <c r="A42" s="595"/>
      <c r="B42" s="596"/>
      <c r="C42" s="596"/>
      <c r="D42" s="598"/>
      <c r="E42" s="600"/>
      <c r="F42" s="603"/>
      <c r="G42" s="460"/>
      <c r="H42" s="604"/>
      <c r="I42" s="605"/>
      <c r="J42" s="605"/>
      <c r="K42" s="616"/>
      <c r="L42" s="616"/>
      <c r="M42" s="602"/>
      <c r="N42" s="26"/>
      <c r="O42" s="26"/>
    </row>
    <row r="43" spans="1:169">
      <c r="A43" s="595"/>
      <c r="B43" s="596"/>
      <c r="C43" s="596"/>
      <c r="D43" s="598"/>
      <c r="E43" s="600"/>
      <c r="F43" s="603"/>
      <c r="G43" s="460"/>
      <c r="H43" s="604"/>
      <c r="I43" s="605"/>
      <c r="J43" s="605"/>
      <c r="K43" s="616"/>
      <c r="L43" s="616"/>
      <c r="M43" s="602"/>
      <c r="N43" s="26"/>
      <c r="O43" s="26"/>
    </row>
    <row r="44" spans="1:169">
      <c r="A44" s="595"/>
      <c r="B44" s="596"/>
      <c r="C44" s="596"/>
      <c r="D44" s="598"/>
      <c r="E44" s="600"/>
      <c r="F44" s="603"/>
      <c r="G44" s="460"/>
      <c r="H44" s="604"/>
      <c r="I44" s="605"/>
      <c r="J44" s="605"/>
      <c r="K44" s="616"/>
      <c r="L44" s="616"/>
      <c r="M44" s="602"/>
      <c r="N44" s="26"/>
      <c r="O44" s="26"/>
    </row>
    <row r="45" spans="1:169">
      <c r="A45" s="595"/>
      <c r="B45" s="596"/>
      <c r="C45" s="596"/>
      <c r="D45" s="598"/>
      <c r="E45" s="600"/>
      <c r="F45" s="603"/>
      <c r="G45" s="460"/>
      <c r="H45" s="604"/>
      <c r="I45" s="605"/>
      <c r="J45" s="605"/>
      <c r="K45" s="616"/>
      <c r="L45" s="616"/>
      <c r="M45" s="602"/>
      <c r="N45" s="26"/>
      <c r="O45" s="26"/>
    </row>
    <row r="46" spans="1:169">
      <c r="A46" s="595"/>
      <c r="B46" s="596"/>
      <c r="C46" s="596"/>
      <c r="D46" s="598"/>
      <c r="E46" s="600"/>
      <c r="F46" s="603"/>
      <c r="G46" s="460"/>
      <c r="H46" s="604"/>
      <c r="I46" s="605"/>
      <c r="J46" s="605"/>
      <c r="K46" s="616"/>
      <c r="L46" s="616"/>
      <c r="M46" s="602"/>
      <c r="N46" s="26"/>
      <c r="O46" s="26"/>
    </row>
    <row r="47" spans="1:169">
      <c r="A47" s="595"/>
      <c r="B47" s="596"/>
      <c r="C47" s="596"/>
      <c r="D47" s="598"/>
      <c r="E47" s="600"/>
      <c r="F47" s="603"/>
      <c r="G47" s="460"/>
      <c r="H47" s="604"/>
      <c r="I47" s="605"/>
      <c r="J47" s="605"/>
      <c r="K47" s="616"/>
      <c r="L47" s="616"/>
      <c r="M47" s="602"/>
      <c r="N47" s="26"/>
      <c r="O47" s="26"/>
    </row>
    <row r="48" spans="1:169" ht="15.75" thickBot="1">
      <c r="A48" s="652"/>
      <c r="B48" s="653"/>
      <c r="C48" s="653"/>
      <c r="D48" s="635"/>
      <c r="E48" s="636"/>
      <c r="F48" s="637"/>
      <c r="G48" s="461"/>
      <c r="H48" s="654"/>
      <c r="I48" s="638"/>
      <c r="J48" s="638"/>
      <c r="K48" s="627"/>
      <c r="L48" s="627"/>
      <c r="M48" s="639"/>
      <c r="N48" s="26"/>
      <c r="O48" s="26"/>
    </row>
    <row r="49" spans="1:169" s="18" customFormat="1" ht="12.75" customHeight="1">
      <c r="A49" s="646">
        <f>'7- Mapa Final'!A50</f>
        <v>5</v>
      </c>
      <c r="B49" s="647" t="str">
        <f>'7- Mapa Final'!B50</f>
        <v>Recibir dádivas o beneficios a nombre propio o de terceros para  desviar recursos, no presentar o presentar reportes con información no veraz</v>
      </c>
      <c r="C49" s="647" t="str">
        <f>'7- Mapa Final'!C50</f>
        <v xml:space="preserve">Se favorece indebidamente a un servidor judicial a través de la validación del  reporte de accidentes de trabajo ante la Administradora de Riesgos Laborales </v>
      </c>
      <c r="D49" s="648" t="str">
        <f>'7- Mapa Final'!J50</f>
        <v>Muy Baja - 1</v>
      </c>
      <c r="E49" s="649" t="str">
        <f>'7- Mapa Final'!K50</f>
        <v>Menor - 2</v>
      </c>
      <c r="F49" s="650" t="str">
        <f>'7- Mapa Final'!M50</f>
        <v>Bajo - 2</v>
      </c>
      <c r="G49" s="529" t="s">
        <v>324</v>
      </c>
      <c r="H49" s="628"/>
      <c r="I49" s="629"/>
      <c r="J49" s="629"/>
      <c r="K49" s="630"/>
      <c r="L49" s="630"/>
      <c r="M49" s="651"/>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6"/>
      <c r="CV49" s="26"/>
      <c r="CW49" s="26"/>
      <c r="CX49" s="26"/>
      <c r="CY49" s="26"/>
      <c r="CZ49" s="26"/>
      <c r="DA49" s="26"/>
      <c r="DB49" s="26"/>
      <c r="DC49" s="26"/>
      <c r="DD49" s="26"/>
      <c r="DE49" s="26"/>
      <c r="DF49" s="26"/>
      <c r="DG49" s="26"/>
      <c r="DH49" s="26"/>
      <c r="DI49" s="26"/>
      <c r="DJ49" s="26"/>
      <c r="DK49" s="26"/>
      <c r="DL49" s="26"/>
      <c r="DM49" s="26"/>
      <c r="DN49" s="26"/>
      <c r="DO49" s="26"/>
      <c r="DP49" s="26"/>
      <c r="DQ49" s="26"/>
      <c r="DR49" s="26"/>
      <c r="DS49" s="26"/>
      <c r="DT49" s="26"/>
      <c r="DU49" s="26"/>
      <c r="DV49" s="26"/>
      <c r="DW49" s="26"/>
      <c r="DX49" s="26"/>
      <c r="DY49" s="26"/>
      <c r="DZ49" s="26"/>
      <c r="EA49" s="26"/>
      <c r="EB49" s="26"/>
      <c r="EC49" s="26"/>
      <c r="ED49" s="26"/>
      <c r="EE49" s="26"/>
      <c r="EF49" s="26"/>
      <c r="EG49" s="26"/>
      <c r="EH49" s="26"/>
      <c r="EI49" s="26"/>
      <c r="EJ49" s="26"/>
      <c r="EK49" s="26"/>
      <c r="EL49" s="26"/>
      <c r="EM49" s="26"/>
      <c r="EN49" s="26"/>
      <c r="EO49" s="26"/>
      <c r="EP49" s="26"/>
      <c r="EQ49" s="26"/>
      <c r="ER49" s="26"/>
      <c r="ES49" s="26"/>
      <c r="ET49" s="26"/>
      <c r="EU49" s="26"/>
      <c r="EV49" s="26"/>
      <c r="EW49" s="26"/>
      <c r="EX49" s="26"/>
      <c r="EY49" s="26"/>
      <c r="EZ49" s="26"/>
      <c r="FA49" s="26"/>
      <c r="FB49" s="26"/>
      <c r="FC49" s="26"/>
      <c r="FD49" s="26"/>
      <c r="FE49" s="26"/>
      <c r="FF49" s="26"/>
      <c r="FG49" s="26"/>
      <c r="FH49" s="26"/>
      <c r="FI49" s="26"/>
      <c r="FJ49" s="26"/>
      <c r="FK49" s="26"/>
      <c r="FL49" s="26"/>
      <c r="FM49" s="26"/>
    </row>
    <row r="50" spans="1:169" s="18" customFormat="1" ht="12.75" customHeight="1">
      <c r="A50" s="595"/>
      <c r="B50" s="596"/>
      <c r="C50" s="596"/>
      <c r="D50" s="598"/>
      <c r="E50" s="600"/>
      <c r="F50" s="603"/>
      <c r="G50" s="460"/>
      <c r="H50" s="604"/>
      <c r="I50" s="605"/>
      <c r="J50" s="605"/>
      <c r="K50" s="605"/>
      <c r="L50" s="605"/>
      <c r="M50" s="602"/>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c r="CW50" s="26"/>
      <c r="CX50" s="26"/>
      <c r="CY50" s="26"/>
      <c r="CZ50" s="26"/>
      <c r="DA50" s="26"/>
      <c r="DB50" s="26"/>
      <c r="DC50" s="26"/>
      <c r="DD50" s="26"/>
      <c r="DE50" s="26"/>
      <c r="DF50" s="26"/>
      <c r="DG50" s="26"/>
      <c r="DH50" s="26"/>
      <c r="DI50" s="26"/>
      <c r="DJ50" s="26"/>
      <c r="DK50" s="26"/>
      <c r="DL50" s="26"/>
      <c r="DM50" s="26"/>
      <c r="DN50" s="26"/>
      <c r="DO50" s="26"/>
      <c r="DP50" s="26"/>
      <c r="DQ50" s="26"/>
      <c r="DR50" s="26"/>
      <c r="DS50" s="26"/>
      <c r="DT50" s="26"/>
      <c r="DU50" s="26"/>
      <c r="DV50" s="26"/>
      <c r="DW50" s="26"/>
      <c r="DX50" s="26"/>
      <c r="DY50" s="26"/>
      <c r="DZ50" s="26"/>
      <c r="EA50" s="26"/>
      <c r="EB50" s="26"/>
      <c r="EC50" s="26"/>
      <c r="ED50" s="26"/>
      <c r="EE50" s="26"/>
      <c r="EF50" s="26"/>
      <c r="EG50" s="26"/>
      <c r="EH50" s="26"/>
      <c r="EI50" s="26"/>
      <c r="EJ50" s="26"/>
      <c r="EK50" s="26"/>
      <c r="EL50" s="26"/>
      <c r="EM50" s="26"/>
      <c r="EN50" s="26"/>
      <c r="EO50" s="26"/>
      <c r="EP50" s="26"/>
      <c r="EQ50" s="26"/>
      <c r="ER50" s="26"/>
      <c r="ES50" s="26"/>
      <c r="ET50" s="26"/>
      <c r="EU50" s="26"/>
      <c r="EV50" s="26"/>
      <c r="EW50" s="26"/>
      <c r="EX50" s="26"/>
      <c r="EY50" s="26"/>
      <c r="EZ50" s="26"/>
      <c r="FA50" s="26"/>
      <c r="FB50" s="26"/>
      <c r="FC50" s="26"/>
      <c r="FD50" s="26"/>
      <c r="FE50" s="26"/>
      <c r="FF50" s="26"/>
      <c r="FG50" s="26"/>
      <c r="FH50" s="26"/>
      <c r="FI50" s="26"/>
      <c r="FJ50" s="26"/>
      <c r="FK50" s="26"/>
      <c r="FL50" s="26"/>
      <c r="FM50" s="26"/>
    </row>
    <row r="51" spans="1:169" s="18" customFormat="1" ht="12.75" customHeight="1">
      <c r="A51" s="595"/>
      <c r="B51" s="596"/>
      <c r="C51" s="596"/>
      <c r="D51" s="598"/>
      <c r="E51" s="600"/>
      <c r="F51" s="603"/>
      <c r="G51" s="460"/>
      <c r="H51" s="604"/>
      <c r="I51" s="605"/>
      <c r="J51" s="605"/>
      <c r="K51" s="605"/>
      <c r="L51" s="605"/>
      <c r="M51" s="602"/>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26"/>
      <c r="CU51" s="26"/>
      <c r="CV51" s="26"/>
      <c r="CW51" s="26"/>
      <c r="CX51" s="26"/>
      <c r="CY51" s="26"/>
      <c r="CZ51" s="26"/>
      <c r="DA51" s="26"/>
      <c r="DB51" s="26"/>
      <c r="DC51" s="26"/>
      <c r="DD51" s="26"/>
      <c r="DE51" s="26"/>
      <c r="DF51" s="26"/>
      <c r="DG51" s="26"/>
      <c r="DH51" s="26"/>
      <c r="DI51" s="26"/>
      <c r="DJ51" s="26"/>
      <c r="DK51" s="26"/>
      <c r="DL51" s="26"/>
      <c r="DM51" s="26"/>
      <c r="DN51" s="26"/>
      <c r="DO51" s="26"/>
      <c r="DP51" s="26"/>
      <c r="DQ51" s="26"/>
      <c r="DR51" s="26"/>
      <c r="DS51" s="26"/>
      <c r="DT51" s="26"/>
      <c r="DU51" s="26"/>
      <c r="DV51" s="26"/>
      <c r="DW51" s="26"/>
      <c r="DX51" s="26"/>
      <c r="DY51" s="26"/>
      <c r="DZ51" s="26"/>
      <c r="EA51" s="26"/>
      <c r="EB51" s="26"/>
      <c r="EC51" s="26"/>
      <c r="ED51" s="26"/>
      <c r="EE51" s="26"/>
      <c r="EF51" s="26"/>
      <c r="EG51" s="26"/>
      <c r="EH51" s="26"/>
      <c r="EI51" s="26"/>
      <c r="EJ51" s="26"/>
      <c r="EK51" s="26"/>
      <c r="EL51" s="26"/>
      <c r="EM51" s="26"/>
      <c r="EN51" s="26"/>
      <c r="EO51" s="26"/>
      <c r="EP51" s="26"/>
      <c r="EQ51" s="26"/>
      <c r="ER51" s="26"/>
      <c r="ES51" s="26"/>
      <c r="ET51" s="26"/>
      <c r="EU51" s="26"/>
      <c r="EV51" s="26"/>
      <c r="EW51" s="26"/>
      <c r="EX51" s="26"/>
      <c r="EY51" s="26"/>
      <c r="EZ51" s="26"/>
      <c r="FA51" s="26"/>
      <c r="FB51" s="26"/>
      <c r="FC51" s="26"/>
      <c r="FD51" s="26"/>
      <c r="FE51" s="26"/>
      <c r="FF51" s="26"/>
      <c r="FG51" s="26"/>
      <c r="FH51" s="26"/>
      <c r="FI51" s="26"/>
      <c r="FJ51" s="26"/>
      <c r="FK51" s="26"/>
      <c r="FL51" s="26"/>
      <c r="FM51" s="26"/>
    </row>
    <row r="52" spans="1:169" s="18" customFormat="1" ht="12.75" customHeight="1">
      <c r="A52" s="595"/>
      <c r="B52" s="596"/>
      <c r="C52" s="596"/>
      <c r="D52" s="598"/>
      <c r="E52" s="600"/>
      <c r="F52" s="603"/>
      <c r="G52" s="460"/>
      <c r="H52" s="604"/>
      <c r="I52" s="605"/>
      <c r="J52" s="605"/>
      <c r="K52" s="605"/>
      <c r="L52" s="605"/>
      <c r="M52" s="602"/>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6"/>
      <c r="CI52" s="26"/>
      <c r="CJ52" s="26"/>
      <c r="CK52" s="26"/>
      <c r="CL52" s="26"/>
      <c r="CM52" s="26"/>
      <c r="CN52" s="26"/>
      <c r="CO52" s="26"/>
      <c r="CP52" s="26"/>
      <c r="CQ52" s="26"/>
      <c r="CR52" s="26"/>
      <c r="CS52" s="26"/>
      <c r="CT52" s="26"/>
      <c r="CU52" s="26"/>
      <c r="CV52" s="26"/>
      <c r="CW52" s="26"/>
      <c r="CX52" s="26"/>
      <c r="CY52" s="26"/>
      <c r="CZ52" s="26"/>
      <c r="DA52" s="26"/>
      <c r="DB52" s="26"/>
      <c r="DC52" s="26"/>
      <c r="DD52" s="26"/>
      <c r="DE52" s="26"/>
      <c r="DF52" s="26"/>
      <c r="DG52" s="26"/>
      <c r="DH52" s="26"/>
      <c r="DI52" s="26"/>
      <c r="DJ52" s="26"/>
      <c r="DK52" s="26"/>
      <c r="DL52" s="26"/>
      <c r="DM52" s="26"/>
      <c r="DN52" s="26"/>
      <c r="DO52" s="26"/>
      <c r="DP52" s="26"/>
      <c r="DQ52" s="26"/>
      <c r="DR52" s="26"/>
      <c r="DS52" s="26"/>
      <c r="DT52" s="26"/>
      <c r="DU52" s="26"/>
      <c r="DV52" s="26"/>
      <c r="DW52" s="26"/>
      <c r="DX52" s="26"/>
      <c r="DY52" s="26"/>
      <c r="DZ52" s="26"/>
      <c r="EA52" s="26"/>
      <c r="EB52" s="26"/>
      <c r="EC52" s="26"/>
      <c r="ED52" s="26"/>
      <c r="EE52" s="26"/>
      <c r="EF52" s="26"/>
      <c r="EG52" s="26"/>
      <c r="EH52" s="26"/>
      <c r="EI52" s="26"/>
      <c r="EJ52" s="26"/>
      <c r="EK52" s="26"/>
      <c r="EL52" s="26"/>
      <c r="EM52" s="26"/>
      <c r="EN52" s="26"/>
      <c r="EO52" s="26"/>
      <c r="EP52" s="26"/>
      <c r="EQ52" s="26"/>
      <c r="ER52" s="26"/>
      <c r="ES52" s="26"/>
      <c r="ET52" s="26"/>
      <c r="EU52" s="26"/>
      <c r="EV52" s="26"/>
      <c r="EW52" s="26"/>
      <c r="EX52" s="26"/>
      <c r="EY52" s="26"/>
      <c r="EZ52" s="26"/>
      <c r="FA52" s="26"/>
      <c r="FB52" s="26"/>
      <c r="FC52" s="26"/>
      <c r="FD52" s="26"/>
      <c r="FE52" s="26"/>
      <c r="FF52" s="26"/>
      <c r="FG52" s="26"/>
      <c r="FH52" s="26"/>
      <c r="FI52" s="26"/>
      <c r="FJ52" s="26"/>
      <c r="FK52" s="26"/>
      <c r="FL52" s="26"/>
      <c r="FM52" s="26"/>
    </row>
    <row r="53" spans="1:169" s="18" customFormat="1" ht="13.5" customHeight="1">
      <c r="A53" s="595"/>
      <c r="B53" s="596"/>
      <c r="C53" s="596"/>
      <c r="D53" s="598"/>
      <c r="E53" s="600"/>
      <c r="F53" s="603"/>
      <c r="G53" s="460"/>
      <c r="H53" s="604"/>
      <c r="I53" s="605"/>
      <c r="J53" s="605"/>
      <c r="K53" s="605"/>
      <c r="L53" s="605"/>
      <c r="M53" s="602"/>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c r="CG53" s="26"/>
      <c r="CH53" s="26"/>
      <c r="CI53" s="26"/>
      <c r="CJ53" s="26"/>
      <c r="CK53" s="26"/>
      <c r="CL53" s="26"/>
      <c r="CM53" s="26"/>
      <c r="CN53" s="26"/>
      <c r="CO53" s="26"/>
      <c r="CP53" s="26"/>
      <c r="CQ53" s="26"/>
      <c r="CR53" s="26"/>
      <c r="CS53" s="26"/>
      <c r="CT53" s="26"/>
      <c r="CU53" s="26"/>
      <c r="CV53" s="26"/>
      <c r="CW53" s="26"/>
      <c r="CX53" s="26"/>
      <c r="CY53" s="26"/>
      <c r="CZ53" s="26"/>
      <c r="DA53" s="26"/>
      <c r="DB53" s="26"/>
      <c r="DC53" s="26"/>
      <c r="DD53" s="26"/>
      <c r="DE53" s="26"/>
      <c r="DF53" s="26"/>
      <c r="DG53" s="26"/>
      <c r="DH53" s="26"/>
      <c r="DI53" s="26"/>
      <c r="DJ53" s="26"/>
      <c r="DK53" s="26"/>
      <c r="DL53" s="26"/>
      <c r="DM53" s="26"/>
      <c r="DN53" s="26"/>
      <c r="DO53" s="26"/>
      <c r="DP53" s="26"/>
      <c r="DQ53" s="26"/>
      <c r="DR53" s="26"/>
      <c r="DS53" s="26"/>
      <c r="DT53" s="26"/>
      <c r="DU53" s="26"/>
      <c r="DV53" s="26"/>
      <c r="DW53" s="26"/>
      <c r="DX53" s="26"/>
      <c r="DY53" s="26"/>
      <c r="DZ53" s="26"/>
      <c r="EA53" s="26"/>
      <c r="EB53" s="26"/>
      <c r="EC53" s="26"/>
      <c r="ED53" s="26"/>
      <c r="EE53" s="26"/>
      <c r="EF53" s="26"/>
      <c r="EG53" s="26"/>
      <c r="EH53" s="26"/>
      <c r="EI53" s="26"/>
      <c r="EJ53" s="26"/>
      <c r="EK53" s="26"/>
      <c r="EL53" s="26"/>
      <c r="EM53" s="26"/>
      <c r="EN53" s="26"/>
      <c r="EO53" s="26"/>
      <c r="EP53" s="26"/>
      <c r="EQ53" s="26"/>
      <c r="ER53" s="26"/>
      <c r="ES53" s="26"/>
      <c r="ET53" s="26"/>
      <c r="EU53" s="26"/>
      <c r="EV53" s="26"/>
      <c r="EW53" s="26"/>
      <c r="EX53" s="26"/>
      <c r="EY53" s="26"/>
      <c r="EZ53" s="26"/>
      <c r="FA53" s="26"/>
      <c r="FB53" s="26"/>
      <c r="FC53" s="26"/>
      <c r="FD53" s="26"/>
      <c r="FE53" s="26"/>
      <c r="FF53" s="26"/>
      <c r="FG53" s="26"/>
      <c r="FH53" s="26"/>
      <c r="FI53" s="26"/>
      <c r="FJ53" s="26"/>
      <c r="FK53" s="26"/>
      <c r="FL53" s="26"/>
      <c r="FM53" s="26"/>
    </row>
    <row r="54" spans="1:169">
      <c r="A54" s="595"/>
      <c r="B54" s="596"/>
      <c r="C54" s="596"/>
      <c r="D54" s="598"/>
      <c r="E54" s="600"/>
      <c r="F54" s="603"/>
      <c r="G54" s="460"/>
      <c r="H54" s="604"/>
      <c r="I54" s="605"/>
      <c r="J54" s="605"/>
      <c r="K54" s="605"/>
      <c r="L54" s="605"/>
      <c r="M54" s="602"/>
      <c r="N54" s="26"/>
      <c r="O54" s="26"/>
    </row>
    <row r="55" spans="1:169">
      <c r="A55" s="595"/>
      <c r="B55" s="596"/>
      <c r="C55" s="596"/>
      <c r="D55" s="598"/>
      <c r="E55" s="600"/>
      <c r="F55" s="603"/>
      <c r="G55" s="460"/>
      <c r="H55" s="604"/>
      <c r="I55" s="605"/>
      <c r="J55" s="605"/>
      <c r="K55" s="605"/>
      <c r="L55" s="605"/>
      <c r="M55" s="602"/>
      <c r="N55" s="26"/>
      <c r="O55" s="26"/>
    </row>
    <row r="56" spans="1:169">
      <c r="A56" s="595"/>
      <c r="B56" s="596"/>
      <c r="C56" s="596"/>
      <c r="D56" s="598"/>
      <c r="E56" s="600"/>
      <c r="F56" s="603"/>
      <c r="G56" s="460"/>
      <c r="H56" s="604"/>
      <c r="I56" s="605"/>
      <c r="J56" s="605"/>
      <c r="K56" s="605"/>
      <c r="L56" s="605"/>
      <c r="M56" s="602"/>
      <c r="N56" s="26"/>
      <c r="O56" s="26"/>
    </row>
    <row r="57" spans="1:169">
      <c r="A57" s="595"/>
      <c r="B57" s="596"/>
      <c r="C57" s="596"/>
      <c r="D57" s="598"/>
      <c r="E57" s="600"/>
      <c r="F57" s="603"/>
      <c r="G57" s="460"/>
      <c r="H57" s="604"/>
      <c r="I57" s="605"/>
      <c r="J57" s="605"/>
      <c r="K57" s="605"/>
      <c r="L57" s="605"/>
      <c r="M57" s="602"/>
      <c r="N57" s="26"/>
      <c r="O57" s="26"/>
    </row>
    <row r="58" spans="1:169" ht="15.75" thickBot="1">
      <c r="A58" s="595"/>
      <c r="B58" s="596"/>
      <c r="C58" s="596"/>
      <c r="D58" s="598"/>
      <c r="E58" s="600"/>
      <c r="F58" s="603"/>
      <c r="G58" s="460"/>
      <c r="H58" s="604"/>
      <c r="I58" s="605"/>
      <c r="J58" s="605"/>
      <c r="K58" s="605"/>
      <c r="L58" s="605"/>
      <c r="M58" s="602"/>
      <c r="N58" s="26"/>
      <c r="O58" s="26"/>
    </row>
    <row r="59" spans="1:169" s="18" customFormat="1" ht="12.75" customHeight="1">
      <c r="A59" s="614">
        <f>'7- Mapa Final'!A60</f>
        <v>6</v>
      </c>
      <c r="B59" s="606" t="str">
        <f>'7- Mapa Final'!B60</f>
        <v>Ofrecer, prometer y entregar, aceptar o solicitar una ventaja indebida  para influir o direccionar  la formulación de  requisitos habiliantes y/o técnicos  para satisfacer un interés personal, de manera directa, indirecta o interpuesta por otras personas</v>
      </c>
      <c r="C59" s="606" t="str">
        <f>'7- Mapa Final'!C60</f>
        <v>Cuando se direccionan los requisitos habilitanes y/o técnicos para favorecer  indebidamente  a ciertos proponentes</v>
      </c>
      <c r="D59" s="607" t="str">
        <f>'7- Mapa Final'!J60</f>
        <v>Muy Baja - 1</v>
      </c>
      <c r="E59" s="608" t="str">
        <f>'7- Mapa Final'!K60</f>
        <v>Moderado - 3</v>
      </c>
      <c r="F59" s="618" t="str">
        <f>'7- Mapa Final'!M60</f>
        <v>Moderado - 3</v>
      </c>
      <c r="G59" s="459" t="s">
        <v>324</v>
      </c>
      <c r="H59" s="604"/>
      <c r="I59" s="605"/>
      <c r="J59" s="605"/>
      <c r="K59" s="633"/>
      <c r="L59" s="633"/>
      <c r="M59" s="602"/>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26"/>
      <c r="CQ59" s="26"/>
      <c r="CR59" s="26"/>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row>
    <row r="60" spans="1:169" s="18" customFormat="1" ht="12.75" customHeight="1">
      <c r="A60" s="595"/>
      <c r="B60" s="596"/>
      <c r="C60" s="596"/>
      <c r="D60" s="598"/>
      <c r="E60" s="600"/>
      <c r="F60" s="603"/>
      <c r="G60" s="460"/>
      <c r="H60" s="604"/>
      <c r="I60" s="605"/>
      <c r="J60" s="605"/>
      <c r="K60" s="605"/>
      <c r="L60" s="605"/>
      <c r="M60" s="602"/>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c r="CK60" s="26"/>
      <c r="CL60" s="26"/>
      <c r="CM60" s="26"/>
      <c r="CN60" s="26"/>
      <c r="CO60" s="26"/>
      <c r="CP60" s="26"/>
      <c r="CQ60" s="26"/>
      <c r="CR60" s="26"/>
      <c r="CS60" s="26"/>
      <c r="CT60" s="26"/>
      <c r="CU60" s="26"/>
      <c r="CV60" s="26"/>
      <c r="CW60" s="26"/>
      <c r="CX60" s="26"/>
      <c r="CY60" s="26"/>
      <c r="CZ60" s="26"/>
      <c r="DA60" s="26"/>
      <c r="DB60" s="26"/>
      <c r="DC60" s="26"/>
      <c r="DD60" s="26"/>
      <c r="DE60" s="26"/>
      <c r="DF60" s="26"/>
      <c r="DG60" s="26"/>
      <c r="DH60" s="26"/>
      <c r="DI60" s="26"/>
      <c r="DJ60" s="26"/>
      <c r="DK60" s="26"/>
      <c r="DL60" s="26"/>
      <c r="DM60" s="26"/>
      <c r="DN60" s="26"/>
      <c r="DO60" s="26"/>
      <c r="DP60" s="26"/>
      <c r="DQ60" s="26"/>
      <c r="DR60" s="26"/>
      <c r="DS60" s="26"/>
      <c r="DT60" s="26"/>
      <c r="DU60" s="26"/>
      <c r="DV60" s="26"/>
      <c r="DW60" s="26"/>
      <c r="DX60" s="26"/>
      <c r="DY60" s="26"/>
      <c r="DZ60" s="26"/>
      <c r="EA60" s="26"/>
      <c r="EB60" s="26"/>
      <c r="EC60" s="26"/>
      <c r="ED60" s="26"/>
      <c r="EE60" s="26"/>
      <c r="EF60" s="26"/>
      <c r="EG60" s="26"/>
      <c r="EH60" s="26"/>
      <c r="EI60" s="26"/>
      <c r="EJ60" s="26"/>
      <c r="EK60" s="26"/>
      <c r="EL60" s="26"/>
      <c r="EM60" s="26"/>
      <c r="EN60" s="26"/>
      <c r="EO60" s="26"/>
      <c r="EP60" s="26"/>
      <c r="EQ60" s="26"/>
      <c r="ER60" s="26"/>
      <c r="ES60" s="26"/>
      <c r="ET60" s="26"/>
      <c r="EU60" s="26"/>
      <c r="EV60" s="26"/>
      <c r="EW60" s="26"/>
      <c r="EX60" s="26"/>
      <c r="EY60" s="26"/>
      <c r="EZ60" s="26"/>
      <c r="FA60" s="26"/>
      <c r="FB60" s="26"/>
      <c r="FC60" s="26"/>
      <c r="FD60" s="26"/>
      <c r="FE60" s="26"/>
      <c r="FF60" s="26"/>
      <c r="FG60" s="26"/>
      <c r="FH60" s="26"/>
      <c r="FI60" s="26"/>
      <c r="FJ60" s="26"/>
      <c r="FK60" s="26"/>
      <c r="FL60" s="26"/>
      <c r="FM60" s="26"/>
    </row>
    <row r="61" spans="1:169" s="18" customFormat="1" ht="12.75" customHeight="1">
      <c r="A61" s="595"/>
      <c r="B61" s="596"/>
      <c r="C61" s="596"/>
      <c r="D61" s="598"/>
      <c r="E61" s="600"/>
      <c r="F61" s="603"/>
      <c r="G61" s="460"/>
      <c r="H61" s="604"/>
      <c r="I61" s="605"/>
      <c r="J61" s="605"/>
      <c r="K61" s="605"/>
      <c r="L61" s="605"/>
      <c r="M61" s="602"/>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c r="EU61" s="26"/>
      <c r="EV61" s="26"/>
      <c r="EW61" s="26"/>
      <c r="EX61" s="26"/>
      <c r="EY61" s="26"/>
      <c r="EZ61" s="26"/>
      <c r="FA61" s="26"/>
      <c r="FB61" s="26"/>
      <c r="FC61" s="26"/>
      <c r="FD61" s="26"/>
      <c r="FE61" s="26"/>
      <c r="FF61" s="26"/>
      <c r="FG61" s="26"/>
      <c r="FH61" s="26"/>
      <c r="FI61" s="26"/>
      <c r="FJ61" s="26"/>
      <c r="FK61" s="26"/>
      <c r="FL61" s="26"/>
      <c r="FM61" s="26"/>
    </row>
    <row r="62" spans="1:169" s="18" customFormat="1" ht="12.75" customHeight="1">
      <c r="A62" s="595"/>
      <c r="B62" s="596"/>
      <c r="C62" s="596"/>
      <c r="D62" s="598"/>
      <c r="E62" s="600"/>
      <c r="F62" s="603"/>
      <c r="G62" s="460"/>
      <c r="H62" s="604"/>
      <c r="I62" s="605"/>
      <c r="J62" s="605"/>
      <c r="K62" s="605"/>
      <c r="L62" s="605"/>
      <c r="M62" s="602"/>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c r="FJ62" s="26"/>
      <c r="FK62" s="26"/>
      <c r="FL62" s="26"/>
      <c r="FM62" s="26"/>
    </row>
    <row r="63" spans="1:169" s="18" customFormat="1" ht="13.5" customHeight="1">
      <c r="A63" s="595"/>
      <c r="B63" s="596"/>
      <c r="C63" s="596"/>
      <c r="D63" s="598"/>
      <c r="E63" s="600"/>
      <c r="F63" s="603"/>
      <c r="G63" s="460"/>
      <c r="H63" s="604"/>
      <c r="I63" s="605"/>
      <c r="J63" s="605"/>
      <c r="K63" s="605"/>
      <c r="L63" s="605"/>
      <c r="M63" s="602"/>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c r="CG63" s="26"/>
      <c r="CH63" s="26"/>
      <c r="CI63" s="26"/>
      <c r="CJ63" s="26"/>
      <c r="CK63" s="26"/>
      <c r="CL63" s="26"/>
      <c r="CM63" s="26"/>
      <c r="CN63" s="26"/>
      <c r="CO63" s="26"/>
      <c r="CP63" s="26"/>
      <c r="CQ63" s="26"/>
      <c r="CR63" s="26"/>
      <c r="CS63" s="26"/>
      <c r="CT63" s="26"/>
      <c r="CU63" s="26"/>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c r="FF63" s="26"/>
      <c r="FG63" s="26"/>
      <c r="FH63" s="26"/>
      <c r="FI63" s="26"/>
      <c r="FJ63" s="26"/>
      <c r="FK63" s="26"/>
      <c r="FL63" s="26"/>
      <c r="FM63" s="26"/>
    </row>
    <row r="64" spans="1:169">
      <c r="A64" s="595"/>
      <c r="B64" s="596"/>
      <c r="C64" s="596"/>
      <c r="D64" s="598"/>
      <c r="E64" s="600"/>
      <c r="F64" s="603"/>
      <c r="G64" s="460"/>
      <c r="H64" s="604"/>
      <c r="I64" s="605"/>
      <c r="J64" s="605"/>
      <c r="K64" s="605"/>
      <c r="L64" s="605"/>
      <c r="M64" s="602"/>
      <c r="N64" s="26"/>
      <c r="O64" s="26"/>
    </row>
    <row r="65" spans="1:169">
      <c r="A65" s="595"/>
      <c r="B65" s="596"/>
      <c r="C65" s="596"/>
      <c r="D65" s="598"/>
      <c r="E65" s="600"/>
      <c r="F65" s="603"/>
      <c r="G65" s="460"/>
      <c r="H65" s="604"/>
      <c r="I65" s="605"/>
      <c r="J65" s="605"/>
      <c r="K65" s="605"/>
      <c r="L65" s="605"/>
      <c r="M65" s="602"/>
      <c r="N65" s="26"/>
      <c r="O65" s="26"/>
    </row>
    <row r="66" spans="1:169">
      <c r="A66" s="595"/>
      <c r="B66" s="596"/>
      <c r="C66" s="596"/>
      <c r="D66" s="598"/>
      <c r="E66" s="600"/>
      <c r="F66" s="603"/>
      <c r="G66" s="460"/>
      <c r="H66" s="604"/>
      <c r="I66" s="605"/>
      <c r="J66" s="605"/>
      <c r="K66" s="605"/>
      <c r="L66" s="605"/>
      <c r="M66" s="602"/>
      <c r="N66" s="26"/>
      <c r="O66" s="26"/>
    </row>
    <row r="67" spans="1:169">
      <c r="A67" s="595"/>
      <c r="B67" s="596"/>
      <c r="C67" s="596"/>
      <c r="D67" s="598"/>
      <c r="E67" s="600"/>
      <c r="F67" s="603"/>
      <c r="G67" s="460"/>
      <c r="H67" s="604"/>
      <c r="I67" s="605"/>
      <c r="J67" s="605"/>
      <c r="K67" s="605"/>
      <c r="L67" s="605"/>
      <c r="M67" s="602"/>
      <c r="N67" s="26"/>
      <c r="O67" s="26"/>
    </row>
    <row r="68" spans="1:169" ht="15.75" thickBot="1">
      <c r="A68" s="595"/>
      <c r="B68" s="596"/>
      <c r="C68" s="596"/>
      <c r="D68" s="598"/>
      <c r="E68" s="600"/>
      <c r="F68" s="603"/>
      <c r="G68" s="460"/>
      <c r="H68" s="604"/>
      <c r="I68" s="605"/>
      <c r="J68" s="605"/>
      <c r="K68" s="605"/>
      <c r="L68" s="605"/>
      <c r="M68" s="602"/>
      <c r="N68" s="26"/>
      <c r="O68" s="26"/>
    </row>
    <row r="69" spans="1:169" s="18" customFormat="1" ht="12.75" customHeight="1">
      <c r="A69" s="614">
        <f>'7- Mapa Final'!A70</f>
        <v>7</v>
      </c>
      <c r="B69" s="606" t="str">
        <f>'7- Mapa Final'!B70</f>
        <v>Ofrecer, prometer y entregar, aceptar o solicitar una ventaja indebida  para influir o direccionar en la aprobación de accidentes de trabajo ante la Administradora de Riesgos Laborales, para satisfacer un interés personal, de manera directa , indirecta o interpuesta por otras personas</v>
      </c>
      <c r="C69" s="606" t="str">
        <f>'7- Mapa Final'!C70</f>
        <v xml:space="preserve">Cuando se favorece indebidamente a un servidor judicial a través de la validación del  reporte de accidentes de trabajo ante la Administradora de Riesgos Laborales </v>
      </c>
      <c r="D69" s="607" t="str">
        <f>'7- Mapa Final'!J70</f>
        <v>Muy Baja - 1</v>
      </c>
      <c r="E69" s="608" t="str">
        <f>'7- Mapa Final'!K70</f>
        <v>Moderado - 3</v>
      </c>
      <c r="F69" s="618" t="str">
        <f>'7- Mapa Final'!M70</f>
        <v>Moderado - 3</v>
      </c>
      <c r="G69" s="459" t="s">
        <v>324</v>
      </c>
      <c r="H69" s="604"/>
      <c r="I69" s="605"/>
      <c r="J69" s="605"/>
      <c r="K69" s="633"/>
      <c r="L69" s="633"/>
      <c r="M69" s="602"/>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26"/>
      <c r="EG69" s="26"/>
      <c r="EH69" s="26"/>
      <c r="EI69" s="26"/>
      <c r="EJ69" s="26"/>
      <c r="EK69" s="26"/>
      <c r="EL69" s="26"/>
      <c r="EM69" s="26"/>
      <c r="EN69" s="26"/>
      <c r="EO69" s="26"/>
      <c r="EP69" s="26"/>
      <c r="EQ69" s="26"/>
      <c r="ER69" s="26"/>
      <c r="ES69" s="26"/>
      <c r="ET69" s="26"/>
      <c r="EU69" s="26"/>
      <c r="EV69" s="26"/>
      <c r="EW69" s="26"/>
      <c r="EX69" s="26"/>
      <c r="EY69" s="26"/>
      <c r="EZ69" s="26"/>
      <c r="FA69" s="26"/>
      <c r="FB69" s="26"/>
      <c r="FC69" s="26"/>
      <c r="FD69" s="26"/>
      <c r="FE69" s="26"/>
      <c r="FF69" s="26"/>
      <c r="FG69" s="26"/>
      <c r="FH69" s="26"/>
      <c r="FI69" s="26"/>
      <c r="FJ69" s="26"/>
      <c r="FK69" s="26"/>
      <c r="FL69" s="26"/>
      <c r="FM69" s="26"/>
    </row>
    <row r="70" spans="1:169" s="18" customFormat="1" ht="12.75" customHeight="1">
      <c r="A70" s="595"/>
      <c r="B70" s="596"/>
      <c r="C70" s="596"/>
      <c r="D70" s="598"/>
      <c r="E70" s="600"/>
      <c r="F70" s="603"/>
      <c r="G70" s="460"/>
      <c r="H70" s="604"/>
      <c r="I70" s="605"/>
      <c r="J70" s="605"/>
      <c r="K70" s="605"/>
      <c r="L70" s="605"/>
      <c r="M70" s="602"/>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26"/>
      <c r="DI70" s="26"/>
      <c r="DJ70" s="26"/>
      <c r="DK70" s="26"/>
      <c r="DL70" s="26"/>
      <c r="DM70" s="26"/>
      <c r="DN70" s="26"/>
      <c r="DO70" s="26"/>
      <c r="DP70" s="26"/>
      <c r="DQ70" s="26"/>
      <c r="DR70" s="26"/>
      <c r="DS70" s="26"/>
      <c r="DT70" s="26"/>
      <c r="DU70" s="26"/>
      <c r="DV70" s="26"/>
      <c r="DW70" s="26"/>
      <c r="DX70" s="26"/>
      <c r="DY70" s="26"/>
      <c r="DZ70" s="26"/>
      <c r="EA70" s="26"/>
      <c r="EB70" s="26"/>
      <c r="EC70" s="26"/>
      <c r="ED70" s="26"/>
      <c r="EE70" s="26"/>
      <c r="EF70" s="26"/>
      <c r="EG70" s="26"/>
      <c r="EH70" s="26"/>
      <c r="EI70" s="26"/>
      <c r="EJ70" s="26"/>
      <c r="EK70" s="26"/>
      <c r="EL70" s="26"/>
      <c r="EM70" s="26"/>
      <c r="EN70" s="26"/>
      <c r="EO70" s="26"/>
      <c r="EP70" s="26"/>
      <c r="EQ70" s="26"/>
      <c r="ER70" s="26"/>
      <c r="ES70" s="26"/>
      <c r="ET70" s="26"/>
      <c r="EU70" s="26"/>
      <c r="EV70" s="26"/>
      <c r="EW70" s="26"/>
      <c r="EX70" s="26"/>
      <c r="EY70" s="26"/>
      <c r="EZ70" s="26"/>
      <c r="FA70" s="26"/>
      <c r="FB70" s="26"/>
      <c r="FC70" s="26"/>
      <c r="FD70" s="26"/>
      <c r="FE70" s="26"/>
      <c r="FF70" s="26"/>
      <c r="FG70" s="26"/>
      <c r="FH70" s="26"/>
      <c r="FI70" s="26"/>
      <c r="FJ70" s="26"/>
      <c r="FK70" s="26"/>
      <c r="FL70" s="26"/>
      <c r="FM70" s="26"/>
    </row>
    <row r="71" spans="1:169" s="18" customFormat="1" ht="12.75" customHeight="1">
      <c r="A71" s="595"/>
      <c r="B71" s="596"/>
      <c r="C71" s="596"/>
      <c r="D71" s="598"/>
      <c r="E71" s="600"/>
      <c r="F71" s="603"/>
      <c r="G71" s="460"/>
      <c r="H71" s="604"/>
      <c r="I71" s="605"/>
      <c r="J71" s="605"/>
      <c r="K71" s="605"/>
      <c r="L71" s="605"/>
      <c r="M71" s="602"/>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6"/>
      <c r="CX71" s="26"/>
      <c r="CY71" s="26"/>
      <c r="CZ71" s="26"/>
      <c r="DA71" s="26"/>
      <c r="DB71" s="26"/>
      <c r="DC71" s="26"/>
      <c r="DD71" s="26"/>
      <c r="DE71" s="26"/>
      <c r="DF71" s="26"/>
      <c r="DG71" s="26"/>
      <c r="DH71" s="26"/>
      <c r="DI71" s="26"/>
      <c r="DJ71" s="26"/>
      <c r="DK71" s="26"/>
      <c r="DL71" s="26"/>
      <c r="DM71" s="26"/>
      <c r="DN71" s="26"/>
      <c r="DO71" s="26"/>
      <c r="DP71" s="26"/>
      <c r="DQ71" s="26"/>
      <c r="DR71" s="26"/>
      <c r="DS71" s="26"/>
      <c r="DT71" s="26"/>
      <c r="DU71" s="26"/>
      <c r="DV71" s="26"/>
      <c r="DW71" s="26"/>
      <c r="DX71" s="26"/>
      <c r="DY71" s="26"/>
      <c r="DZ71" s="26"/>
      <c r="EA71" s="26"/>
      <c r="EB71" s="26"/>
      <c r="EC71" s="26"/>
      <c r="ED71" s="26"/>
      <c r="EE71" s="26"/>
      <c r="EF71" s="26"/>
      <c r="EG71" s="26"/>
      <c r="EH71" s="26"/>
      <c r="EI71" s="26"/>
      <c r="EJ71" s="26"/>
      <c r="EK71" s="26"/>
      <c r="EL71" s="26"/>
      <c r="EM71" s="26"/>
      <c r="EN71" s="26"/>
      <c r="EO71" s="26"/>
      <c r="EP71" s="26"/>
      <c r="EQ71" s="26"/>
      <c r="ER71" s="26"/>
      <c r="ES71" s="26"/>
      <c r="ET71" s="26"/>
      <c r="EU71" s="26"/>
      <c r="EV71" s="26"/>
      <c r="EW71" s="26"/>
      <c r="EX71" s="26"/>
      <c r="EY71" s="26"/>
      <c r="EZ71" s="26"/>
      <c r="FA71" s="26"/>
      <c r="FB71" s="26"/>
      <c r="FC71" s="26"/>
      <c r="FD71" s="26"/>
      <c r="FE71" s="26"/>
      <c r="FF71" s="26"/>
      <c r="FG71" s="26"/>
      <c r="FH71" s="26"/>
      <c r="FI71" s="26"/>
      <c r="FJ71" s="26"/>
      <c r="FK71" s="26"/>
      <c r="FL71" s="26"/>
      <c r="FM71" s="26"/>
    </row>
    <row r="72" spans="1:169" s="18" customFormat="1" ht="12.75" customHeight="1">
      <c r="A72" s="595"/>
      <c r="B72" s="596"/>
      <c r="C72" s="596"/>
      <c r="D72" s="598"/>
      <c r="E72" s="600"/>
      <c r="F72" s="603"/>
      <c r="G72" s="460"/>
      <c r="H72" s="604"/>
      <c r="I72" s="605"/>
      <c r="J72" s="605"/>
      <c r="K72" s="605"/>
      <c r="L72" s="605"/>
      <c r="M72" s="602"/>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c r="CE72" s="26"/>
      <c r="CF72" s="26"/>
      <c r="CG72" s="26"/>
      <c r="CH72" s="26"/>
      <c r="CI72" s="26"/>
      <c r="CJ72" s="26"/>
      <c r="CK72" s="26"/>
      <c r="CL72" s="26"/>
      <c r="CM72" s="26"/>
      <c r="CN72" s="26"/>
      <c r="CO72" s="26"/>
      <c r="CP72" s="26"/>
      <c r="CQ72" s="26"/>
      <c r="CR72" s="26"/>
      <c r="CS72" s="26"/>
      <c r="CT72" s="26"/>
      <c r="CU72" s="26"/>
      <c r="CV72" s="26"/>
      <c r="CW72" s="26"/>
      <c r="CX72" s="26"/>
      <c r="CY72" s="26"/>
      <c r="CZ72" s="26"/>
      <c r="DA72" s="26"/>
      <c r="DB72" s="26"/>
      <c r="DC72" s="26"/>
      <c r="DD72" s="26"/>
      <c r="DE72" s="26"/>
      <c r="DF72" s="26"/>
      <c r="DG72" s="26"/>
      <c r="DH72" s="26"/>
      <c r="DI72" s="26"/>
      <c r="DJ72" s="26"/>
      <c r="DK72" s="26"/>
      <c r="DL72" s="26"/>
      <c r="DM72" s="26"/>
      <c r="DN72" s="26"/>
      <c r="DO72" s="26"/>
      <c r="DP72" s="26"/>
      <c r="DQ72" s="26"/>
      <c r="DR72" s="26"/>
      <c r="DS72" s="26"/>
      <c r="DT72" s="26"/>
      <c r="DU72" s="26"/>
      <c r="DV72" s="26"/>
      <c r="DW72" s="26"/>
      <c r="DX72" s="26"/>
      <c r="DY72" s="26"/>
      <c r="DZ72" s="26"/>
      <c r="EA72" s="26"/>
      <c r="EB72" s="26"/>
      <c r="EC72" s="26"/>
      <c r="ED72" s="26"/>
      <c r="EE72" s="26"/>
      <c r="EF72" s="26"/>
      <c r="EG72" s="26"/>
      <c r="EH72" s="26"/>
      <c r="EI72" s="26"/>
      <c r="EJ72" s="26"/>
      <c r="EK72" s="26"/>
      <c r="EL72" s="26"/>
      <c r="EM72" s="26"/>
      <c r="EN72" s="26"/>
      <c r="EO72" s="26"/>
      <c r="EP72" s="26"/>
      <c r="EQ72" s="26"/>
      <c r="ER72" s="26"/>
      <c r="ES72" s="26"/>
      <c r="ET72" s="26"/>
      <c r="EU72" s="26"/>
      <c r="EV72" s="26"/>
      <c r="EW72" s="26"/>
      <c r="EX72" s="26"/>
      <c r="EY72" s="26"/>
      <c r="EZ72" s="26"/>
      <c r="FA72" s="26"/>
      <c r="FB72" s="26"/>
      <c r="FC72" s="26"/>
      <c r="FD72" s="26"/>
      <c r="FE72" s="26"/>
      <c r="FF72" s="26"/>
      <c r="FG72" s="26"/>
      <c r="FH72" s="26"/>
      <c r="FI72" s="26"/>
      <c r="FJ72" s="26"/>
      <c r="FK72" s="26"/>
      <c r="FL72" s="26"/>
      <c r="FM72" s="26"/>
    </row>
    <row r="73" spans="1:169" s="18" customFormat="1" ht="13.5" customHeight="1">
      <c r="A73" s="595"/>
      <c r="B73" s="596"/>
      <c r="C73" s="596"/>
      <c r="D73" s="598"/>
      <c r="E73" s="600"/>
      <c r="F73" s="603"/>
      <c r="G73" s="460"/>
      <c r="H73" s="604"/>
      <c r="I73" s="605"/>
      <c r="J73" s="605"/>
      <c r="K73" s="605"/>
      <c r="L73" s="605"/>
      <c r="M73" s="602"/>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c r="CT73" s="26"/>
      <c r="CU73" s="26"/>
      <c r="CV73" s="26"/>
      <c r="CW73" s="26"/>
      <c r="CX73" s="26"/>
      <c r="CY73" s="26"/>
      <c r="CZ73" s="26"/>
      <c r="DA73" s="26"/>
      <c r="DB73" s="26"/>
      <c r="DC73" s="26"/>
      <c r="DD73" s="26"/>
      <c r="DE73" s="26"/>
      <c r="DF73" s="26"/>
      <c r="DG73" s="26"/>
      <c r="DH73" s="26"/>
      <c r="DI73" s="26"/>
      <c r="DJ73" s="26"/>
      <c r="DK73" s="26"/>
      <c r="DL73" s="26"/>
      <c r="DM73" s="26"/>
      <c r="DN73" s="26"/>
      <c r="DO73" s="26"/>
      <c r="DP73" s="26"/>
      <c r="DQ73" s="26"/>
      <c r="DR73" s="26"/>
      <c r="DS73" s="26"/>
      <c r="DT73" s="26"/>
      <c r="DU73" s="26"/>
      <c r="DV73" s="26"/>
      <c r="DW73" s="26"/>
      <c r="DX73" s="26"/>
      <c r="DY73" s="26"/>
      <c r="DZ73" s="26"/>
      <c r="EA73" s="26"/>
      <c r="EB73" s="26"/>
      <c r="EC73" s="26"/>
      <c r="ED73" s="26"/>
      <c r="EE73" s="26"/>
      <c r="EF73" s="26"/>
      <c r="EG73" s="26"/>
      <c r="EH73" s="26"/>
      <c r="EI73" s="26"/>
      <c r="EJ73" s="26"/>
      <c r="EK73" s="26"/>
      <c r="EL73" s="26"/>
      <c r="EM73" s="26"/>
      <c r="EN73" s="26"/>
      <c r="EO73" s="26"/>
      <c r="EP73" s="26"/>
      <c r="EQ73" s="26"/>
      <c r="ER73" s="26"/>
      <c r="ES73" s="26"/>
      <c r="ET73" s="26"/>
      <c r="EU73" s="26"/>
      <c r="EV73" s="26"/>
      <c r="EW73" s="26"/>
      <c r="EX73" s="26"/>
      <c r="EY73" s="26"/>
      <c r="EZ73" s="26"/>
      <c r="FA73" s="26"/>
      <c r="FB73" s="26"/>
      <c r="FC73" s="26"/>
      <c r="FD73" s="26"/>
      <c r="FE73" s="26"/>
      <c r="FF73" s="26"/>
      <c r="FG73" s="26"/>
      <c r="FH73" s="26"/>
      <c r="FI73" s="26"/>
      <c r="FJ73" s="26"/>
      <c r="FK73" s="26"/>
      <c r="FL73" s="26"/>
      <c r="FM73" s="26"/>
    </row>
    <row r="74" spans="1:169">
      <c r="A74" s="595"/>
      <c r="B74" s="596"/>
      <c r="C74" s="596"/>
      <c r="D74" s="598"/>
      <c r="E74" s="600"/>
      <c r="F74" s="603"/>
      <c r="G74" s="460"/>
      <c r="H74" s="604"/>
      <c r="I74" s="605"/>
      <c r="J74" s="605"/>
      <c r="K74" s="605"/>
      <c r="L74" s="605"/>
      <c r="M74" s="602"/>
      <c r="N74" s="26"/>
      <c r="O74" s="26"/>
    </row>
    <row r="75" spans="1:169">
      <c r="A75" s="595"/>
      <c r="B75" s="596"/>
      <c r="C75" s="596"/>
      <c r="D75" s="598"/>
      <c r="E75" s="600"/>
      <c r="F75" s="603"/>
      <c r="G75" s="460"/>
      <c r="H75" s="604"/>
      <c r="I75" s="605"/>
      <c r="J75" s="605"/>
      <c r="K75" s="605"/>
      <c r="L75" s="605"/>
      <c r="M75" s="602"/>
      <c r="N75" s="26"/>
      <c r="O75" s="26"/>
    </row>
    <row r="76" spans="1:169">
      <c r="A76" s="595"/>
      <c r="B76" s="596"/>
      <c r="C76" s="596"/>
      <c r="D76" s="598"/>
      <c r="E76" s="600"/>
      <c r="F76" s="603"/>
      <c r="G76" s="460"/>
      <c r="H76" s="604"/>
      <c r="I76" s="605"/>
      <c r="J76" s="605"/>
      <c r="K76" s="605"/>
      <c r="L76" s="605"/>
      <c r="M76" s="602"/>
      <c r="N76" s="26"/>
      <c r="O76" s="26"/>
    </row>
    <row r="77" spans="1:169">
      <c r="A77" s="595"/>
      <c r="B77" s="596"/>
      <c r="C77" s="596"/>
      <c r="D77" s="598"/>
      <c r="E77" s="600"/>
      <c r="F77" s="603"/>
      <c r="G77" s="460"/>
      <c r="H77" s="604"/>
      <c r="I77" s="605"/>
      <c r="J77" s="605"/>
      <c r="K77" s="605"/>
      <c r="L77" s="605"/>
      <c r="M77" s="602"/>
      <c r="N77" s="26"/>
      <c r="O77" s="26"/>
    </row>
    <row r="78" spans="1:169">
      <c r="A78" s="595"/>
      <c r="B78" s="596"/>
      <c r="C78" s="596"/>
      <c r="D78" s="598"/>
      <c r="E78" s="600"/>
      <c r="F78" s="603"/>
      <c r="G78" s="460"/>
      <c r="H78" s="604"/>
      <c r="I78" s="605"/>
      <c r="J78" s="605"/>
      <c r="K78" s="605"/>
      <c r="L78" s="605"/>
      <c r="M78" s="602"/>
      <c r="N78" s="26"/>
      <c r="O78" s="26"/>
    </row>
  </sheetData>
  <mergeCells count="107">
    <mergeCell ref="K39:K48"/>
    <mergeCell ref="L39:L48"/>
    <mergeCell ref="M39:M48"/>
    <mergeCell ref="F39:F48"/>
    <mergeCell ref="G39:G48"/>
    <mergeCell ref="H39:H48"/>
    <mergeCell ref="I39:I48"/>
    <mergeCell ref="J39:J48"/>
    <mergeCell ref="A39:A48"/>
    <mergeCell ref="B39:B48"/>
    <mergeCell ref="C39:C48"/>
    <mergeCell ref="D39:D48"/>
    <mergeCell ref="E39:E48"/>
    <mergeCell ref="L69:L78"/>
    <mergeCell ref="M59:M68"/>
    <mergeCell ref="G59:G68"/>
    <mergeCell ref="H59:H68"/>
    <mergeCell ref="I59:I68"/>
    <mergeCell ref="J59:J68"/>
    <mergeCell ref="K59:K68"/>
    <mergeCell ref="L59:L68"/>
    <mergeCell ref="M69:M78"/>
    <mergeCell ref="H19:H28"/>
    <mergeCell ref="I19:I28"/>
    <mergeCell ref="A29:A38"/>
    <mergeCell ref="B29:B38"/>
    <mergeCell ref="C29:C38"/>
    <mergeCell ref="F59:F68"/>
    <mergeCell ref="J19:J28"/>
    <mergeCell ref="K19:K28"/>
    <mergeCell ref="A69:A78"/>
    <mergeCell ref="B69:B78"/>
    <mergeCell ref="C69:C78"/>
    <mergeCell ref="D69:D78"/>
    <mergeCell ref="E69:E78"/>
    <mergeCell ref="F69:F78"/>
    <mergeCell ref="G69:G78"/>
    <mergeCell ref="H69:H78"/>
    <mergeCell ref="I69:I78"/>
    <mergeCell ref="J69:J78"/>
    <mergeCell ref="K69:K78"/>
    <mergeCell ref="A59:A68"/>
    <mergeCell ref="B59:B68"/>
    <mergeCell ref="C59:C68"/>
    <mergeCell ref="D59:D68"/>
    <mergeCell ref="E59:E68"/>
    <mergeCell ref="A49:A58"/>
    <mergeCell ref="B49:B58"/>
    <mergeCell ref="C49:C58"/>
    <mergeCell ref="D49:D58"/>
    <mergeCell ref="E49:E58"/>
    <mergeCell ref="F49:F58"/>
    <mergeCell ref="M49:M58"/>
    <mergeCell ref="G49:G58"/>
    <mergeCell ref="H49:H58"/>
    <mergeCell ref="I49:I58"/>
    <mergeCell ref="J49:J58"/>
    <mergeCell ref="K49:K58"/>
    <mergeCell ref="L49:L58"/>
    <mergeCell ref="C1:K2"/>
    <mergeCell ref="L1:M2"/>
    <mergeCell ref="H9:H18"/>
    <mergeCell ref="I9:I18"/>
    <mergeCell ref="J9:J18"/>
    <mergeCell ref="K9:K18"/>
    <mergeCell ref="L9:L18"/>
    <mergeCell ref="M9:M18"/>
    <mergeCell ref="A8:G8"/>
    <mergeCell ref="A9:A18"/>
    <mergeCell ref="B9:B18"/>
    <mergeCell ref="C9:C18"/>
    <mergeCell ref="D9:D18"/>
    <mergeCell ref="E9:E18"/>
    <mergeCell ref="A6:C6"/>
    <mergeCell ref="D6:F6"/>
    <mergeCell ref="G6:G7"/>
    <mergeCell ref="H6:H7"/>
    <mergeCell ref="I6:J6"/>
    <mergeCell ref="A3:B3"/>
    <mergeCell ref="C3:M3"/>
    <mergeCell ref="A4:B4"/>
    <mergeCell ref="F9:F18"/>
    <mergeCell ref="G9:G18"/>
    <mergeCell ref="C4:M4"/>
    <mergeCell ref="A5:B5"/>
    <mergeCell ref="C5:M5"/>
    <mergeCell ref="D29:D38"/>
    <mergeCell ref="E29:E38"/>
    <mergeCell ref="F29:F38"/>
    <mergeCell ref="G29:G38"/>
    <mergeCell ref="H29:H38"/>
    <mergeCell ref="I29:I38"/>
    <mergeCell ref="J29:J38"/>
    <mergeCell ref="K29:K38"/>
    <mergeCell ref="L29:L38"/>
    <mergeCell ref="M29:M38"/>
    <mergeCell ref="K6:L6"/>
    <mergeCell ref="M6:M7"/>
    <mergeCell ref="A19:A28"/>
    <mergeCell ref="B19:B28"/>
    <mergeCell ref="C19:C28"/>
    <mergeCell ref="D19:D28"/>
    <mergeCell ref="E19:E28"/>
    <mergeCell ref="F19:F28"/>
    <mergeCell ref="G19:G28"/>
    <mergeCell ref="M19:M28"/>
    <mergeCell ref="L19:L28"/>
  </mergeCells>
  <conditionalFormatting sqref="A6:B6">
    <cfRule type="containsText" dxfId="61" priority="414" operator="containsText" text="6- Moderado">
      <formula>NOT(ISERROR(SEARCH("6- Moderado",A6)))</formula>
    </cfRule>
    <cfRule type="containsText" dxfId="60" priority="418" operator="containsText" text="1- Bajo">
      <formula>NOT(ISERROR(SEARCH("1- Bajo",A6)))</formula>
    </cfRule>
    <cfRule type="containsText" dxfId="59" priority="415" operator="containsText" text="4- Moderado">
      <formula>NOT(ISERROR(SEARCH("4- Moderado",A6)))</formula>
    </cfRule>
    <cfRule type="containsText" dxfId="58" priority="413" operator="containsText" text="3- Moderado">
      <formula>NOT(ISERROR(SEARCH("3- Moderado",A6)))</formula>
    </cfRule>
    <cfRule type="containsText" dxfId="57" priority="416" operator="containsText" text="3- Bajo">
      <formula>NOT(ISERROR(SEARCH("3- Bajo",A6)))</formula>
    </cfRule>
    <cfRule type="containsText" dxfId="56" priority="417" operator="containsText" text="4- Bajo">
      <formula>NOT(ISERROR(SEARCH("4- Bajo",A6)))</formula>
    </cfRule>
  </conditionalFormatting>
  <conditionalFormatting sqref="A9:E9">
    <cfRule type="containsText" dxfId="55" priority="411" operator="containsText" text="4- Bajo">
      <formula>NOT(ISERROR(SEARCH("4- Bajo",A9)))</formula>
    </cfRule>
    <cfRule type="containsText" dxfId="54" priority="412" operator="containsText" text="1- Bajo">
      <formula>NOT(ISERROR(SEARCH("1- Bajo",A9)))</formula>
    </cfRule>
    <cfRule type="containsText" dxfId="53" priority="410" operator="containsText" text="3- Bajo">
      <formula>NOT(ISERROR(SEARCH("3- Bajo",A9)))</formula>
    </cfRule>
    <cfRule type="containsText" dxfId="52" priority="409" operator="containsText" text="4- Moderado">
      <formula>NOT(ISERROR(SEARCH("4- Moderado",A9)))</formula>
    </cfRule>
    <cfRule type="containsText" dxfId="51" priority="408" operator="containsText" text="6- Moderado">
      <formula>NOT(ISERROR(SEARCH("6- Moderado",A9)))</formula>
    </cfRule>
    <cfRule type="containsText" dxfId="50" priority="407" operator="containsText" text="3- Moderado">
      <formula>NOT(ISERROR(SEARCH("3- Moderado",A9)))</formula>
    </cfRule>
  </conditionalFormatting>
  <conditionalFormatting sqref="A19:E19">
    <cfRule type="containsText" dxfId="49" priority="183" operator="containsText" text="3- Moderado">
      <formula>NOT(ISERROR(SEARCH("3- Moderado",A19)))</formula>
    </cfRule>
    <cfRule type="containsText" dxfId="48" priority="188" operator="containsText" text="1- Bajo">
      <formula>NOT(ISERROR(SEARCH("1- Bajo",A19)))</formula>
    </cfRule>
    <cfRule type="containsText" dxfId="47" priority="187" operator="containsText" text="4- Bajo">
      <formula>NOT(ISERROR(SEARCH("4- Bajo",A19)))</formula>
    </cfRule>
    <cfRule type="containsText" dxfId="46" priority="186" operator="containsText" text="3- Bajo">
      <formula>NOT(ISERROR(SEARCH("3- Bajo",A19)))</formula>
    </cfRule>
    <cfRule type="containsText" dxfId="45" priority="185" operator="containsText" text="4- Moderado">
      <formula>NOT(ISERROR(SEARCH("4- Moderado",A19)))</formula>
    </cfRule>
    <cfRule type="containsText" dxfId="44" priority="184" operator="containsText" text="6- Moderado">
      <formula>NOT(ISERROR(SEARCH("6- Moderado",A19)))</formula>
    </cfRule>
  </conditionalFormatting>
  <conditionalFormatting sqref="A29:E29 A39:E39">
    <cfRule type="containsText" dxfId="43" priority="4" operator="containsText" text="3- Bajo">
      <formula>NOT(ISERROR(SEARCH("3- Bajo",A29)))</formula>
    </cfRule>
    <cfRule type="containsText" dxfId="42" priority="5" operator="containsText" text="4- Bajo">
      <formula>NOT(ISERROR(SEARCH("4- Bajo",A29)))</formula>
    </cfRule>
    <cfRule type="containsText" dxfId="41" priority="6" operator="containsText" text="1- Bajo">
      <formula>NOT(ISERROR(SEARCH("1- Bajo",A29)))</formula>
    </cfRule>
    <cfRule type="containsText" dxfId="40" priority="1" operator="containsText" text="3- Moderado">
      <formula>NOT(ISERROR(SEARCH("3- Moderado",A29)))</formula>
    </cfRule>
    <cfRule type="containsText" dxfId="39" priority="2" operator="containsText" text="6- Moderado">
      <formula>NOT(ISERROR(SEARCH("6- Moderado",A29)))</formula>
    </cfRule>
    <cfRule type="containsText" dxfId="38" priority="3" operator="containsText" text="4- Moderado">
      <formula>NOT(ISERROR(SEARCH("4- Moderado",A29)))</formula>
    </cfRule>
  </conditionalFormatting>
  <conditionalFormatting sqref="A49:E49">
    <cfRule type="containsText" dxfId="37" priority="162" operator="containsText" text="3- Moderado">
      <formula>NOT(ISERROR(SEARCH("3- Moderado",A49)))</formula>
    </cfRule>
    <cfRule type="containsText" dxfId="36" priority="163" operator="containsText" text="6- Moderado">
      <formula>NOT(ISERROR(SEARCH("6- Moderado",A49)))</formula>
    </cfRule>
    <cfRule type="containsText" dxfId="35" priority="164" operator="containsText" text="4- Moderado">
      <formula>NOT(ISERROR(SEARCH("4- Moderado",A49)))</formula>
    </cfRule>
    <cfRule type="containsText" dxfId="34" priority="165" operator="containsText" text="3- Bajo">
      <formula>NOT(ISERROR(SEARCH("3- Bajo",A49)))</formula>
    </cfRule>
    <cfRule type="containsText" dxfId="33" priority="167" operator="containsText" text="1- Bajo">
      <formula>NOT(ISERROR(SEARCH("1- Bajo",A49)))</formula>
    </cfRule>
    <cfRule type="containsText" dxfId="32" priority="166" operator="containsText" text="4- Bajo">
      <formula>NOT(ISERROR(SEARCH("4- Bajo",A49)))</formula>
    </cfRule>
  </conditionalFormatting>
  <conditionalFormatting sqref="A59:E59">
    <cfRule type="containsText" dxfId="31" priority="120" operator="containsText" text="3- Moderado">
      <formula>NOT(ISERROR(SEARCH("3- Moderado",A59)))</formula>
    </cfRule>
    <cfRule type="containsText" dxfId="30" priority="121" operator="containsText" text="6- Moderado">
      <formula>NOT(ISERROR(SEARCH("6- Moderado",A59)))</formula>
    </cfRule>
    <cfRule type="containsText" dxfId="29" priority="122" operator="containsText" text="4- Moderado">
      <formula>NOT(ISERROR(SEARCH("4- Moderado",A59)))</formula>
    </cfRule>
    <cfRule type="containsText" dxfId="28" priority="124" operator="containsText" text="4- Bajo">
      <formula>NOT(ISERROR(SEARCH("4- Bajo",A59)))</formula>
    </cfRule>
    <cfRule type="containsText" dxfId="27" priority="125" operator="containsText" text="1- Bajo">
      <formula>NOT(ISERROR(SEARCH("1- Bajo",A59)))</formula>
    </cfRule>
    <cfRule type="containsText" dxfId="26" priority="123" operator="containsText" text="3- Bajo">
      <formula>NOT(ISERROR(SEARCH("3- Bajo",A59)))</formula>
    </cfRule>
  </conditionalFormatting>
  <conditionalFormatting sqref="A69:E69">
    <cfRule type="containsText" dxfId="25" priority="102" operator="containsText" text="3- Bajo">
      <formula>NOT(ISERROR(SEARCH("3- Bajo",A69)))</formula>
    </cfRule>
    <cfRule type="containsText" dxfId="24" priority="103" operator="containsText" text="4- Bajo">
      <formula>NOT(ISERROR(SEARCH("4- Bajo",A69)))</formula>
    </cfRule>
    <cfRule type="containsText" dxfId="23" priority="99" operator="containsText" text="3- Moderado">
      <formula>NOT(ISERROR(SEARCH("3- Moderado",A69)))</formula>
    </cfRule>
    <cfRule type="containsText" dxfId="22" priority="104" operator="containsText" text="1- Bajo">
      <formula>NOT(ISERROR(SEARCH("1- Bajo",A69)))</formula>
    </cfRule>
    <cfRule type="containsText" dxfId="21" priority="100" operator="containsText" text="6- Moderado">
      <formula>NOT(ISERROR(SEARCH("6- Moderado",A69)))</formula>
    </cfRule>
    <cfRule type="containsText" dxfId="20" priority="101" operator="containsText" text="4- Moderado">
      <formula>NOT(ISERROR(SEARCH("4- Moderado",A69)))</formula>
    </cfRule>
  </conditionalFormatting>
  <conditionalFormatting sqref="C7:F7">
    <cfRule type="containsText" dxfId="19" priority="380" operator="containsText" text="6- Moderado">
      <formula>NOT(ISERROR(SEARCH("6- Moderado",C7)))</formula>
    </cfRule>
    <cfRule type="containsText" dxfId="18" priority="382" operator="containsText" text="3- Bajo">
      <formula>NOT(ISERROR(SEARCH("3- Bajo",C7)))</formula>
    </cfRule>
    <cfRule type="containsText" dxfId="17" priority="383" operator="containsText" text="4- Bajo">
      <formula>NOT(ISERROR(SEARCH("4- Bajo",C7)))</formula>
    </cfRule>
    <cfRule type="containsText" dxfId="16" priority="384" operator="containsText" text="1- Bajo">
      <formula>NOT(ISERROR(SEARCH("1- Bajo",C7)))</formula>
    </cfRule>
    <cfRule type="containsText" dxfId="15" priority="381" operator="containsText" text="4- Moderado">
      <formula>NOT(ISERROR(SEARCH("4- Moderado",C7)))</formula>
    </cfRule>
    <cfRule type="containsText" dxfId="14" priority="379" operator="containsText" text="3- Moderado">
      <formula>NOT(ISERROR(SEARCH("3- Moderado",C7)))</formula>
    </cfRule>
  </conditionalFormatting>
  <conditionalFormatting sqref="D9:D78">
    <cfRule type="containsText" dxfId="13" priority="11" operator="containsText" text="Muy Alta">
      <formula>NOT(ISERROR(SEARCH("Muy Alta",D9)))</formula>
    </cfRule>
    <cfRule type="containsText" dxfId="12" priority="16" operator="containsText" text="Media">
      <formula>NOT(ISERROR(SEARCH("Media",D9)))</formula>
    </cfRule>
    <cfRule type="containsText" dxfId="11" priority="14" operator="containsText" text="Muy Baja">
      <formula>NOT(ISERROR(SEARCH("Muy Baja",D9)))</formula>
    </cfRule>
    <cfRule type="containsText" dxfId="10" priority="13" operator="containsText" text="Baja">
      <formula>NOT(ISERROR(SEARCH("Baja",D9)))</formula>
    </cfRule>
    <cfRule type="containsText" dxfId="9" priority="12" operator="containsText" text="Alta">
      <formula>NOT(ISERROR(SEARCH("Alta",D9)))</formula>
    </cfRule>
  </conditionalFormatting>
  <conditionalFormatting sqref="E9:E78">
    <cfRule type="containsText" dxfId="8" priority="10" operator="containsText" text="Leve">
      <formula>NOT(ISERROR(SEARCH("Leve",E9)))</formula>
    </cfRule>
    <cfRule type="containsText" dxfId="7" priority="8" operator="containsText" text="Mayor">
      <formula>NOT(ISERROR(SEARCH("Mayor",E9)))</formula>
    </cfRule>
    <cfRule type="containsText" dxfId="6" priority="7" operator="containsText" text="Catastrófico">
      <formula>NOT(ISERROR(SEARCH("Catastrófico",E9)))</formula>
    </cfRule>
    <cfRule type="containsText" dxfId="5" priority="9" operator="containsText" text="Menor">
      <formula>NOT(ISERROR(SEARCH("Menor",E9)))</formula>
    </cfRule>
  </conditionalFormatting>
  <conditionalFormatting sqref="E9:F78">
    <cfRule type="containsText" dxfId="4" priority="15" operator="containsText" text="Moderado">
      <formula>NOT(ISERROR(SEARCH("Moderado",E9)))</formula>
    </cfRule>
  </conditionalFormatting>
  <conditionalFormatting sqref="F9:F18">
    <cfRule type="colorScale" priority="424">
      <colorScale>
        <cfvo type="min"/>
        <cfvo type="max"/>
        <color rgb="FFFF7128"/>
        <color rgb="FFFFEF9C"/>
      </colorScale>
    </cfRule>
  </conditionalFormatting>
  <conditionalFormatting sqref="F9:F78">
    <cfRule type="containsText" dxfId="3" priority="20" operator="containsText" text="Extremo">
      <formula>NOT(ISERROR(SEARCH("Extremo",F9)))</formula>
    </cfRule>
    <cfRule type="containsText" dxfId="2" priority="19" operator="containsText" text="Alto">
      <formula>NOT(ISERROR(SEARCH("Alto",F9)))</formula>
    </cfRule>
    <cfRule type="containsText" dxfId="1" priority="18" operator="containsText" text="Moderado">
      <formula>NOT(ISERROR(SEARCH("Moderado",F9)))</formula>
    </cfRule>
    <cfRule type="containsText" dxfId="0" priority="17" operator="containsText" text="Bajo">
      <formula>NOT(ISERROR(SEARCH("Bajo",F9)))</formula>
    </cfRule>
  </conditionalFormatting>
  <conditionalFormatting sqref="F19:F28">
    <cfRule type="colorScale" priority="189">
      <colorScale>
        <cfvo type="min"/>
        <cfvo type="max"/>
        <color rgb="FFFF7128"/>
        <color rgb="FFFFEF9C"/>
      </colorScale>
    </cfRule>
  </conditionalFormatting>
  <conditionalFormatting sqref="F29:F48">
    <cfRule type="colorScale" priority="21">
      <colorScale>
        <cfvo type="min"/>
        <cfvo type="max"/>
        <color rgb="FFFF7128"/>
        <color rgb="FFFFEF9C"/>
      </colorScale>
    </cfRule>
  </conditionalFormatting>
  <conditionalFormatting sqref="F49:F58">
    <cfRule type="colorScale" priority="168">
      <colorScale>
        <cfvo type="min"/>
        <cfvo type="max"/>
        <color rgb="FFFF7128"/>
        <color rgb="FFFFEF9C"/>
      </colorScale>
    </cfRule>
  </conditionalFormatting>
  <conditionalFormatting sqref="F59:F68">
    <cfRule type="colorScale" priority="126">
      <colorScale>
        <cfvo type="min"/>
        <cfvo type="max"/>
        <color rgb="FFFF7128"/>
        <color rgb="FFFFEF9C"/>
      </colorScale>
    </cfRule>
  </conditionalFormatting>
  <conditionalFormatting sqref="F69:F78">
    <cfRule type="colorScale" priority="105">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7" xr:uid="{00000000-0002-0000-0C00-000000000000}"/>
    <dataValidation allowBlank="1" showInputMessage="1" showErrorMessage="1" prompt="Describir las actividades que se van a desarrollar para el proyecto" sqref="H6" xr:uid="{00000000-0002-0000-0C00-000001000000}"/>
    <dataValidation allowBlank="1" showInputMessage="1" showErrorMessage="1" prompt="Seleccionar si el responsable es el responsable de las acciones es el nivel central" sqref="I6:I7" xr:uid="{00000000-0002-0000-0C00-000002000000}"/>
    <dataValidation allowBlank="1" showInputMessage="1" showErrorMessage="1" prompt="seleccionar si el responsable de ejecutar las acciones es el nivel central" sqref="J7" xr:uid="{00000000-0002-0000-0C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8F5CDF7-5A9B-4A6F-80BC-2C68274363B7}">
          <x14:formula1>
            <xm:f>'9- Matriz de Calor '!$S$8:$S$11</xm:f>
          </x14:formula1>
          <xm:sqref>G9:G78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f8d7d97-b52e-4e8e-add1-cddb6c7f9c6e">
      <Terms xmlns="http://schemas.microsoft.com/office/infopath/2007/PartnerControls"/>
    </lcf76f155ced4ddcb4097134ff3c332f>
    <TaxCatchAll xmlns="ebe62426-be44-4ac6-b4e7-c6e91301097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8BF5341F33FD841A1290077EA2FF5AF" ma:contentTypeVersion="15" ma:contentTypeDescription="Crear nuevo documento." ma:contentTypeScope="" ma:versionID="d5232743e0fea6eddc658c83df8b530b">
  <xsd:schema xmlns:xsd="http://www.w3.org/2001/XMLSchema" xmlns:xs="http://www.w3.org/2001/XMLSchema" xmlns:p="http://schemas.microsoft.com/office/2006/metadata/properties" xmlns:ns2="1f8d7d97-b52e-4e8e-add1-cddb6c7f9c6e" xmlns:ns3="ebe62426-be44-4ac6-b4e7-c6e91301097f" targetNamespace="http://schemas.microsoft.com/office/2006/metadata/properties" ma:root="true" ma:fieldsID="2d4cc1759981efddae7a68e803d5e4e8" ns2:_="" ns3:_="">
    <xsd:import namespace="1f8d7d97-b52e-4e8e-add1-cddb6c7f9c6e"/>
    <xsd:import namespace="ebe62426-be44-4ac6-b4e7-c6e9130109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d7d97-b52e-4e8e-add1-cddb6c7f9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62426-be44-4ac6-b4e7-c6e91301097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1f8863d-40b5-48fb-8a46-f2f7ac83c21f}" ma:internalName="TaxCatchAll" ma:showField="CatchAllData" ma:web="ebe62426-be44-4ac6-b4e7-c6e913010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EE337F-F4E4-47F6-AD7A-B0773ED190D4}">
  <ds:schemaRefs>
    <ds:schemaRef ds:uri="http://schemas.microsoft.com/office/2006/documentManagement/types"/>
    <ds:schemaRef ds:uri="http://schemas.microsoft.com/office/2006/metadata/properties"/>
    <ds:schemaRef ds:uri="http://www.w3.org/XML/1998/namespace"/>
    <ds:schemaRef ds:uri="http://purl.org/dc/terms/"/>
    <ds:schemaRef ds:uri="http://purl.org/dc/elements/1.1/"/>
    <ds:schemaRef ds:uri="http://purl.org/dc/dcmitype/"/>
    <ds:schemaRef ds:uri="ebe62426-be44-4ac6-b4e7-c6e91301097f"/>
    <ds:schemaRef ds:uri="http://schemas.microsoft.com/office/infopath/2007/PartnerControls"/>
    <ds:schemaRef ds:uri="http://schemas.openxmlformats.org/package/2006/metadata/core-properties"/>
    <ds:schemaRef ds:uri="1f8d7d97-b52e-4e8e-add1-cddb6c7f9c6e"/>
  </ds:schemaRefs>
</ds:datastoreItem>
</file>

<file path=customXml/itemProps2.xml><?xml version="1.0" encoding="utf-8"?>
<ds:datastoreItem xmlns:ds="http://schemas.openxmlformats.org/officeDocument/2006/customXml" ds:itemID="{91764B0F-7A2B-41D7-9E88-9E6E2AA4AE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8d7d97-b52e-4e8e-add1-cddb6c7f9c6e"/>
    <ds:schemaRef ds:uri="ebe62426-be44-4ac6-b4e7-c6e9130109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58E5DD-F4EC-4469-9D28-C77C1B9E9D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1- Presentacion </vt:lpstr>
      <vt:lpstr>Conceptos 37001</vt:lpstr>
      <vt:lpstr>2- Análisis de Contexto </vt:lpstr>
      <vt:lpstr>3- Estrategias</vt:lpstr>
      <vt:lpstr>4- Instructivo Riesgos </vt:lpstr>
      <vt:lpstr>5- Identificación de Riesgos</vt:lpstr>
      <vt:lpstr>6- Valoración Controles</vt:lpstr>
      <vt:lpstr>7- Mapa Final</vt:lpstr>
      <vt:lpstr>8- Políticas de Administración </vt:lpstr>
      <vt:lpstr>9- Matriz de Calor </vt:lpstr>
      <vt:lpstr>Seguimiento 1 Trimestre</vt:lpstr>
      <vt:lpstr>Seguimiento 2 Trimestre</vt:lpstr>
      <vt:lpstr>Seguimiento 3 Trimestre</vt:lpstr>
      <vt:lpstr>Seguimiento 4 Trimestre</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Johana Paola Cruz Herrera</cp:lastModifiedBy>
  <cp:revision/>
  <cp:lastPrinted>2025-03-10T15:23:33Z</cp:lastPrinted>
  <dcterms:created xsi:type="dcterms:W3CDTF">2021-04-16T16:11:31Z</dcterms:created>
  <dcterms:modified xsi:type="dcterms:W3CDTF">2025-05-12T16:19:00Z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0x010100F8BF5341F33FD841A1290077EA2FF5AF</vt:lpwstr>
  </property>
</Properties>
</file>