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3"/>
  <workbookPr hidePivotFieldList="1" defaultThemeVersion="166925"/>
  <mc:AlternateContent xmlns:mc="http://schemas.openxmlformats.org/markup-compatibility/2006">
    <mc:Choice Requires="x15">
      <x15ac:absPath xmlns:x15ac="http://schemas.microsoft.com/office/spreadsheetml/2010/11/ac" url="C:\Users\CSJ\Downloads\"/>
    </mc:Choice>
  </mc:AlternateContent>
  <xr:revisionPtr revIDLastSave="0" documentId="8_{25CE8C28-398B-4A6A-8023-E3268EE72606}" xr6:coauthVersionLast="47" xr6:coauthVersionMax="47" xr10:uidLastSave="{00000000-0000-0000-0000-000000000000}"/>
  <bookViews>
    <workbookView xWindow="0" yWindow="0" windowWidth="21570" windowHeight="7290" tabRatio="898" firstSheet="11" activeTab="11" xr2:uid="{00000000-000D-0000-FFFF-FFFF00000000}"/>
  </bookViews>
  <sheets>
    <sheet name="1- Presentación " sheetId="10" r:id="rId1"/>
    <sheet name="2- Análisis de Contexto " sheetId="38" r:id="rId2"/>
    <sheet name="3- Estrategias " sheetId="39" r:id="rId3"/>
    <sheet name="Conceptos 37001 " sheetId="37"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0" r:id="rId12"/>
  </sheets>
  <externalReferences>
    <externalReference r:id="rId13"/>
    <externalReference r:id="rId14"/>
    <externalReference r:id="rId15"/>
    <externalReference r:id="rId16"/>
    <externalReference r:id="rId17"/>
  </externalReferences>
  <definedNames>
    <definedName name="_xlnm.Print_Area" localSheetId="5">'5- Identificación de Riesgos'!$A$1:$N$29</definedName>
    <definedName name="_xlnm.Print_Area" localSheetId="6">'6- Valoración Controles'!$A$1:$V$29</definedName>
    <definedName name="_xlnm.Print_Area" localSheetId="7">'7- Mapa Final'!$C$5:$C$5</definedName>
    <definedName name="Data" localSheetId="1">'[1]Tabla de Valoración'!$I$2:$L$5</definedName>
    <definedName name="Data" localSheetId="2">'[1]Tabla de Valoración'!$I$2:$L$5</definedName>
    <definedName name="Data">'[2]Tabla de Valoración'!$I$2:$L$5</definedName>
    <definedName name="Diseño" localSheetId="1">'[1]Tabla de Valoración'!$I$2:$I$5</definedName>
    <definedName name="Diseño" localSheetId="2">'[1]Tabla de Valoración'!$I$2:$I$5</definedName>
    <definedName name="Diseño">'[2]Tabla de Valoración'!$I$2:$I$5</definedName>
    <definedName name="Ejecución" localSheetId="1">'[1]Tabla de Valoración'!$I$2:$L$2</definedName>
    <definedName name="Ejecución" localSheetId="2">'[1]Tabla de Valoración'!$I$2:$L$2</definedName>
    <definedName name="Ejecución">'[2]Tabla de Valoración'!$I$2:$L$2</definedName>
    <definedName name="Posibilidad" localSheetId="1">[3]Hoja2!$H$3:$H$7</definedName>
    <definedName name="Posibilidad" localSheetId="2">[3]Hoja2!$H$3:$H$7</definedName>
    <definedName name="Posibilidad">[4]Hoja2!$H$3:$H$7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1" i="40" l="1"/>
  <c r="E91" i="40"/>
  <c r="D91" i="40"/>
  <c r="C91" i="40"/>
  <c r="B91" i="40"/>
  <c r="F81" i="40"/>
  <c r="E81" i="40"/>
  <c r="D81" i="40"/>
  <c r="C81" i="40"/>
  <c r="B81" i="40"/>
  <c r="F71" i="40"/>
  <c r="E71" i="40"/>
  <c r="D71" i="40"/>
  <c r="C71" i="40"/>
  <c r="B71" i="40"/>
  <c r="F61" i="40"/>
  <c r="E61" i="40"/>
  <c r="D61" i="40"/>
  <c r="C61" i="40"/>
  <c r="B61" i="40"/>
  <c r="F60" i="40"/>
  <c r="E60" i="40"/>
  <c r="D60" i="40"/>
  <c r="C60" i="40"/>
  <c r="B60" i="40"/>
  <c r="F50" i="40"/>
  <c r="E50" i="40"/>
  <c r="D50" i="40"/>
  <c r="C50" i="40"/>
  <c r="B50" i="40"/>
  <c r="F40" i="40"/>
  <c r="E40" i="40"/>
  <c r="D40" i="40"/>
  <c r="C40" i="40"/>
  <c r="B40" i="40"/>
  <c r="A40" i="40"/>
  <c r="F30" i="40"/>
  <c r="E30" i="40"/>
  <c r="D30" i="40"/>
  <c r="C30" i="40"/>
  <c r="B30" i="40"/>
  <c r="A30" i="40"/>
  <c r="F20" i="40"/>
  <c r="E20" i="40"/>
  <c r="D20" i="40"/>
  <c r="C20" i="40"/>
  <c r="B20" i="40"/>
  <c r="A20" i="40"/>
  <c r="F10" i="40"/>
  <c r="E10" i="40"/>
  <c r="D10" i="40"/>
  <c r="C10" i="40"/>
  <c r="B10" i="40"/>
  <c r="A10" i="40"/>
  <c r="B59" i="29"/>
  <c r="B60" i="18"/>
  <c r="L61" i="29"/>
  <c r="C59" i="29"/>
  <c r="C50" i="29"/>
  <c r="C50" i="18" s="1"/>
  <c r="B50" i="29"/>
  <c r="B50" i="18" s="1"/>
  <c r="R60" i="28"/>
  <c r="R59" i="28"/>
  <c r="S59" i="28" s="1"/>
  <c r="L59" i="28"/>
  <c r="L60" i="28"/>
  <c r="J59" i="28"/>
  <c r="K59" i="28" s="1"/>
  <c r="L60" i="27"/>
  <c r="K60" i="27" s="1"/>
  <c r="L59" i="27"/>
  <c r="M59" i="27" s="1"/>
  <c r="L61" i="27"/>
  <c r="K59" i="27"/>
  <c r="K61" i="27"/>
  <c r="H59" i="27"/>
  <c r="C60" i="28"/>
  <c r="C59" i="28"/>
  <c r="L83" i="28"/>
  <c r="C83" i="28"/>
  <c r="B71" i="28"/>
  <c r="C71" i="28"/>
  <c r="J71" i="28"/>
  <c r="L71" i="28"/>
  <c r="R71" i="28"/>
  <c r="S71" i="28" s="1"/>
  <c r="C72" i="28"/>
  <c r="J72" i="28"/>
  <c r="L72" i="28"/>
  <c r="R72" i="28"/>
  <c r="C73" i="28"/>
  <c r="J73" i="28"/>
  <c r="L73" i="28"/>
  <c r="R73" i="28"/>
  <c r="C74" i="28"/>
  <c r="J74" i="28"/>
  <c r="L74" i="28"/>
  <c r="R74" i="28"/>
  <c r="J75" i="28"/>
  <c r="L75" i="28"/>
  <c r="R75" i="28"/>
  <c r="J76" i="28"/>
  <c r="L76" i="28"/>
  <c r="R76" i="28"/>
  <c r="J77" i="28"/>
  <c r="L77" i="28"/>
  <c r="R77" i="28"/>
  <c r="J78" i="28"/>
  <c r="L78" i="28"/>
  <c r="R78" i="28"/>
  <c r="L79" i="28"/>
  <c r="R79" i="28"/>
  <c r="L80" i="28"/>
  <c r="R80" i="28"/>
  <c r="B81" i="28"/>
  <c r="C81" i="28"/>
  <c r="J81" i="28"/>
  <c r="R81" i="28"/>
  <c r="S81" i="28" s="1"/>
  <c r="C82" i="28"/>
  <c r="J82" i="28"/>
  <c r="L82" i="28"/>
  <c r="R82" i="28"/>
  <c r="J83" i="28"/>
  <c r="K81" i="28" s="1"/>
  <c r="R83" i="28"/>
  <c r="J84" i="28"/>
  <c r="L84" i="28"/>
  <c r="R84" i="28"/>
  <c r="J85" i="28"/>
  <c r="L85" i="28"/>
  <c r="R85" i="28"/>
  <c r="J86" i="28"/>
  <c r="L86" i="28"/>
  <c r="R86" i="28"/>
  <c r="J87" i="28"/>
  <c r="L87" i="28"/>
  <c r="R87" i="28"/>
  <c r="J88" i="28"/>
  <c r="L88" i="28"/>
  <c r="R88" i="28"/>
  <c r="C89" i="28"/>
  <c r="L89" i="28"/>
  <c r="R89" i="28"/>
  <c r="C90" i="28"/>
  <c r="L90" i="28"/>
  <c r="R90" i="28"/>
  <c r="C42" i="28"/>
  <c r="B40" i="28"/>
  <c r="F59" i="29" l="1"/>
  <c r="T59" i="28"/>
  <c r="N59" i="27"/>
  <c r="H59" i="29" s="1"/>
  <c r="G59" i="29"/>
  <c r="U59" i="28"/>
  <c r="K59" i="29" s="1"/>
  <c r="E60" i="18" s="1"/>
  <c r="C60" i="18"/>
  <c r="K71" i="28"/>
  <c r="C23" i="28"/>
  <c r="J59" i="29" l="1"/>
  <c r="D60" i="18" s="1"/>
  <c r="V59" i="28"/>
  <c r="M59" i="29" s="1"/>
  <c r="F60" i="18" s="1"/>
  <c r="L10" i="28"/>
  <c r="C81" i="29" l="1"/>
  <c r="C81" i="18" s="1"/>
  <c r="B81" i="29"/>
  <c r="E81" i="29"/>
  <c r="C91" i="29"/>
  <c r="C91" i="18" s="1"/>
  <c r="B91" i="29"/>
  <c r="B91" i="18" s="1"/>
  <c r="E100" i="29"/>
  <c r="E99" i="29"/>
  <c r="E98" i="29"/>
  <c r="E97" i="29"/>
  <c r="E96" i="29"/>
  <c r="E95" i="29"/>
  <c r="E94" i="29"/>
  <c r="E93" i="29"/>
  <c r="E92" i="29"/>
  <c r="L91" i="29"/>
  <c r="E91" i="29"/>
  <c r="L90" i="27"/>
  <c r="K90" i="27" s="1"/>
  <c r="L89" i="27"/>
  <c r="K89" i="27" s="1"/>
  <c r="L88" i="27"/>
  <c r="K88" i="27" s="1"/>
  <c r="L87" i="27"/>
  <c r="K87" i="27" s="1"/>
  <c r="L86" i="27"/>
  <c r="K86" i="27" s="1"/>
  <c r="L85" i="27"/>
  <c r="K85" i="27" s="1"/>
  <c r="L84" i="27"/>
  <c r="K84" i="27" s="1"/>
  <c r="L83" i="27"/>
  <c r="K83" i="27" s="1"/>
  <c r="L82" i="27"/>
  <c r="K82" i="27" s="1"/>
  <c r="L81" i="27"/>
  <c r="K81" i="27" s="1"/>
  <c r="G81" i="27"/>
  <c r="H81" i="27" s="1"/>
  <c r="F81" i="29" l="1"/>
  <c r="T81" i="28"/>
  <c r="J81" i="29"/>
  <c r="B81" i="18"/>
  <c r="M81" i="27"/>
  <c r="U81" i="28" s="1"/>
  <c r="V81" i="28" l="1"/>
  <c r="N81" i="27"/>
  <c r="H81" i="29" s="1"/>
  <c r="G81" i="29"/>
  <c r="K81" i="29"/>
  <c r="E81" i="18" s="1"/>
  <c r="D81" i="18"/>
  <c r="M81" i="29" l="1"/>
  <c r="F81" i="18" s="1"/>
  <c r="E90" i="29"/>
  <c r="E89" i="29"/>
  <c r="E88" i="29"/>
  <c r="E87" i="29"/>
  <c r="E86" i="29"/>
  <c r="E85" i="29"/>
  <c r="E84" i="29"/>
  <c r="E83" i="29"/>
  <c r="E82" i="29"/>
  <c r="L81" i="29"/>
  <c r="R98" i="28"/>
  <c r="L98" i="28"/>
  <c r="J98" i="28"/>
  <c r="R97" i="28"/>
  <c r="L97" i="28"/>
  <c r="J97" i="28"/>
  <c r="R96" i="28"/>
  <c r="L96" i="28"/>
  <c r="J96" i="28"/>
  <c r="R95" i="28"/>
  <c r="L95" i="28"/>
  <c r="J95" i="28"/>
  <c r="R94" i="28"/>
  <c r="L94" i="28"/>
  <c r="J94" i="28"/>
  <c r="R93" i="28"/>
  <c r="L93" i="28"/>
  <c r="J93" i="28"/>
  <c r="R92" i="28"/>
  <c r="J92" i="28"/>
  <c r="C92" i="28"/>
  <c r="R91" i="28"/>
  <c r="S91" i="28" s="1"/>
  <c r="L91" i="28"/>
  <c r="J91" i="28"/>
  <c r="C91" i="28"/>
  <c r="B91" i="28"/>
  <c r="L100" i="27"/>
  <c r="K100" i="27" s="1"/>
  <c r="L99" i="27"/>
  <c r="K99" i="27" s="1"/>
  <c r="L98" i="27"/>
  <c r="K98" i="27" s="1"/>
  <c r="L97" i="27"/>
  <c r="K97" i="27" s="1"/>
  <c r="L96" i="27"/>
  <c r="K96" i="27" s="1"/>
  <c r="L95" i="27"/>
  <c r="K95" i="27" s="1"/>
  <c r="L94" i="27"/>
  <c r="K94" i="27" s="1"/>
  <c r="L93" i="27"/>
  <c r="K93" i="27" s="1"/>
  <c r="L92" i="27"/>
  <c r="K92" i="27" s="1"/>
  <c r="L91" i="27"/>
  <c r="K91" i="27" s="1"/>
  <c r="G91" i="27"/>
  <c r="H91" i="27" s="1"/>
  <c r="F91" i="29" s="1"/>
  <c r="E80" i="29"/>
  <c r="E79" i="29"/>
  <c r="E78" i="29"/>
  <c r="E77" i="29"/>
  <c r="E76" i="29"/>
  <c r="E75" i="29"/>
  <c r="E74" i="29"/>
  <c r="E73" i="29"/>
  <c r="E72" i="29"/>
  <c r="L71" i="29"/>
  <c r="E71" i="29"/>
  <c r="C71" i="29"/>
  <c r="B71" i="29"/>
  <c r="E70" i="29"/>
  <c r="E69" i="29"/>
  <c r="E68" i="29"/>
  <c r="E67" i="29"/>
  <c r="E66" i="29"/>
  <c r="E65" i="29"/>
  <c r="E64" i="29"/>
  <c r="E63" i="29"/>
  <c r="E62" i="29"/>
  <c r="E61" i="29"/>
  <c r="C61" i="29"/>
  <c r="C61" i="18" s="1"/>
  <c r="B61" i="29"/>
  <c r="B61" i="18" s="1"/>
  <c r="K91" i="28" l="1"/>
  <c r="B71" i="18"/>
  <c r="C71" i="18"/>
  <c r="T91" i="28"/>
  <c r="J91" i="29" s="1"/>
  <c r="M91" i="27"/>
  <c r="G91" i="29" s="1"/>
  <c r="D91" i="18" l="1"/>
  <c r="N91" i="27"/>
  <c r="H91" i="29" s="1"/>
  <c r="U91" i="28"/>
  <c r="K91" i="29" l="1"/>
  <c r="V91" i="28"/>
  <c r="M91" i="29" s="1"/>
  <c r="B61" i="28"/>
  <c r="C61" i="28"/>
  <c r="J61" i="28"/>
  <c r="L61" i="28"/>
  <c r="R61" i="28"/>
  <c r="C62" i="28"/>
  <c r="J62" i="28"/>
  <c r="L62" i="28"/>
  <c r="R62" i="28"/>
  <c r="C63" i="28"/>
  <c r="J63" i="28"/>
  <c r="L63" i="28"/>
  <c r="R63" i="28"/>
  <c r="C64" i="28"/>
  <c r="J64" i="28"/>
  <c r="L64" i="28"/>
  <c r="R64" i="28"/>
  <c r="C65" i="28"/>
  <c r="J65" i="28"/>
  <c r="L65" i="28"/>
  <c r="R65" i="28"/>
  <c r="C66" i="28"/>
  <c r="J66" i="28"/>
  <c r="L66" i="28"/>
  <c r="R66" i="28"/>
  <c r="C67" i="28"/>
  <c r="J67" i="28"/>
  <c r="L67" i="28"/>
  <c r="R67" i="28"/>
  <c r="C68" i="28"/>
  <c r="J68" i="28"/>
  <c r="L68" i="28"/>
  <c r="R68" i="28"/>
  <c r="C69" i="28"/>
  <c r="J69" i="28"/>
  <c r="L69" i="28"/>
  <c r="R69" i="28"/>
  <c r="C70" i="28"/>
  <c r="J70" i="28"/>
  <c r="L70" i="28"/>
  <c r="R70" i="28"/>
  <c r="C24" i="28"/>
  <c r="L22" i="28"/>
  <c r="L80" i="27"/>
  <c r="L79" i="27"/>
  <c r="L78" i="27"/>
  <c r="K78" i="27" s="1"/>
  <c r="L77" i="27"/>
  <c r="K77" i="27" s="1"/>
  <c r="L76" i="27"/>
  <c r="K76" i="27" s="1"/>
  <c r="L75" i="27"/>
  <c r="K75" i="27" s="1"/>
  <c r="L74" i="27"/>
  <c r="K74" i="27" s="1"/>
  <c r="L73" i="27"/>
  <c r="K73" i="27" s="1"/>
  <c r="L72" i="27"/>
  <c r="K72" i="27" s="1"/>
  <c r="L71" i="27"/>
  <c r="G71" i="27"/>
  <c r="H71" i="27" s="1"/>
  <c r="T71" i="28" s="1"/>
  <c r="L70" i="27"/>
  <c r="K70" i="27" s="1"/>
  <c r="L69" i="27"/>
  <c r="K69" i="27" s="1"/>
  <c r="L68" i="27"/>
  <c r="K68" i="27" s="1"/>
  <c r="L67" i="27"/>
  <c r="K67" i="27" s="1"/>
  <c r="L66" i="27"/>
  <c r="K66" i="27" s="1"/>
  <c r="L65" i="27"/>
  <c r="K65" i="27" s="1"/>
  <c r="L64" i="27"/>
  <c r="K64" i="27" s="1"/>
  <c r="L63" i="27"/>
  <c r="K63" i="27" s="1"/>
  <c r="L62" i="27"/>
  <c r="L58" i="27"/>
  <c r="K58" i="27" s="1"/>
  <c r="L57" i="27"/>
  <c r="K57" i="27" s="1"/>
  <c r="L56" i="27"/>
  <c r="K56" i="27" s="1"/>
  <c r="L55" i="27"/>
  <c r="K55" i="27" s="1"/>
  <c r="L54" i="27"/>
  <c r="K54" i="27" s="1"/>
  <c r="L53" i="27"/>
  <c r="K53" i="27" s="1"/>
  <c r="L52" i="27"/>
  <c r="K52" i="27" s="1"/>
  <c r="L51" i="27"/>
  <c r="K51" i="27" s="1"/>
  <c r="L50" i="27"/>
  <c r="L49" i="27"/>
  <c r="K49" i="27" s="1"/>
  <c r="L48" i="27"/>
  <c r="K48" i="27" s="1"/>
  <c r="L47" i="27"/>
  <c r="K47" i="27" s="1"/>
  <c r="L46" i="27"/>
  <c r="K46" i="27" s="1"/>
  <c r="L45" i="27"/>
  <c r="K45" i="27" s="1"/>
  <c r="L44" i="27"/>
  <c r="K44" i="27" s="1"/>
  <c r="L43" i="27"/>
  <c r="K43" i="27" s="1"/>
  <c r="L42" i="27"/>
  <c r="K42" i="27" s="1"/>
  <c r="L41" i="27"/>
  <c r="K41" i="27" s="1"/>
  <c r="L40" i="27"/>
  <c r="G61" i="27"/>
  <c r="H61" i="27" s="1"/>
  <c r="F61" i="29"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L11" i="27"/>
  <c r="K11" i="27" s="1"/>
  <c r="L12" i="27"/>
  <c r="K12" i="27" s="1"/>
  <c r="L13" i="27"/>
  <c r="K13" i="27" s="1"/>
  <c r="L14" i="27"/>
  <c r="K14" i="27" s="1"/>
  <c r="L15" i="27"/>
  <c r="K15" i="27" s="1"/>
  <c r="L16" i="27"/>
  <c r="K16" i="27" s="1"/>
  <c r="L17" i="27"/>
  <c r="K17" i="27" s="1"/>
  <c r="L18" i="27"/>
  <c r="K18" i="27" s="1"/>
  <c r="L19" i="27"/>
  <c r="K19" i="27" s="1"/>
  <c r="L20" i="27"/>
  <c r="L21" i="27"/>
  <c r="K21" i="27" s="1"/>
  <c r="L22" i="27"/>
  <c r="K22" i="27" s="1"/>
  <c r="L23" i="27"/>
  <c r="K23" i="27" s="1"/>
  <c r="L24" i="27"/>
  <c r="K24" i="27" s="1"/>
  <c r="L25" i="27"/>
  <c r="K25" i="27" s="1"/>
  <c r="L26" i="27"/>
  <c r="K26" i="27" s="1"/>
  <c r="L27" i="27"/>
  <c r="K27" i="27" s="1"/>
  <c r="L28" i="27"/>
  <c r="K28" i="27" s="1"/>
  <c r="L29" i="27"/>
  <c r="K29" i="27" s="1"/>
  <c r="L30" i="27"/>
  <c r="L31" i="27"/>
  <c r="K31" i="27" s="1"/>
  <c r="L32" i="27"/>
  <c r="K32" i="27" s="1"/>
  <c r="L33" i="27"/>
  <c r="K33" i="27" s="1"/>
  <c r="L34" i="27"/>
  <c r="K34" i="27" s="1"/>
  <c r="L35" i="27"/>
  <c r="K35" i="27" s="1"/>
  <c r="L36" i="27"/>
  <c r="K36" i="27" s="1"/>
  <c r="L37" i="27"/>
  <c r="K37" i="27" s="1"/>
  <c r="L38" i="27"/>
  <c r="K38" i="27" s="1"/>
  <c r="L39" i="27"/>
  <c r="K39" i="27" s="1"/>
  <c r="K30" i="27" l="1"/>
  <c r="M30" i="27"/>
  <c r="K20" i="27"/>
  <c r="M20" i="27"/>
  <c r="K40" i="27"/>
  <c r="M40" i="27"/>
  <c r="K50" i="27"/>
  <c r="M50" i="27"/>
  <c r="G50" i="29" s="1"/>
  <c r="K62" i="27"/>
  <c r="M61" i="27"/>
  <c r="K61" i="28"/>
  <c r="S61" i="28"/>
  <c r="T61" i="28"/>
  <c r="F71" i="29"/>
  <c r="J71" i="29"/>
  <c r="F91" i="18"/>
  <c r="E91" i="18"/>
  <c r="K71" i="27"/>
  <c r="M71" i="27"/>
  <c r="U71" i="28" s="1"/>
  <c r="V71" i="28" s="1"/>
  <c r="K80" i="27"/>
  <c r="K79" i="27"/>
  <c r="A40" i="28"/>
  <c r="A30" i="28"/>
  <c r="A20" i="28"/>
  <c r="J61" i="29" l="1"/>
  <c r="N61" i="27"/>
  <c r="H61" i="29" s="1"/>
  <c r="G61" i="29"/>
  <c r="U61" i="28"/>
  <c r="G71" i="29"/>
  <c r="N71" i="27"/>
  <c r="H71" i="29" s="1"/>
  <c r="D71" i="18"/>
  <c r="D61" i="18"/>
  <c r="L50" i="28"/>
  <c r="B20" i="28"/>
  <c r="B30" i="28"/>
  <c r="L41" i="28"/>
  <c r="L40" i="28"/>
  <c r="L32" i="28"/>
  <c r="L31" i="28"/>
  <c r="L30" i="28"/>
  <c r="L29" i="28"/>
  <c r="L21" i="28"/>
  <c r="L20" i="28"/>
  <c r="L11" i="28"/>
  <c r="L12" i="28"/>
  <c r="L13" i="28"/>
  <c r="L15" i="28"/>
  <c r="L16" i="28"/>
  <c r="L17" i="28"/>
  <c r="L18" i="28"/>
  <c r="L19" i="28"/>
  <c r="L30" i="29"/>
  <c r="L40" i="29"/>
  <c r="C40" i="29"/>
  <c r="B40" i="29"/>
  <c r="A40" i="29"/>
  <c r="C30" i="29"/>
  <c r="B30" i="29"/>
  <c r="A30" i="29"/>
  <c r="C50" i="28"/>
  <c r="C51" i="28"/>
  <c r="C52" i="28"/>
  <c r="C53" i="28"/>
  <c r="C54" i="28"/>
  <c r="C55" i="28"/>
  <c r="C56" i="28"/>
  <c r="C57" i="28"/>
  <c r="C58" i="28"/>
  <c r="C40" i="28"/>
  <c r="C41" i="28"/>
  <c r="C43" i="28"/>
  <c r="C44" i="28"/>
  <c r="C45" i="28"/>
  <c r="C46" i="28"/>
  <c r="C47" i="28"/>
  <c r="C48" i="28"/>
  <c r="C49" i="28"/>
  <c r="C30" i="28"/>
  <c r="C31" i="28"/>
  <c r="C32" i="28"/>
  <c r="C33" i="28"/>
  <c r="C34" i="28"/>
  <c r="C35" i="28"/>
  <c r="C36" i="28"/>
  <c r="C37" i="28"/>
  <c r="C38" i="28"/>
  <c r="C39" i="28"/>
  <c r="K61" i="29" l="1"/>
  <c r="V61" i="28"/>
  <c r="M61" i="29" s="1"/>
  <c r="M71" i="29"/>
  <c r="K71" i="29"/>
  <c r="B40" i="18"/>
  <c r="C30" i="18"/>
  <c r="A30" i="18"/>
  <c r="B30" i="18"/>
  <c r="C40" i="18"/>
  <c r="A40" i="18"/>
  <c r="E61" i="18" l="1"/>
  <c r="F61" i="18"/>
  <c r="E71" i="18"/>
  <c r="F71" i="18"/>
  <c r="G40" i="29"/>
  <c r="G30" i="27" l="1"/>
  <c r="H30" i="27" s="1"/>
  <c r="C14" i="28"/>
  <c r="F30" i="29" l="1"/>
  <c r="G10" i="27"/>
  <c r="G20" i="27"/>
  <c r="O30" i="27" l="1"/>
  <c r="G30" i="29"/>
  <c r="N30" i="27"/>
  <c r="H30" i="29" s="1"/>
  <c r="C20" i="28" l="1"/>
  <c r="J20" i="28"/>
  <c r="R20" i="28"/>
  <c r="C21" i="28"/>
  <c r="J21" i="28"/>
  <c r="R21" i="28"/>
  <c r="C22" i="28"/>
  <c r="J22" i="28"/>
  <c r="R22" i="28"/>
  <c r="J23" i="28"/>
  <c r="R23" i="28"/>
  <c r="J24" i="28"/>
  <c r="R24" i="28"/>
  <c r="C25" i="28"/>
  <c r="J25" i="28"/>
  <c r="R25" i="28"/>
  <c r="C26" i="28"/>
  <c r="J26" i="28"/>
  <c r="R26" i="28"/>
  <c r="C27" i="28"/>
  <c r="J27" i="28"/>
  <c r="R27" i="28"/>
  <c r="C28" i="28"/>
  <c r="J28" i="28"/>
  <c r="R28" i="28"/>
  <c r="C29"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8" i="28"/>
  <c r="J58" i="28"/>
  <c r="R57" i="28"/>
  <c r="J57" i="28"/>
  <c r="R56" i="28"/>
  <c r="J56" i="28"/>
  <c r="R55" i="28"/>
  <c r="J55" i="28"/>
  <c r="R54" i="28"/>
  <c r="J54" i="28"/>
  <c r="R53" i="28"/>
  <c r="J53" i="28"/>
  <c r="R52" i="28"/>
  <c r="J52" i="28"/>
  <c r="R51" i="28"/>
  <c r="J51" i="28"/>
  <c r="R50" i="28"/>
  <c r="S50" i="28" s="1"/>
  <c r="J50" i="28"/>
  <c r="B50" i="28"/>
  <c r="K50" i="28" l="1"/>
  <c r="S40" i="28"/>
  <c r="K40" i="28"/>
  <c r="S30" i="28"/>
  <c r="S20" i="28"/>
  <c r="K30" i="28"/>
  <c r="K20" i="28"/>
  <c r="T30" i="28"/>
  <c r="U40" i="28"/>
  <c r="K40" i="29" s="1"/>
  <c r="U30" i="28"/>
  <c r="G40" i="27" l="1"/>
  <c r="H40" i="27" s="1"/>
  <c r="N40" i="27" s="1"/>
  <c r="F40" i="29" l="1"/>
  <c r="T40" i="28"/>
  <c r="H40" i="29"/>
  <c r="O40" i="27" l="1"/>
  <c r="G50" i="27" l="1"/>
  <c r="H50" i="27" s="1"/>
  <c r="C13" i="28"/>
  <c r="N50" i="27" l="1"/>
  <c r="H50" i="29" s="1"/>
  <c r="F50" i="29"/>
  <c r="T50" i="28"/>
  <c r="J50" i="29" s="1"/>
  <c r="J30" i="29"/>
  <c r="D30" i="18" l="1"/>
  <c r="D50" i="18"/>
  <c r="J40" i="29"/>
  <c r="U50" i="28"/>
  <c r="K50" i="29" s="1"/>
  <c r="K30" i="29"/>
  <c r="O50" i="27"/>
  <c r="E50" i="18" l="1"/>
  <c r="E30" i="18"/>
  <c r="D40" i="18"/>
  <c r="V50" i="28"/>
  <c r="M50" i="29" s="1"/>
  <c r="V30" i="28"/>
  <c r="M30" i="29" s="1"/>
  <c r="F50" i="18" l="1"/>
  <c r="F30" i="18"/>
  <c r="E40" i="18"/>
  <c r="V40" i="28"/>
  <c r="M40" i="29" s="1"/>
  <c r="A10" i="28"/>
  <c r="B10" i="28"/>
  <c r="I33" i="5" a="1"/>
  <c r="I33" i="5" s="1"/>
  <c r="F40" i="18" l="1"/>
  <c r="C20" i="29"/>
  <c r="C10" i="29"/>
  <c r="I27" i="5" a="1"/>
  <c r="I27" i="5" l="1"/>
  <c r="C11" i="28"/>
  <c r="C12" i="28"/>
  <c r="C10" i="28"/>
  <c r="L10" i="27" l="1"/>
  <c r="K10" i="27" s="1"/>
  <c r="I21" i="5"/>
  <c r="I22" i="5"/>
  <c r="C20" i="18" l="1"/>
  <c r="C10" i="18"/>
  <c r="M10" i="27" l="1"/>
  <c r="G20" i="29" l="1"/>
  <c r="U20" i="28"/>
  <c r="G10" i="29"/>
  <c r="L20" i="29"/>
  <c r="E11" i="29"/>
  <c r="E12" i="29"/>
  <c r="A20" i="29"/>
  <c r="B20" i="29"/>
  <c r="R11" i="28"/>
  <c r="R12" i="28"/>
  <c r="R13" i="28"/>
  <c r="R14" i="28"/>
  <c r="R15" i="28"/>
  <c r="R16" i="28"/>
  <c r="R17" i="28"/>
  <c r="R18" i="28"/>
  <c r="R19" i="28"/>
  <c r="R10" i="28"/>
  <c r="S10" i="28" s="1"/>
  <c r="J11" i="28"/>
  <c r="J12" i="28"/>
  <c r="J13" i="28"/>
  <c r="J14" i="28"/>
  <c r="J15" i="28"/>
  <c r="J16" i="28"/>
  <c r="J17" i="28"/>
  <c r="J18" i="28"/>
  <c r="J19" i="28"/>
  <c r="J10" i="28"/>
  <c r="K10" i="28" l="1"/>
  <c r="B20" i="18"/>
  <c r="A20" i="18"/>
  <c r="U10" i="28"/>
  <c r="H10" i="27" l="1"/>
  <c r="H20" i="27"/>
  <c r="N20" i="27" l="1"/>
  <c r="H20" i="29" s="1"/>
  <c r="T20" i="28"/>
  <c r="V20" i="28" s="1"/>
  <c r="M20" i="29" s="1"/>
  <c r="O10" i="27"/>
  <c r="N10" i="27"/>
  <c r="H10" i="29" s="1"/>
  <c r="T10" i="28"/>
  <c r="V10" i="28" s="1"/>
  <c r="M10" i="29" s="1"/>
  <c r="O20" i="27"/>
  <c r="F20" i="29"/>
  <c r="E10" i="29"/>
  <c r="B10" i="29"/>
  <c r="A10" i="29"/>
  <c r="B10" i="18" l="1"/>
  <c r="F10" i="18"/>
  <c r="A10" i="18"/>
  <c r="F20" i="18"/>
  <c r="J20" i="29"/>
  <c r="D20" i="18" l="1"/>
  <c r="L10" i="29"/>
  <c r="K10" i="29" l="1"/>
  <c r="E10" i="18" l="1"/>
  <c r="K20" i="29"/>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tc={B21F2A4D-4331-4C6B-AA30-4FE0F95C1EF4}</author>
    <author>tc={5213D8B7-891E-4939-9C6B-88E55F5F8B40}</author>
    <author>tc={C40D279E-3B10-476D-933E-25260F672B11}</author>
    <author>tc={26F4ED07-766D-4A7A-8019-4327A4E6166E}</author>
    <author>tc={A1C8BBDF-C85E-40FC-8B47-4DA8C46E4E87}</author>
    <author>tc={6D9459A2-B372-4E6C-AFC8-1B7B2A45ABEE}</author>
    <author>tc={B40D5060-4157-42DA-B6DF-14CE74C1BB07}</author>
    <author>tc={A0FF2B3B-D3D8-459A-BDAE-90ADD4EE8CDC}</author>
    <author>tc={81713A72-C700-446F-B06E-B945F0BB83E2}</author>
    <author>tc={1132876A-6629-4776-95E0-2FC84C0D188F}</author>
    <author>tc={B2862FFF-75CA-499E-AF59-B74571BC99B7}</author>
    <author>tc={F15DACA0-A2DB-4734-9E40-43B476AAAC46}</author>
  </authors>
  <commentList>
    <comment ref="E12" authorId="0" shapeId="0" xr:uid="{B21F2A4D-4331-4C6B-AA30-4FE0F95C1EF4}">
      <text>
        <t>[Threaded comment]
Your version of Excel allows you to read this threaded comment; however, any edits to it will get removed if the file is opened in a newer version of Excel. Learn more: https://go.microsoft.com/fwlink/?linkid=870924
Comment:
    Matriz de pase a compañeros</t>
      </text>
    </comment>
    <comment ref="E13" authorId="1" shapeId="0" xr:uid="{5213D8B7-891E-4939-9C6B-88E55F5F8B40}">
      <text>
        <t>[Threaded comment]
Your version of Excel allows you to read this threaded comment; however, any edits to it will get removed if the file is opened in a newer version of Excel. Learn more: https://go.microsoft.com/fwlink/?linkid=870924
Comment:
    Matriz de pase a compañeros</t>
      </text>
    </comment>
    <comment ref="E14" authorId="2" shapeId="0" xr:uid="{C40D279E-3B10-476D-933E-25260F672B11}">
      <text>
        <t>[Threaded comment]
Your version of Excel allows you to read this threaded comment; however, any edits to it will get removed if the file is opened in a newer version of Excel. Learn more: https://go.microsoft.com/fwlink/?linkid=870924
Comment:
    Correo electrónico según ocurrencia</t>
      </text>
    </comment>
    <comment ref="E20" authorId="3" shapeId="0" xr:uid="{26F4ED07-766D-4A7A-8019-4327A4E6166E}">
      <text>
        <t>[Threaded comment]
Your version of Excel allows you to read this threaded comment; however, any edits to it will get removed if the file is opened in a newer version of Excel. Learn more: https://go.microsoft.com/fwlink/?linkid=870924
Comment:
    Sistema de audiencias</t>
      </text>
    </comment>
    <comment ref="E21" authorId="4" shapeId="0" xr:uid="{A1C8BBDF-C85E-40FC-8B47-4DA8C46E4E87}">
      <text>
        <t>[Threaded comment]
Your version of Excel allows you to read this threaded comment; however, any edits to it will get removed if the file is opened in a newer version of Excel. Learn more: https://go.microsoft.com/fwlink/?linkid=870924
Comment:
    Sistema de audiencias</t>
      </text>
    </comment>
    <comment ref="E22" authorId="5" shapeId="0" xr:uid="{6D9459A2-B372-4E6C-AFC8-1B7B2A45ABEE}">
      <text>
        <t>[Threaded comment]
Your version of Excel allows you to read this threaded comment; however, any edits to it will get removed if the file is opened in a newer version of Excel. Learn more: https://go.microsoft.com/fwlink/?linkid=870924
Comment:
    Sistema de audiencias</t>
      </text>
    </comment>
    <comment ref="E23" authorId="6" shapeId="0" xr:uid="{B40D5060-4157-42DA-B6DF-14CE74C1BB07}">
      <text>
        <t>[Threaded comment]
Your version of Excel allows you to read this threaded comment; however, any edits to it will get removed if the file is opened in a newer version of Excel. Learn more: https://go.microsoft.com/fwlink/?linkid=870924
Comment:
    Planilla de envío de comunicaciones</t>
      </text>
    </comment>
    <comment ref="E24" authorId="7" shapeId="0" xr:uid="{A0FF2B3B-D3D8-459A-BDAE-90ADD4EE8CDC}">
      <text>
        <t>[Threaded comment]
Your version of Excel allows you to read this threaded comment; however, any edits to it will get removed if the file is opened in a newer version of Excel. Learn more: https://go.microsoft.com/fwlink/?linkid=870924
Comment:
    Correo electrónico a mesa de ayuda según ocurrencia</t>
      </text>
    </comment>
    <comment ref="E30" authorId="8" shapeId="0" xr:uid="{81713A72-C700-446F-B06E-B945F0BB83E2}">
      <text>
        <t>[Threaded comment]
Your version of Excel allows you to read this threaded comment; however, any edits to it will get removed if the file is opened in a newer version of Excel. Learn more: https://go.microsoft.com/fwlink/?linkid=870924
Comment:
    Procedimiento de reparto</t>
      </text>
    </comment>
    <comment ref="E40" authorId="9" shapeId="0" xr:uid="{1132876A-6629-4776-95E0-2FC84C0D188F}">
      <text>
        <t>[Threaded comment]
Your version of Excel allows you to read this threaded comment; however, any edits to it will get removed if the file is opened in a newer version of Excel. Learn more: https://go.microsoft.com/fwlink/?linkid=870924
Comment:
    Procedimeinto de reparto</t>
      </text>
    </comment>
    <comment ref="E52" authorId="10" shapeId="0" xr:uid="{B2862FFF-75CA-499E-AF59-B74571BC99B7}">
      <text>
        <t>[Threaded comment]
Your version of Excel allows you to read this threaded comment; however, any edits to it will get removed if the file is opened in a newer version of Excel. Learn more: https://go.microsoft.com/fwlink/?linkid=870924
Comment:
    TRD</t>
      </text>
    </comment>
    <comment ref="E53" authorId="11" shapeId="0" xr:uid="{F15DACA0-A2DB-4734-9E40-43B476AAAC46}">
      <text>
        <t>[Threaded comment]
Your version of Excel allows you to read this threaded comment; however, any edits to it will get removed if the file is opened in a newer version of Excel. Learn more: https://go.microsoft.com/fwlink/?linkid=870924
Comment:
    ESTUDIANTES EN PRÁCTICA DE CONSULTORIO O JUDICANTES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<sst xmlns="http://schemas.openxmlformats.org/spreadsheetml/2006/main" count="1148" uniqueCount="586">
  <si>
    <t xml:space="preserve">                                                                         Consejo Superior de la Judicatura</t>
  </si>
  <si>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</si>
  <si>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</si>
  <si>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</si>
  <si>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</si>
  <si>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Apoyo</t>
  </si>
  <si>
    <t>CONSEJO SUPERIOR DE LA JUDICATURA</t>
  </si>
  <si>
    <t>CONSEJO SECCIONAL DE LA JUDICATURA</t>
  </si>
  <si>
    <t>DIRECCIÓN SECCIONAL DE ADMINISTRACIÓN JUDICIAL</t>
  </si>
  <si>
    <t>DESPACHO JUDICIAL CERTIFICADO</t>
  </si>
  <si>
    <t>FECHA</t>
  </si>
  <si>
    <t>Consejo Superior de la Judicatura</t>
  </si>
  <si>
    <t>Análisis de Contexto</t>
  </si>
  <si>
    <t>ESPECIALIDAD:</t>
  </si>
  <si>
    <t xml:space="preserve">PROCESO </t>
  </si>
  <si>
    <t>DEPENDENCIA JUDICIAL CERTIFICADA: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</si>
  <si>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</si>
  <si>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</si>
  <si>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</si>
  <si>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</si>
  <si>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</si>
  <si>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</si>
  <si>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</si>
  <si>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</si>
  <si>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</si>
  <si>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del Marco Normativo </t>
  </si>
  <si>
    <t>Modificación de la estructura organizacional de la rama judicial o del régimen de Carrera Judicial.</t>
  </si>
  <si>
    <t>Mejoramiento y ampliación de la planta de personal y número de juzgados para reducir carga permanente y acortar los tiempos de los procesos.</t>
  </si>
  <si>
    <t>Aplicabilidad de nuevas normas a consencuencia del COVID-19</t>
  </si>
  <si>
    <t xml:space="preserve">Implementación de buenas practicas en la Jurisdicción Penal </t>
  </si>
  <si>
    <t>Económicos y Financieros( disponibilidad de capital, liquidez, mercados financieros, desempleo, competencia.)</t>
  </si>
  <si>
    <t xml:space="preserve">4
</t>
  </si>
  <si>
    <t xml:space="preserve">Afectacion en la economia incrementa la criminalidad generado por el desempleo ocasionando una mayor demanda y congestión judicial </t>
  </si>
  <si>
    <t>Planeación a partir de las necesidades reales.</t>
  </si>
  <si>
    <t xml:space="preserve">5
</t>
  </si>
  <si>
    <t>Asignación presupuestal no ajustada a las necesidades reales de la Rama Judicial y por ende de los juzgados.</t>
  </si>
  <si>
    <t>Incremento del presupuesto asignado a la Rama Judicial para el desarrollo misional de la administración de justicia o aprovechamiento de alternativas para suplir necesidades.</t>
  </si>
  <si>
    <t>Sociales  y culturales (cultura, religión, demografía, responsabilidad social, orden público.)</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</si>
  <si>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</si>
  <si>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</si>
  <si>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</si>
  <si>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</si>
  <si>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</si>
  <si>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</si>
  <si>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</si>
  <si>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 xml:space="preserve">Ampliación y divulgación a la comunidad de los canales virtuales  y herramientas tecnológicas dispuestas para prestar el servicio de justicia y su funcionamiento.
</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</si>
  <si>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</si>
  <si>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Ampliación de la cobertura del programa Gobierno en Línea que integre toda la información que debe ser de conocimiento público.</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</si>
  <si>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</si>
  <si>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</si>
  <si>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regulacion )</t>
  </si>
  <si>
    <t>Cambios de la normatividad vigente.
Desactualización en cambios normativos y jurisprudenciales</t>
  </si>
  <si>
    <t>Capacitacion y actualización de los cambios normativos y reglamentarios por parte de la EJRLB.</t>
  </si>
  <si>
    <t>AMBIENTALES: emisiones y residuos, energía, catástrofes naturales, desarrollo sostenible.</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</si>
  <si>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</si>
  <si>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</si>
  <si>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 xml:space="preserve">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</si>
  <si>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</si>
  <si>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La declaratoria de Pandemia por Contagio de la Covid 19 </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</si>
  <si>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</si>
  <si>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</si>
  <si>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</si>
  <si>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CONTEXTO INTERNO </t>
  </si>
  <si>
    <t xml:space="preserve">ACTORES TEMÁTICO </t>
  </si>
  <si>
    <t xml:space="preserve">DEBILIDADES  (Factores específicos)  </t>
  </si>
  <si>
    <t xml:space="preserve">FORTALEZAS (Factores específicos) ) </t>
  </si>
  <si>
    <t>Estratégicos: (direccionamiento estratégico, planeación institucional,
liderazgo, trabajo en equipo)</t>
  </si>
  <si>
    <t>Falta de planeación,  seguimiento y evaluación.</t>
  </si>
  <si>
    <t>Formación del Juez como Lider de Proceso  con bases orientadas al  Direccionamiento, Planeación y Gestión de su  Despacho mediante la aplicación de Sistemas de Gestión.</t>
  </si>
  <si>
    <t xml:space="preserve">Falta de liderazgo y trabajo en equipo de algunos líderes de los procesos. 
</t>
  </si>
  <si>
    <t>Formación del Juez en  normas  de estructura de alto nivel y en los temas referentes al SIGCMA</t>
  </si>
  <si>
    <t xml:space="preserve">Desconocimiento del SIGCMA  y su  articulación  con el Plan Sectorial de Desarrollo.
</t>
  </si>
  <si>
    <t>Definición  de roles y responsabilidades de los  líderes de proceso, para el funcionamiento del SIGCMA.</t>
  </si>
  <si>
    <t>Desconocimiento al realizar el trabajo de forma sistemática con enfoque a proceso del SIGCMA.</t>
  </si>
  <si>
    <t>Normalización y estandarización de los comités del SIGCMA a nivel nacional por parte de la Coordinación Nacional del SIGCMA.</t>
  </si>
  <si>
    <t>Falta de estandarización de los procesos y procedimientos del SIGCMA por especialidad y jurisdicción.</t>
  </si>
  <si>
    <t>Capacitación recibida en normas ISO estructuras de alto nivel.</t>
  </si>
  <si>
    <t>Falta de tiempo para asistir a las capacitaciones y actualizaciones en las herramientas del SIGCMA.</t>
  </si>
  <si>
    <t xml:space="preserve">Autogestión del conocimiento.
</t>
  </si>
  <si>
    <t>Elaboración e implementación del Plan de Acción.</t>
  </si>
  <si>
    <t>Personal integrado por servidores judiciales de alto nivel profesional y capacitado para llevar a cabo las funciones asignadas. </t>
  </si>
  <si>
    <t>Cualificación de los requisitos para el ingreso y permanencia de servidores judiciales en la Rama Judicial</t>
  </si>
  <si>
    <t>Recursos financieros (presupuesto de funcionamiento, recursos de inversión</t>
  </si>
  <si>
    <t>Recursos insuficientes: economicos, humanos, físicos, tecnológicos e infraestructura para el desarrollo de las actividades judiciales.</t>
  </si>
  <si>
    <t>Aprovechamiento de licencias de microsoft Oficce 365 y aplicativos de la Rama Judicial.</t>
  </si>
  <si>
    <t>Falta de presupuesto asignado para la adecuada gestión judicial.</t>
  </si>
  <si>
    <t xml:space="preserve">Aprovechamiento y adaptación por parte de los servidores judiciales a los recursos suministrados. </t>
  </si>
  <si>
    <t>Personal
( competencia del personal, disponibilidad, suficiencia, seguridad
y salud ocupacional.)</t>
  </si>
  <si>
    <t>Insuficiencia de  personal  para atender la función misional y la atención a las partes interesadas en los despachos judiciales y centro de servicios , debido al aumento de la carga laboral.</t>
  </si>
  <si>
    <t>Competencia y compromiso de los servidores judiciales en  desarrollo de las  funciones asignadas al personal adscrito a cada depedencia judicial.</t>
  </si>
  <si>
    <t xml:space="preserve">Extensión de los horarios laborales (presencial y  trabajo en casa) por alta carga de trabajo, con afectación del bienestar físico y emocional de los servidores judiciales. </t>
  </si>
  <si>
    <t>Capacitación en habilidades emocionales y organización del trabajo por parte  de la ARL.</t>
  </si>
  <si>
    <t>Fusionar los espacios laboral, personal y familiar a causa del trabajo en casa.</t>
  </si>
  <si>
    <t>Implementación de los protocolos de bioseguridad definidos por la Rama Judicial para el acceso a las sedes.</t>
  </si>
  <si>
    <t>Imposibilidad para controlar las condiciones de seguridad y salud ocupacional a raiz del trabajo remoto en casa.</t>
  </si>
  <si>
    <t>Capacitación en software y aplicativos disponibles para la realización de los actividades para administrar justicia.</t>
  </si>
  <si>
    <t>Falta de tiempo para acceder a la formación  en herramientas tecnológicas y a diferentes capacitaciones de alto interes,tales como gestión documental, digitalización, seguridad de  la información.</t>
  </si>
  <si>
    <t>Disposición para el aprendizaje autodirigido, en la mayoria de los servidores judiciales.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</si>
  <si>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</si>
  <si>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 xml:space="preserve">
</t>
  </si>
  <si>
    <t>Proceso
(capacidad, diseño, ejecución, proveedores, entradas, salidas,
gestión del conocimiento)</t>
  </si>
  <si>
    <t>Incremento inusitado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</si>
  <si>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</si>
  <si>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</si>
  <si>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 xml:space="preserve">Coordinación entre el Centro de Servicios Judiciales y los juzgados en el agendamiento, gestión ante establecimientos carcelarios y citación a las audiencias. </t>
  </si>
  <si>
    <t>Alta carga laboral que hace imposible el cumplimiento de algunos términos judiciales. Número de solicitudes que ingresan a los despachos (entradas) muy superior al número de solicitudes que pueden ser atendidas  (salidas).</t>
  </si>
  <si>
    <t xml:space="preserve">Implementar la Gestión del conocimiento generada por las experiencias de los servidores documentada en instructivos y guias.
</t>
  </si>
  <si>
    <t xml:space="preserve">Falta de implementación del expediente electrónico para trazabilidad de todos los procesos judiciales en trámite y archivados. </t>
  </si>
  <si>
    <t xml:space="preserve">Aprovechamiento de las  TIC's y todos los recursos digitales, para la realización de audiencias virtuales tales como  Teams, polycom, Rp1, Skype,  teleconferencias WhatsApp, mensaje de texto.
</t>
  </si>
  <si>
    <t>Duplicidad de solicitud de la misma información por parte de diferentes dependencias y entidades del sector público y partes interesadas en general, cuya atención retrasa la actividad judicial.</t>
  </si>
  <si>
    <t xml:space="preserve">Tecnológicos </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</si>
  <si>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</si>
  <si>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</si>
  <si>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</si>
  <si>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Avance en la implementación del expediente digital y nuevos aplicativos para la mejor gestión tanto en los juzgados comoen el centro de servicios.</t>
  </si>
  <si>
    <t>Insuficiencia  de  recursos tecnológicos (hardware y software) para los empleados en trabajo remoto.</t>
  </si>
  <si>
    <t xml:space="preserve">Directices y normatividad  impartidas por el Consejo Superior de la Judicatura para la implementación del expediente electronico.
</t>
  </si>
  <si>
    <r>
      <t xml:space="preserve">Fallas en el servicio de internet,  conectividad  irregular.
</t>
    </r>
    <r>
      <rPr>
        <sz val="10"/>
        <color rgb="FFFF0000"/>
        <rFont val="Calibri"/>
        <family val="2"/>
        <scheme val="minor"/>
      </rPr>
      <t xml:space="preserve">
</t>
    </r>
  </si>
  <si>
    <t>Avance en la digitalización de procesos judiciales fisicos, utilizando las herramientas sumistradas por office 365.</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</si>
  <si>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</si>
  <si>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</si>
  <si>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</si>
  <si>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Capacitaciones realizadas en herramientas y aplicativos tecnológicos grabadas por la EJRLB y divulgación de su existencia.</t>
  </si>
  <si>
    <t>Acceso permanente a las grabaciones de las capacitaciones que quedan publicadas en las redes sociales y aplicativos de microsoft.</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</si>
  <si>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</si>
  <si>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</si>
  <si>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</si>
  <si>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(Actualización, coherencia, aplicabilidad) </t>
  </si>
  <si>
    <t>Inconvenientes con el reporte de estadistica con el sistema SIERJU.</t>
  </si>
  <si>
    <t>Formatos estandarizados impartidos  desde la Coordinación Nacional del SIGCMA para la mejor prestación del servicio.</t>
  </si>
  <si>
    <t>Desactualización o no aplicación  de la documentación propia de las actividades del juzgado y/o del centro de servicios a raíz de los nuevos métodos virtuales  implementados.</t>
  </si>
  <si>
    <t>Micrositio de fácil acceso a los documentos propios del Sistema Integrado de Gestión y Control de la Calidad y el Medio Ambiente.</t>
  </si>
  <si>
    <t>Desconocimiento e inaplicabilidad de las Tablas de Retención Documental (TRD)</t>
  </si>
  <si>
    <t>Avance en la actualización permanente de documentos y procedimientos del SIGCMA</t>
  </si>
  <si>
    <t>Infraestructura física (suficiencia, comodidad)</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</si>
  <si>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</si>
  <si>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</si>
  <si>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Insuficiencia de espacios y muebles  (estantes) propios de los archivos de gestión y definitivo.</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</si>
  <si>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</si>
  <si>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</si>
  <si>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</si>
  <si>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</si>
  <si>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r>
      <t>Insuficiencia de equipos tecnológicos, internet para el trabajo presencial y  virtual.</t>
    </r>
    <r>
      <rPr>
        <sz val="10"/>
        <rFont val="Calibri"/>
        <family val="2"/>
        <scheme val="minor"/>
      </rPr>
      <t xml:space="preserve">
</t>
    </r>
  </si>
  <si>
    <t>Disminución notoria del uso del papel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</si>
  <si>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</si>
  <si>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</si>
  <si>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</si>
  <si>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</si>
  <si>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</si>
  <si>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</si>
  <si>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</si>
  <si>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</si>
  <si>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</si>
  <si>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</si>
  <si>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</si>
  <si>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</si>
  <si>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</si>
  <si>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</si>
  <si>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</si>
  <si>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</si>
  <si>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</si>
  <si>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</si>
  <si>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</si>
  <si>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t>1,3, 13</t>
  </si>
  <si>
    <t>1, 3, 10</t>
  </si>
  <si>
    <t>2, 3, 4, 5, 6, 13, 14, 36, 39</t>
  </si>
  <si>
    <t>1, 2, 5, 6, 11, 16, 12</t>
  </si>
  <si>
    <t xml:space="preserve">Plan de acción </t>
  </si>
  <si>
    <t>Realizar reuniones trimestrales de planeación, seguimiento y evaluación de la gestión.</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</si>
  <si>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</si>
  <si>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</si>
  <si>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2, 3, 4, 5, 6</t>
  </si>
  <si>
    <t>1, 2,3,4</t>
  </si>
  <si>
    <t xml:space="preserve">Revisar la estructura del SIGCMA para el SPA. 
Actualizar la documentación e implementar los documentos actualizados. </t>
  </si>
  <si>
    <t>9, 27</t>
  </si>
  <si>
    <t>19, 31, 32, 33</t>
  </si>
  <si>
    <t xml:space="preserve">Asistir y participar activamente en los procesos de normalización y estandarización de procesos y procedimientos conforme a la programación definida por la Coordinación Nacional del SIGCMA </t>
  </si>
  <si>
    <t>19, 27</t>
  </si>
  <si>
    <t>4, 36, 37</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</si>
  <si>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</si>
  <si>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9, 10</t>
  </si>
  <si>
    <t>8, 9, 12</t>
  </si>
  <si>
    <t xml:space="preserve">Mapa  de riesgos </t>
  </si>
  <si>
    <t>Definir y asignar responsables para los roles de líderes de proceso y de profesionales de enlace para el funcionamiento del SIGCMA.</t>
  </si>
  <si>
    <t>Realizar programación de audiencias acorde con el tiempo de duración para reducir número de audiencias no realizadas e incrementar el número de salidas.</t>
  </si>
  <si>
    <t>4, 8</t>
  </si>
  <si>
    <t>4, 7</t>
  </si>
  <si>
    <t>9, 16, 17</t>
  </si>
  <si>
    <t>Implementar modelos operativos de preparación de audiencias (MOPAS) y guías de realización de audiencias para reducir el tiempo de las diligencias.</t>
  </si>
  <si>
    <t>2, 3, 8</t>
  </si>
  <si>
    <t>9, 10, 16</t>
  </si>
  <si>
    <t>12, 15, 28</t>
  </si>
  <si>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</si>
  <si>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t>15, 36, 37, 38</t>
  </si>
  <si>
    <t>17, 20, 30</t>
  </si>
  <si>
    <t>Facilitar la asistencia virtual o remota a las audiencias de quienes no acudan a las sedes judiciales cuando la audiencia se realiza de forma presencial.</t>
  </si>
  <si>
    <t>12, 13</t>
  </si>
  <si>
    <t>14, 18, 36, 37</t>
  </si>
  <si>
    <t>Divulgar los distintos medios,  formas de acceso e instructivos para asistir a las audiencias virtuales y  gestionar la conexión desde la sede judicial de aquellas partes interesadas que no cuenten con medios tecnológicos o conocimientos para hacerlo.</t>
  </si>
  <si>
    <t>7, 9</t>
  </si>
  <si>
    <t>7, 8, 13</t>
  </si>
  <si>
    <t>18, 30</t>
  </si>
  <si>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</si>
  <si>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t>6, 10, 11</t>
  </si>
  <si>
    <t>10, 15, 35</t>
  </si>
  <si>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</si>
  <si>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t>10, 12</t>
  </si>
  <si>
    <t>13, 14</t>
  </si>
  <si>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</si>
  <si>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18, 20, 21, 36</t>
  </si>
  <si>
    <t>10, 21, 22, 23, 24, 25, 26, 27, 29, 36, 37</t>
  </si>
  <si>
    <t>Consolidar los procesos de digitalización en concordancia con el protocolo adoptado por el Consejo Superior de la Judicatura a través del CENDOJ para el manejo del expediente electrónico.</t>
  </si>
  <si>
    <t>10, 14</t>
  </si>
  <si>
    <t>21, 24, 25, 28</t>
  </si>
  <si>
    <t>10, 29, 36, 37</t>
  </si>
  <si>
    <t>Solicitar apoyo al CENDOJ, para realización de capacitaciones en tablas de retención documental (TRD)</t>
  </si>
  <si>
    <t>Adelantar campañas sobre manejo y disposición de residuos.</t>
  </si>
  <si>
    <t>21, 36, 37</t>
  </si>
  <si>
    <t>Solicitar apoyo a la Dirección Ejecutiva Seccional de Administración Judicial en el suministro de recursos tecnólogicos para los servidores judiciales.</t>
  </si>
  <si>
    <t>10, 11</t>
  </si>
  <si>
    <t>7, 22, 23, 29, 30, 31, 32, 33, 34, 35</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</si>
  <si>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</si>
  <si>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</si>
  <si>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</si>
  <si>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</si>
  <si>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</si>
  <si>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</si>
  <si>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</si>
  <si>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</si>
  <si>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</si>
  <si>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</si>
  <si>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</si>
  <si>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</si>
  <si>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</si>
  <si>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</si>
  <si>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</si>
  <si>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</si>
  <si>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</si>
  <si>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</si>
  <si>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</si>
  <si>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</si>
  <si>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</si>
  <si>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</si>
  <si>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</si>
  <si>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</si>
  <si>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</si>
  <si>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</si>
  <si>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</si>
  <si>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</si>
  <si>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</si>
  <si>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</si>
  <si>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</si>
  <si>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</si>
  <si>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</si>
  <si>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</si>
  <si>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</si>
  <si>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</si>
  <si>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</si>
  <si>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</si>
  <si>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</si>
  <si>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</si>
  <si>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</si>
  <si>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</si>
  <si>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</si>
  <si>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</si>
  <si>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</si>
  <si>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</si>
  <si>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</si>
  <si>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</si>
  <si>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</si>
  <si>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</si>
  <si>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</si>
  <si>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</si>
  <si>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</si>
  <si>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</si>
  <si>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</si>
  <si>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</si>
  <si>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</si>
  <si>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</si>
  <si>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</si>
  <si>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</si>
  <si>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</si>
  <si>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</si>
  <si>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</si>
  <si>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</si>
  <si>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</si>
  <si>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</si>
  <si>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</si>
  <si>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</si>
  <si>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</si>
  <si>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</si>
  <si>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</si>
  <si>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</si>
  <si>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</si>
  <si>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</si>
  <si>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</si>
  <si>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</si>
  <si>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</si>
  <si>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</si>
  <si>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 xml:space="preserve">MATRIZ DE RIESGOS </t>
  </si>
  <si>
    <t>Proceso:</t>
  </si>
  <si>
    <t>EJECUCIÓN CIVIL CIRCUITO (MISIONAL Y APOYO)</t>
  </si>
  <si>
    <t>Objetivo:</t>
  </si>
  <si>
    <t>Identificar los riesgos asociados al proceso, analizar sus causas, valorar la probabilidad de ocurrencia y su impacto sobre la organización, establecer controles que contribuyan a minimizar su probabilidad de ocurrencia y determinar conducta ante la materizalización del riesgo</t>
  </si>
  <si>
    <t>Alcance:</t>
  </si>
  <si>
    <t>Juzgados civiles del Circuito de Ejecución de sentencias de Barranquilla y su oficina de apoyo</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</si>
  <si>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</si>
  <si>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</si>
  <si>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</si>
  <si>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</si>
  <si>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</si>
  <si>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</si>
  <si>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</si>
  <si>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</si>
  <si>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</si>
  <si>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</si>
  <si>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</si>
  <si>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</si>
  <si>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</si>
  <si>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</si>
  <si>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</si>
  <si>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</si>
  <si>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</si>
  <si>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</si>
  <si>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</si>
  <si>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</si>
  <si>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</si>
  <si>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civil, después del  término legal establecido para decidir sobre los conflictos presentados a los jueces.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</si>
  <si>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</si>
  <si>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</si>
  <si>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</si>
  <si>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</si>
  <si>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</si>
  <si>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</si>
  <si>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</si>
  <si>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</si>
  <si>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49 a 96 horas  habiles al año  o afectación baja</t>
  </si>
  <si>
    <t>4.Fallas en la planeación  para el desarrollo de las tareas propias del despacho.</t>
  </si>
  <si>
    <t>Incumplimiento de las metas establecidas</t>
  </si>
  <si>
    <t>Incumplimiento del 60% de los indicadores del proceso</t>
  </si>
  <si>
    <t>5.  Fallas e insuficiencia de las herramientas tecnológicas.</t>
  </si>
  <si>
    <t xml:space="preserve">Incumplimientos en la realizacion de audiencias </t>
  </si>
  <si>
    <t xml:space="preserve">No se atiende la  solicitud  de una parte interesada para la realización de una audiencia </t>
  </si>
  <si>
    <t xml:space="preserve">1. Inasistencia del Juez </t>
  </si>
  <si>
    <t xml:space="preserve">De la entidad, seccional, despachos a nivel departamental </t>
  </si>
  <si>
    <t xml:space="preserve">2. Falta de tiempo para  la realización.
</t>
  </si>
  <si>
    <t>3. Programación de audiencias sin tener en cuenta tiempos de duración para su realización.</t>
  </si>
  <si>
    <t>4 .Notificaciones judiciales erradas o inoportunas</t>
  </si>
  <si>
    <t>5.Fallas en el servicio de internet,  conectividad  irregular.</t>
  </si>
  <si>
    <t xml:space="preserve"> Efectuar notificaciones que no cumplan con los requistos</t>
  </si>
  <si>
    <t>No se realizan las  notificaciones, no se erfectuan  oportunamente o no se aplica la normatividad</t>
  </si>
  <si>
    <t>1. Errores en la digitación</t>
  </si>
  <si>
    <t xml:space="preserve">De la entidad y sector justicia a nivel nacional </t>
  </si>
  <si>
    <t>2.Incumplimiento del procedimiento de reparto.</t>
  </si>
  <si>
    <t>Afectación al presupuesto  en un valor  &lt;1% y ≥5%.</t>
  </si>
  <si>
    <t xml:space="preserve">3. Falta de personal para atender el  volúmen de solicitudes recibidas. </t>
  </si>
  <si>
    <t>Inexactitud o inoportunidad en el reparto de procesos</t>
  </si>
  <si>
    <t>Posibilidad de no realizar, no hacerlo  oportunamente, no aplicar la normatividad para realizar el reparto.</t>
  </si>
  <si>
    <t>Interrupción o afectación en la prestación del servicio administrativo</t>
  </si>
  <si>
    <t>Entre 193 a 288 horas   habiles al año  o afectación media</t>
  </si>
  <si>
    <t xml:space="preserve"> </t>
  </si>
  <si>
    <t>Pérdida de documentos</t>
  </si>
  <si>
    <t>Extravío temporal o definitivo de los  documentos de los procesos judiciales</t>
  </si>
  <si>
    <t xml:space="preserve">1. Falta de implementación del expediente electrónico en todas las dependencias y juzgados.
</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</si>
  <si>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</si>
  <si>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</si>
  <si>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</si>
  <si>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</si>
  <si>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Realizar pagos de depósitos judiciales de manera errónea</t>
  </si>
  <si>
    <t>Efectuar el pago de depósitos judiciales con errores como: 
- Pago a beneficiario incorrecto
- Entrega de depósitos en cantidades inexactas
- Realizar conversión a dependencia o proceso incorrecto</t>
  </si>
  <si>
    <t>1. Fallas en el proceso de verificación de requisitos e información para efectuar el pago</t>
  </si>
  <si>
    <t xml:space="preserve">De un área del nivel central, seccional o despacho judicial </t>
  </si>
  <si>
    <t>2. Falta de ética de los servidores públicos (Debilidades en principios y valores)</t>
  </si>
  <si>
    <t xml:space="preserve">Afectaciones ambientales </t>
  </si>
  <si>
    <t>Se tienen   afectaciones ambientales que generen impactos negativos en el entorno</t>
  </si>
  <si>
    <t xml:space="preserve">1. Falta de socialización del Acuerdo PSAA14-10160. </t>
  </si>
  <si>
    <t>2.Baja participación de los funcionarios y servidores judiciales en las actividades de formación en el Sistema de Gestión Ambiental</t>
  </si>
  <si>
    <t>Afectación Ambiental</t>
  </si>
  <si>
    <t xml:space="preserve">Si el hecho llegara a presentarse, tendría medianas consecuencias o efectos sobre la entidad.
</t>
  </si>
  <si>
    <t>3.  Poco compromiso en la aplicabilidad y formación de la cultura ambiental</t>
  </si>
  <si>
    <t>4. Carencia del liderazgo en el Sistema de Gestión Ambiental</t>
  </si>
  <si>
    <t xml:space="preserve">Para los  riesgos de corrupción ,por política,  el impacto siempre será mayor  o catastrófico y su redacción debe conservar el modelo  propuesto.
</t>
  </si>
  <si>
    <t xml:space="preserve">Recibir , ofrecer, prometer , entregar o aceptar dádivas o beneficios a nombre propio o de terceros para afectar las condiciones de integridad, confidencialidad y disponibilidad de la información que se maneja en las sedes judiciales 
</t>
  </si>
  <si>
    <t xml:space="preserve">Expedir, alterar, retener, extraviar o entregar  documentos  o información sin el lleno de requisitos legales </t>
  </si>
  <si>
    <t>1. Falta de ética de los servidores públicos (Debilidades en principios y valores)</t>
  </si>
  <si>
    <t>2. Falta de ética de terceros interesados  (Debilidades principios y valores)</t>
  </si>
  <si>
    <t>3. debilidades en los controles para la manejo de la información en medio Físico</t>
  </si>
  <si>
    <t>3. debilidades en los controles para la manejo de la información en medio magnético</t>
  </si>
  <si>
    <t>Recibir, ofrecer, prometer, entregar o aceptar dadivas  o beneficios a nombre propio o de terceros para  demorar las actuaciones en los procesos</t>
  </si>
  <si>
    <t xml:space="preserve">Cuando por indebido interés se actua de  manera indebida para retrasar las actuaciones de los procesos </t>
  </si>
  <si>
    <t>3. Indebida priorización de atención de procesos</t>
  </si>
  <si>
    <t>Ofrecer, prometer, entregar, aceptar o solicitar una ventaja indebida para no realizar una audiencia programada en la fecha establecida.</t>
  </si>
  <si>
    <t>Cuando por indebido interés  no se realizar una audiencia programada en la fecha establecida</t>
  </si>
  <si>
    <t>Se incluye encabezado  de riesgo de Soborno por ilustración, si no aplica  borrar las  filas ( 90 a 99)</t>
  </si>
  <si>
    <t>3. Error en la  notificación de las partes procesales</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</si>
  <si>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</si>
  <si>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</si>
  <si>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</si>
  <si>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</si>
  <si>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</si>
  <si>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</si>
  <si>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</si>
  <si>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</si>
  <si>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</si>
  <si>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</si>
  <si>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</si>
  <si>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</si>
  <si>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</si>
  <si>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</si>
  <si>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</si>
  <si>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</si>
  <si>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El Consejo Seccional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</si>
  <si>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NO</t>
  </si>
  <si>
    <t>SI</t>
  </si>
  <si>
    <t>Acciones de respuesta ante noticias que afectan la imagen de la entidad</t>
  </si>
  <si>
    <t xml:space="preserve">El Consejo Seccional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</si>
  <si>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Pólizas de Calidad y Cumplimiento</t>
  </si>
  <si>
    <t>El  Juez director del despacho diariamente, revisa las acciones constitucionales allegadas y las fechas para dar respuesta oportuna de conforme la ley lo establece, designa un reponsable para su seguimiento y respuesta, como registro queda el archivo de seguimiento de las acciones constitucionales</t>
  </si>
  <si>
    <r>
      <t xml:space="preserve">
</t>
    </r>
    <r>
      <rPr>
        <sz val="11"/>
        <color theme="1"/>
        <rFont val="Calibri"/>
        <family val="2"/>
        <scheme val="minor"/>
      </rPr>
      <t>Aplicación del Procedimiento de Acciones de Gestión</t>
    </r>
  </si>
  <si>
    <t xml:space="preserve">El  Juez director del despacho  semanalmente,
revisa los registros de control o planificadores y los ingresos del reparto, para actualizar la planificación y verificar fechas de las actuaciones.
Si evidencia actividades y actuaciones no incluidas se integran al planificador, como registro del control queda el planificador y las actuaciones documentadas. </t>
  </si>
  <si>
    <t>Aplicación del Procedimiento de Acciones de Gestión</t>
  </si>
  <si>
    <t>El Juez director del despacho periodicamente, reporta los incidentes tecnológicos a mesa de ayuda, para que se solucione prontamente los problemas tecnológicos reportados, el cual se verifica antes de hacer el reporte y la evidencia queda registrada en en el correo electrónico.</t>
  </si>
  <si>
    <r>
      <t>El Juez director del despacho diariamente,  hace seguimiento a la  planificación de audiencias,</t>
    </r>
    <r>
      <rPr>
        <sz val="10"/>
        <color rgb="FFFF0000"/>
        <rFont val="Calibri"/>
        <family val="2"/>
        <scheme val="minor"/>
      </rPr>
      <t xml:space="preserve">  </t>
    </r>
    <r>
      <rPr>
        <sz val="10"/>
        <rFont val="Calibri"/>
        <family val="2"/>
        <scheme val="minor"/>
      </rPr>
      <t>revisando el tipo de audiencias a realizar  y los tiempos programados para cada una, ajustando la programación si requiere incluir o hacer cambios imprevistos, Como registro del control queda el planificador y las actuaciones documentadas</t>
    </r>
    <r>
      <rPr>
        <sz val="10"/>
        <color rgb="FFFF0000"/>
        <rFont val="Calibri"/>
        <family val="2"/>
        <scheme val="minor"/>
      </rPr>
      <t xml:space="preserve">. </t>
    </r>
  </si>
  <si>
    <t xml:space="preserve">El Juez director del despacho diariamente,  hace seguimiento a la  planificación de audiencias,  revisando el tipo de audiencias a realizar  y los tiempos programados para cada una, ajustando la programación si requiere incluir o hacer cambios imprevistos, Como registro del control queda el planificador y las actuaciones documentadas. </t>
  </si>
  <si>
    <t>Aplicación del Procedimiento de Acciones de Gestión - reprogramación de audiencias</t>
  </si>
  <si>
    <r>
      <t xml:space="preserve"> El secretario del despacho diariamente,  ingresa los datos para la realización de citaciones y notificaciones </t>
    </r>
    <r>
      <rPr>
        <sz val="10"/>
        <color rgb="FFFF0000"/>
        <rFont val="Calibri"/>
        <family val="2"/>
        <scheme val="minor"/>
      </rPr>
      <t xml:space="preserve"> </t>
    </r>
    <r>
      <rPr>
        <sz val="10"/>
        <rFont val="Calibri"/>
        <family val="2"/>
        <scheme val="minor"/>
      </rPr>
      <t>registrando en el aplicativo establecido, los datos de la audiencia y los de los intervinientes, revisa antes de confirmar la elaboración que los datos sean correctos,</t>
    </r>
    <r>
      <rPr>
        <sz val="10"/>
        <color theme="1"/>
        <rFont val="Calibri"/>
        <family val="2"/>
        <scheme val="minor"/>
      </rPr>
      <t xml:space="preserve"> co</t>
    </r>
    <r>
      <rPr>
        <sz val="10"/>
        <rFont val="Calibri"/>
        <family val="2"/>
        <scheme val="minor"/>
      </rPr>
      <t>mo registro del control quedan los datos en el aplicativo ingresados por el secretario, los cuales no pueden ser cambiados.</t>
    </r>
  </si>
  <si>
    <t>El Juez director del despacho periodicamente, reporta las fallas de internet y de problemas de conectividad  a mesa de ayuda de la Dirección Seccional, para que se solucione prontamente los problemas tecnológicos reportados, el cual se verifica antes de hacer el reporte y la evidencia queda registrada en en el correo electrónico.</t>
  </si>
  <si>
    <r>
      <rPr>
        <sz val="10"/>
        <color rgb="FF000000"/>
        <rFont val="Calibri"/>
        <scheme val="minor"/>
      </rPr>
      <t xml:space="preserve">El empleado encargado de reparto al momento de realizar reparto de cada solicitud o escrito,  verifica que los datos aportados por el solicitante sean los que ingresa al aplicativo, </t>
    </r>
    <r>
      <rPr>
        <sz val="10"/>
        <color rgb="FFFF0000"/>
        <rFont val="Calibri"/>
        <scheme val="minor"/>
      </rPr>
      <t xml:space="preserve"> </t>
    </r>
    <r>
      <rPr>
        <sz val="10"/>
        <color rgb="FF000000"/>
        <rFont val="Calibri"/>
        <scheme val="minor"/>
      </rPr>
      <t>confrontando la información aportada por el solicitante y confirmando que lo digitado o seleccionado en el aplicativo es correcto, si encuentra que ingresó datos errados hace la corrección  antes de realizar cada reparto.
Como registro  queda la información en el aplicativo de reparto y el acta de reparto.</t>
    </r>
  </si>
  <si>
    <r>
      <t xml:space="preserve"> El líder del grupo de reparto,  periodicamente   verifica versión del procedimiento y su aplicación,</t>
    </r>
    <r>
      <rPr>
        <sz val="10"/>
        <color rgb="FFFF0000"/>
        <rFont val="Calibri"/>
        <family val="2"/>
        <scheme val="minor"/>
      </rPr>
      <t xml:space="preserve"> </t>
    </r>
    <r>
      <rPr>
        <sz val="10"/>
        <rFont val="Calibri"/>
        <family val="2"/>
        <scheme val="minor"/>
      </rPr>
      <t>que el procedimiento esté actualizado y que el equipo de trabajo aplica la última versión aprobada.  Si encuentra desactualización realiza el ajuste y solicita aprobación de la nueva versión y si el personal no aplica la versión actualizada realiza capacitación.,como evidencia queda el registro de  aprobación del procedimiento y actas de capacitación o lista de asistencia.</t>
    </r>
  </si>
  <si>
    <t>El empleado encargado de reparto, periodicamente
 al momento de realizar reparto de cada solicitud o escrito,
verifica que los datos aportados por el solicitante sean los que ingresa al aplicativo., lo realiza  confrontando la información aportada por el solicitante y confirmando que lo digitado o seleccionado en el aplicativo es correcto,
si encuentra que ingresó datos errados hace la corrección  antes de realizar cada reparto y la como registro  queda la información en el aplicativo de reparto y el acta de reparto.</t>
  </si>
  <si>
    <t>El líder del grupo de reparto  periodicamente 
verifica versión del procedimiento y su aplicación.
y revisa que el procedimiento esté actualizado y que el equipo de trabajo aplica la última versión aprobada.
Si se encuentra desactualización realiza el ajuste y solicita aprobación de la nueva versión y si el personal no aplica la versión actualizada y se realiza capacitación.
Como registro  queda acta de aprobación del procedimiento y actas de capacitación o lista de asistencia.</t>
  </si>
  <si>
    <t xml:space="preserve">El Consejo Seccional periodicamente revisa Estadísticas en SIERJU, analizando las cargas de trabajo y  la productividad de las sedes judiciales.
Si los resultados superan los estandares establecidos tramita la creación  de descongestión.
Como registro del control quedan actas de visitas del Consejo y acuerdos de creación de juzgados. </t>
  </si>
  <si>
    <t>El Consejo Seccional de la Judicatura -
Unidad de Proyectos especiales de Tecnología y CENDOJ, realiza el  Plan para la creación del Gestor documental y lo hace colocando encConocimiento de la especialidad  y recolección de  datos para el diseño del Gestor documental aplicable a la especialidad, se  reformula el plan si se incumplen términos, como registro  queda actas de reuniones.</t>
  </si>
  <si>
    <t>El  Consejo superior de la Judicatura - Unidad de Proyectos especiales de Tecnología y CENDOJ realiza el Plan para la implementación del Acuerdo 11567, parágrafo 2 del artículo 28. y coloca en conocimiento de la especialidad y recolecciónde  datos para el diseño del software aplicable a la especialidad, se reformular el plan si se incumplen términos.
y como registro  queda actas de reuniones.</t>
  </si>
  <si>
    <t>Aplicación de las Tablas de Retención Documental expedidas por el Consejo Superior de la Judicatura</t>
  </si>
  <si>
    <t>El  Juez Coordinador, cuando se requiera  realiza jornadas de descongestión,  asignando personal de otros grupos temporalmente y el registro son los expedientes tramitados.</t>
  </si>
  <si>
    <t>El encargado de la gestión y pago de depósitos judiciales, al momento de ingresar la orden de pago,  aplica lo establecido en el procedimiento de gestión de depósitos judiciales y los datos ingresados por el solicitantes a través de su inscripción,  confrontando la información aportada por el solicitante y confirmando que lo digitado o seleccionado en el aplicativo es correcto, si encuentra que ingresó datos errados hace la corrección  antes de ingresar y/o autorizar la orden de pago.
Como registro  queda el formato de orden de pago DJ04 ingresado en el proceso.</t>
  </si>
  <si>
    <t>Realizar  programas de formación, capacitación y sensibilización en temas de probidad y ética de lo público.</t>
  </si>
  <si>
    <t>Solicialización el Comité del SIGCMA - Dia Ambiental que se realiza periodicamente y la evidencia se encuentra en la lista de asistencia del SIGCMA</t>
  </si>
  <si>
    <r>
      <rPr>
        <sz val="10"/>
        <color theme="1"/>
        <rFont val="Calibri"/>
        <family val="2"/>
        <scheme val="minor"/>
      </rPr>
      <t xml:space="preserve"> El Juez director del despacho / mensualmente en el cual se verifica que los servidores judiciales participen en las capacitaciones de Gestión Ambiental.
Solicitando el reporte de capacitaciones y se realice un plan de mejora a los servidores judiciales y la evidencia se encuentra en la lista de asistencia a las capacitaciones
</t>
    </r>
    <r>
      <rPr>
        <sz val="10"/>
        <rFont val="Calibri"/>
        <family val="2"/>
        <scheme val="minor"/>
      </rPr>
      <t xml:space="preserve">
</t>
    </r>
  </si>
  <si>
    <t>Plan de Gestión Ambiental</t>
  </si>
  <si>
    <r>
      <t xml:space="preserve">El Juez director del despacho , diariamente, verifica que se cumpla con las políticas ambientales, revisando aleatoriamente el cumplimiento de las políticas ambientales con los servidores judiciales y se realiza un plan de mejora y la </t>
    </r>
    <r>
      <rPr>
        <sz val="10"/>
        <color theme="1"/>
        <rFont val="Calibri"/>
        <family val="2"/>
        <scheme val="minor"/>
      </rPr>
      <t xml:space="preserve"> evidencia  es la v</t>
    </r>
    <r>
      <rPr>
        <sz val="10"/>
        <rFont val="Calibri"/>
        <family val="2"/>
        <scheme val="minor"/>
      </rPr>
      <t xml:space="preserve">erificación de las políticas ambientales. </t>
    </r>
  </si>
  <si>
    <t xml:space="preserve">Aplicación del Procedimiento de Acciones de Gestión </t>
  </si>
  <si>
    <t xml:space="preserve">El Juez director del despacho  diariamente, verifica que se cumpla con las políticas ambientales, revisando aleatoriamente el cumplimiento de las políticas ambientales con los servidores judiciales y se realiza un plan de mejora y la  evidencia  es la verificación de las políticas ambientales. . </t>
  </si>
  <si>
    <t xml:space="preserve">Socializar el Sistema de Gestión Antisoborno de la Rama Judicial. </t>
  </si>
  <si>
    <t xml:space="preserve">Registro actuaciones en la herramienta establecida, constancia fisica de acceso al proceso o registro en libro correspondiente </t>
  </si>
  <si>
    <t xml:space="preserve">Historial de versiones de archivos y control de acceso con cuentas office 365, papelera de reciclaje con control de segundo nivel (cendoj). En BestDoc el ingreso es con asignación de cuentas individuales y programa de auditoría de expedientes. </t>
  </si>
  <si>
    <t>Establecimiento de lineamientos de trabajo para atender los procesos de acuerdo al orden en el que ingresan al despacho</t>
  </si>
  <si>
    <t>3. Error en el envío de notificaciones</t>
  </si>
  <si>
    <t>Procedimiento de elaboración y envío de comunicaciones y registro en planilla de comunicaciones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</si>
  <si>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</si>
  <si>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</si>
  <si>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</si>
  <si>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</si>
  <si>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</si>
  <si>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</si>
  <si>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</si>
  <si>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</si>
  <si>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</si>
  <si>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</si>
  <si>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</si>
  <si>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</si>
  <si>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</si>
  <si>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</si>
  <si>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</si>
  <si>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</si>
  <si>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</si>
  <si>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</si>
  <si>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</si>
  <si>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</si>
  <si>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</si>
  <si>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</si>
  <si>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</si>
  <si>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</si>
  <si>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</si>
  <si>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</si>
  <si>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</si>
  <si>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</si>
  <si>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</si>
  <si>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</si>
  <si>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</si>
  <si>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</si>
  <si>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</si>
  <si>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</si>
  <si>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</si>
  <si>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</si>
  <si>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</si>
  <si>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Menor</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</si>
  <si>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</si>
  <si>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</si>
  <si>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</si>
  <si>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</si>
  <si>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</si>
  <si>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</si>
  <si>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&lt;5% y  ≥20%.</t>
  </si>
  <si>
    <t>Incumplimiento del 20% de los indicadores del proceso</t>
  </si>
  <si>
    <t>Incumplimiento del 40% de los indicadores del proceso</t>
  </si>
  <si>
    <t>Incumplimiento del 80% de los indicadores del proceso</t>
  </si>
  <si>
    <t>Incumplimiento del 100% de los indicadores del proceso</t>
  </si>
  <si>
    <t>Entre  0 a 48 horas habiles al año o afectación mínima</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</si>
  <si>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</si>
  <si>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</si>
  <si>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</si>
  <si>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</si>
  <si>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</si>
  <si>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</si>
  <si>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</si>
  <si>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</si>
  <si>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</si>
  <si>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</si>
  <si>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</si>
  <si>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</si>
  <si>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</si>
  <si>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</si>
  <si>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</si>
  <si>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</si>
  <si>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</si>
  <si>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</si>
  <si>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</si>
  <si>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</si>
  <si>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</si>
  <si>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</si>
  <si>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</si>
  <si>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</si>
  <si>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</si>
  <si>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</si>
  <si>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</si>
  <si>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</si>
  <si>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</si>
  <si>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</si>
  <si>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</si>
  <si>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</si>
  <si>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</si>
  <si>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</si>
  <si>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</si>
  <si>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</si>
  <si>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</si>
  <si>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</si>
  <si>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</si>
  <si>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</si>
  <si>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</si>
  <si>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</si>
  <si>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</si>
  <si>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</si>
  <si>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</si>
  <si>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</si>
  <si>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</si>
  <si>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</si>
  <si>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</si>
  <si>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</si>
  <si>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</si>
  <si>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</si>
  <si>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</si>
  <si>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</si>
  <si>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</si>
  <si>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</si>
  <si>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</si>
  <si>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</si>
  <si>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</si>
  <si>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</si>
  <si>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</si>
  <si>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</si>
  <si>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</si>
  <si>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</si>
  <si>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</si>
  <si>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</si>
  <si>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</si>
  <si>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</si>
  <si>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</si>
  <si>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</si>
  <si>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</si>
  <si>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</si>
  <si>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</si>
  <si>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</si>
  <si>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 xml:space="preserve">Se encuentran establecidos procedimientos y herramientas de registro y control con el fin de evitar el vencimiento de los términos </t>
  </si>
  <si>
    <t>X</t>
  </si>
  <si>
    <t>No se materializó el riesgo durante el período evaluado, por lo que los controles se consideran efectivos</t>
  </si>
  <si>
    <t>Las audiencias programadas se efectuaron, se lleva control de la programación de estas mediante una matriz de programación de audiencias</t>
  </si>
  <si>
    <t xml:space="preserve">Se encuentran establecidos procedimientos y herramientas de registro y control para el envío de comunicaciones </t>
  </si>
  <si>
    <t>El reparto se realiza de manera oportuna, el proceso se encuentra controlado</t>
  </si>
  <si>
    <t>Se encuentran establecidos procedimientos y herramientas de registro y control para  la adecuada gestión documental</t>
  </si>
  <si>
    <t>Se aplican los controles y se conserva regsitro de todo el proceso</t>
  </si>
  <si>
    <t>Se controla el consumo de energía , de agua y de papel en las actividades diarias</t>
  </si>
  <si>
    <t>No se han recibido denuncias, ni se ha evidenciado la materialización del riesgo</t>
  </si>
  <si>
    <t>ANÁLISIS DEL RESULTADO FINAL 
2 TRIMESTRE</t>
  </si>
  <si>
    <t xml:space="preserve">Se realiza capacitación en sistema de gestión antisoborno y se informa el canal de denuncias de hechos de sobornos.
No se han recibido denuncias, ni se ha evidenciado la materialización del riesgo.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</si>
</sst>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12">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0"/>
      <color theme="0"/>
      <name val="Calibri"/>
      <family val="2"/>
      <scheme val="minor"/>
    </font>
    <font>
      <b/>
      <sz val="11"/>
      <color theme="0"/>
      <name val="Arial"/>
      <family val="2"/>
    </font>
    <font>
      <sz val="11"/>
      <color rgb="FFFF0000"/>
      <name val="Arial"/>
      <family val="2"/>
    </font>
    <font>
      <sz val="8"/>
      <color rgb="FFFF0000"/>
      <name val="Arial"/>
      <family val="2"/>
    </font>
    <font>
      <sz val="9"/>
      <color theme="5" tint="-0.249977111117893"/>
      <name val="Arial"/>
      <family val="2"/>
    </font>
    <font>
      <sz val="11"/>
      <color theme="5" tint="-0.249977111117893"/>
      <name val="Arial"/>
      <family val="2"/>
    </font>
    <font>
      <sz val="8"/>
      <name val="Arial"/>
      <family val="2"/>
    </font>
    <font>
      <sz val="10"/>
      <color rgb="FFFF0000"/>
      <name val="Arial"/>
      <family val="2"/>
    </font>
    <font>
      <sz val="9"/>
      <color rgb="FFFF0000"/>
      <name val="Arial"/>
      <family val="2"/>
    </font>
    <font>
      <sz val="8"/>
      <color rgb="FF000000"/>
      <name val="Arial"/>
      <family val="2"/>
    </font>
    <font>
      <sz val="8"/>
      <color theme="1"/>
      <name val="Arial"/>
      <family val="2"/>
    </font>
    <font>
      <b/>
      <sz val="11"/>
      <color theme="0" tint="-4.9989318521683403E-2"/>
      <name val="Arial"/>
      <family val="2"/>
    </font>
    <font>
      <strike/>
      <sz val="10"/>
      <color rgb="FF000000"/>
      <name val="Arial"/>
      <family val="2"/>
    </font>
    <font>
      <strike/>
      <sz val="10"/>
      <name val="Calibri"/>
      <family val="2"/>
      <scheme val="minor"/>
    </font>
    <font>
      <sz val="10"/>
      <name val="Calibri"/>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1"/>
      <color rgb="FF000000"/>
      <name val="Calibri"/>
      <family val="2"/>
      <scheme val="minor"/>
    </font>
    <font>
      <sz val="11"/>
      <color rgb="FFFFFFFF"/>
      <name val="Calibri"/>
      <family val="2"/>
      <scheme val="minor"/>
    </font>
    <font>
      <i/>
      <sz val="10"/>
      <name val="Calibri"/>
      <family val="2"/>
      <scheme val="minor"/>
    </font>
    <font>
      <b/>
      <sz val="10"/>
      <name val="Calibri"/>
      <family val="2"/>
      <scheme val="minor"/>
    </font>
    <font>
      <i/>
      <sz val="10"/>
      <color theme="1"/>
      <name val="Calibri"/>
      <family val="2"/>
      <scheme val="minor"/>
    </font>
    <font>
      <sz val="11"/>
      <color rgb="FF000000"/>
      <name val="Calibri"/>
      <charset val="1"/>
    </font>
    <font>
      <sz val="10"/>
      <color rgb="FF000000"/>
      <name val="Calibri"/>
      <scheme val="minor"/>
    </font>
    <font>
      <sz val="10"/>
      <color rgb="FFFF0000"/>
      <name val="Calibri"/>
      <scheme val="minor"/>
    </font>
    <font>
      <sz val="10"/>
      <name val="Calibri"/>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39997558519241921"/>
        <bgColor indexed="64"/>
      </patternFill>
    </fill>
  </fills>
  <borders count="18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style="thin">
        <color indexed="64"/>
      </right>
      <top/>
      <bottom style="medium">
        <color rgb="FF000000"/>
      </bottom>
      <diagonal/>
    </border>
    <border>
      <left style="thin">
        <color indexed="64"/>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top style="medium">
        <color indexed="64"/>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style="medium">
        <color rgb="FF000000"/>
      </top>
      <bottom/>
      <diagonal/>
    </border>
    <border>
      <left/>
      <right style="thin">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medium">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top style="thin">
        <color rgb="FF000000"/>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indexed="64"/>
      </top>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rgb="FF000000"/>
      </right>
      <top style="thin">
        <color indexed="64"/>
      </top>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s>
  <cellStyleXfs count="6">
    <xf numFmtId="0" fontId="0" fillId="0" borderId="0"/>
    <xf numFmtId="0" fontId="8" fillId="0" borderId="0"/>
    <xf numFmtId="0" fontId="9" fillId="0" borderId="0"/>
    <xf numFmtId="43"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cellStyleXfs>
  <cellXfs count="917">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33" fillId="0" borderId="6" xfId="0" applyFont="1" applyBorder="1" applyAlignment="1">
      <alignment horizontal="center" vertical="center" wrapText="1"/>
    </xf>
    <xf numFmtId="0" fontId="18" fillId="3" borderId="0" xfId="0" applyFont="1" applyFill="1"/>
    <xf numFmtId="0" fontId="11" fillId="3" borderId="0" xfId="0" applyFont="1" applyFill="1"/>
    <xf numFmtId="0" fontId="40" fillId="3" borderId="0" xfId="0" applyFont="1" applyFill="1"/>
    <xf numFmtId="0" fontId="40"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0" fontId="41" fillId="0" borderId="0" xfId="0" applyFont="1"/>
    <xf numFmtId="0" fontId="13" fillId="0" borderId="0" xfId="0" applyFont="1"/>
    <xf numFmtId="0" fontId="0" fillId="0" borderId="0" xfId="0" applyProtection="1">
      <protection locked="0"/>
    </xf>
    <xf numFmtId="0" fontId="48" fillId="18" borderId="35" xfId="0" applyFont="1" applyFill="1" applyBorder="1" applyAlignment="1" applyProtection="1">
      <alignment horizontal="center" vertical="center" textRotation="90"/>
      <protection locked="0"/>
    </xf>
    <xf numFmtId="0" fontId="49" fillId="4" borderId="35" xfId="0" applyFont="1" applyFill="1" applyBorder="1" applyAlignment="1">
      <alignment horizontal="center" vertical="center" wrapText="1"/>
    </xf>
    <xf numFmtId="0" fontId="41" fillId="19" borderId="0" xfId="0" applyFont="1" applyFill="1"/>
    <xf numFmtId="0" fontId="13" fillId="3" borderId="0" xfId="0" applyFont="1" applyFill="1" applyAlignment="1" applyProtection="1">
      <alignment vertical="center"/>
      <protection locked="0"/>
    </xf>
    <xf numFmtId="0" fontId="46" fillId="3" borderId="0" xfId="0" applyFont="1" applyFill="1" applyAlignment="1" applyProtection="1">
      <alignment horizontal="center" vertical="center"/>
      <protection locked="0"/>
    </xf>
    <xf numFmtId="0" fontId="41" fillId="3" borderId="0" xfId="0" applyFont="1" applyFill="1"/>
    <xf numFmtId="0" fontId="13" fillId="3" borderId="0" xfId="0" applyFont="1" applyFill="1"/>
    <xf numFmtId="0" fontId="48" fillId="4" borderId="35" xfId="0" applyFont="1" applyFill="1" applyBorder="1" applyAlignment="1" applyProtection="1">
      <alignment horizontal="center" vertical="center" wrapText="1"/>
      <protection locked="0"/>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1" fillId="3" borderId="31" xfId="0" applyFont="1" applyFill="1" applyBorder="1" applyAlignment="1">
      <alignment horizontal="center" vertical="center"/>
    </xf>
    <xf numFmtId="0" fontId="39"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43"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20"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55" fillId="0" borderId="0" xfId="0" applyFont="1" applyAlignment="1">
      <alignment horizontal="center" vertical="center"/>
    </xf>
    <xf numFmtId="0" fontId="56" fillId="0" borderId="0" xfId="0" applyFont="1" applyAlignment="1">
      <alignment horizontal="center" vertical="center" wrapText="1"/>
    </xf>
    <xf numFmtId="0" fontId="57" fillId="6" borderId="0" xfId="0" applyFont="1" applyFill="1" applyAlignment="1">
      <alignment horizontal="center" vertical="center" wrapText="1" readingOrder="1"/>
    </xf>
    <xf numFmtId="0" fontId="58" fillId="3" borderId="0" xfId="0" applyFont="1" applyFill="1"/>
    <xf numFmtId="0" fontId="57" fillId="6" borderId="29" xfId="0" applyFont="1" applyFill="1" applyBorder="1" applyAlignment="1">
      <alignment horizontal="center" vertical="center" wrapText="1" readingOrder="1"/>
    </xf>
    <xf numFmtId="0" fontId="59" fillId="7" borderId="6" xfId="0" applyFont="1" applyFill="1" applyBorder="1" applyAlignment="1">
      <alignment horizontal="center" vertical="center" wrapText="1" readingOrder="1"/>
    </xf>
    <xf numFmtId="9" fontId="59" fillId="0" borderId="18" xfId="4" applyFont="1" applyBorder="1" applyAlignment="1">
      <alignment horizontal="center" vertical="center" wrapText="1" readingOrder="1"/>
    </xf>
    <xf numFmtId="0" fontId="59" fillId="0" borderId="18" xfId="0" applyFont="1" applyBorder="1" applyAlignment="1">
      <alignment horizontal="justify" vertical="center" wrapText="1" readingOrder="1"/>
    </xf>
    <xf numFmtId="1" fontId="59" fillId="0" borderId="19" xfId="3" applyNumberFormat="1" applyFont="1" applyBorder="1" applyAlignment="1">
      <alignment horizontal="center" vertical="center" wrapText="1" readingOrder="1"/>
    </xf>
    <xf numFmtId="0" fontId="59" fillId="8" borderId="6" xfId="0" applyFont="1" applyFill="1" applyBorder="1" applyAlignment="1">
      <alignment horizontal="center" vertical="center" wrapText="1" readingOrder="1"/>
    </xf>
    <xf numFmtId="0" fontId="59" fillId="9" borderId="6" xfId="0" applyFont="1" applyFill="1" applyBorder="1" applyAlignment="1">
      <alignment horizontal="center" vertical="center" wrapText="1" readingOrder="1"/>
    </xf>
    <xf numFmtId="0" fontId="59" fillId="10" borderId="6" xfId="0" applyFont="1" applyFill="1" applyBorder="1" applyAlignment="1">
      <alignment horizontal="center" vertical="center" wrapText="1" readingOrder="1"/>
    </xf>
    <xf numFmtId="0" fontId="60" fillId="11" borderId="6" xfId="0" applyFont="1" applyFill="1" applyBorder="1" applyAlignment="1">
      <alignment horizontal="center" vertical="center" wrapText="1" readingOrder="1"/>
    </xf>
    <xf numFmtId="0" fontId="59" fillId="3" borderId="0" xfId="0" applyFont="1" applyFill="1" applyAlignment="1">
      <alignment horizontal="justify" vertical="center" wrapText="1" readingOrder="1"/>
    </xf>
    <xf numFmtId="0" fontId="61" fillId="3" borderId="0" xfId="0" applyFont="1" applyFill="1"/>
    <xf numFmtId="0" fontId="56" fillId="3" borderId="0" xfId="0" applyFont="1" applyFill="1" applyAlignment="1">
      <alignment horizontal="center" vertical="center" wrapText="1"/>
    </xf>
    <xf numFmtId="0" fontId="61" fillId="0" borderId="0" xfId="0" applyFont="1"/>
    <xf numFmtId="0" fontId="59" fillId="7" borderId="18" xfId="0" applyFont="1" applyFill="1" applyBorder="1" applyAlignment="1">
      <alignment horizontal="center" vertical="center" wrapText="1" readingOrder="1"/>
    </xf>
    <xf numFmtId="0" fontId="59" fillId="8" borderId="19" xfId="0" applyFont="1" applyFill="1" applyBorder="1" applyAlignment="1">
      <alignment horizontal="center" vertical="center" wrapText="1" readingOrder="1"/>
    </xf>
    <xf numFmtId="0" fontId="59" fillId="9" borderId="19" xfId="0" applyFont="1" applyFill="1" applyBorder="1" applyAlignment="1">
      <alignment horizontal="center" vertical="center" wrapText="1" readingOrder="1"/>
    </xf>
    <xf numFmtId="0" fontId="59" fillId="10" borderId="19" xfId="0" applyFont="1" applyFill="1" applyBorder="1" applyAlignment="1">
      <alignment horizontal="center" vertical="center" wrapText="1" readingOrder="1"/>
    </xf>
    <xf numFmtId="0" fontId="60" fillId="11" borderId="19" xfId="0" applyFont="1" applyFill="1" applyBorder="1" applyAlignment="1">
      <alignment horizontal="center" vertical="center" wrapText="1" readingOrder="1"/>
    </xf>
    <xf numFmtId="0" fontId="62" fillId="3" borderId="0" xfId="0" applyFont="1" applyFill="1"/>
    <xf numFmtId="1" fontId="61" fillId="3" borderId="0" xfId="0" applyNumberFormat="1" applyFont="1" applyFill="1" applyAlignment="1">
      <alignment horizontal="center"/>
    </xf>
    <xf numFmtId="0" fontId="63" fillId="3" borderId="0" xfId="0" applyFont="1" applyFill="1" applyAlignment="1">
      <alignment vertical="center"/>
    </xf>
    <xf numFmtId="0" fontId="61"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57"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56" fillId="3" borderId="6" xfId="0" applyFont="1" applyFill="1" applyBorder="1" applyAlignment="1">
      <alignment horizontal="center" vertical="center" wrapText="1"/>
    </xf>
    <xf numFmtId="0" fontId="61" fillId="3" borderId="6" xfId="0" applyFont="1" applyFill="1" applyBorder="1"/>
    <xf numFmtId="1" fontId="59" fillId="0" borderId="6" xfId="3" applyNumberFormat="1" applyFont="1" applyBorder="1" applyAlignment="1">
      <alignment horizontal="center" vertical="center" wrapText="1" readingOrder="1"/>
    </xf>
    <xf numFmtId="0" fontId="56" fillId="3" borderId="0" xfId="0" applyFont="1" applyFill="1"/>
    <xf numFmtId="1" fontId="59" fillId="0" borderId="78" xfId="3" applyNumberFormat="1" applyFont="1" applyBorder="1" applyAlignment="1">
      <alignment horizontal="center" vertical="center" wrapText="1" readingOrder="1"/>
    </xf>
    <xf numFmtId="0" fontId="59" fillId="7" borderId="79" xfId="0" applyFont="1" applyFill="1" applyBorder="1" applyAlignment="1">
      <alignment horizontal="center" vertical="center" wrapText="1" readingOrder="1"/>
    </xf>
    <xf numFmtId="0" fontId="59" fillId="8" borderId="80" xfId="0" applyFont="1" applyFill="1" applyBorder="1" applyAlignment="1">
      <alignment horizontal="center" vertical="center" wrapText="1" readingOrder="1"/>
    </xf>
    <xf numFmtId="0" fontId="59" fillId="9" borderId="80" xfId="0" applyFont="1" applyFill="1" applyBorder="1" applyAlignment="1">
      <alignment horizontal="center" vertical="center" wrapText="1" readingOrder="1"/>
    </xf>
    <xf numFmtId="0" fontId="59" fillId="10" borderId="80" xfId="0" applyFont="1" applyFill="1" applyBorder="1" applyAlignment="1">
      <alignment horizontal="center" vertical="center" wrapText="1" readingOrder="1"/>
    </xf>
    <xf numFmtId="0" fontId="60" fillId="11" borderId="80" xfId="0" applyFont="1" applyFill="1" applyBorder="1" applyAlignment="1">
      <alignment horizontal="center" vertical="center" wrapText="1" readingOrder="1"/>
    </xf>
    <xf numFmtId="0" fontId="59"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43" fillId="0" borderId="15" xfId="0" applyFont="1" applyBorder="1" applyAlignment="1">
      <alignment horizontal="center" vertical="center" wrapText="1"/>
    </xf>
    <xf numFmtId="0" fontId="43" fillId="0" borderId="75" xfId="0" applyFont="1" applyBorder="1" applyAlignment="1">
      <alignment horizontal="center" vertical="center" wrapText="1"/>
    </xf>
    <xf numFmtId="0" fontId="66" fillId="0" borderId="0" xfId="0" applyFont="1" applyAlignment="1" applyProtection="1">
      <alignment horizontal="center" vertical="center" wrapText="1" readingOrder="1"/>
      <protection hidden="1"/>
    </xf>
    <xf numFmtId="0" fontId="6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63" fillId="3" borderId="0" xfId="0" applyFont="1" applyFill="1"/>
    <xf numFmtId="0" fontId="77"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54" fillId="4" borderId="36" xfId="0" applyFont="1" applyFill="1" applyBorder="1" applyAlignment="1">
      <alignment horizontal="center" vertical="center" textRotation="90"/>
    </xf>
    <xf numFmtId="0" fontId="69" fillId="3" borderId="0" xfId="1" quotePrefix="1" applyFont="1" applyFill="1" applyAlignment="1">
      <alignment horizontal="center" vertical="center" wrapText="1"/>
    </xf>
    <xf numFmtId="0" fontId="70" fillId="3" borderId="0" xfId="1" quotePrefix="1" applyFont="1" applyFill="1" applyAlignment="1">
      <alignment horizontal="center" vertical="center" wrapText="1"/>
    </xf>
    <xf numFmtId="0" fontId="7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3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65" fillId="3" borderId="11" xfId="1" applyFont="1" applyFill="1" applyBorder="1" applyAlignment="1">
      <alignment horizontal="left" vertical="center" wrapText="1"/>
    </xf>
    <xf numFmtId="0" fontId="18" fillId="3" borderId="11" xfId="0" applyFont="1" applyFill="1" applyBorder="1"/>
    <xf numFmtId="0" fontId="71" fillId="3" borderId="0" xfId="0" applyFont="1" applyFill="1" applyAlignment="1">
      <alignment horizontal="center" vertical="center" wrapText="1"/>
    </xf>
    <xf numFmtId="0" fontId="71" fillId="3" borderId="0" xfId="0" applyFont="1" applyFill="1" applyAlignment="1">
      <alignment horizontal="left" vertical="center" wrapText="1"/>
    </xf>
    <xf numFmtId="0" fontId="6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4" fillId="4" borderId="60" xfId="0" applyFont="1" applyFill="1" applyBorder="1" applyAlignment="1">
      <alignment vertical="center"/>
    </xf>
    <xf numFmtId="0" fontId="4" fillId="4" borderId="0" xfId="0" applyFont="1" applyFill="1" applyAlignment="1">
      <alignment vertical="center"/>
    </xf>
    <xf numFmtId="0" fontId="39"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3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3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3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3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79"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80" fillId="0" borderId="32" xfId="3" applyNumberFormat="1" applyFont="1" applyBorder="1" applyAlignment="1">
      <alignment horizontal="justify" vertical="center" wrapText="1"/>
    </xf>
    <xf numFmtId="0" fontId="80" fillId="8" borderId="0" xfId="0" applyFont="1" applyFill="1"/>
    <xf numFmtId="0" fontId="0" fillId="11" borderId="0" xfId="0" applyFill="1"/>
    <xf numFmtId="2" fontId="80" fillId="0" borderId="6" xfId="3" applyNumberFormat="1" applyFont="1" applyBorder="1" applyAlignment="1">
      <alignment horizontal="justify" vertical="center" wrapText="1"/>
    </xf>
    <xf numFmtId="2" fontId="41"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81" fillId="3" borderId="6" xfId="0" applyFont="1" applyFill="1" applyBorder="1" applyAlignment="1" applyProtection="1">
      <alignment horizontal="justify" vertical="center" wrapText="1"/>
      <protection locked="0"/>
    </xf>
    <xf numFmtId="0" fontId="19" fillId="15" borderId="29"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19" fillId="15" borderId="6" xfId="0" applyFont="1" applyFill="1" applyBorder="1" applyAlignment="1" applyProtection="1">
      <alignment vertical="center" wrapText="1"/>
      <protection locked="0"/>
    </xf>
    <xf numFmtId="0" fontId="18" fillId="0" borderId="0" xfId="0" applyFont="1" applyAlignment="1">
      <alignment vertical="top" wrapText="1"/>
    </xf>
    <xf numFmtId="0" fontId="19" fillId="0" borderId="0" xfId="0" applyFont="1" applyAlignment="1">
      <alignment horizontal="center" vertical="center" wrapText="1" readingOrder="1"/>
    </xf>
    <xf numFmtId="0" fontId="18" fillId="0" borderId="0" xfId="0" applyFont="1" applyAlignment="1">
      <alignment horizontal="center" vertical="center"/>
    </xf>
    <xf numFmtId="0" fontId="42" fillId="0" borderId="0" xfId="0" applyFont="1" applyAlignment="1">
      <alignment horizontal="left" vertical="center" wrapText="1" readingOrder="1"/>
    </xf>
    <xf numFmtId="0" fontId="34" fillId="0" borderId="6" xfId="0" applyFont="1" applyBorder="1" applyAlignment="1">
      <alignment horizontal="left" vertical="center" wrapText="1"/>
    </xf>
    <xf numFmtId="0" fontId="64" fillId="0" borderId="6" xfId="0" applyFont="1" applyBorder="1" applyAlignment="1">
      <alignment horizontal="center" vertical="center"/>
    </xf>
    <xf numFmtId="0" fontId="8" fillId="0" borderId="6" xfId="0" applyFont="1" applyBorder="1" applyAlignment="1">
      <alignment horizontal="center" vertical="center" wrapText="1"/>
    </xf>
    <xf numFmtId="0" fontId="64" fillId="0" borderId="0" xfId="0" applyFont="1" applyAlignment="1">
      <alignment vertical="top" wrapText="1"/>
    </xf>
    <xf numFmtId="0" fontId="34" fillId="0" borderId="6" xfId="0" applyFont="1" applyBorder="1" applyAlignment="1">
      <alignment horizontal="center" vertical="center" wrapText="1"/>
    </xf>
    <xf numFmtId="0" fontId="18" fillId="0" borderId="0" xfId="0" applyFont="1" applyAlignment="1">
      <alignment vertical="center" wrapText="1"/>
    </xf>
    <xf numFmtId="0" fontId="64" fillId="0" borderId="0" xfId="0" applyFont="1" applyAlignment="1">
      <alignment vertical="center" wrapText="1"/>
    </xf>
    <xf numFmtId="0" fontId="83" fillId="0" borderId="0" xfId="0" applyFont="1" applyAlignment="1">
      <alignment horizontal="center" vertical="center"/>
    </xf>
    <xf numFmtId="0" fontId="84" fillId="0" borderId="0" xfId="0" applyFont="1" applyAlignment="1">
      <alignment vertical="center" wrapText="1"/>
    </xf>
    <xf numFmtId="0" fontId="85" fillId="0" borderId="0" xfId="0" applyFont="1" applyAlignment="1">
      <alignment vertical="center" wrapText="1"/>
    </xf>
    <xf numFmtId="0" fontId="8" fillId="0" borderId="6" xfId="0" applyFont="1" applyBorder="1" applyAlignment="1">
      <alignment horizontal="center" vertical="center"/>
    </xf>
    <xf numFmtId="0" fontId="65" fillId="3" borderId="6" xfId="0" applyFont="1" applyFill="1" applyBorder="1" applyAlignment="1">
      <alignment vertical="center" wrapText="1"/>
    </xf>
    <xf numFmtId="0" fontId="86" fillId="0" borderId="0" xfId="0" applyFont="1" applyAlignment="1">
      <alignment vertical="center" wrapText="1"/>
    </xf>
    <xf numFmtId="0" fontId="87" fillId="0" borderId="0" xfId="0" applyFont="1" applyAlignment="1">
      <alignment vertical="center" wrapText="1"/>
    </xf>
    <xf numFmtId="0" fontId="88" fillId="0" borderId="6" xfId="0" applyFont="1" applyBorder="1" applyAlignment="1">
      <alignment vertical="center"/>
    </xf>
    <xf numFmtId="0" fontId="89" fillId="3" borderId="6" xfId="0" applyFont="1" applyFill="1" applyBorder="1" applyAlignment="1">
      <alignment vertical="center" wrapText="1"/>
    </xf>
    <xf numFmtId="0" fontId="87" fillId="0" borderId="0" xfId="0" applyFont="1" applyAlignment="1">
      <alignment vertical="top" wrapText="1"/>
    </xf>
    <xf numFmtId="0" fontId="32" fillId="0" borderId="6" xfId="0" applyFont="1" applyBorder="1"/>
    <xf numFmtId="0" fontId="87" fillId="0" borderId="0" xfId="0" applyFont="1" applyAlignment="1">
      <alignment horizontal="left" vertical="center" wrapText="1"/>
    </xf>
    <xf numFmtId="0" fontId="90" fillId="0" borderId="0" xfId="0" applyFont="1" applyAlignment="1">
      <alignment horizontal="center" vertical="center" wrapText="1" readingOrder="1"/>
    </xf>
    <xf numFmtId="0" fontId="91" fillId="0" borderId="0" xfId="0" applyFont="1" applyAlignment="1">
      <alignment horizontal="center" vertical="center"/>
    </xf>
    <xf numFmtId="0" fontId="30" fillId="0" borderId="0" xfId="0" applyFont="1" applyAlignment="1">
      <alignment horizontal="center" vertical="top" wrapText="1" readingOrder="1"/>
    </xf>
    <xf numFmtId="0" fontId="30" fillId="0" borderId="0" xfId="0" applyFont="1" applyAlignment="1">
      <alignment horizontal="center" vertical="center" wrapText="1" readingOrder="1"/>
    </xf>
    <xf numFmtId="0" fontId="32" fillId="0" borderId="6" xfId="0" applyFont="1" applyBorder="1" applyAlignment="1">
      <alignment horizontal="center" vertical="center"/>
    </xf>
    <xf numFmtId="0" fontId="64" fillId="0" borderId="0" xfId="0" applyFont="1" applyAlignment="1">
      <alignment horizontal="left" vertical="center" wrapText="1"/>
    </xf>
    <xf numFmtId="0" fontId="88" fillId="0" borderId="6" xfId="0" applyFont="1" applyBorder="1"/>
    <xf numFmtId="0" fontId="8" fillId="0" borderId="20" xfId="0" applyFont="1" applyBorder="1" applyAlignment="1">
      <alignment horizontal="center" vertical="center" wrapText="1"/>
    </xf>
    <xf numFmtId="0" fontId="34" fillId="0" borderId="82" xfId="0" applyFont="1" applyBorder="1" applyAlignment="1">
      <alignment vertical="top" wrapText="1"/>
    </xf>
    <xf numFmtId="0" fontId="34" fillId="0" borderId="20" xfId="0" applyFont="1" applyBorder="1" applyAlignment="1">
      <alignment vertical="top" wrapText="1"/>
    </xf>
    <xf numFmtId="0" fontId="18" fillId="0" borderId="0" xfId="0" applyFont="1" applyAlignment="1">
      <alignment vertical="center" wrapText="1" readingOrder="1"/>
    </xf>
    <xf numFmtId="0" fontId="83" fillId="0" borderId="0" xfId="0" applyFont="1" applyAlignment="1">
      <alignment vertical="top" wrapText="1"/>
    </xf>
    <xf numFmtId="0" fontId="32" fillId="0" borderId="0" xfId="0" applyFont="1" applyAlignment="1">
      <alignment vertical="top" wrapText="1"/>
    </xf>
    <xf numFmtId="0" fontId="13" fillId="3" borderId="6" xfId="0" applyFont="1" applyFill="1" applyBorder="1" applyAlignment="1">
      <alignment vertical="top" wrapText="1"/>
    </xf>
    <xf numFmtId="0" fontId="83" fillId="0" borderId="0" xfId="0" applyFont="1" applyAlignment="1">
      <alignment horizontal="center" vertical="center" wrapText="1" readingOrder="1"/>
    </xf>
    <xf numFmtId="0" fontId="83" fillId="0" borderId="0" xfId="0" applyFont="1" applyAlignment="1">
      <alignment vertical="center" wrapText="1"/>
    </xf>
    <xf numFmtId="0" fontId="34" fillId="3" borderId="6" xfId="0" applyFont="1" applyFill="1" applyBorder="1" applyAlignment="1">
      <alignment vertical="top" wrapText="1"/>
    </xf>
    <xf numFmtId="0" fontId="83" fillId="0" borderId="0" xfId="0" applyFont="1" applyAlignment="1">
      <alignment horizontal="center" vertical="center" wrapText="1"/>
    </xf>
    <xf numFmtId="0" fontId="13" fillId="3" borderId="6" xfId="0" applyFont="1" applyFill="1" applyBorder="1" applyAlignment="1">
      <alignment horizontal="left" vertical="center" wrapText="1"/>
    </xf>
    <xf numFmtId="0" fontId="18" fillId="0" borderId="6" xfId="0" applyFont="1" applyBorder="1" applyAlignment="1">
      <alignment horizontal="center"/>
    </xf>
    <xf numFmtId="0" fontId="18" fillId="0" borderId="6" xfId="0" applyFont="1" applyBorder="1"/>
    <xf numFmtId="0" fontId="42" fillId="0" borderId="0" xfId="0" applyFont="1" applyAlignment="1">
      <alignment horizontal="center" vertical="center" wrapText="1"/>
    </xf>
    <xf numFmtId="0" fontId="8" fillId="0" borderId="28" xfId="0" applyFont="1" applyBorder="1" applyAlignment="1">
      <alignment horizontal="center" vertical="center" wrapText="1" readingOrder="1"/>
    </xf>
    <xf numFmtId="0" fontId="83" fillId="0" borderId="6" xfId="0" applyFont="1" applyBorder="1" applyAlignment="1">
      <alignment horizontal="center" vertical="center"/>
    </xf>
    <xf numFmtId="0" fontId="83" fillId="3" borderId="6" xfId="0" applyFont="1" applyFill="1" applyBorder="1" applyAlignment="1">
      <alignment vertical="top" wrapText="1"/>
    </xf>
    <xf numFmtId="0" fontId="8" fillId="0" borderId="20" xfId="0" applyFont="1" applyBorder="1" applyAlignment="1">
      <alignment horizontal="center" vertical="center" wrapText="1" readingOrder="1"/>
    </xf>
    <xf numFmtId="0" fontId="34" fillId="3" borderId="20" xfId="0" applyFont="1" applyFill="1" applyBorder="1" applyAlignment="1">
      <alignment vertical="top" wrapText="1"/>
    </xf>
    <xf numFmtId="0" fontId="13" fillId="0" borderId="0" xfId="0" applyFont="1" applyAlignment="1">
      <alignment vertical="center" wrapText="1"/>
    </xf>
    <xf numFmtId="0" fontId="93" fillId="0" borderId="6" xfId="0" applyFont="1" applyBorder="1" applyAlignment="1">
      <alignment horizontal="center" vertical="center" wrapText="1"/>
    </xf>
    <xf numFmtId="0" fontId="94" fillId="3" borderId="6" xfId="0" applyFont="1" applyFill="1" applyBorder="1" applyAlignment="1">
      <alignment vertical="center" wrapText="1"/>
    </xf>
    <xf numFmtId="0" fontId="95" fillId="0" borderId="29" xfId="0" applyFont="1" applyBorder="1" applyAlignment="1">
      <alignment horizontal="center" vertical="center" wrapText="1"/>
    </xf>
    <xf numFmtId="0" fontId="95" fillId="3" borderId="6" xfId="0" applyFont="1" applyFill="1" applyBorder="1" applyAlignment="1">
      <alignment vertical="top" wrapText="1"/>
    </xf>
    <xf numFmtId="0" fontId="33" fillId="0" borderId="29" xfId="0" applyFont="1" applyBorder="1" applyAlignment="1">
      <alignment horizontal="center" vertical="center" wrapText="1"/>
    </xf>
    <xf numFmtId="0" fontId="32" fillId="0" borderId="29" xfId="0" applyFont="1" applyBorder="1"/>
    <xf numFmtId="0" fontId="64" fillId="0" borderId="0" xfId="0" applyFont="1" applyAlignment="1">
      <alignment horizontal="left" vertical="center" wrapText="1" indent="2"/>
    </xf>
    <xf numFmtId="0" fontId="83" fillId="0" borderId="6" xfId="0" applyFont="1" applyBorder="1" applyAlignment="1">
      <alignment horizontal="center"/>
    </xf>
    <xf numFmtId="0" fontId="83" fillId="0" borderId="6" xfId="0" applyFont="1" applyBorder="1"/>
    <xf numFmtId="0" fontId="95" fillId="3" borderId="6" xfId="0" applyFont="1" applyFill="1" applyBorder="1" applyAlignment="1">
      <alignment horizontal="left" vertical="center" wrapText="1"/>
    </xf>
    <xf numFmtId="0" fontId="83" fillId="0" borderId="0" xfId="0" applyFont="1" applyAlignment="1">
      <alignment horizontal="left" vertical="center" wrapText="1"/>
    </xf>
    <xf numFmtId="0" fontId="95" fillId="0" borderId="6" xfId="0" applyFont="1" applyBorder="1" applyAlignment="1">
      <alignment horizontal="center" vertical="center" wrapText="1"/>
    </xf>
    <xf numFmtId="0" fontId="8" fillId="21" borderId="6" xfId="0" applyFont="1" applyFill="1" applyBorder="1" applyAlignment="1">
      <alignment horizontal="center" vertical="center" wrapText="1" readingOrder="1"/>
    </xf>
    <xf numFmtId="0" fontId="34" fillId="21" borderId="20" xfId="0" applyFont="1" applyFill="1" applyBorder="1" applyAlignment="1">
      <alignment vertical="top" wrapText="1"/>
    </xf>
    <xf numFmtId="0" fontId="33" fillId="0" borderId="20" xfId="0" applyFont="1" applyBorder="1" applyAlignment="1">
      <alignment horizontal="center" vertical="center" wrapText="1"/>
    </xf>
    <xf numFmtId="0" fontId="8" fillId="3" borderId="6" xfId="0" applyFont="1" applyFill="1" applyBorder="1" applyAlignment="1">
      <alignment horizontal="left" vertical="center" wrapText="1"/>
    </xf>
    <xf numFmtId="0" fontId="8" fillId="0" borderId="0" xfId="0" applyFont="1" applyAlignment="1">
      <alignment horizontal="center" vertical="center" wrapText="1"/>
    </xf>
    <xf numFmtId="0" fontId="8" fillId="3" borderId="6"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vertical="top" wrapText="1"/>
    </xf>
    <xf numFmtId="0" fontId="83" fillId="3" borderId="6" xfId="0" applyFont="1" applyFill="1" applyBorder="1" applyAlignment="1">
      <alignment horizontal="center"/>
    </xf>
    <xf numFmtId="0" fontId="83" fillId="3" borderId="6" xfId="0" applyFont="1" applyFill="1" applyBorder="1" applyAlignment="1">
      <alignment horizontal="left" vertical="center" wrapText="1" indent="2"/>
    </xf>
    <xf numFmtId="0" fontId="20" fillId="4" borderId="32" xfId="1" applyFont="1" applyFill="1" applyBorder="1" applyAlignment="1">
      <alignment horizontal="center" vertical="center"/>
    </xf>
    <xf numFmtId="0" fontId="71" fillId="3" borderId="116" xfId="0" applyFont="1" applyFill="1" applyBorder="1" applyAlignment="1">
      <alignment vertical="center" wrapText="1"/>
    </xf>
    <xf numFmtId="0" fontId="71" fillId="3" borderId="112" xfId="0" applyFont="1" applyFill="1" applyBorder="1" applyAlignment="1">
      <alignment vertical="center" wrapText="1"/>
    </xf>
    <xf numFmtId="0" fontId="11" fillId="3" borderId="0" xfId="0" applyFont="1" applyFill="1" applyAlignment="1">
      <alignment vertical="top"/>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0" fillId="0" borderId="32" xfId="3" applyNumberFormat="1" applyFont="1" applyBorder="1" applyAlignment="1">
      <alignment horizontal="justify" vertical="center" wrapText="1"/>
    </xf>
    <xf numFmtId="2" fontId="80"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0" fillId="0" borderId="0" xfId="0" applyAlignment="1">
      <alignment horizontal="center"/>
    </xf>
    <xf numFmtId="0" fontId="0" fillId="21" borderId="0" xfId="0" applyFill="1"/>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74" fillId="3" borderId="0" xfId="0" applyFont="1" applyFill="1"/>
    <xf numFmtId="0" fontId="78" fillId="0" borderId="0" xfId="0" applyFont="1" applyAlignment="1">
      <alignment horizontal="center" vertical="center" wrapText="1"/>
    </xf>
    <xf numFmtId="0" fontId="75" fillId="3" borderId="0" xfId="0" applyFont="1" applyFill="1"/>
    <xf numFmtId="0" fontId="76" fillId="0" borderId="0" xfId="0" applyFont="1" applyAlignment="1">
      <alignment horizontal="justify" vertical="center" wrapText="1" readingOrder="1"/>
    </xf>
    <xf numFmtId="0" fontId="76" fillId="0" borderId="0" xfId="0" applyFont="1" applyAlignment="1">
      <alignment horizontal="left" vertical="center" wrapText="1"/>
    </xf>
    <xf numFmtId="0" fontId="74" fillId="0" borderId="0" xfId="0" applyFont="1"/>
    <xf numFmtId="0" fontId="103" fillId="0" borderId="6" xfId="0" applyFont="1" applyBorder="1" applyAlignment="1">
      <alignment horizontal="justify" vertical="center" wrapText="1"/>
    </xf>
    <xf numFmtId="0" fontId="103" fillId="0" borderId="6" xfId="0" applyFont="1" applyBorder="1" applyAlignment="1">
      <alignment horizontal="left" vertical="top" wrapText="1"/>
    </xf>
    <xf numFmtId="0" fontId="104" fillId="0" borderId="6" xfId="0" applyFont="1" applyBorder="1" applyAlignment="1">
      <alignment horizontal="justify" vertical="center" wrapText="1"/>
    </xf>
    <xf numFmtId="0" fontId="103" fillId="0" borderId="21" xfId="0" applyFont="1" applyBorder="1" applyAlignment="1">
      <alignment horizontal="justify" vertical="center" wrapText="1"/>
    </xf>
    <xf numFmtId="0" fontId="80" fillId="0" borderId="0" xfId="0" applyFont="1" applyAlignment="1">
      <alignment wrapText="1"/>
    </xf>
    <xf numFmtId="0" fontId="12" fillId="3" borderId="20" xfId="0" applyFont="1" applyFill="1" applyBorder="1" applyAlignment="1">
      <alignment horizontal="center" vertical="center" wrapText="1"/>
    </xf>
    <xf numFmtId="0" fontId="0" fillId="11" borderId="74" xfId="0" applyFill="1" applyBorder="1"/>
    <xf numFmtId="0" fontId="0" fillId="11" borderId="11" xfId="0" applyFill="1" applyBorder="1"/>
    <xf numFmtId="0" fontId="0" fillId="11" borderId="15" xfId="0" applyFill="1" applyBorder="1"/>
    <xf numFmtId="0" fontId="0" fillId="3" borderId="6" xfId="0" applyFill="1" applyBorder="1" applyAlignment="1">
      <alignment horizontal="center" vertical="center"/>
    </xf>
    <xf numFmtId="2" fontId="51" fillId="0" borderId="32" xfId="3" applyNumberFormat="1" applyFont="1" applyBorder="1" applyAlignment="1">
      <alignment horizontal="justify" vertical="center" wrapText="1"/>
    </xf>
    <xf numFmtId="0" fontId="12" fillId="0" borderId="25" xfId="0" applyFont="1" applyBorder="1" applyAlignment="1">
      <alignment horizontal="left" vertical="top" wrapText="1"/>
    </xf>
    <xf numFmtId="0" fontId="12" fillId="0" borderId="122" xfId="0" applyFont="1" applyBorder="1" applyAlignment="1">
      <alignment horizontal="left" vertical="top" wrapText="1"/>
    </xf>
    <xf numFmtId="0" fontId="13" fillId="0" borderId="6" xfId="0" applyFont="1" applyBorder="1" applyAlignment="1" applyProtection="1">
      <alignment horizontal="justify" vertical="center" wrapText="1"/>
      <protection locked="0"/>
    </xf>
    <xf numFmtId="2" fontId="0" fillId="0" borderId="20" xfId="3" applyNumberFormat="1" applyFont="1" applyBorder="1" applyAlignment="1">
      <alignment horizontal="justify" vertical="center" wrapText="1"/>
    </xf>
    <xf numFmtId="2" fontId="51" fillId="0" borderId="6" xfId="3" applyNumberFormat="1" applyFont="1" applyBorder="1" applyAlignment="1">
      <alignment horizontal="justify" vertical="center" wrapText="1"/>
    </xf>
    <xf numFmtId="0" fontId="34" fillId="3" borderId="32" xfId="0" applyFont="1" applyFill="1" applyBorder="1" applyAlignment="1" applyProtection="1">
      <alignment horizontal="justify" vertical="center" wrapText="1"/>
      <protection locked="0"/>
    </xf>
    <xf numFmtId="0" fontId="34" fillId="3" borderId="6" xfId="0" applyFont="1" applyFill="1" applyBorder="1" applyAlignment="1" applyProtection="1">
      <alignment horizontal="justify" vertical="center" wrapText="1"/>
      <protection locked="0"/>
    </xf>
    <xf numFmtId="0" fontId="13" fillId="3" borderId="6" xfId="0" applyFont="1" applyFill="1" applyBorder="1" applyAlignment="1" applyProtection="1">
      <alignment horizontal="justify" vertical="center" wrapText="1"/>
      <protection locked="0"/>
    </xf>
    <xf numFmtId="0" fontId="26" fillId="5" borderId="6" xfId="0" applyFont="1" applyFill="1" applyBorder="1" applyAlignment="1">
      <alignment horizontal="center" vertical="center"/>
    </xf>
    <xf numFmtId="0" fontId="25" fillId="22" borderId="6" xfId="0" applyFont="1" applyFill="1" applyBorder="1" applyAlignment="1">
      <alignment horizontal="center"/>
    </xf>
    <xf numFmtId="0" fontId="27" fillId="0" borderId="0" xfId="0" applyFont="1" applyAlignment="1">
      <alignment horizontal="center"/>
    </xf>
    <xf numFmtId="0" fontId="27" fillId="0" borderId="0" xfId="0" applyFont="1" applyAlignment="1">
      <alignment horizontal="left"/>
    </xf>
    <xf numFmtId="0" fontId="28" fillId="0" borderId="0" xfId="0" applyFont="1" applyAlignment="1">
      <alignment horizontal="center"/>
    </xf>
    <xf numFmtId="0" fontId="18" fillId="0" borderId="0" xfId="0" applyFont="1" applyProtection="1">
      <protection locked="0"/>
    </xf>
    <xf numFmtId="0" fontId="30" fillId="0" borderId="0" xfId="0" applyFont="1" applyAlignment="1" applyProtection="1">
      <alignment vertical="center"/>
      <protection locked="0"/>
    </xf>
    <xf numFmtId="0" fontId="19" fillId="16" borderId="0" xfId="0" applyFont="1" applyFill="1" applyAlignment="1" applyProtection="1">
      <alignment horizontal="left" vertical="center"/>
      <protection locked="0"/>
    </xf>
    <xf numFmtId="0" fontId="19" fillId="16" borderId="0" xfId="0" applyFont="1" applyFill="1" applyAlignment="1" applyProtection="1">
      <alignment horizontal="left" vertical="center" wrapText="1"/>
      <protection locked="0"/>
    </xf>
    <xf numFmtId="0" fontId="19" fillId="0" borderId="0" xfId="0" applyFont="1" applyAlignment="1" applyProtection="1">
      <alignment horizontal="left"/>
      <protection locked="0"/>
    </xf>
    <xf numFmtId="0" fontId="18" fillId="0" borderId="0" xfId="0" applyFont="1" applyAlignment="1" applyProtection="1">
      <alignment horizontal="center" vertical="center"/>
      <protection locked="0"/>
    </xf>
    <xf numFmtId="0" fontId="32" fillId="0" borderId="0" xfId="0" applyFont="1"/>
    <xf numFmtId="0" fontId="19" fillId="16" borderId="6" xfId="0" applyFont="1" applyFill="1" applyBorder="1" applyAlignment="1">
      <alignment horizontal="center" vertical="top" wrapText="1" readingOrder="1"/>
    </xf>
    <xf numFmtId="0" fontId="19" fillId="16" borderId="6" xfId="0" applyFont="1" applyFill="1" applyBorder="1" applyAlignment="1">
      <alignment horizontal="center" vertical="center" wrapText="1" readingOrder="1"/>
    </xf>
    <xf numFmtId="0" fontId="36" fillId="0" borderId="0" xfId="0" applyFont="1"/>
    <xf numFmtId="0" fontId="18" fillId="0" borderId="0" xfId="0" applyFont="1" applyAlignment="1">
      <alignment horizontal="left"/>
    </xf>
    <xf numFmtId="0" fontId="18" fillId="0" borderId="0" xfId="0" applyFont="1" applyAlignment="1">
      <alignment horizontal="center"/>
    </xf>
    <xf numFmtId="0" fontId="29" fillId="0" borderId="0" xfId="0" applyFont="1" applyAlignment="1" applyProtection="1">
      <alignment horizontal="center" vertical="center"/>
      <protection locked="0"/>
    </xf>
    <xf numFmtId="0" fontId="18" fillId="0" borderId="0" xfId="0" applyFont="1" applyAlignment="1">
      <alignment vertical="top"/>
    </xf>
    <xf numFmtId="0" fontId="82" fillId="22" borderId="0" xfId="0" applyFont="1" applyFill="1" applyAlignment="1" applyProtection="1">
      <alignment horizontal="center" vertical="center" wrapText="1"/>
      <protection locked="0"/>
    </xf>
    <xf numFmtId="0" fontId="19" fillId="0" borderId="0" xfId="0" applyFont="1" applyAlignment="1" applyProtection="1">
      <alignment vertical="center"/>
      <protection locked="0"/>
    </xf>
    <xf numFmtId="0" fontId="19" fillId="0" borderId="0" xfId="0" applyFont="1" applyAlignment="1">
      <alignment horizontal="center" vertical="top" wrapText="1" readingOrder="1"/>
    </xf>
    <xf numFmtId="0" fontId="34" fillId="0" borderId="6" xfId="0" applyFont="1" applyBorder="1" applyAlignment="1">
      <alignment vertical="center" wrapText="1"/>
    </xf>
    <xf numFmtId="0" fontId="42" fillId="0" borderId="0" xfId="0" applyFont="1" applyAlignment="1">
      <alignment horizontal="center" vertical="center" wrapText="1" readingOrder="1"/>
    </xf>
    <xf numFmtId="0" fontId="34" fillId="0" borderId="6" xfId="0" applyFont="1" applyBorder="1" applyAlignment="1">
      <alignment vertical="top" wrapText="1"/>
    </xf>
    <xf numFmtId="0" fontId="70" fillId="17" borderId="26" xfId="0" applyFont="1" applyFill="1" applyBorder="1" applyAlignment="1">
      <alignment horizontal="center" vertical="top" wrapText="1" readingOrder="1"/>
    </xf>
    <xf numFmtId="0" fontId="70" fillId="17" borderId="28" xfId="0" applyFont="1" applyFill="1" applyBorder="1" applyAlignment="1">
      <alignment horizontal="center" vertical="top" wrapText="1" readingOrder="1"/>
    </xf>
    <xf numFmtId="0" fontId="30" fillId="17" borderId="6" xfId="0" applyFont="1" applyFill="1" applyBorder="1" applyAlignment="1">
      <alignment horizontal="center" vertical="top" wrapText="1" readingOrder="1"/>
    </xf>
    <xf numFmtId="0" fontId="30" fillId="17" borderId="6" xfId="0" applyFont="1" applyFill="1" applyBorder="1" applyAlignment="1">
      <alignment horizontal="center" vertical="center" wrapText="1" readingOrder="1"/>
    </xf>
    <xf numFmtId="0" fontId="70" fillId="0" borderId="0" xfId="0" applyFont="1" applyAlignment="1">
      <alignment horizontal="center" vertical="top" wrapText="1" readingOrder="1"/>
    </xf>
    <xf numFmtId="0" fontId="13" fillId="0" borderId="6" xfId="0" applyFont="1" applyBorder="1" applyAlignment="1">
      <alignment vertical="top" wrapText="1"/>
    </xf>
    <xf numFmtId="0" fontId="25" fillId="22" borderId="6" xfId="0" applyFont="1" applyFill="1" applyBorder="1" applyAlignment="1">
      <alignment horizontal="center" vertical="center" wrapText="1"/>
    </xf>
    <xf numFmtId="0" fontId="7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34" fillId="0" borderId="28" xfId="0" applyFont="1" applyBorder="1" applyAlignment="1">
      <alignment vertical="top" wrapText="1"/>
    </xf>
    <xf numFmtId="0" fontId="73" fillId="0" borderId="6" xfId="0" applyFont="1" applyBorder="1" applyAlignment="1">
      <alignment horizontal="center" vertical="center"/>
    </xf>
    <xf numFmtId="0" fontId="13" fillId="0" borderId="0" xfId="0" applyFont="1" applyAlignment="1">
      <alignment horizontal="center"/>
    </xf>
    <xf numFmtId="0" fontId="33" fillId="0" borderId="6" xfId="0" applyFont="1" applyBorder="1" applyAlignment="1">
      <alignment horizontal="center" vertical="center" wrapText="1" readingOrder="1"/>
    </xf>
    <xf numFmtId="0" fontId="13" fillId="0" borderId="6" xfId="0" applyFont="1" applyBorder="1" applyAlignment="1">
      <alignment horizontal="center" vertical="center"/>
    </xf>
    <xf numFmtId="0" fontId="64" fillId="0" borderId="0" xfId="0" applyFont="1" applyAlignment="1">
      <alignment horizontal="center" vertical="center" wrapText="1"/>
    </xf>
    <xf numFmtId="0" fontId="8" fillId="0" borderId="6" xfId="0" applyFont="1" applyBorder="1" applyAlignment="1">
      <alignment horizontal="center" vertical="center" wrapText="1" readingOrder="1"/>
    </xf>
    <xf numFmtId="0" fontId="13" fillId="23" borderId="6" xfId="0" applyFont="1" applyFill="1" applyBorder="1" applyAlignment="1">
      <alignment horizontal="center" vertical="center" wrapText="1"/>
    </xf>
    <xf numFmtId="0" fontId="0" fillId="0" borderId="6" xfId="0" applyBorder="1" applyAlignment="1">
      <alignment horizontal="left" vertical="center" wrapText="1"/>
    </xf>
    <xf numFmtId="0" fontId="0" fillId="3" borderId="20" xfId="0" applyFill="1" applyBorder="1" applyAlignment="1">
      <alignment horizontal="justify" vertical="center" wrapText="1"/>
    </xf>
    <xf numFmtId="0" fontId="0" fillId="3" borderId="6" xfId="0" applyFill="1" applyBorder="1" applyAlignment="1">
      <alignment horizontal="justify" vertical="center" wrapText="1"/>
    </xf>
    <xf numFmtId="0" fontId="12" fillId="3" borderId="6" xfId="0" applyFont="1" applyFill="1" applyBorder="1" applyAlignment="1">
      <alignment horizontal="justify" vertical="center" wrapText="1"/>
    </xf>
    <xf numFmtId="0" fontId="0" fillId="3" borderId="21" xfId="0" applyFill="1" applyBorder="1" applyAlignment="1">
      <alignment horizontal="justify" vertical="center" wrapText="1"/>
    </xf>
    <xf numFmtId="0" fontId="0" fillId="0" borderId="122" xfId="0" applyBorder="1" applyAlignment="1">
      <alignment horizontal="center" vertical="center" wrapText="1"/>
    </xf>
    <xf numFmtId="0" fontId="0" fillId="0" borderId="135" xfId="0" applyBorder="1" applyAlignment="1">
      <alignment horizontal="justify" vertical="center" wrapText="1"/>
    </xf>
    <xf numFmtId="0" fontId="12" fillId="0" borderId="134" xfId="0" applyFont="1" applyBorder="1" applyAlignment="1" applyProtection="1">
      <alignment horizontal="justify" vertical="center" wrapText="1"/>
      <protection locked="0"/>
    </xf>
    <xf numFmtId="0" fontId="0" fillId="0" borderId="134" xfId="0" applyBorder="1" applyAlignment="1">
      <alignment horizontal="center" vertical="center" wrapText="1"/>
    </xf>
    <xf numFmtId="0" fontId="0" fillId="0" borderId="139" xfId="0" applyBorder="1" applyAlignment="1">
      <alignment horizontal="justify" vertical="center" wrapText="1"/>
    </xf>
    <xf numFmtId="0" fontId="12" fillId="0" borderId="138" xfId="0" applyFont="1" applyBorder="1" applyAlignment="1" applyProtection="1">
      <alignment horizontal="justify" vertical="center" wrapText="1"/>
      <protection locked="0"/>
    </xf>
    <xf numFmtId="0" fontId="0" fillId="0" borderId="138" xfId="0" applyBorder="1" applyAlignment="1">
      <alignment horizontal="center" vertical="center" wrapText="1"/>
    </xf>
    <xf numFmtId="2" fontId="0" fillId="0" borderId="138" xfId="3" applyNumberFormat="1" applyFont="1" applyBorder="1" applyAlignment="1">
      <alignment horizontal="center" vertical="center" wrapText="1"/>
    </xf>
    <xf numFmtId="0" fontId="0" fillId="0" borderId="0" xfId="0" applyAlignment="1">
      <alignment horizontal="center" vertical="center" wrapText="1"/>
    </xf>
    <xf numFmtId="3" fontId="0" fillId="0" borderId="140" xfId="0" applyNumberFormat="1" applyBorder="1" applyAlignment="1">
      <alignment horizontal="justify" vertical="center" wrapText="1"/>
    </xf>
    <xf numFmtId="3" fontId="0" fillId="0" borderId="141" xfId="0" applyNumberFormat="1" applyBorder="1" applyAlignment="1">
      <alignment horizontal="justify" vertical="center" wrapText="1"/>
    </xf>
    <xf numFmtId="0" fontId="34" fillId="0" borderId="29" xfId="0" applyFont="1" applyBorder="1" applyAlignment="1" applyProtection="1">
      <alignment horizontal="justify" vertical="center" wrapText="1"/>
      <protection locked="0"/>
    </xf>
    <xf numFmtId="0" fontId="12" fillId="3" borderId="122" xfId="0" applyFont="1" applyFill="1" applyBorder="1" applyAlignment="1">
      <alignment horizontal="center" vertical="center" wrapText="1"/>
    </xf>
    <xf numFmtId="0" fontId="0" fillId="0" borderId="25" xfId="0" applyBorder="1" applyAlignment="1">
      <alignment vertical="center" wrapText="1"/>
    </xf>
    <xf numFmtId="0" fontId="0" fillId="0" borderId="122" xfId="0" applyBorder="1" applyAlignment="1">
      <alignment horizontal="left" vertical="center" wrapText="1"/>
    </xf>
    <xf numFmtId="0" fontId="108" fillId="0" borderId="122" xfId="0" applyFont="1" applyBorder="1" applyAlignment="1">
      <alignment wrapText="1"/>
    </xf>
    <xf numFmtId="0" fontId="0" fillId="0" borderId="144" xfId="0" applyBorder="1" applyAlignment="1">
      <alignment horizontal="center" vertical="center" wrapText="1"/>
    </xf>
    <xf numFmtId="0" fontId="111" fillId="0" borderId="32" xfId="0" applyFont="1" applyBorder="1" applyAlignment="1" applyProtection="1">
      <alignment horizontal="justify" vertical="center" wrapText="1"/>
      <protection locked="0"/>
    </xf>
    <xf numFmtId="0" fontId="0" fillId="0" borderId="108" xfId="0" applyBorder="1" applyAlignment="1">
      <alignment horizontal="center" vertical="center" wrapText="1"/>
    </xf>
    <xf numFmtId="0" fontId="12" fillId="3" borderId="146" xfId="0" applyFont="1" applyFill="1" applyBorder="1" applyAlignment="1">
      <alignment horizontal="center" vertical="center" wrapText="1"/>
    </xf>
    <xf numFmtId="1" fontId="0" fillId="0" borderId="144" xfId="4" applyNumberFormat="1" applyFont="1" applyBorder="1" applyAlignment="1">
      <alignment horizontal="center" vertical="center" wrapText="1"/>
    </xf>
    <xf numFmtId="2" fontId="0" fillId="0" borderId="148" xfId="3" applyNumberFormat="1" applyFont="1" applyBorder="1" applyAlignment="1">
      <alignment horizontal="center" vertical="center" wrapText="1"/>
    </xf>
    <xf numFmtId="0" fontId="0" fillId="0" borderId="140" xfId="0" applyBorder="1" applyAlignment="1">
      <alignment horizontal="center" vertical="center" wrapText="1"/>
    </xf>
    <xf numFmtId="2" fontId="0" fillId="0" borderId="140" xfId="3" applyNumberFormat="1" applyFont="1" applyBorder="1" applyAlignment="1">
      <alignment horizontal="justify" vertical="center" wrapText="1"/>
    </xf>
    <xf numFmtId="0" fontId="0" fillId="0" borderId="147" xfId="0" applyBorder="1" applyAlignment="1">
      <alignment horizontal="center" vertical="center" wrapText="1"/>
    </xf>
    <xf numFmtId="2" fontId="0" fillId="0" borderId="147" xfId="3" applyNumberFormat="1" applyFont="1" applyBorder="1" applyAlignment="1">
      <alignment horizontal="justify" vertical="center" wrapText="1"/>
    </xf>
    <xf numFmtId="2" fontId="0" fillId="0" borderId="141" xfId="3" applyNumberFormat="1" applyFont="1" applyBorder="1" applyAlignment="1">
      <alignment horizontal="center" vertical="center" wrapText="1"/>
    </xf>
    <xf numFmtId="4" fontId="0" fillId="0" borderId="25" xfId="0" applyNumberFormat="1" applyBorder="1" applyAlignment="1">
      <alignment horizontal="center" vertical="center" wrapText="1"/>
    </xf>
    <xf numFmtId="0" fontId="11" fillId="3" borderId="29" xfId="0" applyFont="1" applyFill="1" applyBorder="1" applyAlignment="1">
      <alignment horizontal="center" vertical="center"/>
    </xf>
    <xf numFmtId="0" fontId="11" fillId="3" borderId="110" xfId="0" applyFont="1" applyFill="1" applyBorder="1" applyAlignment="1">
      <alignment horizontal="center" vertical="center"/>
    </xf>
    <xf numFmtId="4" fontId="0" fillId="0" borderId="122" xfId="0" applyNumberFormat="1" applyBorder="1" applyAlignment="1">
      <alignment horizontal="center" vertical="center" wrapText="1"/>
    </xf>
    <xf numFmtId="0" fontId="11" fillId="3" borderId="34" xfId="0" applyFont="1" applyFill="1" applyBorder="1" applyAlignment="1">
      <alignment horizontal="center" vertical="center"/>
    </xf>
    <xf numFmtId="0" fontId="0" fillId="0" borderId="34" xfId="0" applyBorder="1" applyAlignment="1">
      <alignment horizontal="center" vertical="center" wrapText="1"/>
    </xf>
    <xf numFmtId="0" fontId="13" fillId="0" borderId="29" xfId="0" applyFont="1" applyBorder="1" applyAlignment="1">
      <alignment horizontal="center" vertical="center"/>
    </xf>
    <xf numFmtId="1" fontId="47" fillId="0" borderId="161" xfId="0" applyNumberFormat="1" applyFont="1" applyBorder="1" applyAlignment="1" applyProtection="1">
      <alignment horizontal="center" vertical="center" wrapText="1"/>
      <protection locked="0"/>
    </xf>
    <xf numFmtId="1" fontId="47" fillId="0" borderId="162" xfId="0" applyNumberFormat="1" applyFont="1" applyBorder="1" applyAlignment="1" applyProtection="1">
      <alignment horizontal="center" vertical="center" wrapText="1"/>
      <protection locked="0"/>
    </xf>
    <xf numFmtId="1" fontId="47" fillId="0" borderId="169" xfId="0" applyNumberFormat="1" applyFont="1" applyBorder="1" applyAlignment="1" applyProtection="1">
      <alignment horizontal="center" vertical="center" wrapText="1"/>
      <protection locked="0"/>
    </xf>
    <xf numFmtId="0" fontId="13" fillId="0" borderId="176" xfId="0" applyFont="1" applyBorder="1" applyAlignment="1" applyProtection="1">
      <alignment horizontal="center" vertical="center"/>
      <protection locked="0"/>
    </xf>
    <xf numFmtId="1" fontId="47" fillId="0" borderId="122" xfId="0" applyNumberFormat="1" applyFont="1" applyBorder="1" applyAlignment="1">
      <alignment horizontal="center" vertical="center"/>
    </xf>
    <xf numFmtId="1" fontId="34" fillId="0" borderId="128" xfId="0" applyNumberFormat="1" applyFont="1" applyBorder="1" applyAlignment="1">
      <alignment horizontal="center" vertical="center"/>
    </xf>
    <xf numFmtId="0" fontId="13" fillId="0" borderId="29" xfId="0" applyFont="1" applyBorder="1" applyAlignment="1">
      <alignment horizontal="center" vertical="center" wrapText="1"/>
    </xf>
    <xf numFmtId="14" fontId="13" fillId="0" borderId="29" xfId="0" applyNumberFormat="1" applyFont="1" applyBorder="1" applyAlignment="1">
      <alignment horizontal="center" vertical="center"/>
    </xf>
    <xf numFmtId="0" fontId="13" fillId="0" borderId="110" xfId="0" applyFont="1" applyBorder="1" applyAlignment="1">
      <alignment horizontal="center" vertical="center" wrapText="1"/>
    </xf>
    <xf numFmtId="14" fontId="19" fillId="15" borderId="0" xfId="0" applyNumberFormat="1" applyFont="1" applyFill="1" applyAlignment="1" applyProtection="1">
      <alignment horizontal="center" vertical="center" wrapText="1"/>
      <protection locked="0"/>
    </xf>
    <xf numFmtId="0" fontId="19" fillId="15" borderId="10" xfId="0" applyFont="1" applyFill="1" applyBorder="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63" fillId="15" borderId="0" xfId="0" applyFont="1" applyFill="1" applyAlignment="1" applyProtection="1">
      <alignment horizontal="center" vertical="center" wrapText="1"/>
      <protection locked="0"/>
    </xf>
    <xf numFmtId="0" fontId="37"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19" fillId="15" borderId="26" xfId="0" applyFont="1" applyFill="1" applyBorder="1" applyAlignment="1" applyProtection="1">
      <alignment horizontal="center" vertical="center" wrapText="1"/>
      <protection locked="0"/>
    </xf>
    <xf numFmtId="0" fontId="19" fillId="15" borderId="27"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33" fillId="0" borderId="10" xfId="0" applyFont="1" applyBorder="1" applyAlignment="1">
      <alignment horizontal="center" vertical="center" wrapText="1" readingOrder="1"/>
    </xf>
    <xf numFmtId="0" fontId="33" fillId="0" borderId="0" xfId="0" applyFont="1" applyAlignment="1">
      <alignment horizontal="center" vertical="center" wrapText="1" readingOrder="1"/>
    </xf>
    <xf numFmtId="0" fontId="33" fillId="0" borderId="14" xfId="0" applyFont="1" applyBorder="1" applyAlignment="1">
      <alignment horizontal="center" vertical="center" wrapText="1" readingOrder="1"/>
    </xf>
    <xf numFmtId="0" fontId="42" fillId="0" borderId="0" xfId="0" applyFont="1" applyAlignment="1">
      <alignment horizontal="center" vertical="center" wrapText="1" readingOrder="1"/>
    </xf>
    <xf numFmtId="0" fontId="33" fillId="0" borderId="6" xfId="0" applyFont="1" applyBorder="1" applyAlignment="1">
      <alignment horizontal="center" vertical="center" wrapText="1" readingOrder="1"/>
    </xf>
    <xf numFmtId="0" fontId="42" fillId="0" borderId="0" xfId="0" applyFont="1" applyAlignment="1">
      <alignment horizontal="center" vertical="center" readingOrder="1"/>
    </xf>
    <xf numFmtId="0" fontId="33" fillId="0" borderId="29" xfId="0" applyFont="1" applyBorder="1" applyAlignment="1">
      <alignment horizontal="center" vertical="center" wrapText="1" readingOrder="1"/>
    </xf>
    <xf numFmtId="0" fontId="33" fillId="0" borderId="25" xfId="0" applyFont="1" applyBorder="1" applyAlignment="1">
      <alignment horizontal="center" vertical="center" wrapText="1" readingOrder="1"/>
    </xf>
    <xf numFmtId="0" fontId="33" fillId="0" borderId="20" xfId="0" applyFont="1" applyBorder="1" applyAlignment="1">
      <alignment horizontal="center" vertical="center" wrapText="1" readingOrder="1"/>
    </xf>
    <xf numFmtId="0" fontId="8" fillId="0" borderId="6" xfId="0" applyFont="1" applyBorder="1" applyAlignment="1">
      <alignment horizontal="center" vertical="center" wrapText="1" readingOrder="1"/>
    </xf>
    <xf numFmtId="0" fontId="64"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14" xfId="0" applyFont="1" applyBorder="1" applyAlignment="1">
      <alignment horizontal="center" vertical="center" wrapText="1" readingOrder="1"/>
    </xf>
    <xf numFmtId="0" fontId="64" fillId="0" borderId="0" xfId="0" applyFont="1" applyAlignment="1">
      <alignment horizontal="center" vertical="center" wrapText="1"/>
    </xf>
    <xf numFmtId="0" fontId="92" fillId="4" borderId="26" xfId="0" applyFont="1" applyFill="1" applyBorder="1" applyAlignment="1">
      <alignment horizontal="center" vertical="center" wrapText="1" readingOrder="1"/>
    </xf>
    <xf numFmtId="0" fontId="92" fillId="4" borderId="27" xfId="0" applyFont="1" applyFill="1" applyBorder="1" applyAlignment="1">
      <alignment horizontal="center" vertical="center" wrapText="1" readingOrder="1"/>
    </xf>
    <xf numFmtId="0" fontId="92" fillId="4" borderId="28" xfId="0" applyFont="1" applyFill="1" applyBorder="1" applyAlignment="1">
      <alignment horizontal="center" vertical="center" wrapText="1" readingOrder="1"/>
    </xf>
    <xf numFmtId="0" fontId="92" fillId="0" borderId="0" xfId="0" applyFont="1" applyAlignment="1">
      <alignment horizontal="center" vertical="top" wrapText="1" readingOrder="1"/>
    </xf>
    <xf numFmtId="0" fontId="29" fillId="0" borderId="0" xfId="0" applyFont="1" applyAlignment="1" applyProtection="1">
      <alignment horizontal="center" vertical="center"/>
      <protection locked="0"/>
    </xf>
    <xf numFmtId="0" fontId="20" fillId="22" borderId="0" xfId="0" applyFont="1" applyFill="1" applyAlignment="1" applyProtection="1">
      <alignment horizontal="center" vertical="center"/>
      <protection locked="0"/>
    </xf>
    <xf numFmtId="0" fontId="20" fillId="22" borderId="0" xfId="0" applyFont="1" applyFill="1" applyAlignment="1" applyProtection="1">
      <alignment horizontal="left" vertical="center"/>
      <protection locked="0"/>
    </xf>
    <xf numFmtId="0" fontId="20" fillId="22" borderId="0" xfId="0" applyFont="1" applyFill="1" applyAlignment="1" applyProtection="1">
      <alignment vertical="center" wrapText="1"/>
      <protection locked="0"/>
    </xf>
    <xf numFmtId="0" fontId="31" fillId="4" borderId="6" xfId="0" applyFont="1" applyFill="1" applyBorder="1" applyAlignment="1">
      <alignment horizontal="center" vertical="center" wrapText="1" readingOrder="1"/>
    </xf>
    <xf numFmtId="0" fontId="31" fillId="0" borderId="0" xfId="0" applyFont="1" applyAlignment="1">
      <alignment horizontal="center" vertical="top" wrapText="1" readingOrder="1"/>
    </xf>
    <xf numFmtId="0" fontId="23" fillId="0" borderId="0" xfId="0" applyFont="1" applyAlignment="1">
      <alignment horizontal="center" wrapText="1"/>
    </xf>
    <xf numFmtId="0" fontId="24" fillId="0" borderId="0" xfId="0" applyFont="1" applyAlignment="1">
      <alignment horizontal="center"/>
    </xf>
    <xf numFmtId="0" fontId="25" fillId="4" borderId="26" xfId="0" applyFont="1" applyFill="1" applyBorder="1" applyAlignment="1">
      <alignment horizontal="center"/>
    </xf>
    <xf numFmtId="0" fontId="25" fillId="4" borderId="27" xfId="0" applyFont="1" applyFill="1" applyBorder="1" applyAlignment="1">
      <alignment horizontal="center"/>
    </xf>
    <xf numFmtId="0" fontId="25" fillId="4" borderId="28" xfId="0" applyFont="1" applyFill="1" applyBorder="1" applyAlignment="1">
      <alignment horizontal="center"/>
    </xf>
    <xf numFmtId="0" fontId="26" fillId="5" borderId="29"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6"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28" xfId="0" applyFont="1" applyFill="1" applyBorder="1" applyAlignment="1">
      <alignment horizontal="center" vertical="center"/>
    </xf>
    <xf numFmtId="0" fontId="26"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23" xfId="0" applyBorder="1" applyAlignment="1">
      <alignment horizontal="left" vertical="top" wrapText="1"/>
    </xf>
    <xf numFmtId="0" fontId="0" fillId="0" borderId="124" xfId="0" applyBorder="1" applyAlignment="1">
      <alignment horizontal="left" vertical="top" wrapText="1"/>
    </xf>
    <xf numFmtId="0" fontId="0" fillId="0" borderId="125" xfId="0" applyBorder="1" applyAlignment="1">
      <alignment horizontal="left" vertical="top" wrapText="1"/>
    </xf>
    <xf numFmtId="0" fontId="0" fillId="0" borderId="126" xfId="0" applyBorder="1" applyAlignment="1">
      <alignment horizontal="left" vertical="top" wrapText="1"/>
    </xf>
    <xf numFmtId="0" fontId="0" fillId="0" borderId="127" xfId="0" applyBorder="1" applyAlignment="1">
      <alignment horizontal="left" vertical="top" wrapText="1"/>
    </xf>
    <xf numFmtId="0" fontId="0" fillId="0" borderId="128" xfId="0" applyBorder="1" applyAlignment="1">
      <alignment horizontal="left" vertical="top" wrapText="1"/>
    </xf>
    <xf numFmtId="0" fontId="0" fillId="0" borderId="129" xfId="0" applyBorder="1" applyAlignment="1">
      <alignment horizontal="left" vertical="top" wrapText="1"/>
    </xf>
    <xf numFmtId="0" fontId="0" fillId="0" borderId="130" xfId="0" applyBorder="1" applyAlignment="1">
      <alignment horizontal="left" vertical="top" wrapText="1"/>
    </xf>
    <xf numFmtId="0" fontId="100" fillId="3" borderId="0" xfId="1" applyFont="1" applyFill="1" applyAlignment="1">
      <alignment horizontal="justify" vertical="center" wrapText="1"/>
    </xf>
    <xf numFmtId="0" fontId="100" fillId="3" borderId="0" xfId="1" applyFont="1" applyFill="1" applyAlignment="1">
      <alignment horizontal="left" vertical="center" wrapText="1"/>
    </xf>
    <xf numFmtId="0" fontId="100"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71" fillId="3" borderId="6" xfId="0" applyFont="1" applyFill="1" applyBorder="1" applyAlignment="1">
      <alignment horizontal="left" vertical="center" wrapText="1"/>
    </xf>
    <xf numFmtId="0" fontId="65" fillId="3" borderId="6" xfId="1" applyFont="1" applyFill="1" applyBorder="1" applyAlignment="1">
      <alignment horizontal="justify" vertical="center" wrapText="1"/>
    </xf>
    <xf numFmtId="0" fontId="65" fillId="3" borderId="72" xfId="1" applyFont="1" applyFill="1" applyBorder="1" applyAlignment="1">
      <alignment horizontal="justify" vertical="center" wrapText="1"/>
    </xf>
    <xf numFmtId="0" fontId="100" fillId="3" borderId="6" xfId="1" applyFont="1" applyFill="1" applyBorder="1" applyAlignment="1">
      <alignment horizontal="justify" vertical="center" wrapText="1"/>
    </xf>
    <xf numFmtId="0" fontId="100" fillId="3" borderId="72" xfId="1" applyFont="1" applyFill="1" applyBorder="1" applyAlignment="1">
      <alignment horizontal="justify" vertical="center" wrapText="1"/>
    </xf>
    <xf numFmtId="0" fontId="71" fillId="3" borderId="26" xfId="0" applyFont="1" applyFill="1" applyBorder="1" applyAlignment="1">
      <alignment horizontal="left" vertical="center" wrapText="1"/>
    </xf>
    <xf numFmtId="0" fontId="71" fillId="3" borderId="28" xfId="0" applyFont="1" applyFill="1" applyBorder="1" applyAlignment="1">
      <alignment horizontal="left" vertical="center" wrapText="1"/>
    </xf>
    <xf numFmtId="0" fontId="65" fillId="3" borderId="26" xfId="1" applyFont="1" applyFill="1" applyBorder="1" applyAlignment="1">
      <alignment horizontal="justify" vertical="center" wrapText="1"/>
    </xf>
    <xf numFmtId="0" fontId="65" fillId="3" borderId="95" xfId="1" applyFont="1" applyFill="1" applyBorder="1" applyAlignment="1">
      <alignment horizontal="justify" vertical="center" wrapText="1"/>
    </xf>
    <xf numFmtId="0" fontId="6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5" fillId="3" borderId="11" xfId="1" applyFont="1" applyFill="1" applyBorder="1" applyAlignment="1">
      <alignment horizontal="left" vertical="top" wrapText="1"/>
    </xf>
    <xf numFmtId="0" fontId="65" fillId="3" borderId="0" xfId="1" applyFont="1" applyFill="1" applyAlignment="1">
      <alignment horizontal="left" vertical="top" wrapText="1"/>
    </xf>
    <xf numFmtId="0" fontId="65" fillId="3" borderId="12" xfId="1" applyFont="1" applyFill="1" applyBorder="1" applyAlignment="1">
      <alignment horizontal="left" vertical="top" wrapText="1"/>
    </xf>
    <xf numFmtId="0" fontId="72" fillId="4" borderId="81" xfId="2" applyFont="1" applyFill="1" applyBorder="1" applyAlignment="1">
      <alignment horizontal="center" vertical="center" wrapText="1"/>
    </xf>
    <xf numFmtId="0" fontId="72" fillId="4" borderId="81" xfId="1" applyFont="1" applyFill="1" applyBorder="1" applyAlignment="1">
      <alignment horizontal="center" vertical="center"/>
    </xf>
    <xf numFmtId="0" fontId="72" fillId="4" borderId="94" xfId="1" applyFont="1" applyFill="1" applyBorder="1" applyAlignment="1">
      <alignment horizontal="center" vertical="center"/>
    </xf>
    <xf numFmtId="0" fontId="71" fillId="7" borderId="6" xfId="0" applyFont="1" applyFill="1" applyBorder="1" applyAlignment="1">
      <alignment horizontal="left" vertical="center" wrapText="1"/>
    </xf>
    <xf numFmtId="0" fontId="65" fillId="3" borderId="119" xfId="1" applyFont="1" applyFill="1" applyBorder="1" applyAlignment="1">
      <alignment horizontal="justify" vertical="center" wrapText="1"/>
    </xf>
    <xf numFmtId="0" fontId="65" fillId="3" borderId="115" xfId="1" applyFont="1" applyFill="1" applyBorder="1" applyAlignment="1">
      <alignment horizontal="justify" vertical="center" wrapText="1"/>
    </xf>
    <xf numFmtId="0" fontId="71" fillId="7" borderId="26" xfId="0" applyFont="1" applyFill="1" applyBorder="1" applyAlignment="1">
      <alignment horizontal="left" vertical="center" wrapText="1"/>
    </xf>
    <xf numFmtId="0" fontId="71" fillId="7" borderId="28" xfId="0" applyFont="1" applyFill="1" applyBorder="1" applyAlignment="1">
      <alignment horizontal="left" vertical="center" wrapText="1"/>
    </xf>
    <xf numFmtId="0" fontId="65" fillId="3" borderId="114" xfId="1" applyFont="1" applyFill="1" applyBorder="1" applyAlignment="1">
      <alignment horizontal="justify" vertical="center" wrapText="1"/>
    </xf>
    <xf numFmtId="0" fontId="71" fillId="3" borderId="116" xfId="0" applyFont="1" applyFill="1" applyBorder="1" applyAlignment="1">
      <alignment vertical="center" wrapText="1"/>
    </xf>
    <xf numFmtId="0" fontId="71" fillId="3" borderId="112" xfId="0" applyFont="1" applyFill="1" applyBorder="1" applyAlignment="1">
      <alignment vertical="center" wrapText="1"/>
    </xf>
    <xf numFmtId="0" fontId="71" fillId="3" borderId="117" xfId="0" applyFont="1" applyFill="1" applyBorder="1" applyAlignment="1">
      <alignment vertical="center" wrapText="1"/>
    </xf>
    <xf numFmtId="0" fontId="71" fillId="3" borderId="118" xfId="0" applyFont="1" applyFill="1" applyBorder="1" applyAlignment="1">
      <alignment vertical="center" wrapText="1"/>
    </xf>
    <xf numFmtId="0" fontId="71" fillId="3" borderId="113" xfId="0" applyFont="1" applyFill="1" applyBorder="1" applyAlignment="1">
      <alignment vertical="center" wrapText="1"/>
    </xf>
    <xf numFmtId="0" fontId="71" fillId="3" borderId="112" xfId="0" applyFont="1" applyFill="1" applyBorder="1" applyAlignment="1">
      <alignment horizontal="left" vertical="center" wrapText="1"/>
    </xf>
    <xf numFmtId="0" fontId="71" fillId="3" borderId="113" xfId="0" applyFont="1" applyFill="1" applyBorder="1" applyAlignment="1">
      <alignment horizontal="left" vertical="center" wrapText="1"/>
    </xf>
    <xf numFmtId="0" fontId="68" fillId="4" borderId="7" xfId="1" applyFont="1" applyFill="1" applyBorder="1" applyAlignment="1">
      <alignment horizontal="center" vertical="center" wrapText="1"/>
    </xf>
    <xf numFmtId="0" fontId="68" fillId="4" borderId="8" xfId="1" applyFont="1" applyFill="1" applyBorder="1" applyAlignment="1">
      <alignment horizontal="center" vertical="center" wrapText="1"/>
    </xf>
    <xf numFmtId="0" fontId="68" fillId="4" borderId="89" xfId="1" applyFont="1" applyFill="1" applyBorder="1" applyAlignment="1">
      <alignment horizontal="center" vertical="center" wrapText="1"/>
    </xf>
    <xf numFmtId="0" fontId="69" fillId="3" borderId="9" xfId="1" quotePrefix="1" applyFont="1" applyFill="1" applyBorder="1" applyAlignment="1">
      <alignment horizontal="left" vertical="top" wrapText="1"/>
    </xf>
    <xf numFmtId="0" fontId="69" fillId="3" borderId="10" xfId="1" quotePrefix="1" applyFont="1" applyFill="1" applyBorder="1" applyAlignment="1">
      <alignment horizontal="left" vertical="top" wrapText="1"/>
    </xf>
    <xf numFmtId="0" fontId="70" fillId="3" borderId="10" xfId="1" quotePrefix="1" applyFont="1" applyFill="1" applyBorder="1" applyAlignment="1">
      <alignment horizontal="left" vertical="top" wrapText="1"/>
    </xf>
    <xf numFmtId="0" fontId="70" fillId="3" borderId="90" xfId="1" quotePrefix="1" applyFont="1" applyFill="1" applyBorder="1" applyAlignment="1">
      <alignment horizontal="left" vertical="top" wrapText="1"/>
    </xf>
    <xf numFmtId="0" fontId="64" fillId="3" borderId="13" xfId="1" quotePrefix="1" applyFont="1" applyFill="1" applyBorder="1" applyAlignment="1">
      <alignment horizontal="justify" vertical="center" wrapText="1"/>
    </xf>
    <xf numFmtId="0" fontId="64" fillId="3" borderId="14" xfId="1" quotePrefix="1" applyFont="1" applyFill="1" applyBorder="1" applyAlignment="1">
      <alignment horizontal="justify" vertical="center" wrapText="1"/>
    </xf>
    <xf numFmtId="0" fontId="64" fillId="3" borderId="91" xfId="1" quotePrefix="1" applyFont="1" applyFill="1" applyBorder="1" applyAlignment="1">
      <alignment horizontal="justify" vertical="center" wrapText="1"/>
    </xf>
    <xf numFmtId="0" fontId="65" fillId="0" borderId="11" xfId="1" quotePrefix="1" applyFont="1" applyBorder="1" applyAlignment="1">
      <alignment horizontal="left" vertical="top" wrapText="1"/>
    </xf>
    <xf numFmtId="0" fontId="65" fillId="0" borderId="0" xfId="1" quotePrefix="1" applyFont="1" applyAlignment="1">
      <alignment horizontal="left" vertical="top" wrapText="1"/>
    </xf>
    <xf numFmtId="0" fontId="65" fillId="0" borderId="12" xfId="1" quotePrefix="1" applyFont="1" applyBorder="1" applyAlignment="1">
      <alignment horizontal="left" vertical="top" wrapText="1"/>
    </xf>
    <xf numFmtId="0" fontId="72" fillId="4" borderId="76" xfId="2" applyFont="1" applyFill="1" applyBorder="1" applyAlignment="1">
      <alignment horizontal="center" vertical="center" wrapText="1"/>
    </xf>
    <xf numFmtId="0" fontId="72" fillId="4" borderId="92" xfId="2" applyFont="1" applyFill="1" applyBorder="1" applyAlignment="1">
      <alignment horizontal="center" vertical="center" wrapText="1"/>
    </xf>
    <xf numFmtId="0" fontId="72" fillId="4" borderId="111" xfId="1" applyFont="1" applyFill="1" applyBorder="1" applyAlignment="1">
      <alignment horizontal="center" vertical="center"/>
    </xf>
    <xf numFmtId="0" fontId="72" fillId="4" borderId="89" xfId="1" applyFont="1" applyFill="1" applyBorder="1" applyAlignment="1">
      <alignment horizontal="center" vertical="center"/>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102" fillId="10" borderId="76" xfId="0" applyFont="1" applyFill="1" applyBorder="1" applyAlignment="1">
      <alignment horizontal="center" vertical="center" wrapText="1"/>
    </xf>
    <xf numFmtId="0" fontId="102" fillId="10" borderId="0" xfId="0" applyFont="1" applyFill="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0" borderId="131" xfId="0" applyBorder="1" applyAlignment="1">
      <alignment horizontal="center" vertical="center" wrapText="1"/>
    </xf>
    <xf numFmtId="0" fontId="0" fillId="0" borderId="72" xfId="0" applyBorder="1" applyAlignment="1">
      <alignment horizontal="center" vertical="center" wrapText="1"/>
    </xf>
    <xf numFmtId="0" fontId="0" fillId="0" borderId="110" xfId="0" applyBorder="1" applyAlignment="1">
      <alignment horizontal="center" vertical="center" wrapText="1"/>
    </xf>
    <xf numFmtId="0" fontId="12" fillId="3" borderId="96"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12" fillId="3" borderId="12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9" fontId="0" fillId="0" borderId="123" xfId="4" applyFont="1" applyBorder="1" applyAlignment="1">
      <alignment horizontal="center" vertical="center" wrapText="1"/>
    </xf>
    <xf numFmtId="9" fontId="0" fillId="0" borderId="128" xfId="4" applyFont="1" applyBorder="1" applyAlignment="1">
      <alignment horizontal="center" vertical="center" wrapText="1"/>
    </xf>
    <xf numFmtId="0" fontId="38" fillId="0" borderId="122" xfId="0" applyFont="1" applyBorder="1" applyAlignment="1">
      <alignment horizontal="center" vertical="center" wrapText="1"/>
    </xf>
    <xf numFmtId="0" fontId="0" fillId="7" borderId="142" xfId="0" applyFill="1" applyBorder="1" applyAlignment="1">
      <alignment horizontal="center" vertical="center" wrapText="1"/>
    </xf>
    <xf numFmtId="0" fontId="0" fillId="7" borderId="143" xfId="0" applyFill="1" applyBorder="1" applyAlignment="1">
      <alignment horizontal="center" vertical="center" wrapText="1"/>
    </xf>
    <xf numFmtId="0" fontId="103" fillId="0" borderId="42" xfId="0" applyFont="1" applyBorder="1" applyAlignment="1">
      <alignment horizontal="center" vertical="center" wrapText="1"/>
    </xf>
    <xf numFmtId="0" fontId="103" fillId="0" borderId="120" xfId="0" applyFont="1" applyBorder="1" applyAlignment="1">
      <alignment horizontal="center" vertical="center" wrapText="1"/>
    </xf>
    <xf numFmtId="0" fontId="103" fillId="0" borderId="25" xfId="0" applyFont="1" applyBorder="1" applyAlignment="1">
      <alignment horizontal="center" vertical="center" wrapText="1"/>
    </xf>
    <xf numFmtId="0" fontId="103" fillId="0" borderId="43" xfId="0" applyFont="1" applyBorder="1" applyAlignment="1">
      <alignment horizontal="center" vertical="center" wrapText="1"/>
    </xf>
    <xf numFmtId="0" fontId="0" fillId="0" borderId="104" xfId="0" applyBorder="1" applyAlignment="1">
      <alignment horizontal="center" vertical="center" wrapText="1"/>
    </xf>
    <xf numFmtId="0" fontId="0" fillId="0" borderId="42" xfId="0" applyBorder="1" applyAlignment="1">
      <alignment horizontal="center" vertical="center" wrapText="1"/>
    </xf>
    <xf numFmtId="9" fontId="0" fillId="0" borderId="25" xfId="4"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0" fillId="0" borderId="123" xfId="0" applyBorder="1" applyAlignment="1">
      <alignment horizontal="center" vertical="center" wrapText="1"/>
    </xf>
    <xf numFmtId="0" fontId="0" fillId="0" borderId="128" xfId="0" applyBorder="1" applyAlignment="1">
      <alignment horizontal="center" vertical="center" wrapText="1"/>
    </xf>
    <xf numFmtId="0" fontId="101" fillId="10" borderId="74" xfId="0" applyFont="1" applyFill="1" applyBorder="1" applyAlignment="1">
      <alignment horizontal="center" vertical="center" wrapText="1"/>
    </xf>
    <xf numFmtId="0" fontId="101" fillId="10" borderId="76" xfId="0" applyFont="1" applyFill="1" applyBorder="1" applyAlignment="1">
      <alignment horizontal="center" vertical="center" wrapText="1"/>
    </xf>
    <xf numFmtId="0" fontId="101" fillId="10" borderId="77" xfId="0" applyFont="1" applyFill="1" applyBorder="1" applyAlignment="1">
      <alignment horizontal="center" vertical="center" wrapText="1"/>
    </xf>
    <xf numFmtId="0" fontId="101" fillId="10" borderId="11" xfId="0" applyFont="1" applyFill="1" applyBorder="1" applyAlignment="1">
      <alignment horizontal="center" vertical="center" wrapText="1"/>
    </xf>
    <xf numFmtId="0" fontId="101" fillId="10" borderId="0" xfId="0" applyFont="1" applyFill="1" applyAlignment="1">
      <alignment horizontal="center" vertical="center" wrapText="1"/>
    </xf>
    <xf numFmtId="0" fontId="101" fillId="10" borderId="12" xfId="0" applyFont="1" applyFill="1" applyBorder="1" applyAlignment="1">
      <alignment horizontal="center" vertical="center" wrapText="1"/>
    </xf>
    <xf numFmtId="0" fontId="0" fillId="0" borderId="71" xfId="0" applyBorder="1" applyAlignment="1">
      <alignment horizontal="center" vertical="center" wrapText="1"/>
    </xf>
    <xf numFmtId="0" fontId="0" fillId="0" borderId="73" xfId="0" applyBorder="1" applyAlignment="1">
      <alignment horizontal="center" vertical="center" wrapText="1"/>
    </xf>
    <xf numFmtId="0" fontId="4" fillId="18" borderId="36" xfId="0" applyFont="1" applyFill="1" applyBorder="1" applyAlignment="1" applyProtection="1">
      <alignment horizontal="center" vertical="center" wrapText="1"/>
      <protection locked="0"/>
    </xf>
    <xf numFmtId="0" fontId="4" fillId="18" borderId="84" xfId="0" applyFont="1" applyFill="1" applyBorder="1" applyAlignment="1" applyProtection="1">
      <alignment horizontal="center" vertical="center" wrapText="1"/>
      <protection locked="0"/>
    </xf>
    <xf numFmtId="0" fontId="4" fillId="18"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28" xfId="0" applyBorder="1" applyAlignment="1">
      <alignment horizontal="center" vertical="center" wrapText="1"/>
    </xf>
    <xf numFmtId="0" fontId="0" fillId="0" borderId="103" xfId="0" applyBorder="1" applyAlignment="1">
      <alignment horizontal="center" vertical="center" wrapText="1"/>
    </xf>
    <xf numFmtId="0" fontId="0" fillId="0" borderId="105" xfId="0"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38" fillId="0" borderId="3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1" xfId="0" applyFont="1" applyBorder="1" applyAlignment="1">
      <alignment horizontal="center" vertical="center" wrapText="1"/>
    </xf>
    <xf numFmtId="0" fontId="0" fillId="3" borderId="33" xfId="0" applyFill="1" applyBorder="1" applyAlignment="1">
      <alignment horizontal="center" vertical="center" wrapText="1"/>
    </xf>
    <xf numFmtId="9" fontId="0" fillId="0" borderId="41" xfId="4" applyFont="1" applyBorder="1" applyAlignment="1">
      <alignment horizontal="center" vertical="center" wrapText="1"/>
    </xf>
    <xf numFmtId="0" fontId="0" fillId="0" borderId="40" xfId="0" applyBorder="1" applyAlignment="1">
      <alignment horizontal="center" vertical="center" wrapText="1"/>
    </xf>
    <xf numFmtId="0" fontId="0" fillId="0" borderId="120" xfId="0" applyBorder="1" applyAlignment="1">
      <alignment horizontal="center" vertical="center" wrapText="1"/>
    </xf>
    <xf numFmtId="9" fontId="0" fillId="0" borderId="43" xfId="4" applyFont="1" applyBorder="1" applyAlignment="1">
      <alignment horizontal="center" vertical="center" wrapText="1"/>
    </xf>
    <xf numFmtId="0" fontId="38" fillId="0" borderId="41"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43" xfId="0" applyFont="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14" fillId="0" borderId="3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1" xfId="0" applyFont="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0" fillId="3" borderId="96" xfId="0" applyFill="1" applyBorder="1" applyAlignment="1">
      <alignment horizontal="center" vertical="center" wrapText="1"/>
    </xf>
    <xf numFmtId="0" fontId="0" fillId="3" borderId="121" xfId="0" applyFill="1"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3" borderId="20" xfId="0" applyFill="1" applyBorder="1" applyAlignment="1">
      <alignment horizontal="left" vertical="center" wrapText="1"/>
    </xf>
    <xf numFmtId="0" fontId="0" fillId="3" borderId="6" xfId="0" applyFill="1" applyBorder="1" applyAlignment="1">
      <alignment horizontal="left" vertical="center" wrapText="1"/>
    </xf>
    <xf numFmtId="0" fontId="0" fillId="3" borderId="21" xfId="0" applyFill="1" applyBorder="1" applyAlignment="1">
      <alignment horizontal="left" vertical="center" wrapText="1"/>
    </xf>
    <xf numFmtId="0" fontId="0" fillId="3" borderId="29" xfId="0" applyFill="1" applyBorder="1" applyAlignment="1">
      <alignment horizontal="center" vertical="center" wrapText="1"/>
    </xf>
    <xf numFmtId="0" fontId="4" fillId="18" borderId="48" xfId="0" applyFont="1" applyFill="1" applyBorder="1" applyAlignment="1" applyProtection="1">
      <alignment horizontal="center" vertical="center"/>
      <protection locked="0"/>
    </xf>
    <xf numFmtId="0" fontId="4" fillId="18" borderId="49" xfId="0" applyFont="1" applyFill="1" applyBorder="1" applyAlignment="1" applyProtection="1">
      <alignment horizontal="center" vertical="center"/>
      <protection locked="0"/>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0" fontId="39" fillId="4" borderId="57" xfId="0" applyFont="1" applyFill="1" applyBorder="1" applyAlignment="1">
      <alignment horizontal="center" vertical="center"/>
    </xf>
    <xf numFmtId="0" fontId="39" fillId="4" borderId="58" xfId="0" applyFont="1" applyFill="1" applyBorder="1" applyAlignment="1">
      <alignment horizontal="center" vertical="center"/>
    </xf>
    <xf numFmtId="0" fontId="39" fillId="4" borderId="59" xfId="0" applyFont="1" applyFill="1" applyBorder="1" applyAlignment="1">
      <alignment horizontal="center" vertical="center"/>
    </xf>
    <xf numFmtId="0" fontId="39" fillId="4" borderId="0" xfId="0" applyFont="1" applyFill="1" applyAlignment="1">
      <alignment horizontal="center" vertical="center"/>
    </xf>
    <xf numFmtId="0" fontId="0" fillId="0" borderId="145" xfId="0"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0" fontId="0" fillId="11" borderId="40" xfId="0" applyFill="1" applyBorder="1" applyAlignment="1">
      <alignment horizontal="center" vertical="center" wrapText="1"/>
    </xf>
    <xf numFmtId="0" fontId="0" fillId="11" borderId="42" xfId="0" applyFill="1" applyBorder="1" applyAlignment="1">
      <alignment horizontal="center" vertical="center" wrapText="1"/>
    </xf>
    <xf numFmtId="0" fontId="0" fillId="11" borderId="120" xfId="0" applyFill="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38" fillId="0" borderId="20" xfId="0" applyFont="1" applyBorder="1" applyAlignment="1">
      <alignment horizontal="center" vertical="center" wrapText="1"/>
    </xf>
    <xf numFmtId="0" fontId="38" fillId="0" borderId="29" xfId="0"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133" xfId="0" applyBorder="1" applyAlignment="1">
      <alignment horizontal="center" vertical="center" wrapText="1"/>
    </xf>
    <xf numFmtId="0" fontId="0" fillId="0" borderId="137" xfId="0" applyBorder="1" applyAlignment="1">
      <alignment horizontal="center" vertical="center" wrapText="1"/>
    </xf>
    <xf numFmtId="0" fontId="0" fillId="3" borderId="132" xfId="0" applyFill="1" applyBorder="1" applyAlignment="1">
      <alignment horizontal="center" vertical="center" wrapText="1"/>
    </xf>
    <xf numFmtId="0" fontId="0" fillId="3" borderId="136" xfId="0" applyFill="1" applyBorder="1" applyAlignment="1">
      <alignment horizontal="center" vertical="center" wrapText="1"/>
    </xf>
    <xf numFmtId="2" fontId="0" fillId="0" borderId="149" xfId="3" applyNumberFormat="1" applyFont="1" applyBorder="1" applyAlignment="1">
      <alignment horizontal="center" vertical="center" wrapText="1"/>
    </xf>
    <xf numFmtId="2" fontId="0" fillId="0" borderId="150" xfId="3" applyNumberFormat="1" applyFont="1" applyBorder="1" applyAlignment="1">
      <alignment horizontal="center" vertical="center" wrapText="1"/>
    </xf>
    <xf numFmtId="2" fontId="0" fillId="0" borderId="133" xfId="3" applyNumberFormat="1" applyFont="1" applyBorder="1" applyAlignment="1">
      <alignment horizontal="center" vertical="center" wrapText="1"/>
    </xf>
    <xf numFmtId="2" fontId="0" fillId="0" borderId="137" xfId="3" applyNumberFormat="1" applyFont="1" applyBorder="1" applyAlignment="1">
      <alignment horizontal="center" vertical="center" wrapText="1"/>
    </xf>
    <xf numFmtId="0" fontId="38" fillId="7" borderId="151" xfId="0" applyFont="1" applyFill="1" applyBorder="1" applyAlignment="1">
      <alignment horizontal="center" vertical="center" wrapText="1"/>
    </xf>
    <xf numFmtId="0" fontId="38" fillId="7" borderId="152" xfId="0" applyFont="1" applyFill="1" applyBorder="1" applyAlignment="1">
      <alignment horizontal="center" vertical="center" wrapText="1"/>
    </xf>
    <xf numFmtId="0" fontId="38" fillId="0" borderId="10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109" xfId="0" applyFont="1" applyBorder="1" applyAlignment="1">
      <alignment horizontal="center" vertical="center" wrapText="1"/>
    </xf>
    <xf numFmtId="2" fontId="0" fillId="0" borderId="21" xfId="3" applyNumberFormat="1" applyFont="1" applyBorder="1" applyAlignment="1">
      <alignment horizontal="center" vertical="center" wrapText="1"/>
    </xf>
    <xf numFmtId="0" fontId="0" fillId="8" borderId="151" xfId="0" applyFill="1" applyBorder="1" applyAlignment="1">
      <alignment horizontal="center" vertical="center" wrapText="1"/>
    </xf>
    <xf numFmtId="0" fontId="0" fillId="8" borderId="152" xfId="0" applyFill="1" applyBorder="1" applyAlignment="1">
      <alignment horizontal="center" vertical="center" wrapText="1"/>
    </xf>
    <xf numFmtId="0" fontId="0" fillId="7" borderId="153" xfId="0" applyFill="1" applyBorder="1" applyAlignment="1">
      <alignment horizontal="center" vertical="center" wrapText="1"/>
    </xf>
    <xf numFmtId="0" fontId="0" fillId="7" borderId="154" xfId="0" applyFill="1" applyBorder="1" applyAlignment="1">
      <alignment horizontal="center" vertical="center" wrapText="1"/>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2" fontId="0" fillId="0" borderId="43" xfId="3" applyNumberFormat="1" applyFont="1" applyBorder="1" applyAlignment="1">
      <alignment horizontal="center" vertical="center" wrapText="1"/>
    </xf>
    <xf numFmtId="0" fontId="0" fillId="21" borderId="86" xfId="0" applyFill="1" applyBorder="1" applyAlignment="1">
      <alignment horizontal="center" vertical="center" wrapText="1"/>
    </xf>
    <xf numFmtId="0" fontId="0" fillId="21" borderId="87" xfId="0" applyFill="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3" borderId="9"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06" xfId="0" applyFill="1" applyBorder="1" applyAlignment="1">
      <alignment horizontal="center" vertical="center" wrapText="1"/>
    </xf>
    <xf numFmtId="0" fontId="0" fillId="7" borderId="9" xfId="0" applyFill="1" applyBorder="1" applyAlignment="1">
      <alignment horizontal="center" vertical="center" wrapText="1"/>
    </xf>
    <xf numFmtId="0" fontId="38" fillId="0" borderId="142" xfId="0" applyFont="1" applyBorder="1" applyAlignment="1">
      <alignment horizontal="center" vertical="center" wrapText="1"/>
    </xf>
    <xf numFmtId="0" fontId="38" fillId="0" borderId="143" xfId="0" applyFont="1" applyBorder="1" applyAlignment="1">
      <alignment horizontal="center" vertical="center" wrapText="1"/>
    </xf>
    <xf numFmtId="0" fontId="38" fillId="7" borderId="142" xfId="0" applyFont="1" applyFill="1" applyBorder="1" applyAlignment="1">
      <alignment horizontal="center" vertical="center" wrapText="1"/>
    </xf>
    <xf numFmtId="0" fontId="38" fillId="7" borderId="143"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0" borderId="122" xfId="0" applyBorder="1" applyAlignment="1">
      <alignment horizontal="center" vertical="center" wrapText="1"/>
    </xf>
    <xf numFmtId="0" fontId="38" fillId="8" borderId="142" xfId="0" applyFont="1" applyFill="1" applyBorder="1" applyAlignment="1">
      <alignment horizontal="center" vertical="center" wrapText="1"/>
    </xf>
    <xf numFmtId="0" fontId="38" fillId="8" borderId="143" xfId="0" applyFont="1" applyFill="1" applyBorder="1" applyAlignment="1">
      <alignment horizontal="center" vertical="center" wrapText="1"/>
    </xf>
    <xf numFmtId="0" fontId="0" fillId="0" borderId="6" xfId="0" applyBorder="1" applyAlignment="1">
      <alignment horizontal="center" vertical="center"/>
    </xf>
    <xf numFmtId="0" fontId="0" fillId="0" borderId="29" xfId="0" applyBorder="1" applyAlignment="1">
      <alignment horizontal="center" vertical="center"/>
    </xf>
    <xf numFmtId="9" fontId="0" fillId="0" borderId="25"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0" borderId="96" xfId="0" applyBorder="1" applyAlignment="1">
      <alignment horizontal="center" vertical="center" wrapText="1"/>
    </xf>
    <xf numFmtId="9" fontId="0" fillId="0" borderId="20" xfId="0" applyNumberFormat="1" applyBorder="1" applyAlignment="1">
      <alignment horizontal="center" vertical="center" wrapText="1"/>
    </xf>
    <xf numFmtId="9" fontId="0" fillId="0" borderId="29" xfId="0" applyNumberFormat="1" applyBorder="1" applyAlignment="1">
      <alignment horizontal="center" vertical="center" wrapText="1"/>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39"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0" fillId="11" borderId="9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0" fillId="0" borderId="21" xfId="0" applyBorder="1" applyAlignment="1">
      <alignment horizontal="center" vertical="center"/>
    </xf>
    <xf numFmtId="0" fontId="0" fillId="8" borderId="96" xfId="0" applyFill="1" applyBorder="1" applyAlignment="1">
      <alignment horizontal="center" vertical="center" wrapText="1"/>
    </xf>
    <xf numFmtId="0" fontId="0" fillId="8" borderId="87" xfId="0" applyFill="1" applyBorder="1" applyAlignment="1">
      <alignment horizontal="center" vertical="center" wrapText="1"/>
    </xf>
    <xf numFmtId="0" fontId="0" fillId="8" borderId="88" xfId="0" applyFill="1" applyBorder="1" applyAlignment="1">
      <alignment horizontal="center" vertical="center" wrapText="1"/>
    </xf>
    <xf numFmtId="0" fontId="0" fillId="21" borderId="96" xfId="0" applyFill="1" applyBorder="1" applyAlignment="1">
      <alignment horizontal="center" vertical="center" wrapText="1"/>
    </xf>
    <xf numFmtId="0" fontId="0" fillId="21" borderId="88" xfId="0" applyFill="1" applyBorder="1" applyAlignment="1">
      <alignment horizontal="center" vertical="center" wrapText="1"/>
    </xf>
    <xf numFmtId="0" fontId="61" fillId="0" borderId="31" xfId="0" applyFont="1" applyBorder="1" applyAlignment="1">
      <alignment horizontal="left" vertical="top" wrapText="1"/>
    </xf>
    <xf numFmtId="0" fontId="61" fillId="0" borderId="0" xfId="0" applyFont="1" applyAlignment="1">
      <alignment horizontal="left" vertical="top" wrapText="1"/>
    </xf>
    <xf numFmtId="0" fontId="61" fillId="0" borderId="69" xfId="0" applyFont="1" applyBorder="1" applyAlignment="1">
      <alignment horizontal="left" vertical="top" wrapText="1"/>
    </xf>
    <xf numFmtId="0" fontId="61" fillId="0" borderId="31" xfId="0" applyFont="1" applyBorder="1" applyAlignment="1">
      <alignment horizontal="left" vertical="center" wrapText="1"/>
    </xf>
    <xf numFmtId="0" fontId="61" fillId="0" borderId="0" xfId="0" applyFont="1" applyAlignment="1">
      <alignment horizontal="left" vertical="center" wrapText="1"/>
    </xf>
    <xf numFmtId="0" fontId="61" fillId="0" borderId="69" xfId="0" applyFont="1" applyBorder="1" applyAlignment="1">
      <alignment horizontal="left" vertical="center" wrapText="1"/>
    </xf>
    <xf numFmtId="0" fontId="61" fillId="0" borderId="6" xfId="0" applyFont="1" applyBorder="1" applyAlignment="1">
      <alignment horizontal="left" vertical="center" wrapText="1"/>
    </xf>
    <xf numFmtId="0" fontId="57" fillId="6" borderId="0" xfId="0" applyFont="1" applyFill="1" applyAlignment="1">
      <alignment horizontal="center" vertical="center" wrapText="1" readingOrder="1"/>
    </xf>
    <xf numFmtId="0" fontId="57" fillId="6" borderId="6" xfId="0" applyFont="1" applyFill="1" applyBorder="1" applyAlignment="1">
      <alignment horizontal="center" vertical="center" wrapText="1" readingOrder="1"/>
    </xf>
    <xf numFmtId="0" fontId="55" fillId="0" borderId="68" xfId="0" applyFont="1" applyBorder="1" applyAlignment="1">
      <alignment horizontal="center" vertical="center"/>
    </xf>
    <xf numFmtId="0" fontId="55"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67" fillId="0" borderId="11" xfId="0" applyFont="1" applyBorder="1" applyAlignment="1">
      <alignment horizontal="center" vertical="center" wrapText="1"/>
    </xf>
    <xf numFmtId="0" fontId="67" fillId="0" borderId="0" xfId="0" applyFont="1" applyAlignment="1">
      <alignment horizontal="center" vertical="center" wrapText="1"/>
    </xf>
    <xf numFmtId="0" fontId="44" fillId="12" borderId="0" xfId="0" applyFont="1" applyFill="1" applyAlignment="1">
      <alignment horizontal="center" vertical="center" wrapText="1" readingOrder="1"/>
    </xf>
    <xf numFmtId="0" fontId="44"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44" fillId="12" borderId="11" xfId="0" applyFont="1" applyFill="1" applyBorder="1" applyAlignment="1">
      <alignment horizontal="center" vertical="center" textRotation="90" wrapText="1" readingOrder="1"/>
    </xf>
    <xf numFmtId="0" fontId="44" fillId="12" borderId="0" xfId="0" applyFont="1" applyFill="1" applyAlignment="1">
      <alignment horizontal="center" vertical="center" textRotation="90" wrapText="1" readingOrder="1"/>
    </xf>
    <xf numFmtId="0" fontId="45" fillId="14" borderId="22" xfId="0" applyFont="1" applyFill="1" applyBorder="1" applyAlignment="1">
      <alignment horizontal="center" vertical="center" wrapText="1" readingOrder="1"/>
    </xf>
    <xf numFmtId="0" fontId="45" fillId="14" borderId="23" xfId="0" applyFont="1" applyFill="1" applyBorder="1" applyAlignment="1">
      <alignment horizontal="center" vertical="center" wrapText="1" readingOrder="1"/>
    </xf>
    <xf numFmtId="0" fontId="45"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45" fillId="13" borderId="22" xfId="0" applyFont="1" applyFill="1" applyBorder="1" applyAlignment="1">
      <alignment horizontal="center" vertical="center" wrapText="1" readingOrder="1"/>
    </xf>
    <xf numFmtId="0" fontId="45"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45" fillId="20" borderId="22" xfId="0" applyFont="1" applyFill="1" applyBorder="1" applyAlignment="1">
      <alignment horizontal="center" vertical="center" wrapText="1" readingOrder="1"/>
    </xf>
    <xf numFmtId="0" fontId="45" fillId="20" borderId="23" xfId="0" applyFont="1" applyFill="1" applyBorder="1" applyAlignment="1">
      <alignment horizontal="center" vertical="center" wrapText="1" readingOrder="1"/>
    </xf>
    <xf numFmtId="0" fontId="45" fillId="7" borderId="22" xfId="0" applyFont="1" applyFill="1" applyBorder="1" applyAlignment="1">
      <alignment horizontal="center" vertical="center" wrapText="1" readingOrder="1"/>
    </xf>
    <xf numFmtId="0" fontId="45" fillId="7" borderId="23" xfId="0" applyFont="1" applyFill="1" applyBorder="1" applyAlignment="1">
      <alignment horizontal="center" vertical="center" wrapText="1" readingOrder="1"/>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9" xfId="0" applyFont="1" applyBorder="1" applyAlignment="1">
      <alignment horizontal="center" vertical="center"/>
    </xf>
    <xf numFmtId="0" fontId="13" fillId="0" borderId="72" xfId="0" applyFont="1" applyBorder="1" applyAlignment="1">
      <alignment horizontal="center" vertical="center" wrapText="1"/>
    </xf>
    <xf numFmtId="0" fontId="13" fillId="0" borderId="28"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13" fillId="0" borderId="6" xfId="0" applyFont="1" applyBorder="1" applyAlignment="1">
      <alignment horizontal="center" vertical="center" wrapText="1"/>
    </xf>
    <xf numFmtId="0" fontId="13" fillId="0" borderId="25" xfId="0" applyFont="1" applyBorder="1" applyAlignment="1">
      <alignment horizontal="center" vertical="center"/>
    </xf>
    <xf numFmtId="0" fontId="13" fillId="0" borderId="20" xfId="0" applyFont="1" applyBorder="1" applyAlignment="1">
      <alignment horizontal="center" vertical="center"/>
    </xf>
    <xf numFmtId="1" fontId="47" fillId="0" borderId="155" xfId="0" applyNumberFormat="1" applyFont="1" applyBorder="1" applyAlignment="1" applyProtection="1">
      <alignment horizontal="center" vertical="center" wrapText="1"/>
      <protection locked="0"/>
    </xf>
    <xf numFmtId="1" fontId="47" fillId="0" borderId="158" xfId="0" applyNumberFormat="1" applyFont="1" applyBorder="1" applyAlignment="1" applyProtection="1">
      <alignment horizontal="center" vertical="center" wrapText="1"/>
      <protection locked="0"/>
    </xf>
    <xf numFmtId="1" fontId="47" fillId="0" borderId="160" xfId="0" applyNumberFormat="1" applyFont="1" applyBorder="1" applyAlignment="1" applyProtection="1">
      <alignment horizontal="center" vertical="center" wrapText="1"/>
      <protection locked="0"/>
    </xf>
    <xf numFmtId="1" fontId="47" fillId="0" borderId="156" xfId="0" applyNumberFormat="1" applyFont="1" applyBorder="1" applyAlignment="1" applyProtection="1">
      <alignment horizontal="center" vertical="center" wrapText="1"/>
      <protection locked="0"/>
    </xf>
    <xf numFmtId="1" fontId="47" fillId="0" borderId="6" xfId="0" applyNumberFormat="1" applyFont="1" applyBorder="1" applyAlignment="1" applyProtection="1">
      <alignment horizontal="center" vertical="center" wrapText="1"/>
      <protection locked="0"/>
    </xf>
    <xf numFmtId="1" fontId="47" fillId="0" borderId="21" xfId="0" applyNumberFormat="1" applyFont="1" applyBorder="1" applyAlignment="1" applyProtection="1">
      <alignment horizontal="center" vertical="center" wrapText="1"/>
      <protection locked="0"/>
    </xf>
    <xf numFmtId="1" fontId="47" fillId="0" borderId="167" xfId="0" applyNumberFormat="1" applyFont="1" applyBorder="1" applyAlignment="1" applyProtection="1">
      <alignment horizontal="center" vertical="center" wrapText="1"/>
      <protection locked="0"/>
    </xf>
    <xf numFmtId="1" fontId="47" fillId="0" borderId="26" xfId="0" applyNumberFormat="1" applyFont="1" applyBorder="1" applyAlignment="1" applyProtection="1">
      <alignment horizontal="center" vertical="center" wrapText="1"/>
      <protection locked="0"/>
    </xf>
    <xf numFmtId="1" fontId="47" fillId="0" borderId="168" xfId="0" applyNumberFormat="1" applyFont="1" applyBorder="1" applyAlignment="1" applyProtection="1">
      <alignment horizontal="center" vertical="center" wrapText="1"/>
      <protection locked="0"/>
    </xf>
    <xf numFmtId="1" fontId="34" fillId="0" borderId="171" xfId="0" applyNumberFormat="1" applyFont="1" applyBorder="1" applyAlignment="1">
      <alignment horizontal="center" vertical="center"/>
    </xf>
    <xf numFmtId="0" fontId="34" fillId="0" borderId="172" xfId="0" applyFont="1" applyBorder="1" applyAlignment="1">
      <alignment horizontal="center" vertical="center"/>
    </xf>
    <xf numFmtId="0" fontId="34" fillId="0" borderId="173" xfId="0" applyFont="1" applyBorder="1" applyAlignment="1">
      <alignment horizontal="center" vertical="center"/>
    </xf>
    <xf numFmtId="1" fontId="47" fillId="0" borderId="175" xfId="0" applyNumberFormat="1" applyFont="1" applyBorder="1" applyAlignment="1">
      <alignment horizontal="center" vertical="center"/>
    </xf>
    <xf numFmtId="0" fontId="47" fillId="0" borderId="176" xfId="0" applyFont="1" applyBorder="1" applyAlignment="1">
      <alignment horizontal="center" vertical="center"/>
    </xf>
    <xf numFmtId="0" fontId="47" fillId="0" borderId="180" xfId="0" applyFont="1" applyBorder="1" applyAlignment="1">
      <alignment horizontal="center" vertical="center"/>
    </xf>
    <xf numFmtId="0" fontId="13" fillId="0" borderId="89" xfId="0" applyFont="1" applyBorder="1" applyAlignment="1">
      <alignment horizontal="center" vertical="center" wrapText="1"/>
    </xf>
    <xf numFmtId="0" fontId="13" fillId="0" borderId="95" xfId="0" applyFont="1" applyBorder="1" applyAlignment="1">
      <alignment horizontal="center" vertical="center" wrapText="1"/>
    </xf>
    <xf numFmtId="0" fontId="13" fillId="0" borderId="175" xfId="0" applyFont="1" applyBorder="1" applyAlignment="1" applyProtection="1">
      <alignment horizontal="center" vertical="center"/>
      <protection locked="0"/>
    </xf>
    <xf numFmtId="0" fontId="13" fillId="0" borderId="176" xfId="0" applyFont="1" applyBorder="1" applyAlignment="1" applyProtection="1">
      <alignment horizontal="center" vertical="center"/>
      <protection locked="0"/>
    </xf>
    <xf numFmtId="0" fontId="13" fillId="0" borderId="177" xfId="0" applyFont="1" applyBorder="1" applyAlignment="1" applyProtection="1">
      <alignment horizontal="center" vertical="center"/>
      <protection locked="0"/>
    </xf>
    <xf numFmtId="0" fontId="0" fillId="0" borderId="109" xfId="0" applyBorder="1" applyAlignment="1">
      <alignment horizontal="center" vertical="center" wrapText="1"/>
    </xf>
    <xf numFmtId="0" fontId="13" fillId="0" borderId="32"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1" xfId="0" applyFont="1" applyBorder="1" applyAlignment="1">
      <alignment horizontal="center" vertical="center"/>
    </xf>
    <xf numFmtId="0" fontId="13" fillId="0" borderId="43"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0" fillId="4" borderId="2" xfId="0" applyFont="1" applyFill="1" applyBorder="1" applyAlignment="1">
      <alignment horizontal="center" vertical="center" wrapText="1"/>
    </xf>
    <xf numFmtId="0" fontId="50" fillId="4" borderId="47" xfId="0" applyFont="1" applyFill="1" applyBorder="1" applyAlignment="1">
      <alignment horizontal="center" vertical="center" wrapText="1"/>
    </xf>
    <xf numFmtId="0" fontId="50" fillId="4" borderId="0" xfId="0" applyFont="1" applyFill="1" applyAlignment="1">
      <alignment horizontal="center" vertical="center" wrapText="1"/>
    </xf>
    <xf numFmtId="0" fontId="50" fillId="4" borderId="33" xfId="0" applyFont="1" applyFill="1" applyBorder="1" applyAlignment="1">
      <alignment horizontal="center" vertical="center" wrapText="1"/>
    </xf>
    <xf numFmtId="0" fontId="13" fillId="0" borderId="163" xfId="0" applyFont="1" applyBorder="1" applyAlignment="1">
      <alignment horizontal="center" vertical="center"/>
    </xf>
    <xf numFmtId="0" fontId="41" fillId="19" borderId="44" xfId="0" applyFont="1" applyFill="1" applyBorder="1" applyAlignment="1">
      <alignment horizontal="center"/>
    </xf>
    <xf numFmtId="0" fontId="41" fillId="19" borderId="45" xfId="0" applyFont="1" applyFill="1" applyBorder="1" applyAlignment="1">
      <alignment horizontal="center"/>
    </xf>
    <xf numFmtId="1" fontId="47" fillId="0" borderId="86" xfId="0" applyNumberFormat="1" applyFont="1" applyBorder="1" applyAlignment="1" applyProtection="1">
      <alignment horizontal="center" vertical="center" wrapText="1"/>
      <protection locked="0"/>
    </xf>
    <xf numFmtId="1" fontId="47" fillId="0" borderId="87" xfId="0" applyNumberFormat="1" applyFont="1" applyBorder="1" applyAlignment="1" applyProtection="1">
      <alignment horizontal="center" vertical="center" wrapText="1"/>
      <protection locked="0"/>
    </xf>
    <xf numFmtId="1" fontId="47" fillId="0" borderId="32" xfId="0" applyNumberFormat="1" applyFont="1" applyBorder="1" applyAlignment="1" applyProtection="1">
      <alignment horizontal="center" vertical="center" wrapText="1"/>
      <protection locked="0"/>
    </xf>
    <xf numFmtId="0" fontId="13" fillId="0" borderId="71"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32" xfId="0" applyFont="1" applyBorder="1" applyAlignment="1">
      <alignment horizontal="center" vertical="center"/>
    </xf>
    <xf numFmtId="0" fontId="13" fillId="0" borderId="26" xfId="0" applyFont="1" applyBorder="1" applyAlignment="1">
      <alignment horizontal="center" vertical="center"/>
    </xf>
    <xf numFmtId="14" fontId="13" fillId="0" borderId="181" xfId="0" applyNumberFormat="1" applyFont="1" applyBorder="1" applyAlignment="1">
      <alignment horizontal="center" vertical="center"/>
    </xf>
    <xf numFmtId="0" fontId="13" fillId="0" borderId="182" xfId="0" applyFont="1" applyBorder="1" applyAlignment="1">
      <alignment horizontal="center" vertical="center"/>
    </xf>
    <xf numFmtId="0" fontId="13" fillId="0" borderId="183" xfId="0" applyFont="1" applyBorder="1" applyAlignment="1">
      <alignment horizontal="center" vertical="center"/>
    </xf>
    <xf numFmtId="1" fontId="47" fillId="0" borderId="6" xfId="0" applyNumberFormat="1" applyFont="1" applyBorder="1" applyAlignment="1">
      <alignment horizontal="center" vertical="center"/>
    </xf>
    <xf numFmtId="0" fontId="47" fillId="0" borderId="6" xfId="0" applyFont="1" applyBorder="1" applyAlignment="1">
      <alignment horizontal="center" vertical="center"/>
    </xf>
    <xf numFmtId="1"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4" fillId="0" borderId="29" xfId="0" applyFont="1" applyBorder="1" applyAlignment="1">
      <alignment horizontal="center" vertical="center"/>
    </xf>
    <xf numFmtId="0" fontId="49" fillId="4" borderId="37" xfId="0" applyFont="1" applyFill="1" applyBorder="1" applyAlignment="1">
      <alignment horizontal="center" vertical="center" wrapText="1"/>
    </xf>
    <xf numFmtId="0" fontId="49" fillId="4" borderId="38" xfId="0" applyFont="1" applyFill="1" applyBorder="1" applyAlignment="1">
      <alignment horizontal="center" vertical="center" wrapText="1"/>
    </xf>
    <xf numFmtId="0" fontId="48" fillId="4" borderId="37" xfId="0" applyFont="1" applyFill="1" applyBorder="1" applyAlignment="1" applyProtection="1">
      <alignment horizontal="center" vertical="center" wrapText="1"/>
      <protection locked="0"/>
    </xf>
    <xf numFmtId="0" fontId="48" fillId="4" borderId="37" xfId="0" applyFont="1" applyFill="1" applyBorder="1" applyAlignment="1">
      <alignment horizontal="center" vertical="center"/>
    </xf>
    <xf numFmtId="0" fontId="48" fillId="4" borderId="46" xfId="0" applyFont="1" applyFill="1" applyBorder="1" applyAlignment="1">
      <alignment horizontal="center" vertical="center"/>
    </xf>
    <xf numFmtId="0" fontId="48" fillId="4" borderId="38" xfId="0" applyFont="1" applyFill="1" applyBorder="1" applyAlignment="1">
      <alignment horizontal="center" vertical="center"/>
    </xf>
    <xf numFmtId="0" fontId="48" fillId="18" borderId="35" xfId="0" applyFont="1" applyFill="1" applyBorder="1" applyAlignment="1" applyProtection="1">
      <alignment horizontal="center" vertical="center" wrapText="1"/>
      <protection locked="0"/>
    </xf>
    <xf numFmtId="0" fontId="48" fillId="4" borderId="35" xfId="0" applyFont="1" applyFill="1" applyBorder="1" applyAlignment="1" applyProtection="1">
      <alignment horizontal="center" vertical="center" wrapText="1"/>
      <protection locked="0"/>
    </xf>
    <xf numFmtId="14" fontId="13" fillId="0" borderId="171" xfId="0" applyNumberFormat="1" applyFont="1" applyBorder="1" applyAlignment="1">
      <alignment horizontal="center" vertical="center"/>
    </xf>
    <xf numFmtId="0" fontId="13" fillId="0" borderId="172" xfId="0" applyFont="1" applyBorder="1" applyAlignment="1">
      <alignment horizontal="center" vertical="center"/>
    </xf>
    <xf numFmtId="0" fontId="13" fillId="0" borderId="173" xfId="0" applyFont="1" applyBorder="1" applyAlignment="1">
      <alignment horizontal="center" vertical="center"/>
    </xf>
    <xf numFmtId="1" fontId="34" fillId="0" borderId="32" xfId="0" applyNumberFormat="1" applyFont="1" applyBorder="1" applyAlignment="1">
      <alignment horizontal="center" vertical="center"/>
    </xf>
    <xf numFmtId="1" fontId="47" fillId="0" borderId="32" xfId="0" applyNumberFormat="1" applyFont="1" applyBorder="1" applyAlignment="1">
      <alignment horizontal="center" vertical="center"/>
    </xf>
    <xf numFmtId="0" fontId="0" fillId="0" borderId="26" xfId="0" applyBorder="1" applyAlignment="1">
      <alignment horizontal="center" vertical="center" wrapText="1"/>
    </xf>
    <xf numFmtId="0" fontId="13" fillId="0" borderId="164" xfId="0" applyFont="1" applyBorder="1" applyAlignment="1">
      <alignment horizontal="center" vertical="center" wrapText="1"/>
    </xf>
    <xf numFmtId="0" fontId="13" fillId="0" borderId="165" xfId="0" applyFont="1" applyBorder="1" applyAlignment="1">
      <alignment horizontal="center" vertical="center" wrapText="1"/>
    </xf>
    <xf numFmtId="0" fontId="13" fillId="0" borderId="166" xfId="0" applyFont="1" applyBorder="1" applyAlignment="1">
      <alignment horizontal="center" vertical="center" wrapText="1"/>
    </xf>
    <xf numFmtId="0" fontId="13" fillId="0" borderId="21" xfId="0" applyFont="1" applyBorder="1" applyAlignment="1">
      <alignment horizontal="center" vertical="center" wrapText="1"/>
    </xf>
    <xf numFmtId="1" fontId="47" fillId="8" borderId="96" xfId="0" applyNumberFormat="1" applyFont="1" applyFill="1" applyBorder="1" applyAlignment="1" applyProtection="1">
      <alignment horizontal="center" vertical="center" wrapText="1"/>
      <protection locked="0"/>
    </xf>
    <xf numFmtId="1" fontId="47" fillId="8" borderId="87" xfId="0" applyNumberFormat="1" applyFont="1" applyFill="1" applyBorder="1" applyAlignment="1" applyProtection="1">
      <alignment horizontal="center" vertical="center" wrapText="1"/>
      <protection locked="0"/>
    </xf>
    <xf numFmtId="1" fontId="47" fillId="8" borderId="88" xfId="0" applyNumberFormat="1" applyFont="1" applyFill="1" applyBorder="1" applyAlignment="1" applyProtection="1">
      <alignment horizontal="center" vertical="center" wrapText="1"/>
      <protection locked="0"/>
    </xf>
    <xf numFmtId="1" fontId="47" fillId="0" borderId="25" xfId="0" applyNumberFormat="1" applyFont="1" applyBorder="1" applyAlignment="1" applyProtection="1">
      <alignment horizontal="center" vertical="center" wrapText="1"/>
      <protection locked="0"/>
    </xf>
    <xf numFmtId="1" fontId="47" fillId="0" borderId="43" xfId="0" applyNumberFormat="1" applyFont="1" applyBorder="1" applyAlignment="1" applyProtection="1">
      <alignment horizontal="center" vertical="center" wrapText="1"/>
      <protection locked="0"/>
    </xf>
    <xf numFmtId="1" fontId="47" fillId="0" borderId="31" xfId="0" applyNumberFormat="1" applyFont="1" applyBorder="1" applyAlignment="1" applyProtection="1">
      <alignment horizontal="center" vertical="center" wrapText="1"/>
      <protection locked="0"/>
    </xf>
    <xf numFmtId="1" fontId="47" fillId="0" borderId="102" xfId="0" applyNumberFormat="1" applyFont="1" applyBorder="1" applyAlignment="1" applyProtection="1">
      <alignment horizontal="center" vertical="center" wrapText="1"/>
      <protection locked="0"/>
    </xf>
    <xf numFmtId="1" fontId="34" fillId="0" borderId="165" xfId="0" applyNumberFormat="1" applyFont="1" applyBorder="1" applyAlignment="1">
      <alignment horizontal="center" vertical="center"/>
    </xf>
    <xf numFmtId="1" fontId="34" fillId="0" borderId="166" xfId="0" applyNumberFormat="1" applyFont="1" applyBorder="1" applyAlignment="1">
      <alignment horizontal="center" vertical="center"/>
    </xf>
    <xf numFmtId="0" fontId="47" fillId="0" borderId="25" xfId="0" applyFont="1" applyBorder="1" applyAlignment="1">
      <alignment horizontal="center" vertical="center"/>
    </xf>
    <xf numFmtId="0" fontId="47" fillId="0" borderId="145" xfId="0" applyFont="1" applyBorder="1" applyAlignment="1">
      <alignment horizontal="center" vertical="center"/>
    </xf>
    <xf numFmtId="0" fontId="49" fillId="4" borderId="36" xfId="0" applyFont="1" applyFill="1" applyBorder="1" applyAlignment="1">
      <alignment horizontal="center" vertical="center" wrapText="1"/>
    </xf>
    <xf numFmtId="0" fontId="49" fillId="4" borderId="39" xfId="0" applyFont="1" applyFill="1" applyBorder="1" applyAlignment="1">
      <alignment horizontal="center" vertical="center" wrapText="1"/>
    </xf>
    <xf numFmtId="0" fontId="47" fillId="0" borderId="29" xfId="0" applyFont="1" applyBorder="1" applyAlignment="1">
      <alignment horizontal="center" vertical="center"/>
    </xf>
    <xf numFmtId="1" fontId="47" fillId="0" borderId="121" xfId="0" applyNumberFormat="1" applyFont="1" applyBorder="1" applyAlignment="1" applyProtection="1">
      <alignment horizontal="center" vertical="center" wrapText="1"/>
      <protection locked="0"/>
    </xf>
    <xf numFmtId="1" fontId="47" fillId="0" borderId="29" xfId="0" applyNumberFormat="1" applyFont="1" applyBorder="1" applyAlignment="1" applyProtection="1">
      <alignment horizontal="center" vertical="center" wrapText="1"/>
      <protection locked="0"/>
    </xf>
    <xf numFmtId="1" fontId="47" fillId="0" borderId="30" xfId="0" applyNumberFormat="1" applyFont="1" applyBorder="1" applyAlignment="1" applyProtection="1">
      <alignment horizontal="center" vertical="center" wrapText="1"/>
      <protection locked="0"/>
    </xf>
    <xf numFmtId="1" fontId="34" fillId="0" borderId="155" xfId="0" applyNumberFormat="1" applyFont="1" applyBorder="1" applyAlignment="1">
      <alignment horizontal="center" vertical="center"/>
    </xf>
    <xf numFmtId="0" fontId="34" fillId="0" borderId="158" xfId="0" applyFont="1" applyBorder="1" applyAlignment="1">
      <alignment horizontal="center" vertical="center"/>
    </xf>
    <xf numFmtId="0" fontId="34" fillId="0" borderId="170" xfId="0" applyFont="1" applyBorder="1" applyAlignment="1">
      <alignment horizontal="center" vertical="center"/>
    </xf>
    <xf numFmtId="1" fontId="47" fillId="0" borderId="157" xfId="0" applyNumberFormat="1" applyFont="1" applyBorder="1" applyAlignment="1">
      <alignment horizontal="center" vertical="center"/>
    </xf>
    <xf numFmtId="0" fontId="47" fillId="0" borderId="159" xfId="0" applyFont="1" applyBorder="1" applyAlignment="1">
      <alignment horizontal="center" vertical="center"/>
    </xf>
    <xf numFmtId="0" fontId="47" fillId="0" borderId="174" xfId="0" applyFont="1" applyBorder="1" applyAlignment="1">
      <alignment horizontal="center" vertical="center"/>
    </xf>
    <xf numFmtId="0" fontId="13" fillId="0" borderId="41" xfId="0" applyFont="1" applyBorder="1" applyAlignment="1">
      <alignment horizontal="center" vertical="center"/>
    </xf>
    <xf numFmtId="1" fontId="47" fillId="11" borderId="87" xfId="0" applyNumberFormat="1" applyFont="1" applyFill="1" applyBorder="1" applyAlignment="1" applyProtection="1">
      <alignment horizontal="center" vertical="center" wrapText="1"/>
      <protection locked="0"/>
    </xf>
    <xf numFmtId="1" fontId="47" fillId="11" borderId="88" xfId="0" applyNumberFormat="1" applyFont="1" applyFill="1" applyBorder="1" applyAlignment="1" applyProtection="1">
      <alignment horizontal="center" vertical="center" wrapText="1"/>
      <protection locked="0"/>
    </xf>
    <xf numFmtId="0" fontId="34" fillId="0" borderId="21" xfId="0" applyFont="1" applyBorder="1" applyAlignment="1">
      <alignment horizontal="center" vertical="center"/>
    </xf>
    <xf numFmtId="0" fontId="47" fillId="0" borderId="21" xfId="0" applyFont="1" applyBorder="1" applyAlignment="1">
      <alignment horizontal="center" vertical="center"/>
    </xf>
    <xf numFmtId="14" fontId="13" fillId="0" borderId="29" xfId="0" applyNumberFormat="1"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1" fontId="34" fillId="0" borderId="20" xfId="0" applyNumberFormat="1" applyFont="1" applyBorder="1" applyAlignment="1">
      <alignment horizontal="center" vertical="center"/>
    </xf>
    <xf numFmtId="1" fontId="47" fillId="0" borderId="20" xfId="0" applyNumberFormat="1" applyFont="1" applyBorder="1" applyAlignment="1">
      <alignment horizontal="center" vertical="center"/>
    </xf>
    <xf numFmtId="0" fontId="13" fillId="0" borderId="2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4" fontId="13" fillId="0" borderId="6" xfId="0" applyNumberFormat="1" applyFont="1" applyBorder="1" applyAlignment="1">
      <alignment horizontal="center" vertical="center"/>
    </xf>
    <xf numFmtId="0" fontId="13" fillId="0" borderId="73" xfId="0" applyFont="1" applyBorder="1" applyAlignment="1">
      <alignment horizontal="center" vertical="center" wrapText="1"/>
    </xf>
    <xf numFmtId="0" fontId="13" fillId="0" borderId="174" xfId="0" applyFont="1" applyBorder="1" applyAlignment="1" applyProtection="1">
      <alignment horizontal="center" vertical="center"/>
      <protection locked="0"/>
    </xf>
    <xf numFmtId="0" fontId="13" fillId="0" borderId="178" xfId="0" applyFont="1" applyBorder="1" applyAlignment="1" applyProtection="1">
      <alignment horizontal="center" vertical="center"/>
      <protection locked="0"/>
    </xf>
    <xf numFmtId="0" fontId="13" fillId="0" borderId="179" xfId="0" applyFont="1" applyBorder="1" applyAlignment="1" applyProtection="1">
      <alignment horizontal="center" vertical="center"/>
      <protection locked="0"/>
    </xf>
    <xf numFmtId="0" fontId="13" fillId="0" borderId="123" xfId="0" applyFont="1" applyBorder="1" applyAlignment="1">
      <alignment horizontal="center" vertical="center"/>
    </xf>
    <xf numFmtId="0" fontId="13" fillId="0" borderId="126" xfId="0" applyFont="1" applyBorder="1" applyAlignment="1">
      <alignment horizontal="center" vertical="center"/>
    </xf>
    <xf numFmtId="0" fontId="13" fillId="0" borderId="128" xfId="0" applyFont="1" applyBorder="1" applyAlignment="1">
      <alignment horizontal="center" vertical="center"/>
    </xf>
    <xf numFmtId="1" fontId="47" fillId="21" borderId="87" xfId="0" applyNumberFormat="1" applyFont="1" applyFill="1" applyBorder="1" applyAlignment="1" applyProtection="1">
      <alignment horizontal="center" vertical="center" wrapText="1"/>
      <protection locked="0"/>
    </xf>
    <xf numFmtId="1" fontId="47" fillId="21" borderId="88" xfId="0" applyNumberFormat="1" applyFont="1" applyFill="1" applyBorder="1" applyAlignment="1" applyProtection="1">
      <alignment horizontal="center" vertical="center" wrapText="1"/>
      <protection locked="0"/>
    </xf>
    <xf numFmtId="14" fontId="13" fillId="0" borderId="25" xfId="0" applyNumberFormat="1" applyFont="1" applyBorder="1" applyAlignment="1">
      <alignment horizontal="center" vertical="center"/>
    </xf>
    <xf numFmtId="14" fontId="13" fillId="0" borderId="43" xfId="0" applyNumberFormat="1" applyFont="1" applyBorder="1" applyAlignment="1">
      <alignment horizontal="center" vertical="center"/>
    </xf>
  </cellXfs>
  <cellStyles count="6">
    <cellStyle name="Millares" xfId="3" builtinId="3"/>
    <cellStyle name="Millares 2" xfId="5" xr:uid="{00000000-0005-0000-0000-000031000000}"/>
    <cellStyle name="Normal" xfId="0" builtinId="0"/>
    <cellStyle name="Normal - Style1 2" xfId="1" xr:uid="{00000000-0005-0000-0000-000002000000}"/>
    <cellStyle name="Normal 2 2" xfId="2" xr:uid="{00000000-0005-0000-0000-000003000000}"/>
    <cellStyle name="Porcentaje" xfId="4" builtinId="5"/>
  </cellStyles>
  <dxfs count="833">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5" Type="http://schemas.openxmlformats.org/officeDocument/2006/relationships/image" Target="../media/image8.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88175" y="260350"/>
          <a:ext cx="673099" cy="323850"/>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30D30719-8A45-4350-8B0D-33D1F4126945}"/>
            </a:ext>
          </a:extLst>
        </xdr:cNvPr>
        <xdr:cNvGrpSpPr>
          <a:grpSpLocks/>
        </xdr:cNvGrpSpPr>
      </xdr:nvGrpSpPr>
      <xdr:grpSpPr bwMode="auto">
        <a:xfrm>
          <a:off x="6988175" y="260350"/>
          <a:ext cx="673099" cy="323850"/>
          <a:chOff x="2381" y="720"/>
          <a:chExt cx="3154" cy="65"/>
        </a:xfrm>
      </xdr:grpSpPr>
      <xdr:pic>
        <xdr:nvPicPr>
          <xdr:cNvPr id="9" name="6 Imagen">
            <a:extLst>
              <a:ext uri="{FF2B5EF4-FFF2-40B4-BE49-F238E27FC236}">
                <a16:creationId xmlns:a16="http://schemas.microsoft.com/office/drawing/2014/main" id="{23735DC2-7DEB-E45E-4979-B56A9E347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5CAD40A-83F7-7743-9223-77C23438D3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85063CD5-D40D-410B-82E6-231CBDA6050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3" name="Group 8">
          <a:extLst>
            <a:ext uri="{FF2B5EF4-FFF2-40B4-BE49-F238E27FC236}">
              <a16:creationId xmlns:a16="http://schemas.microsoft.com/office/drawing/2014/main" id="{291CB119-7BC3-4D9E-AE0F-1DF61EED9BF4}"/>
            </a:ext>
          </a:extLst>
        </xdr:cNvPr>
        <xdr:cNvGrpSpPr>
          <a:grpSpLocks/>
        </xdr:cNvGrpSpPr>
      </xdr:nvGrpSpPr>
      <xdr:grpSpPr bwMode="auto">
        <a:xfrm>
          <a:off x="6988175" y="260350"/>
          <a:ext cx="673099" cy="323850"/>
          <a:chOff x="2381" y="720"/>
          <a:chExt cx="3154" cy="65"/>
        </a:xfrm>
      </xdr:grpSpPr>
      <xdr:pic>
        <xdr:nvPicPr>
          <xdr:cNvPr id="14" name="6 Imagen">
            <a:extLst>
              <a:ext uri="{FF2B5EF4-FFF2-40B4-BE49-F238E27FC236}">
                <a16:creationId xmlns:a16="http://schemas.microsoft.com/office/drawing/2014/main" id="{2BE3D8BE-9615-0EE0-A3D5-A09083221A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C79ABF38-C6FA-3EA7-414A-710897538F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6" name="CuadroTexto 4">
          <a:extLst>
            <a:ext uri="{FF2B5EF4-FFF2-40B4-BE49-F238E27FC236}">
              <a16:creationId xmlns:a16="http://schemas.microsoft.com/office/drawing/2014/main" id="{DF13B3F0-F02C-4EEC-B784-2990DE8BA11B}"/>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2351314</xdr:colOff>
      <xdr:row>4</xdr:row>
      <xdr:rowOff>3001</xdr:rowOff>
    </xdr:to>
    <xdr:pic>
      <xdr:nvPicPr>
        <xdr:cNvPr id="2" name="18 Imagen" descr="Logo CSJ RGB_01">
          <a:extLst>
            <a:ext uri="{FF2B5EF4-FFF2-40B4-BE49-F238E27FC236}">
              <a16:creationId xmlns:a16="http://schemas.microsoft.com/office/drawing/2014/main" id="{00FB36A4-0134-495F-8207-5D1855097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22739" cy="631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0BDB4396-54CF-42E3-8D87-FF83827E2523}"/>
            </a:ext>
          </a:extLst>
        </xdr:cNvPr>
        <xdr:cNvSpPr txBox="1"/>
      </xdr:nvSpPr>
      <xdr:spPr>
        <a:xfrm>
          <a:off x="7981950"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2895599</xdr:colOff>
      <xdr:row>4</xdr:row>
      <xdr:rowOff>38100</xdr:rowOff>
    </xdr:to>
    <xdr:grpSp>
      <xdr:nvGrpSpPr>
        <xdr:cNvPr id="4" name="Group 8">
          <a:extLst>
            <a:ext uri="{FF2B5EF4-FFF2-40B4-BE49-F238E27FC236}">
              <a16:creationId xmlns:a16="http://schemas.microsoft.com/office/drawing/2014/main" id="{4759EE84-1A5D-459B-A81C-5B699F3F9E04}"/>
            </a:ext>
          </a:extLst>
        </xdr:cNvPr>
        <xdr:cNvGrpSpPr>
          <a:grpSpLocks/>
        </xdr:cNvGrpSpPr>
      </xdr:nvGrpSpPr>
      <xdr:grpSpPr bwMode="auto">
        <a:xfrm>
          <a:off x="6981825" y="447675"/>
          <a:ext cx="2809874" cy="238125"/>
          <a:chOff x="2381" y="720"/>
          <a:chExt cx="3154" cy="65"/>
        </a:xfrm>
      </xdr:grpSpPr>
      <xdr:pic>
        <xdr:nvPicPr>
          <xdr:cNvPr id="5" name="6 Imagen">
            <a:extLst>
              <a:ext uri="{FF2B5EF4-FFF2-40B4-BE49-F238E27FC236}">
                <a16:creationId xmlns:a16="http://schemas.microsoft.com/office/drawing/2014/main" id="{8E81403B-9B95-46FC-9F73-54EFFAD5B0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A0B2B482-4DE0-4D6C-821D-4E224768DE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9525</xdr:rowOff>
    </xdr:from>
    <xdr:to>
      <xdr:col>4</xdr:col>
      <xdr:colOff>2800351</xdr:colOff>
      <xdr:row>3</xdr:row>
      <xdr:rowOff>118654</xdr:rowOff>
    </xdr:to>
    <xdr:pic>
      <xdr:nvPicPr>
        <xdr:cNvPr id="7" name="Imagen 6">
          <a:extLst>
            <a:ext uri="{FF2B5EF4-FFF2-40B4-BE49-F238E27FC236}">
              <a16:creationId xmlns:a16="http://schemas.microsoft.com/office/drawing/2014/main" id="{F3C8D66F-0EC2-4FF6-9142-0A5AAE274964}"/>
            </a:ext>
          </a:extLst>
        </xdr:cNvPr>
        <xdr:cNvPicPr>
          <a:picLocks noChangeAspect="1"/>
        </xdr:cNvPicPr>
      </xdr:nvPicPr>
      <xdr:blipFill>
        <a:blip xmlns:r="http://schemas.openxmlformats.org/officeDocument/2006/relationships" r:embed="rId4"/>
        <a:stretch>
          <a:fillRect/>
        </a:stretch>
      </xdr:blipFill>
      <xdr:spPr>
        <a:xfrm>
          <a:off x="8162925" y="3333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A82F7D7E-CC34-4487-BAB6-4A51D6ED98EF}"/>
            </a:ext>
          </a:extLst>
        </xdr:cNvPr>
        <xdr:cNvSpPr txBox="1"/>
      </xdr:nvSpPr>
      <xdr:spPr>
        <a:xfrm>
          <a:off x="10233660" y="40252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9" name="18 Imagen" descr="Logo CSJ RGB_01">
          <a:extLst>
            <a:ext uri="{FF2B5EF4-FFF2-40B4-BE49-F238E27FC236}">
              <a16:creationId xmlns:a16="http://schemas.microsoft.com/office/drawing/2014/main" id="{60FF34D0-BADE-493F-9CCE-AAEEA2884DD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1"/>
          <a:ext cx="23621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159809</xdr:colOff>
      <xdr:row>0</xdr:row>
      <xdr:rowOff>93134</xdr:rowOff>
    </xdr:from>
    <xdr:to>
      <xdr:col>5</xdr:col>
      <xdr:colOff>0</xdr:colOff>
      <xdr:row>2</xdr:row>
      <xdr:rowOff>4234</xdr:rowOff>
    </xdr:to>
    <xdr:grpSp>
      <xdr:nvGrpSpPr>
        <xdr:cNvPr id="10" name="Group 8">
          <a:extLst>
            <a:ext uri="{FF2B5EF4-FFF2-40B4-BE49-F238E27FC236}">
              <a16:creationId xmlns:a16="http://schemas.microsoft.com/office/drawing/2014/main" id="{D1950623-AAC6-47C3-89CA-34A7F9DF314B}"/>
            </a:ext>
          </a:extLst>
        </xdr:cNvPr>
        <xdr:cNvGrpSpPr>
          <a:grpSpLocks/>
        </xdr:cNvGrpSpPr>
      </xdr:nvGrpSpPr>
      <xdr:grpSpPr bwMode="auto">
        <a:xfrm>
          <a:off x="7055909" y="93134"/>
          <a:ext cx="2735791" cy="234950"/>
          <a:chOff x="2381" y="720"/>
          <a:chExt cx="3154" cy="65"/>
        </a:xfrm>
      </xdr:grpSpPr>
      <xdr:pic>
        <xdr:nvPicPr>
          <xdr:cNvPr id="11" name="6 Imagen">
            <a:extLst>
              <a:ext uri="{FF2B5EF4-FFF2-40B4-BE49-F238E27FC236}">
                <a16:creationId xmlns:a16="http://schemas.microsoft.com/office/drawing/2014/main" id="{99B9EFB9-B9C9-4341-A49C-D482DAEC3A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54D88A78-87DB-4E59-BCA3-5F307ED006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250031</xdr:colOff>
      <xdr:row>4</xdr:row>
      <xdr:rowOff>308662</xdr:rowOff>
    </xdr:from>
    <xdr:ext cx="1539240" cy="1508760"/>
    <xdr:sp macro="" textlink="">
      <xdr:nvSpPr>
        <xdr:cNvPr id="13" name="CuadroTexto 7">
          <a:extLst>
            <a:ext uri="{FF2B5EF4-FFF2-40B4-BE49-F238E27FC236}">
              <a16:creationId xmlns:a16="http://schemas.microsoft.com/office/drawing/2014/main" id="{FC204CA0-261C-4DB8-B25A-22C862DC4246}"/>
            </a:ext>
          </a:extLst>
        </xdr:cNvPr>
        <xdr:cNvSpPr txBox="1"/>
      </xdr:nvSpPr>
      <xdr:spPr>
        <a:xfrm>
          <a:off x="10756106" y="95636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2E593C34-CEB9-435D-B476-A1DA8AB8EC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8657CAD0-106E-4E07-AFBE-7A39ACE0F3D7}"/>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F20E01F5-B012-48A9-9671-3AD4361AA9D7}"/>
            </a:ext>
          </a:extLst>
        </xdr:cNvPr>
        <xdr:cNvGrpSpPr>
          <a:grpSpLocks/>
        </xdr:cNvGrpSpPr>
      </xdr:nvGrpSpPr>
      <xdr:grpSpPr bwMode="auto">
        <a:xfrm>
          <a:off x="7705726" y="447675"/>
          <a:ext cx="2171699" cy="76200"/>
          <a:chOff x="2381" y="720"/>
          <a:chExt cx="3154" cy="65"/>
        </a:xfrm>
      </xdr:grpSpPr>
      <xdr:pic>
        <xdr:nvPicPr>
          <xdr:cNvPr id="5" name="6 Imagen">
            <a:extLst>
              <a:ext uri="{FF2B5EF4-FFF2-40B4-BE49-F238E27FC236}">
                <a16:creationId xmlns:a16="http://schemas.microsoft.com/office/drawing/2014/main" id="{2707A21A-26BC-4B2A-8562-96A953C625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9B86B28A-BDCA-4A55-ACF3-96A319026B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7" name="Imagen 6">
          <a:extLst>
            <a:ext uri="{FF2B5EF4-FFF2-40B4-BE49-F238E27FC236}">
              <a16:creationId xmlns:a16="http://schemas.microsoft.com/office/drawing/2014/main" id="{7F8E721D-7549-44E2-B994-D7DB283D21A4}"/>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FBCB2AC0-604A-4A5D-9FA2-C49D3B8BD816}"/>
            </a:ext>
          </a:extLst>
        </xdr:cNvPr>
        <xdr:cNvSpPr txBox="1"/>
      </xdr:nvSpPr>
      <xdr:spPr>
        <a:xfrm>
          <a:off x="10357485"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1" baseline="0">
              <a:solidFill>
                <a:srgbClr val="FF0000"/>
              </a:solidFill>
            </a:rPr>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17E3E880-A26E-4F97-BCCF-8D131B88D8D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0" name="CuadroTexto 4">
          <a:extLst>
            <a:ext uri="{FF2B5EF4-FFF2-40B4-BE49-F238E27FC236}">
              <a16:creationId xmlns:a16="http://schemas.microsoft.com/office/drawing/2014/main" id="{3C0B63C7-E2DB-40D7-806E-69139EC92EAE}"/>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11" name="Group 8">
          <a:extLst>
            <a:ext uri="{FF2B5EF4-FFF2-40B4-BE49-F238E27FC236}">
              <a16:creationId xmlns:a16="http://schemas.microsoft.com/office/drawing/2014/main" id="{5410F25F-CB50-4026-A7F2-8AB89C0F8869}"/>
            </a:ext>
          </a:extLst>
        </xdr:cNvPr>
        <xdr:cNvGrpSpPr>
          <a:grpSpLocks/>
        </xdr:cNvGrpSpPr>
      </xdr:nvGrpSpPr>
      <xdr:grpSpPr bwMode="auto">
        <a:xfrm>
          <a:off x="7705726" y="447675"/>
          <a:ext cx="2171699" cy="76200"/>
          <a:chOff x="2381" y="720"/>
          <a:chExt cx="3154" cy="65"/>
        </a:xfrm>
      </xdr:grpSpPr>
      <xdr:pic>
        <xdr:nvPicPr>
          <xdr:cNvPr id="12" name="6 Imagen">
            <a:extLst>
              <a:ext uri="{FF2B5EF4-FFF2-40B4-BE49-F238E27FC236}">
                <a16:creationId xmlns:a16="http://schemas.microsoft.com/office/drawing/2014/main" id="{D9E1C7F2-6766-4EAE-9B19-E9457B6059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46154015-2E55-4B6F-810D-55E553C694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14" name="Imagen 6">
          <a:extLst>
            <a:ext uri="{FF2B5EF4-FFF2-40B4-BE49-F238E27FC236}">
              <a16:creationId xmlns:a16="http://schemas.microsoft.com/office/drawing/2014/main" id="{1621EB49-F4B4-4652-822B-5D4D7E1E59FA}"/>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1050778</xdr:colOff>
      <xdr:row>2</xdr:row>
      <xdr:rowOff>550053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1628775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1628775</xdr:colOff>
      <xdr:row>3</xdr:row>
      <xdr:rowOff>101600</xdr:rowOff>
    </xdr:to>
    <xdr:pic>
      <xdr:nvPicPr>
        <xdr:cNvPr id="3" name="Imagen 1">
          <a:extLst>
            <a:ext uri="{FF2B5EF4-FFF2-40B4-BE49-F238E27FC236}">
              <a16:creationId xmlns:a16="http://schemas.microsoft.com/office/drawing/2014/main" id="{08632461-7F8A-4D6E-9D52-E9CBF4D61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Luz Adriana Vargas Porto" id="{2996533A-4C75-4291-9A27-A71A4B608101}" userId="S::lvargaspo@cendoj.ramajudicial.gov.co::93cb95f6-04c2-4f41-b16f-bb8b65a614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2" dT="2023-09-12T20:18:23.12" personId="{2996533A-4C75-4291-9A27-A71A4B608101}" id="{B21F2A4D-4331-4C6B-AA30-4FE0F95C1EF4}">
    <text>Matriz de pase a compañeros</text>
  </threadedComment>
  <threadedComment ref="E13" dT="2023-09-12T20:18:51.34" personId="{2996533A-4C75-4291-9A27-A71A4B608101}" id="{5213D8B7-891E-4939-9C6B-88E55F5F8B40}">
    <text>Matriz de pase a compañeros</text>
  </threadedComment>
  <threadedComment ref="E14" dT="2023-09-12T20:19:52.10" personId="{2996533A-4C75-4291-9A27-A71A4B608101}" id="{C40D279E-3B10-476D-933E-25260F672B11}">
    <text>Correo electrónico según ocurrencia</text>
  </threadedComment>
  <threadedComment ref="E20" dT="2023-09-12T20:20:35.86" personId="{2996533A-4C75-4291-9A27-A71A4B608101}" id="{26F4ED07-766D-4A7A-8019-4327A4E6166E}">
    <text>Sistema de audiencias</text>
  </threadedComment>
  <threadedComment ref="E21" dT="2023-09-12T20:20:45.89" personId="{2996533A-4C75-4291-9A27-A71A4B608101}" id="{A1C8BBDF-C85E-40FC-8B47-4DA8C46E4E87}">
    <text>Sistema de audiencias</text>
  </threadedComment>
  <threadedComment ref="E22" dT="2023-09-12T20:21:00.42" personId="{2996533A-4C75-4291-9A27-A71A4B608101}" id="{6D9459A2-B372-4E6C-AFC8-1B7B2A45ABEE}">
    <text>Sistema de audiencias</text>
  </threadedComment>
  <threadedComment ref="E23" dT="2023-09-12T20:28:35.16" personId="{2996533A-4C75-4291-9A27-A71A4B608101}" id="{B40D5060-4157-42DA-B6DF-14CE74C1BB07}">
    <text>Planilla de envío de comunicaciones</text>
  </threadedComment>
  <threadedComment ref="E24" dT="2023-09-12T20:29:35.52" personId="{2996533A-4C75-4291-9A27-A71A4B608101}" id="{A0FF2B3B-D3D8-459A-BDAE-90ADD4EE8CDC}">
    <text>Correo electrónico a mesa de ayuda según ocurrencia</text>
  </threadedComment>
  <threadedComment ref="E30" dT="2023-09-12T20:31:02.08" personId="{2996533A-4C75-4291-9A27-A71A4B608101}" id="{81713A72-C700-446F-B06E-B945F0BB83E2}">
    <text>Procedimiento de reparto</text>
  </threadedComment>
  <threadedComment ref="E40" dT="2023-09-12T20:32:41.95" personId="{2996533A-4C75-4291-9A27-A71A4B608101}" id="{1132876A-6629-4776-95E0-2FC84C0D188F}">
    <text>Procedimeinto de reparto</text>
  </threadedComment>
  <threadedComment ref="E52" dT="2023-09-12T20:34:00.90" personId="{2996533A-4C75-4291-9A27-A71A4B608101}" id="{B2862FFF-75CA-499E-AF59-B74571BC99B7}">
    <text>TRD</text>
  </threadedComment>
  <threadedComment ref="E53" dT="2023-09-12T20:40:02.18" personId="{2996533A-4C75-4291-9A27-A71A4B608101}" id="{F15DACA0-A2DB-4734-9E40-43B476AAAC46}">
    <text>ESTUDIANTES EN PRÁCTICA DE CONSULTORIO O JUDICANTES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18"/>
  <sheetViews>
    <sheetView showGridLines="0" zoomScale="90" zoomScaleNormal="90" workbookViewId="0">
      <selection activeCell="C11" sqref="C11:I11"/>
    </sheetView>
  </sheetViews>
  <sheetFormatPr defaultColWidth="11.42578125" defaultRowHeight="15"/>
  <cols>
    <col min="1" max="1" width="28.140625" customWidth="1"/>
    <col min="2" max="2" width="18" customWidth="1"/>
    <col min="3" max="3" width="14.140625" style="6" customWidth="1"/>
    <col min="4" max="8" width="12.42578125" customWidth="1"/>
  </cols>
  <sheetData>
    <row r="1" spans="1:9" ht="21">
      <c r="A1" s="431" t="s">
        <v>0</v>
      </c>
      <c r="B1" s="431"/>
      <c r="C1" s="431"/>
      <c r="D1" s="431"/>
      <c r="E1" s="431"/>
      <c r="F1" s="431"/>
    </row>
    <row r="5" spans="1:9">
      <c r="D5" s="14"/>
      <c r="E5" s="14"/>
      <c r="F5" s="14"/>
      <c r="G5" s="14"/>
      <c r="H5" s="14"/>
    </row>
    <row r="6" spans="1:9" ht="16.7" customHeight="1">
      <c r="D6" s="14"/>
      <c r="E6" s="14"/>
      <c r="F6" s="14"/>
      <c r="G6" s="14"/>
      <c r="H6" s="14"/>
    </row>
    <row r="7" spans="1:9" ht="33.75">
      <c r="A7" s="432" t="s">
        <v>1</v>
      </c>
      <c r="B7" s="432"/>
      <c r="C7" s="432"/>
      <c r="D7" s="432"/>
      <c r="E7" s="432"/>
      <c r="F7" s="432"/>
      <c r="G7" s="432"/>
      <c r="H7" s="432"/>
      <c r="I7" s="432"/>
    </row>
    <row r="9" spans="1:9" s="7" customFormat="1" ht="63.75">
      <c r="A9" s="8" t="s">
        <v>2</v>
      </c>
      <c r="B9" s="433"/>
      <c r="C9" s="433"/>
      <c r="D9" s="433"/>
      <c r="E9" s="433"/>
      <c r="F9" s="433"/>
      <c r="G9" s="433"/>
      <c r="H9" s="433"/>
      <c r="I9" s="433"/>
    </row>
    <row r="10" spans="1:9" s="7" customFormat="1" ht="21" customHeight="1">
      <c r="A10" s="12"/>
      <c r="B10" s="13"/>
      <c r="C10" s="13"/>
      <c r="D10" s="12"/>
      <c r="E10" s="11"/>
    </row>
    <row r="11" spans="1:9" s="7" customFormat="1" ht="63.75">
      <c r="A11" s="8" t="s">
        <v>3</v>
      </c>
      <c r="B11" s="219" t="s">
        <v>4</v>
      </c>
      <c r="C11" s="434"/>
      <c r="D11" s="435"/>
      <c r="E11" s="435"/>
      <c r="F11" s="435"/>
      <c r="G11" s="435"/>
      <c r="H11" s="435"/>
      <c r="I11" s="436"/>
    </row>
    <row r="12" spans="1:9" ht="75" customHeight="1">
      <c r="A12" s="220" t="s">
        <v>3</v>
      </c>
      <c r="B12" s="221" t="s">
        <v>5</v>
      </c>
      <c r="C12" s="434"/>
      <c r="D12" s="435"/>
      <c r="E12" s="435"/>
      <c r="F12" s="435"/>
      <c r="G12" s="435"/>
      <c r="H12" s="435"/>
      <c r="I12" s="436"/>
    </row>
    <row r="13" spans="1:9" ht="42.75" customHeight="1">
      <c r="A13" s="9" t="s">
        <v>6</v>
      </c>
      <c r="B13" s="428"/>
      <c r="C13" s="428"/>
      <c r="D13" s="428"/>
      <c r="E13" s="428"/>
      <c r="F13" s="428"/>
      <c r="G13" s="428"/>
      <c r="H13" s="428"/>
      <c r="I13" s="428"/>
    </row>
    <row r="14" spans="1:9" s="7" customFormat="1" ht="25.5">
      <c r="A14" s="9" t="s">
        <v>7</v>
      </c>
      <c r="B14" s="429"/>
      <c r="C14" s="429"/>
      <c r="D14" s="429"/>
      <c r="E14" s="429"/>
      <c r="F14" s="429"/>
      <c r="G14" s="429"/>
      <c r="H14" s="429"/>
      <c r="I14" s="429"/>
    </row>
    <row r="15" spans="1:9" s="7" customFormat="1" ht="25.5">
      <c r="A15" s="9" t="s">
        <v>8</v>
      </c>
      <c r="B15" s="429"/>
      <c r="C15" s="429"/>
      <c r="D15" s="429"/>
      <c r="E15" s="429"/>
      <c r="F15" s="429"/>
      <c r="G15" s="429"/>
      <c r="H15" s="429"/>
      <c r="I15" s="429"/>
    </row>
    <row r="16" spans="1:9" s="7" customFormat="1" ht="25.5">
      <c r="A16" s="8" t="s">
        <v>9</v>
      </c>
      <c r="B16" s="430"/>
      <c r="C16" s="430"/>
      <c r="D16" s="430"/>
      <c r="E16" s="430"/>
      <c r="F16" s="430"/>
      <c r="G16" s="430"/>
      <c r="H16" s="430"/>
      <c r="I16" s="430"/>
    </row>
    <row r="18" spans="1:9" s="7" customFormat="1" ht="14.25">
      <c r="A18" s="8" t="s">
        <v>10</v>
      </c>
      <c r="B18" s="427"/>
      <c r="C18" s="427"/>
      <c r="D18" s="427"/>
      <c r="E18" s="427"/>
      <c r="F18" s="427"/>
      <c r="G18" s="427"/>
      <c r="H18" s="427"/>
      <c r="I18" s="427"/>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75F6-8B87-4430-B4AC-1E21211AA52F}">
  <sheetPr>
    <tabColor theme="8" tint="0.59999389629810485"/>
    <pageSetUpPr fitToPage="1"/>
  </sheetPr>
  <dimension ref="A1:K80"/>
  <sheetViews>
    <sheetView showGridLines="0" zoomScaleNormal="100" workbookViewId="0">
      <selection activeCell="E5" sqref="E5"/>
    </sheetView>
  </sheetViews>
  <sheetFormatPr defaultColWidth="10.5703125" defaultRowHeight="14.25"/>
  <cols>
    <col min="1" max="1" width="35.85546875" style="352" customWidth="1"/>
    <col min="2" max="2" width="10.28515625" style="353" customWidth="1"/>
    <col min="3" max="3" width="44.28515625" style="7" customWidth="1"/>
    <col min="4" max="4" width="13" style="353" customWidth="1"/>
    <col min="5" max="5" width="43.42578125" style="7" customWidth="1"/>
    <col min="6" max="11" width="10.7109375" style="7" customWidth="1"/>
    <col min="12" max="16384" width="10.5703125" style="7"/>
  </cols>
  <sheetData>
    <row r="1" spans="1:10" ht="12.75" customHeight="1">
      <c r="A1" s="342"/>
      <c r="B1" s="455" t="s">
        <v>11</v>
      </c>
      <c r="C1" s="455"/>
      <c r="D1" s="455"/>
      <c r="E1" s="343"/>
      <c r="F1" s="342"/>
      <c r="G1" s="342"/>
      <c r="I1" s="355"/>
    </row>
    <row r="2" spans="1:10" ht="12.75" customHeight="1">
      <c r="A2" s="342"/>
      <c r="B2" s="455" t="s">
        <v>12</v>
      </c>
      <c r="C2" s="455"/>
      <c r="D2" s="455"/>
      <c r="E2" s="343"/>
      <c r="F2" s="342"/>
      <c r="G2" s="342"/>
      <c r="I2" s="355"/>
    </row>
    <row r="3" spans="1:10" ht="12.75" customHeight="1">
      <c r="A3" s="342"/>
      <c r="B3" s="354"/>
      <c r="C3" s="354"/>
      <c r="D3" s="354"/>
      <c r="E3" s="343"/>
      <c r="F3" s="342"/>
      <c r="G3" s="342"/>
      <c r="I3" s="355"/>
    </row>
    <row r="4" spans="1:10" ht="12.75" customHeight="1">
      <c r="A4" s="342"/>
      <c r="B4" s="354"/>
      <c r="C4" s="354"/>
      <c r="D4" s="354"/>
      <c r="E4" s="343"/>
      <c r="F4" s="342"/>
      <c r="G4" s="342"/>
      <c r="I4" s="355"/>
    </row>
    <row r="5" spans="1:10" ht="116.25" customHeight="1">
      <c r="A5" s="344" t="s">
        <v>13</v>
      </c>
      <c r="B5" s="456"/>
      <c r="C5" s="456"/>
      <c r="D5" s="344" t="s">
        <v>14</v>
      </c>
      <c r="E5" s="356"/>
      <c r="F5" s="355"/>
      <c r="I5" s="222"/>
    </row>
    <row r="6" spans="1:10" ht="16.7" customHeight="1">
      <c r="A6" s="12"/>
      <c r="B6" s="13"/>
      <c r="C6" s="13"/>
      <c r="D6" s="12"/>
      <c r="E6" s="11"/>
      <c r="I6" s="355"/>
    </row>
    <row r="7" spans="1:10" ht="54.75" customHeight="1">
      <c r="A7" s="345" t="s">
        <v>15</v>
      </c>
      <c r="B7" s="457"/>
      <c r="C7" s="457"/>
      <c r="D7" s="457"/>
      <c r="E7" s="457"/>
    </row>
    <row r="8" spans="1:10" ht="13.35" customHeight="1">
      <c r="A8" s="346"/>
      <c r="B8" s="346"/>
      <c r="D8" s="347"/>
      <c r="E8" s="347"/>
    </row>
    <row r="9" spans="1:10" ht="46.5" customHeight="1">
      <c r="A9" s="357" t="s">
        <v>16</v>
      </c>
      <c r="B9" s="458"/>
      <c r="C9" s="458"/>
      <c r="D9" s="458"/>
      <c r="E9" s="458"/>
    </row>
    <row r="10" spans="1:10" ht="21" customHeight="1">
      <c r="A10" s="346"/>
      <c r="B10" s="346"/>
      <c r="D10" s="347"/>
      <c r="E10" s="347"/>
    </row>
    <row r="11" spans="1:10" s="348" customFormat="1" ht="26.25" customHeight="1">
      <c r="A11" s="459" t="s">
        <v>17</v>
      </c>
      <c r="B11" s="459"/>
      <c r="C11" s="459"/>
      <c r="D11" s="459"/>
      <c r="E11" s="459"/>
      <c r="F11" s="460"/>
      <c r="G11" s="460"/>
      <c r="H11" s="460"/>
      <c r="I11" s="460"/>
      <c r="J11" s="460"/>
    </row>
    <row r="12" spans="1:10" s="348" customFormat="1" ht="12.75" customHeight="1">
      <c r="A12" s="349" t="s">
        <v>18</v>
      </c>
      <c r="B12" s="349" t="s">
        <v>19</v>
      </c>
      <c r="C12" s="350" t="s">
        <v>20</v>
      </c>
      <c r="D12" s="350" t="s">
        <v>21</v>
      </c>
      <c r="E12" s="350" t="s">
        <v>22</v>
      </c>
      <c r="F12" s="358"/>
      <c r="G12" s="358"/>
      <c r="H12" s="223"/>
      <c r="I12" s="223"/>
      <c r="J12" s="223"/>
    </row>
    <row r="13" spans="1:10" s="348" customFormat="1" ht="12.75" customHeight="1">
      <c r="A13" s="349"/>
      <c r="B13" s="349"/>
      <c r="C13" s="350"/>
      <c r="D13" s="350"/>
      <c r="E13" s="350"/>
      <c r="F13" s="358"/>
      <c r="G13" s="358"/>
      <c r="H13" s="223"/>
      <c r="I13" s="223"/>
      <c r="J13" s="223"/>
    </row>
    <row r="14" spans="1:10" s="348" customFormat="1" ht="38.25">
      <c r="A14" s="441" t="s">
        <v>23</v>
      </c>
      <c r="B14" s="374">
        <v>1</v>
      </c>
      <c r="C14" s="359" t="s">
        <v>24</v>
      </c>
      <c r="D14" s="374">
        <v>1</v>
      </c>
      <c r="E14" s="359" t="s">
        <v>25</v>
      </c>
      <c r="F14" s="440"/>
      <c r="G14" s="224"/>
      <c r="H14" s="225"/>
      <c r="I14" s="360"/>
      <c r="J14" s="225"/>
    </row>
    <row r="15" spans="1:10" s="348" customFormat="1" ht="57.75" customHeight="1">
      <c r="A15" s="441"/>
      <c r="B15" s="374">
        <v>2</v>
      </c>
      <c r="C15" s="226" t="s">
        <v>26</v>
      </c>
      <c r="D15" s="374">
        <v>2</v>
      </c>
      <c r="E15" s="226" t="s">
        <v>27</v>
      </c>
      <c r="F15" s="440"/>
      <c r="G15" s="224"/>
      <c r="H15" s="225"/>
      <c r="I15" s="360"/>
      <c r="J15" s="225"/>
    </row>
    <row r="16" spans="1:10" s="348" customFormat="1" ht="31.5" customHeight="1">
      <c r="A16" s="441"/>
      <c r="B16" s="227">
        <v>3</v>
      </c>
      <c r="C16" s="359" t="s">
        <v>28</v>
      </c>
      <c r="D16" s="228">
        <v>3</v>
      </c>
      <c r="E16" s="226" t="s">
        <v>29</v>
      </c>
      <c r="F16" s="440"/>
      <c r="G16" s="224"/>
      <c r="H16" s="225"/>
      <c r="I16" s="376"/>
      <c r="J16" s="229"/>
    </row>
    <row r="17" spans="1:10" s="348" customFormat="1" ht="51">
      <c r="A17" s="441" t="s">
        <v>30</v>
      </c>
      <c r="B17" s="377" t="s">
        <v>31</v>
      </c>
      <c r="C17" s="359" t="s">
        <v>32</v>
      </c>
      <c r="D17" s="230">
        <v>4</v>
      </c>
      <c r="E17" s="226" t="s">
        <v>33</v>
      </c>
      <c r="F17" s="440"/>
      <c r="G17" s="224"/>
      <c r="H17" s="225"/>
      <c r="I17" s="360"/>
      <c r="J17" s="225"/>
    </row>
    <row r="18" spans="1:10" s="348" customFormat="1" ht="51">
      <c r="A18" s="441"/>
      <c r="B18" s="377" t="s">
        <v>34</v>
      </c>
      <c r="C18" s="359" t="s">
        <v>35</v>
      </c>
      <c r="D18" s="230">
        <v>5</v>
      </c>
      <c r="E18" s="359" t="s">
        <v>36</v>
      </c>
      <c r="F18" s="440"/>
      <c r="G18" s="224"/>
      <c r="H18" s="231"/>
      <c r="I18" s="360"/>
      <c r="J18" s="225"/>
    </row>
    <row r="19" spans="1:10" s="348" customFormat="1" ht="63.75">
      <c r="A19" s="443" t="s">
        <v>37</v>
      </c>
      <c r="B19" s="377">
        <v>6</v>
      </c>
      <c r="C19" s="359" t="s">
        <v>38</v>
      </c>
      <c r="D19" s="230">
        <v>6</v>
      </c>
      <c r="E19" s="359" t="s">
        <v>39</v>
      </c>
      <c r="F19" s="440"/>
      <c r="G19" s="224"/>
      <c r="H19" s="229"/>
      <c r="I19" s="360"/>
      <c r="J19" s="232"/>
    </row>
    <row r="20" spans="1:10" s="348" customFormat="1" ht="69.75" customHeight="1">
      <c r="A20" s="444"/>
      <c r="B20" s="377">
        <v>7</v>
      </c>
      <c r="C20" s="359" t="s">
        <v>40</v>
      </c>
      <c r="D20" s="377">
        <v>7</v>
      </c>
      <c r="E20" s="359" t="s">
        <v>41</v>
      </c>
      <c r="F20" s="440"/>
      <c r="G20" s="224"/>
      <c r="H20" s="232"/>
      <c r="I20" s="360"/>
      <c r="J20" s="232"/>
    </row>
    <row r="21" spans="1:10" s="348" customFormat="1" ht="45.75" customHeight="1">
      <c r="A21" s="445"/>
      <c r="B21" s="377">
        <v>8</v>
      </c>
      <c r="C21" s="359" t="s">
        <v>42</v>
      </c>
      <c r="D21" s="374"/>
      <c r="E21" s="361"/>
      <c r="F21" s="440"/>
      <c r="G21" s="224"/>
      <c r="H21" s="232"/>
      <c r="I21" s="360"/>
      <c r="J21" s="232"/>
    </row>
    <row r="22" spans="1:10" s="348" customFormat="1" ht="78.75" customHeight="1">
      <c r="A22" s="437" t="s">
        <v>43</v>
      </c>
      <c r="B22" s="377">
        <v>9</v>
      </c>
      <c r="C22" s="359" t="s">
        <v>44</v>
      </c>
      <c r="D22" s="377">
        <v>8</v>
      </c>
      <c r="E22" s="361" t="s">
        <v>45</v>
      </c>
      <c r="F22" s="440"/>
      <c r="G22" s="233"/>
      <c r="H22" s="234"/>
      <c r="I22" s="360"/>
      <c r="J22" s="235"/>
    </row>
    <row r="23" spans="1:10" s="348" customFormat="1" ht="95.25" customHeight="1">
      <c r="A23" s="438"/>
      <c r="B23" s="377">
        <v>10</v>
      </c>
      <c r="C23" s="359" t="s">
        <v>46</v>
      </c>
      <c r="D23" s="236">
        <v>9</v>
      </c>
      <c r="E23" s="237" t="s">
        <v>47</v>
      </c>
      <c r="F23" s="440"/>
      <c r="G23" s="224"/>
      <c r="H23" s="238"/>
      <c r="I23" s="360"/>
      <c r="J23" s="239"/>
    </row>
    <row r="24" spans="1:10" s="348" customFormat="1" ht="58.5" customHeight="1">
      <c r="A24" s="438"/>
      <c r="B24" s="228">
        <v>11</v>
      </c>
      <c r="C24" s="359" t="s">
        <v>48</v>
      </c>
      <c r="D24" s="240"/>
      <c r="E24" s="241"/>
      <c r="F24" s="440"/>
      <c r="G24" s="224"/>
      <c r="H24" s="235"/>
      <c r="I24" s="360"/>
      <c r="J24" s="242"/>
    </row>
    <row r="25" spans="1:10" s="348" customFormat="1" ht="74.25" customHeight="1">
      <c r="A25" s="439"/>
      <c r="B25" s="228">
        <v>12</v>
      </c>
      <c r="C25" s="359" t="s">
        <v>49</v>
      </c>
      <c r="D25" s="243"/>
      <c r="E25" s="243"/>
      <c r="F25" s="440"/>
      <c r="G25" s="224"/>
      <c r="H25" s="235"/>
      <c r="I25" s="360"/>
      <c r="J25" s="235"/>
    </row>
    <row r="26" spans="1:10" s="348" customFormat="1" ht="53.25" customHeight="1">
      <c r="A26" s="374" t="s">
        <v>50</v>
      </c>
      <c r="B26" s="230">
        <v>13</v>
      </c>
      <c r="C26" s="361" t="s">
        <v>51</v>
      </c>
      <c r="D26" s="377">
        <v>10</v>
      </c>
      <c r="E26" s="361" t="s">
        <v>52</v>
      </c>
      <c r="F26" s="360"/>
      <c r="G26" s="224"/>
      <c r="H26" s="244"/>
      <c r="I26" s="245"/>
      <c r="J26" s="244"/>
    </row>
    <row r="27" spans="1:10" s="348" customFormat="1" ht="59.25" customHeight="1">
      <c r="A27" s="441" t="s">
        <v>53</v>
      </c>
      <c r="B27" s="377">
        <v>14</v>
      </c>
      <c r="C27" s="361" t="s">
        <v>54</v>
      </c>
      <c r="D27" s="377">
        <v>11</v>
      </c>
      <c r="E27" s="361" t="s">
        <v>55</v>
      </c>
      <c r="F27" s="440"/>
      <c r="G27" s="224"/>
      <c r="H27" s="234"/>
      <c r="I27" s="245"/>
      <c r="J27" s="234"/>
    </row>
    <row r="28" spans="1:10" s="348" customFormat="1" ht="73.5" customHeight="1">
      <c r="A28" s="441"/>
      <c r="B28" s="377">
        <v>15</v>
      </c>
      <c r="C28" s="361" t="s">
        <v>56</v>
      </c>
      <c r="D28" s="377">
        <v>12</v>
      </c>
      <c r="E28" s="361" t="s">
        <v>57</v>
      </c>
      <c r="F28" s="440"/>
      <c r="G28" s="224"/>
      <c r="H28" s="234"/>
      <c r="I28" s="245"/>
      <c r="J28" s="234"/>
    </row>
    <row r="29" spans="1:10" s="348" customFormat="1" ht="42.75" customHeight="1">
      <c r="A29" s="441"/>
      <c r="B29" s="228">
        <v>16</v>
      </c>
      <c r="C29" s="361" t="s">
        <v>58</v>
      </c>
      <c r="D29" s="377">
        <v>13</v>
      </c>
      <c r="E29" s="361" t="s">
        <v>59</v>
      </c>
      <c r="F29" s="440"/>
      <c r="G29" s="224"/>
      <c r="H29" s="234"/>
      <c r="I29" s="246"/>
      <c r="J29" s="234"/>
    </row>
    <row r="30" spans="1:10" s="348" customFormat="1" ht="64.5" customHeight="1">
      <c r="A30" s="441"/>
      <c r="B30" s="228">
        <v>17</v>
      </c>
      <c r="C30" s="361" t="s">
        <v>60</v>
      </c>
      <c r="D30" s="377">
        <v>14</v>
      </c>
      <c r="E30" s="361" t="s">
        <v>61</v>
      </c>
      <c r="F30" s="440"/>
      <c r="G30" s="224"/>
      <c r="H30" s="234"/>
      <c r="I30" s="360"/>
      <c r="J30" s="234"/>
    </row>
    <row r="31" spans="1:10" s="348" customFormat="1" ht="39.75" customHeight="1">
      <c r="A31" s="451" t="s">
        <v>62</v>
      </c>
      <c r="B31" s="452"/>
      <c r="C31" s="452"/>
      <c r="D31" s="452"/>
      <c r="E31" s="453"/>
      <c r="F31" s="454"/>
      <c r="G31" s="454"/>
      <c r="H31" s="454"/>
      <c r="I31" s="454"/>
      <c r="J31" s="454"/>
    </row>
    <row r="32" spans="1:10" s="351" customFormat="1" ht="15">
      <c r="A32" s="362" t="s">
        <v>63</v>
      </c>
      <c r="B32" s="363" t="s">
        <v>19</v>
      </c>
      <c r="C32" s="364" t="s">
        <v>64</v>
      </c>
      <c r="D32" s="365" t="s">
        <v>21</v>
      </c>
      <c r="E32" s="364" t="s">
        <v>65</v>
      </c>
      <c r="F32" s="366"/>
      <c r="G32" s="366"/>
      <c r="H32" s="247"/>
      <c r="I32" s="248"/>
      <c r="J32" s="247"/>
    </row>
    <row r="33" spans="1:11" s="351" customFormat="1" ht="58.5" customHeight="1">
      <c r="A33" s="446" t="s">
        <v>66</v>
      </c>
      <c r="B33" s="249">
        <v>1</v>
      </c>
      <c r="C33" s="361" t="s">
        <v>67</v>
      </c>
      <c r="D33" s="249">
        <v>1</v>
      </c>
      <c r="E33" s="226" t="s">
        <v>68</v>
      </c>
      <c r="F33" s="447"/>
      <c r="G33" s="224"/>
      <c r="H33" s="250"/>
      <c r="I33" s="224"/>
      <c r="J33" s="250"/>
    </row>
    <row r="34" spans="1:11" s="351" customFormat="1" ht="51">
      <c r="A34" s="446"/>
      <c r="B34" s="249">
        <v>2</v>
      </c>
      <c r="C34" s="361" t="s">
        <v>69</v>
      </c>
      <c r="D34" s="249">
        <v>2</v>
      </c>
      <c r="E34" s="359" t="s">
        <v>70</v>
      </c>
      <c r="F34" s="447"/>
      <c r="G34" s="224"/>
      <c r="H34" s="250"/>
      <c r="I34" s="224"/>
      <c r="J34" s="250"/>
    </row>
    <row r="35" spans="1:11" s="351" customFormat="1" ht="54.75" customHeight="1">
      <c r="A35" s="446"/>
      <c r="B35" s="249">
        <v>3</v>
      </c>
      <c r="C35" s="367" t="s">
        <v>71</v>
      </c>
      <c r="D35" s="249">
        <v>3</v>
      </c>
      <c r="E35" s="226" t="s">
        <v>72</v>
      </c>
      <c r="F35" s="447"/>
      <c r="G35" s="224"/>
      <c r="H35" s="250"/>
      <c r="I35" s="224"/>
      <c r="J35" s="250"/>
    </row>
    <row r="36" spans="1:11" s="351" customFormat="1" ht="45.75" customHeight="1">
      <c r="A36" s="446"/>
      <c r="B36" s="249">
        <v>4</v>
      </c>
      <c r="C36" s="367" t="s">
        <v>73</v>
      </c>
      <c r="D36" s="249">
        <v>4</v>
      </c>
      <c r="E36" s="361" t="s">
        <v>74</v>
      </c>
      <c r="F36" s="447"/>
      <c r="G36" s="224"/>
      <c r="H36" s="250"/>
      <c r="I36" s="224"/>
      <c r="J36" s="250"/>
    </row>
    <row r="37" spans="1:11" s="351" customFormat="1" ht="45.75" customHeight="1">
      <c r="A37" s="446"/>
      <c r="B37" s="249">
        <v>5</v>
      </c>
      <c r="C37" s="367" t="s">
        <v>75</v>
      </c>
      <c r="D37" s="249">
        <v>5</v>
      </c>
      <c r="E37" s="359" t="s">
        <v>76</v>
      </c>
      <c r="F37" s="447"/>
      <c r="G37" s="224"/>
      <c r="H37" s="250"/>
      <c r="I37" s="224"/>
      <c r="J37" s="250"/>
    </row>
    <row r="38" spans="1:11" s="348" customFormat="1" ht="36.75" customHeight="1">
      <c r="A38" s="446"/>
      <c r="B38" s="249">
        <v>6</v>
      </c>
      <c r="C38" s="367" t="s">
        <v>77</v>
      </c>
      <c r="D38" s="249">
        <v>6</v>
      </c>
      <c r="E38" s="359" t="s">
        <v>78</v>
      </c>
      <c r="F38" s="447"/>
      <c r="G38" s="224"/>
      <c r="H38" s="229"/>
      <c r="I38" s="224"/>
      <c r="J38" s="250"/>
    </row>
    <row r="39" spans="1:11" s="348" customFormat="1" ht="39.75" customHeight="1">
      <c r="A39" s="446"/>
      <c r="B39" s="251"/>
      <c r="C39" s="251"/>
      <c r="D39" s="249">
        <v>7</v>
      </c>
      <c r="E39" s="359" t="s">
        <v>79</v>
      </c>
      <c r="F39" s="447"/>
      <c r="G39" s="353"/>
      <c r="H39" s="7"/>
      <c r="I39" s="224"/>
      <c r="J39" s="250"/>
    </row>
    <row r="40" spans="1:11" s="348" customFormat="1" ht="50.25" customHeight="1">
      <c r="A40" s="446"/>
      <c r="B40" s="251"/>
      <c r="C40" s="251"/>
      <c r="D40" s="249">
        <v>8</v>
      </c>
      <c r="E40" s="359" t="s">
        <v>80</v>
      </c>
      <c r="F40" s="447"/>
      <c r="G40" s="224"/>
      <c r="H40" s="229"/>
      <c r="I40" s="224"/>
      <c r="J40" s="250"/>
    </row>
    <row r="41" spans="1:11" s="348" customFormat="1" ht="41.25" customHeight="1">
      <c r="A41" s="446"/>
      <c r="B41" s="251"/>
      <c r="C41" s="251"/>
      <c r="D41" s="249">
        <v>9</v>
      </c>
      <c r="E41" s="359" t="s">
        <v>81</v>
      </c>
      <c r="F41" s="447"/>
      <c r="G41" s="224"/>
      <c r="H41" s="229"/>
      <c r="I41" s="224"/>
      <c r="J41" s="250"/>
    </row>
    <row r="42" spans="1:11" s="348" customFormat="1" ht="52.5" customHeight="1">
      <c r="A42" s="448" t="s">
        <v>82</v>
      </c>
      <c r="B42" s="252">
        <v>7</v>
      </c>
      <c r="C42" s="253" t="s">
        <v>83</v>
      </c>
      <c r="D42" s="252">
        <v>10</v>
      </c>
      <c r="E42" s="254" t="s">
        <v>84</v>
      </c>
      <c r="F42" s="450"/>
      <c r="G42" s="376"/>
      <c r="H42" s="232"/>
      <c r="I42" s="376"/>
      <c r="J42" s="255"/>
    </row>
    <row r="43" spans="1:11" s="348" customFormat="1" ht="40.5" customHeight="1">
      <c r="A43" s="449"/>
      <c r="B43" s="228">
        <v>8</v>
      </c>
      <c r="C43" s="361" t="s">
        <v>85</v>
      </c>
      <c r="D43" s="252">
        <v>11</v>
      </c>
      <c r="E43" s="361" t="s">
        <v>86</v>
      </c>
      <c r="F43" s="450"/>
      <c r="G43" s="376"/>
      <c r="H43" s="232"/>
      <c r="I43" s="376"/>
      <c r="J43" s="229"/>
    </row>
    <row r="44" spans="1:11" s="348" customFormat="1" ht="57.75" customHeight="1">
      <c r="A44" s="441" t="s">
        <v>87</v>
      </c>
      <c r="B44" s="377">
        <v>9</v>
      </c>
      <c r="C44" s="361" t="s">
        <v>88</v>
      </c>
      <c r="D44" s="228">
        <v>12</v>
      </c>
      <c r="E44" s="361" t="s">
        <v>89</v>
      </c>
      <c r="F44" s="440"/>
      <c r="G44" s="376"/>
      <c r="H44" s="242"/>
      <c r="I44" s="224"/>
      <c r="J44" s="250"/>
    </row>
    <row r="45" spans="1:11" s="348" customFormat="1" ht="51">
      <c r="A45" s="441"/>
      <c r="B45" s="377">
        <v>10</v>
      </c>
      <c r="C45" s="361" t="s">
        <v>90</v>
      </c>
      <c r="D45" s="228">
        <v>13</v>
      </c>
      <c r="E45" s="361" t="s">
        <v>91</v>
      </c>
      <c r="F45" s="440"/>
      <c r="G45" s="360"/>
      <c r="H45" s="229"/>
      <c r="I45" s="224"/>
      <c r="J45" s="232"/>
    </row>
    <row r="46" spans="1:11" s="348" customFormat="1" ht="47.25" customHeight="1">
      <c r="A46" s="441"/>
      <c r="B46" s="377">
        <v>11</v>
      </c>
      <c r="C46" s="361" t="s">
        <v>92</v>
      </c>
      <c r="D46" s="228">
        <v>14</v>
      </c>
      <c r="E46" s="361" t="s">
        <v>93</v>
      </c>
      <c r="F46" s="440"/>
      <c r="G46" s="360"/>
      <c r="H46" s="256"/>
      <c r="I46" s="224"/>
      <c r="J46" s="229"/>
      <c r="K46" s="257"/>
    </row>
    <row r="47" spans="1:11" s="348" customFormat="1" ht="50.25" customHeight="1">
      <c r="A47" s="441"/>
      <c r="B47" s="377">
        <v>12</v>
      </c>
      <c r="C47" s="361" t="s">
        <v>94</v>
      </c>
      <c r="D47" s="228">
        <v>15</v>
      </c>
      <c r="E47" s="361" t="s">
        <v>95</v>
      </c>
      <c r="F47" s="440"/>
      <c r="G47" s="360"/>
      <c r="H47" s="229"/>
      <c r="I47" s="224"/>
      <c r="J47" s="229"/>
    </row>
    <row r="48" spans="1:11" s="348" customFormat="1" ht="71.25" customHeight="1">
      <c r="A48" s="441"/>
      <c r="B48" s="377">
        <v>13</v>
      </c>
      <c r="C48" s="258" t="s">
        <v>96</v>
      </c>
      <c r="D48" s="377">
        <v>16</v>
      </c>
      <c r="E48" s="361" t="s">
        <v>97</v>
      </c>
      <c r="F48" s="440"/>
      <c r="G48" s="259"/>
      <c r="H48" s="260"/>
      <c r="I48" s="224"/>
      <c r="J48" s="229"/>
    </row>
    <row r="49" spans="1:11" s="348" customFormat="1" ht="97.5" customHeight="1">
      <c r="A49" s="441"/>
      <c r="B49" s="377">
        <v>14</v>
      </c>
      <c r="C49" s="261" t="s">
        <v>98</v>
      </c>
      <c r="D49" s="15"/>
      <c r="E49" s="361" t="s">
        <v>99</v>
      </c>
      <c r="F49" s="440"/>
      <c r="G49" s="259"/>
      <c r="H49" s="260"/>
      <c r="I49" s="224"/>
      <c r="J49" s="232"/>
    </row>
    <row r="50" spans="1:11" ht="71.25" customHeight="1">
      <c r="A50" s="441" t="s">
        <v>100</v>
      </c>
      <c r="B50" s="377">
        <v>15</v>
      </c>
      <c r="C50" s="361" t="s">
        <v>101</v>
      </c>
      <c r="D50" s="15">
        <v>17</v>
      </c>
      <c r="E50" s="361" t="s">
        <v>102</v>
      </c>
      <c r="F50" s="440"/>
      <c r="G50" s="360"/>
      <c r="H50" s="232"/>
      <c r="I50" s="262"/>
      <c r="J50" s="256"/>
    </row>
    <row r="51" spans="1:11" ht="150" customHeight="1">
      <c r="A51" s="441"/>
      <c r="B51" s="377">
        <v>16</v>
      </c>
      <c r="C51" s="361" t="s">
        <v>103</v>
      </c>
      <c r="D51" s="15">
        <v>18</v>
      </c>
      <c r="E51" s="263" t="s">
        <v>104</v>
      </c>
      <c r="F51" s="440"/>
      <c r="G51" s="360"/>
      <c r="H51" s="232"/>
      <c r="I51" s="262"/>
      <c r="J51" s="256"/>
    </row>
    <row r="52" spans="1:11" ht="72.75" customHeight="1">
      <c r="A52" s="441"/>
      <c r="B52" s="377">
        <v>17</v>
      </c>
      <c r="C52" s="361" t="s">
        <v>105</v>
      </c>
      <c r="D52" s="15">
        <v>19</v>
      </c>
      <c r="E52" s="263" t="s">
        <v>106</v>
      </c>
      <c r="F52" s="440"/>
      <c r="G52" s="360"/>
      <c r="H52" s="232"/>
      <c r="I52" s="262"/>
      <c r="J52" s="229"/>
      <c r="K52" s="257"/>
    </row>
    <row r="53" spans="1:11" ht="63.75">
      <c r="A53" s="441"/>
      <c r="B53" s="377">
        <v>18</v>
      </c>
      <c r="C53" s="361" t="s">
        <v>107</v>
      </c>
      <c r="D53" s="15">
        <v>20</v>
      </c>
      <c r="E53" s="263" t="s">
        <v>108</v>
      </c>
      <c r="F53" s="440"/>
      <c r="G53" s="360"/>
      <c r="H53" s="232"/>
      <c r="I53" s="262"/>
      <c r="J53" s="229"/>
      <c r="K53" s="257"/>
    </row>
    <row r="54" spans="1:11" ht="80.25" customHeight="1">
      <c r="A54" s="441"/>
      <c r="B54" s="377">
        <v>19</v>
      </c>
      <c r="C54" s="361" t="s">
        <v>109</v>
      </c>
      <c r="D54" s="264"/>
      <c r="E54" s="265"/>
      <c r="F54" s="440"/>
      <c r="G54" s="360"/>
      <c r="H54" s="232"/>
      <c r="I54" s="266"/>
      <c r="J54" s="232"/>
    </row>
    <row r="55" spans="1:11" ht="84.75" customHeight="1">
      <c r="A55" s="441" t="s">
        <v>110</v>
      </c>
      <c r="B55" s="267">
        <v>20</v>
      </c>
      <c r="C55" s="361" t="s">
        <v>111</v>
      </c>
      <c r="D55" s="15">
        <v>21</v>
      </c>
      <c r="E55" s="361" t="s">
        <v>112</v>
      </c>
      <c r="F55" s="440"/>
      <c r="G55" s="259"/>
      <c r="H55" s="260"/>
      <c r="I55" s="376"/>
      <c r="J55" s="229"/>
    </row>
    <row r="56" spans="1:11" ht="145.5" customHeight="1">
      <c r="A56" s="441"/>
      <c r="B56" s="267">
        <v>21</v>
      </c>
      <c r="C56" s="361" t="s">
        <v>113</v>
      </c>
      <c r="D56" s="15">
        <v>22</v>
      </c>
      <c r="E56" s="263" t="s">
        <v>114</v>
      </c>
      <c r="F56" s="440"/>
      <c r="G56" s="360"/>
      <c r="H56" s="229"/>
      <c r="I56" s="266"/>
      <c r="J56" s="229"/>
    </row>
    <row r="57" spans="1:11" ht="58.5" customHeight="1">
      <c r="A57" s="441"/>
      <c r="B57" s="267">
        <v>22</v>
      </c>
      <c r="C57" s="361" t="s">
        <v>115</v>
      </c>
      <c r="D57" s="15">
        <v>23</v>
      </c>
      <c r="E57" s="263" t="s">
        <v>116</v>
      </c>
      <c r="F57" s="440"/>
      <c r="G57" s="259"/>
      <c r="H57" s="229"/>
      <c r="I57" s="262"/>
      <c r="J57" s="229"/>
    </row>
    <row r="58" spans="1:11" ht="51" customHeight="1">
      <c r="A58" s="441"/>
      <c r="B58" s="267">
        <v>23</v>
      </c>
      <c r="C58" s="367" t="s">
        <v>117</v>
      </c>
      <c r="D58" s="15">
        <v>24</v>
      </c>
      <c r="E58" s="263" t="s">
        <v>118</v>
      </c>
      <c r="F58" s="440"/>
      <c r="G58" s="259"/>
      <c r="H58" s="256"/>
      <c r="I58" s="266"/>
      <c r="J58" s="229"/>
    </row>
    <row r="59" spans="1:11" ht="49.5" customHeight="1">
      <c r="A59" s="441"/>
      <c r="B59" s="267">
        <v>24</v>
      </c>
      <c r="C59" s="367" t="s">
        <v>119</v>
      </c>
      <c r="D59" s="15">
        <v>25</v>
      </c>
      <c r="E59" s="263" t="s">
        <v>120</v>
      </c>
      <c r="F59" s="440"/>
      <c r="G59" s="259"/>
      <c r="H59" s="256"/>
      <c r="I59" s="262"/>
      <c r="J59" s="260"/>
    </row>
    <row r="60" spans="1:11" ht="56.25" customHeight="1">
      <c r="A60" s="441"/>
      <c r="B60" s="267">
        <v>25</v>
      </c>
      <c r="C60" s="367" t="s">
        <v>121</v>
      </c>
      <c r="D60" s="15">
        <v>26</v>
      </c>
      <c r="E60" s="263" t="s">
        <v>122</v>
      </c>
      <c r="F60" s="440"/>
      <c r="G60" s="233"/>
      <c r="H60" s="256"/>
      <c r="I60" s="262"/>
      <c r="J60" s="260"/>
    </row>
    <row r="61" spans="1:11" ht="51.75" customHeight="1">
      <c r="A61" s="441"/>
      <c r="B61" s="268"/>
      <c r="C61" s="269"/>
      <c r="D61" s="15">
        <v>27</v>
      </c>
      <c r="E61" s="263" t="s">
        <v>123</v>
      </c>
      <c r="F61" s="440"/>
      <c r="G61" s="233"/>
      <c r="H61" s="360"/>
      <c r="I61" s="262"/>
      <c r="J61" s="256"/>
    </row>
    <row r="62" spans="1:11" ht="38.25">
      <c r="A62" s="441"/>
      <c r="B62" s="268"/>
      <c r="C62" s="269"/>
      <c r="D62" s="15">
        <v>28</v>
      </c>
      <c r="E62" s="263" t="s">
        <v>124</v>
      </c>
      <c r="F62" s="440"/>
      <c r="G62" s="233"/>
      <c r="H62" s="360"/>
      <c r="I62" s="266"/>
      <c r="J62" s="229"/>
    </row>
    <row r="63" spans="1:11" ht="42" customHeight="1">
      <c r="A63" s="441"/>
      <c r="B63" s="264"/>
      <c r="C63" s="269"/>
      <c r="D63" s="15">
        <v>29</v>
      </c>
      <c r="E63" s="263" t="s">
        <v>125</v>
      </c>
      <c r="F63" s="440"/>
      <c r="G63" s="233"/>
      <c r="H63" s="360"/>
      <c r="I63" s="266"/>
      <c r="J63" s="229"/>
    </row>
    <row r="64" spans="1:11" ht="38.25">
      <c r="A64" s="441"/>
      <c r="B64" s="264"/>
      <c r="C64" s="265"/>
      <c r="D64" s="15">
        <v>30</v>
      </c>
      <c r="E64" s="263" t="s">
        <v>126</v>
      </c>
      <c r="F64" s="440"/>
      <c r="G64" s="360"/>
    </row>
    <row r="65" spans="1:10" ht="49.5" customHeight="1">
      <c r="A65" s="443" t="s">
        <v>127</v>
      </c>
      <c r="B65" s="270">
        <v>26</v>
      </c>
      <c r="C65" s="271" t="s">
        <v>128</v>
      </c>
      <c r="D65" s="252">
        <v>31</v>
      </c>
      <c r="E65" s="254" t="s">
        <v>129</v>
      </c>
      <c r="F65" s="440"/>
      <c r="G65" s="360"/>
      <c r="H65" s="232"/>
      <c r="I65" s="266"/>
      <c r="J65" s="260"/>
    </row>
    <row r="66" spans="1:10" ht="55.5" customHeight="1">
      <c r="A66" s="444"/>
      <c r="B66" s="377">
        <v>27</v>
      </c>
      <c r="C66" s="361" t="s">
        <v>130</v>
      </c>
      <c r="D66" s="252">
        <v>32</v>
      </c>
      <c r="E66" s="254" t="s">
        <v>131</v>
      </c>
      <c r="F66" s="440"/>
      <c r="G66" s="360"/>
      <c r="H66" s="231"/>
      <c r="I66" s="266"/>
      <c r="J66" s="229"/>
    </row>
    <row r="67" spans="1:10" ht="33.75" customHeight="1">
      <c r="A67" s="445"/>
      <c r="B67" s="377">
        <v>28</v>
      </c>
      <c r="C67" s="272" t="s">
        <v>132</v>
      </c>
      <c r="D67" s="252">
        <v>33</v>
      </c>
      <c r="E67" s="254" t="s">
        <v>133</v>
      </c>
    </row>
    <row r="68" spans="1:10" ht="38.25">
      <c r="A68" s="437" t="s">
        <v>134</v>
      </c>
      <c r="B68" s="228">
        <v>29</v>
      </c>
      <c r="C68" s="367" t="s">
        <v>135</v>
      </c>
      <c r="D68" s="273"/>
      <c r="E68" s="274"/>
      <c r="F68" s="440"/>
      <c r="G68" s="233"/>
      <c r="H68" s="256"/>
      <c r="I68" s="266"/>
      <c r="J68" s="250"/>
    </row>
    <row r="69" spans="1:10" ht="37.5" customHeight="1">
      <c r="A69" s="438"/>
      <c r="B69" s="275">
        <v>30</v>
      </c>
      <c r="C69" s="276" t="s">
        <v>136</v>
      </c>
      <c r="D69" s="277"/>
      <c r="E69" s="278"/>
      <c r="F69" s="440"/>
      <c r="G69" s="233"/>
      <c r="H69" s="256"/>
      <c r="I69" s="266"/>
      <c r="J69" s="279"/>
    </row>
    <row r="70" spans="1:10" ht="33" customHeight="1">
      <c r="A70" s="438"/>
      <c r="B70" s="275">
        <v>31</v>
      </c>
      <c r="C70" s="276" t="s">
        <v>137</v>
      </c>
      <c r="D70" s="280"/>
      <c r="E70" s="281"/>
      <c r="F70" s="440"/>
      <c r="G70" s="224"/>
      <c r="H70" s="229"/>
      <c r="I70" s="266"/>
      <c r="J70" s="279"/>
    </row>
    <row r="71" spans="1:10" ht="42.75" customHeight="1">
      <c r="A71" s="438"/>
      <c r="B71" s="275">
        <v>32</v>
      </c>
      <c r="C71" s="276" t="s">
        <v>138</v>
      </c>
      <c r="D71" s="280"/>
      <c r="E71" s="281"/>
      <c r="F71" s="440"/>
      <c r="G71" s="262"/>
      <c r="H71" s="256"/>
      <c r="I71" s="266"/>
      <c r="J71" s="279"/>
    </row>
    <row r="72" spans="1:10" ht="36.75" customHeight="1">
      <c r="A72" s="438"/>
      <c r="B72" s="275">
        <v>33</v>
      </c>
      <c r="C72" s="282" t="s">
        <v>139</v>
      </c>
      <c r="D72" s="280"/>
      <c r="E72" s="281"/>
      <c r="F72" s="440"/>
      <c r="G72" s="262"/>
      <c r="H72" s="283"/>
      <c r="I72" s="266"/>
      <c r="J72" s="279"/>
    </row>
    <row r="73" spans="1:10" ht="32.25" customHeight="1">
      <c r="A73" s="439"/>
      <c r="B73" s="284">
        <v>34</v>
      </c>
      <c r="C73" s="282" t="s">
        <v>140</v>
      </c>
      <c r="D73" s="280"/>
      <c r="E73" s="281"/>
      <c r="F73" s="440"/>
      <c r="G73" s="262"/>
      <c r="H73" s="283"/>
      <c r="I73" s="266"/>
      <c r="J73" s="279"/>
    </row>
    <row r="74" spans="1:10" ht="41.25" customHeight="1">
      <c r="A74" s="374" t="s">
        <v>141</v>
      </c>
      <c r="B74" s="285">
        <v>35</v>
      </c>
      <c r="C74" s="286" t="s">
        <v>142</v>
      </c>
      <c r="D74" s="287">
        <v>34</v>
      </c>
      <c r="E74" s="254" t="s">
        <v>143</v>
      </c>
      <c r="F74" s="360"/>
      <c r="G74" s="376"/>
      <c r="H74" s="250"/>
      <c r="I74" s="266"/>
    </row>
    <row r="75" spans="1:10" ht="73.5" customHeight="1">
      <c r="A75" s="441" t="s">
        <v>144</v>
      </c>
      <c r="B75" s="377">
        <v>36</v>
      </c>
      <c r="C75" s="361" t="s">
        <v>145</v>
      </c>
      <c r="D75" s="15">
        <v>35</v>
      </c>
      <c r="E75" s="361" t="s">
        <v>146</v>
      </c>
      <c r="F75" s="440"/>
      <c r="G75" s="259"/>
      <c r="H75" s="283"/>
      <c r="I75" s="266"/>
      <c r="J75" s="229"/>
    </row>
    <row r="76" spans="1:10" ht="42.75" customHeight="1">
      <c r="A76" s="441"/>
      <c r="B76" s="377">
        <v>37</v>
      </c>
      <c r="C76" s="361" t="s">
        <v>147</v>
      </c>
      <c r="D76" s="15"/>
      <c r="E76" s="361"/>
      <c r="F76" s="440"/>
      <c r="G76" s="259"/>
      <c r="H76" s="229"/>
      <c r="I76" s="266"/>
      <c r="J76" s="229"/>
    </row>
    <row r="77" spans="1:10" ht="38.25" customHeight="1">
      <c r="A77" s="441"/>
      <c r="B77" s="377">
        <v>38</v>
      </c>
      <c r="C77" s="288" t="s">
        <v>148</v>
      </c>
      <c r="D77" s="15"/>
      <c r="E77" s="361"/>
      <c r="F77" s="440"/>
      <c r="G77" s="259"/>
      <c r="H77" s="283"/>
      <c r="I77" s="266"/>
      <c r="J77" s="229"/>
    </row>
    <row r="78" spans="1:10" ht="44.25" customHeight="1">
      <c r="A78" s="441" t="s">
        <v>149</v>
      </c>
      <c r="B78" s="289">
        <v>39</v>
      </c>
      <c r="C78" s="290" t="s">
        <v>150</v>
      </c>
      <c r="D78" s="291">
        <v>36</v>
      </c>
      <c r="E78" s="292" t="s">
        <v>151</v>
      </c>
      <c r="F78" s="442"/>
      <c r="G78" s="353"/>
      <c r="H78" s="232"/>
      <c r="I78" s="224"/>
      <c r="J78" s="229"/>
    </row>
    <row r="79" spans="1:10" ht="48" customHeight="1">
      <c r="A79" s="441"/>
      <c r="B79" s="293"/>
      <c r="C79" s="294"/>
      <c r="D79" s="291">
        <v>37</v>
      </c>
      <c r="E79" s="292" t="s">
        <v>152</v>
      </c>
      <c r="F79" s="442"/>
      <c r="G79" s="353"/>
      <c r="H79" s="279"/>
      <c r="I79" s="224"/>
      <c r="J79" s="229"/>
    </row>
    <row r="80" spans="1:10">
      <c r="A80" s="7"/>
      <c r="B80" s="7"/>
      <c r="D80" s="7"/>
    </row>
  </sheetData>
  <mergeCells count="37">
    <mergeCell ref="A19:A21"/>
    <mergeCell ref="F19:F21"/>
    <mergeCell ref="B1:D1"/>
    <mergeCell ref="B2:D2"/>
    <mergeCell ref="B5:C5"/>
    <mergeCell ref="B7:E7"/>
    <mergeCell ref="B9:E9"/>
    <mergeCell ref="A11:E11"/>
    <mergeCell ref="F11:J11"/>
    <mergeCell ref="A14:A16"/>
    <mergeCell ref="F14:F16"/>
    <mergeCell ref="A17:A18"/>
    <mergeCell ref="F17:F18"/>
    <mergeCell ref="A22:A25"/>
    <mergeCell ref="F22:F25"/>
    <mergeCell ref="A27:A30"/>
    <mergeCell ref="F27:F30"/>
    <mergeCell ref="A31:E31"/>
    <mergeCell ref="F31:J31"/>
    <mergeCell ref="A33:A41"/>
    <mergeCell ref="F33:F41"/>
    <mergeCell ref="A42:A43"/>
    <mergeCell ref="F42:F43"/>
    <mergeCell ref="A44:A49"/>
    <mergeCell ref="F44:F49"/>
    <mergeCell ref="A50:A54"/>
    <mergeCell ref="F50:F54"/>
    <mergeCell ref="A55:A64"/>
    <mergeCell ref="F55:F64"/>
    <mergeCell ref="A65:A67"/>
    <mergeCell ref="F65:F66"/>
    <mergeCell ref="A68:A73"/>
    <mergeCell ref="F68:F73"/>
    <mergeCell ref="A75:A77"/>
    <mergeCell ref="F75:F77"/>
    <mergeCell ref="A78:A79"/>
    <mergeCell ref="F78:F79"/>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A6CC-2362-40AB-81A1-73C2C5B55215}">
  <sheetPr>
    <tabColor rgb="FF002060"/>
    <pageSetUpPr fitToPage="1"/>
  </sheetPr>
  <dimension ref="A1:G24"/>
  <sheetViews>
    <sheetView showGridLines="0" topLeftCell="A4" zoomScale="90" zoomScaleNormal="90" workbookViewId="0">
      <pane ySplit="2" topLeftCell="A6" activePane="bottomLeft" state="frozen"/>
      <selection pane="bottomLeft" activeCell="A33" sqref="A33"/>
      <selection activeCell="A4" sqref="A4"/>
    </sheetView>
  </sheetViews>
  <sheetFormatPr defaultColWidth="10.5703125" defaultRowHeight="18.75"/>
  <cols>
    <col min="1" max="1" width="52.140625" style="341" customWidth="1"/>
    <col min="2" max="4" width="15.7109375" style="339" customWidth="1"/>
    <col min="5" max="5" width="15.7109375" style="340" customWidth="1"/>
    <col min="6" max="6" width="33.140625" style="45" customWidth="1"/>
  </cols>
  <sheetData>
    <row r="1" spans="1:7" ht="22.5" customHeight="1">
      <c r="A1" s="461" t="s">
        <v>11</v>
      </c>
      <c r="B1" s="461"/>
      <c r="C1" s="461"/>
      <c r="D1" s="461"/>
      <c r="E1" s="461"/>
      <c r="F1" s="461"/>
    </row>
    <row r="2" spans="1:7">
      <c r="A2" s="462" t="s">
        <v>153</v>
      </c>
      <c r="B2" s="462"/>
      <c r="C2" s="462"/>
      <c r="D2" s="462"/>
      <c r="E2" s="462"/>
      <c r="F2" s="462"/>
    </row>
    <row r="3" spans="1:7">
      <c r="A3" s="463" t="s">
        <v>154</v>
      </c>
      <c r="B3" s="464"/>
      <c r="C3" s="464"/>
      <c r="D3" s="464"/>
      <c r="E3" s="464"/>
      <c r="F3" s="465"/>
    </row>
    <row r="4" spans="1:7" ht="28.5" customHeight="1">
      <c r="A4" s="466" t="s">
        <v>155</v>
      </c>
      <c r="B4" s="468" t="s">
        <v>156</v>
      </c>
      <c r="C4" s="469"/>
      <c r="D4" s="469"/>
      <c r="E4" s="470"/>
      <c r="F4" s="337" t="s">
        <v>157</v>
      </c>
    </row>
    <row r="5" spans="1:7" ht="46.5" customHeight="1">
      <c r="A5" s="467"/>
      <c r="B5" s="338" t="s">
        <v>158</v>
      </c>
      <c r="C5" s="338" t="s">
        <v>159</v>
      </c>
      <c r="D5" s="338" t="s">
        <v>160</v>
      </c>
      <c r="E5" s="338" t="s">
        <v>161</v>
      </c>
      <c r="F5" s="368"/>
    </row>
    <row r="6" spans="1:7" ht="63.75">
      <c r="A6" s="361" t="s">
        <v>162</v>
      </c>
      <c r="B6" s="369" t="s">
        <v>163</v>
      </c>
      <c r="C6" s="369" t="s">
        <v>164</v>
      </c>
      <c r="D6" s="369" t="s">
        <v>165</v>
      </c>
      <c r="E6" s="369" t="s">
        <v>166</v>
      </c>
      <c r="F6" s="370" t="s">
        <v>167</v>
      </c>
      <c r="G6" s="126"/>
    </row>
    <row r="7" spans="1:7" ht="31.5" customHeight="1">
      <c r="A7" s="371" t="s">
        <v>168</v>
      </c>
      <c r="B7" s="375"/>
      <c r="C7" s="375"/>
      <c r="D7" s="372">
        <v>1</v>
      </c>
      <c r="E7" s="372">
        <v>7</v>
      </c>
      <c r="F7" s="370" t="s">
        <v>167</v>
      </c>
      <c r="G7" s="126"/>
    </row>
    <row r="8" spans="1:7" ht="73.5" customHeight="1">
      <c r="A8" s="367" t="s">
        <v>169</v>
      </c>
      <c r="B8" s="372" t="s">
        <v>170</v>
      </c>
      <c r="C8" s="375"/>
      <c r="D8" s="372" t="s">
        <v>171</v>
      </c>
      <c r="E8" s="369" t="s">
        <v>172</v>
      </c>
      <c r="F8" s="370" t="s">
        <v>167</v>
      </c>
      <c r="G8" s="126"/>
    </row>
    <row r="9" spans="1:7" ht="38.25">
      <c r="A9" s="367" t="s">
        <v>173</v>
      </c>
      <c r="B9" s="372">
        <v>2</v>
      </c>
      <c r="C9" s="372">
        <v>2</v>
      </c>
      <c r="D9" s="369" t="s">
        <v>174</v>
      </c>
      <c r="E9" s="369" t="s">
        <v>175</v>
      </c>
      <c r="F9" s="370" t="s">
        <v>167</v>
      </c>
      <c r="G9" s="126"/>
    </row>
    <row r="10" spans="1:7" ht="51">
      <c r="A10" s="361" t="s">
        <v>176</v>
      </c>
      <c r="B10" s="372">
        <v>17</v>
      </c>
      <c r="C10" s="375"/>
      <c r="D10" s="372" t="s">
        <v>177</v>
      </c>
      <c r="E10" s="372" t="s">
        <v>178</v>
      </c>
      <c r="F10" s="370" t="s">
        <v>167</v>
      </c>
      <c r="G10" s="126"/>
    </row>
    <row r="11" spans="1:7" ht="100.5" customHeight="1">
      <c r="A11" s="361" t="s">
        <v>179</v>
      </c>
      <c r="B11" s="375"/>
      <c r="C11" s="375"/>
      <c r="D11" s="372" t="s">
        <v>180</v>
      </c>
      <c r="E11" s="372" t="s">
        <v>181</v>
      </c>
      <c r="F11" s="378" t="s">
        <v>182</v>
      </c>
      <c r="G11" s="126"/>
    </row>
    <row r="12" spans="1:7" ht="38.25">
      <c r="A12" s="361" t="s">
        <v>183</v>
      </c>
      <c r="B12" s="375"/>
      <c r="C12" s="375"/>
      <c r="D12" s="375"/>
      <c r="E12" s="372">
        <v>3.12</v>
      </c>
      <c r="F12" s="378" t="s">
        <v>182</v>
      </c>
      <c r="G12" s="126"/>
    </row>
    <row r="13" spans="1:7" ht="38.25">
      <c r="A13" s="361" t="s">
        <v>184</v>
      </c>
      <c r="B13" s="369" t="s">
        <v>185</v>
      </c>
      <c r="C13" s="372" t="s">
        <v>186</v>
      </c>
      <c r="D13" s="369" t="s">
        <v>187</v>
      </c>
      <c r="E13" s="372">
        <v>18</v>
      </c>
      <c r="F13" s="378" t="s">
        <v>182</v>
      </c>
      <c r="G13" s="126"/>
    </row>
    <row r="14" spans="1:7" ht="38.25">
      <c r="A14" s="361" t="s">
        <v>188</v>
      </c>
      <c r="B14" s="369" t="s">
        <v>185</v>
      </c>
      <c r="C14" s="372" t="s">
        <v>189</v>
      </c>
      <c r="D14" s="369" t="s">
        <v>190</v>
      </c>
      <c r="E14" s="372" t="s">
        <v>191</v>
      </c>
      <c r="F14" s="378" t="s">
        <v>182</v>
      </c>
    </row>
    <row r="15" spans="1:7" ht="63.75">
      <c r="A15" s="367" t="s">
        <v>192</v>
      </c>
      <c r="B15" s="372">
        <v>6</v>
      </c>
      <c r="C15" s="372">
        <v>6</v>
      </c>
      <c r="D15" s="372" t="s">
        <v>193</v>
      </c>
      <c r="E15" s="372" t="s">
        <v>194</v>
      </c>
      <c r="F15" s="370" t="s">
        <v>167</v>
      </c>
    </row>
    <row r="16" spans="1:7" ht="51" customHeight="1">
      <c r="A16" s="361" t="s">
        <v>195</v>
      </c>
      <c r="B16" s="372">
        <v>6</v>
      </c>
      <c r="C16" s="372" t="s">
        <v>196</v>
      </c>
      <c r="D16" s="372">
        <v>21</v>
      </c>
      <c r="E16" s="372" t="s">
        <v>197</v>
      </c>
      <c r="F16" s="378" t="s">
        <v>182</v>
      </c>
    </row>
    <row r="17" spans="1:6" ht="63.75">
      <c r="A17" s="361" t="s">
        <v>198</v>
      </c>
      <c r="B17" s="372" t="s">
        <v>199</v>
      </c>
      <c r="C17" s="372" t="s">
        <v>200</v>
      </c>
      <c r="D17" s="375"/>
      <c r="E17" s="372" t="s">
        <v>201</v>
      </c>
      <c r="F17" s="378" t="s">
        <v>182</v>
      </c>
    </row>
    <row r="18" spans="1:6" ht="51">
      <c r="A18" s="361" t="s">
        <v>202</v>
      </c>
      <c r="B18" s="373"/>
      <c r="C18" s="375"/>
      <c r="D18" s="369" t="s">
        <v>203</v>
      </c>
      <c r="E18" s="372" t="s">
        <v>204</v>
      </c>
      <c r="F18" s="378" t="s">
        <v>182</v>
      </c>
    </row>
    <row r="19" spans="1:6" ht="38.25">
      <c r="A19" s="361" t="s">
        <v>205</v>
      </c>
      <c r="B19" s="372">
        <v>16</v>
      </c>
      <c r="C19" s="372">
        <v>13</v>
      </c>
      <c r="D19" s="372" t="s">
        <v>206</v>
      </c>
      <c r="E19" s="372" t="s">
        <v>207</v>
      </c>
      <c r="F19" s="378" t="s">
        <v>182</v>
      </c>
    </row>
    <row r="20" spans="1:6" ht="63.75">
      <c r="A20" s="361" t="s">
        <v>208</v>
      </c>
      <c r="B20" s="372">
        <v>14</v>
      </c>
      <c r="C20" s="375"/>
      <c r="D20" s="372" t="s">
        <v>209</v>
      </c>
      <c r="E20" s="369" t="s">
        <v>210</v>
      </c>
      <c r="F20" s="378" t="s">
        <v>182</v>
      </c>
    </row>
    <row r="21" spans="1:6" ht="38.25">
      <c r="A21" s="361" t="s">
        <v>211</v>
      </c>
      <c r="B21" s="372" t="s">
        <v>212</v>
      </c>
      <c r="C21" s="375"/>
      <c r="D21" s="372" t="s">
        <v>213</v>
      </c>
      <c r="E21" s="372" t="s">
        <v>214</v>
      </c>
      <c r="F21" s="378" t="s">
        <v>182</v>
      </c>
    </row>
    <row r="22" spans="1:6" ht="25.5">
      <c r="A22" s="367" t="s">
        <v>215</v>
      </c>
      <c r="B22" s="375"/>
      <c r="C22" s="375"/>
      <c r="D22" s="369">
        <v>28</v>
      </c>
      <c r="E22" s="375"/>
      <c r="F22" s="378" t="s">
        <v>182</v>
      </c>
    </row>
    <row r="23" spans="1:6" ht="15">
      <c r="A23" s="361" t="s">
        <v>216</v>
      </c>
      <c r="B23" s="372">
        <v>17</v>
      </c>
      <c r="C23" s="372">
        <v>14</v>
      </c>
      <c r="D23" s="375"/>
      <c r="E23" s="372" t="s">
        <v>217</v>
      </c>
      <c r="F23" s="375" t="s">
        <v>167</v>
      </c>
    </row>
    <row r="24" spans="1:6" ht="42.75" customHeight="1">
      <c r="A24" s="361" t="s">
        <v>218</v>
      </c>
      <c r="B24" s="372" t="s">
        <v>219</v>
      </c>
      <c r="C24" s="375"/>
      <c r="D24" s="369" t="s">
        <v>220</v>
      </c>
      <c r="E24" s="375"/>
      <c r="F24" s="378" t="s">
        <v>182</v>
      </c>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6D9F56D3-A86D-4214-8075-39770EFE5319}"/>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BFCF52BD-7474-403A-B436-05AE97EB469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17" sqref="B17:J20"/>
    </sheetView>
  </sheetViews>
  <sheetFormatPr defaultColWidth="11.42578125" defaultRowHeight="15"/>
  <sheetData>
    <row r="2" spans="2:10" ht="18.75">
      <c r="B2" s="471" t="s">
        <v>221</v>
      </c>
      <c r="C2" s="471"/>
      <c r="D2" s="471"/>
      <c r="E2" s="471"/>
      <c r="F2" s="471"/>
      <c r="G2" s="471"/>
      <c r="H2" s="471"/>
      <c r="I2" s="471"/>
      <c r="J2" s="471"/>
    </row>
    <row r="3" spans="2:10" ht="15.75" thickBot="1"/>
    <row r="4" spans="2:10">
      <c r="B4" s="472" t="s">
        <v>222</v>
      </c>
      <c r="C4" s="473"/>
      <c r="D4" s="473"/>
      <c r="E4" s="473"/>
      <c r="F4" s="473"/>
      <c r="G4" s="473"/>
      <c r="H4" s="473"/>
      <c r="I4" s="473"/>
      <c r="J4" s="474"/>
    </row>
    <row r="5" spans="2:10">
      <c r="B5" s="475"/>
      <c r="C5" s="476"/>
      <c r="D5" s="476"/>
      <c r="E5" s="476"/>
      <c r="F5" s="476"/>
      <c r="G5" s="476"/>
      <c r="H5" s="476"/>
      <c r="I5" s="476"/>
      <c r="J5" s="477"/>
    </row>
    <row r="6" spans="2:10">
      <c r="B6" s="475"/>
      <c r="C6" s="476"/>
      <c r="D6" s="476"/>
      <c r="E6" s="476"/>
      <c r="F6" s="476"/>
      <c r="G6" s="476"/>
      <c r="H6" s="476"/>
      <c r="I6" s="476"/>
      <c r="J6" s="477"/>
    </row>
    <row r="7" spans="2:10" ht="15.75" thickBot="1">
      <c r="B7" s="478"/>
      <c r="C7" s="479"/>
      <c r="D7" s="479"/>
      <c r="E7" s="479"/>
      <c r="F7" s="479"/>
      <c r="G7" s="479"/>
      <c r="H7" s="479"/>
      <c r="I7" s="479"/>
      <c r="J7" s="480"/>
    </row>
    <row r="9" spans="2:10">
      <c r="B9" s="481" t="s">
        <v>223</v>
      </c>
      <c r="C9" s="482"/>
      <c r="D9" s="482"/>
      <c r="E9" s="482"/>
      <c r="F9" s="482"/>
      <c r="G9" s="482"/>
      <c r="H9" s="482"/>
      <c r="I9" s="482"/>
      <c r="J9" s="483"/>
    </row>
    <row r="10" spans="2:10">
      <c r="B10" s="484"/>
      <c r="C10" s="476"/>
      <c r="D10" s="476"/>
      <c r="E10" s="476"/>
      <c r="F10" s="476"/>
      <c r="G10" s="476"/>
      <c r="H10" s="476"/>
      <c r="I10" s="476"/>
      <c r="J10" s="485"/>
    </row>
    <row r="11" spans="2:10">
      <c r="B11" s="484"/>
      <c r="C11" s="476"/>
      <c r="D11" s="476"/>
      <c r="E11" s="476"/>
      <c r="F11" s="476"/>
      <c r="G11" s="476"/>
      <c r="H11" s="476"/>
      <c r="I11" s="476"/>
      <c r="J11" s="485"/>
    </row>
    <row r="12" spans="2:10">
      <c r="B12" s="484"/>
      <c r="C12" s="476"/>
      <c r="D12" s="476"/>
      <c r="E12" s="476"/>
      <c r="F12" s="476"/>
      <c r="G12" s="476"/>
      <c r="H12" s="476"/>
      <c r="I12" s="476"/>
      <c r="J12" s="485"/>
    </row>
    <row r="13" spans="2:10">
      <c r="B13" s="484"/>
      <c r="C13" s="476"/>
      <c r="D13" s="476"/>
      <c r="E13" s="476"/>
      <c r="F13" s="476"/>
      <c r="G13" s="476"/>
      <c r="H13" s="476"/>
      <c r="I13" s="476"/>
      <c r="J13" s="485"/>
    </row>
    <row r="14" spans="2:10">
      <c r="B14" s="484"/>
      <c r="C14" s="476"/>
      <c r="D14" s="476"/>
      <c r="E14" s="476"/>
      <c r="F14" s="476"/>
      <c r="G14" s="476"/>
      <c r="H14" s="476"/>
      <c r="I14" s="476"/>
      <c r="J14" s="485"/>
    </row>
    <row r="15" spans="2:10">
      <c r="B15" s="486"/>
      <c r="C15" s="487"/>
      <c r="D15" s="487"/>
      <c r="E15" s="487"/>
      <c r="F15" s="487"/>
      <c r="G15" s="487"/>
      <c r="H15" s="487"/>
      <c r="I15" s="487"/>
      <c r="J15" s="488"/>
    </row>
    <row r="17" spans="2:10">
      <c r="B17" s="481" t="s">
        <v>224</v>
      </c>
      <c r="C17" s="482"/>
      <c r="D17" s="482"/>
      <c r="E17" s="482"/>
      <c r="F17" s="482"/>
      <c r="G17" s="482"/>
      <c r="H17" s="482"/>
      <c r="I17" s="482"/>
      <c r="J17" s="483"/>
    </row>
    <row r="18" spans="2:10">
      <c r="B18" s="484"/>
      <c r="C18" s="476"/>
      <c r="D18" s="476"/>
      <c r="E18" s="476"/>
      <c r="F18" s="476"/>
      <c r="G18" s="476"/>
      <c r="H18" s="476"/>
      <c r="I18" s="476"/>
      <c r="J18" s="485"/>
    </row>
    <row r="19" spans="2:10">
      <c r="B19" s="484"/>
      <c r="C19" s="476"/>
      <c r="D19" s="476"/>
      <c r="E19" s="476"/>
      <c r="F19" s="476"/>
      <c r="G19" s="476"/>
      <c r="H19" s="476"/>
      <c r="I19" s="476"/>
      <c r="J19" s="485"/>
    </row>
    <row r="20" spans="2:10">
      <c r="B20" s="486"/>
      <c r="C20" s="487"/>
      <c r="D20" s="487"/>
      <c r="E20" s="487"/>
      <c r="F20" s="487"/>
      <c r="G20" s="487"/>
      <c r="H20" s="487"/>
      <c r="I20" s="487"/>
      <c r="J20" s="488"/>
    </row>
    <row r="22" spans="2:10">
      <c r="B22" s="481" t="s">
        <v>225</v>
      </c>
      <c r="C22" s="482"/>
      <c r="D22" s="482"/>
      <c r="E22" s="482"/>
      <c r="F22" s="482"/>
      <c r="G22" s="482"/>
      <c r="H22" s="482"/>
      <c r="I22" s="482"/>
      <c r="J22" s="483"/>
    </row>
    <row r="23" spans="2:10">
      <c r="B23" s="484"/>
      <c r="C23" s="476"/>
      <c r="D23" s="476"/>
      <c r="E23" s="476"/>
      <c r="F23" s="476"/>
      <c r="G23" s="476"/>
      <c r="H23" s="476"/>
      <c r="I23" s="476"/>
      <c r="J23" s="485"/>
    </row>
    <row r="24" spans="2:10">
      <c r="B24" s="484"/>
      <c r="C24" s="476"/>
      <c r="D24" s="476"/>
      <c r="E24" s="476"/>
      <c r="F24" s="476"/>
      <c r="G24" s="476"/>
      <c r="H24" s="476"/>
      <c r="I24" s="476"/>
      <c r="J24" s="485"/>
    </row>
    <row r="25" spans="2:10">
      <c r="B25" s="484"/>
      <c r="C25" s="476"/>
      <c r="D25" s="476"/>
      <c r="E25" s="476"/>
      <c r="F25" s="476"/>
      <c r="G25" s="476"/>
      <c r="H25" s="476"/>
      <c r="I25" s="476"/>
      <c r="J25" s="485"/>
    </row>
    <row r="26" spans="2:10">
      <c r="B26" s="484"/>
      <c r="C26" s="476"/>
      <c r="D26" s="476"/>
      <c r="E26" s="476"/>
      <c r="F26" s="476"/>
      <c r="G26" s="476"/>
      <c r="H26" s="476"/>
      <c r="I26" s="476"/>
      <c r="J26" s="485"/>
    </row>
    <row r="27" spans="2:10">
      <c r="B27" s="484"/>
      <c r="C27" s="476"/>
      <c r="D27" s="476"/>
      <c r="E27" s="476"/>
      <c r="F27" s="476"/>
      <c r="G27" s="476"/>
      <c r="H27" s="476"/>
      <c r="I27" s="476"/>
      <c r="J27" s="485"/>
    </row>
    <row r="28" spans="2:10">
      <c r="B28" s="484"/>
      <c r="C28" s="476"/>
      <c r="D28" s="476"/>
      <c r="E28" s="476"/>
      <c r="F28" s="476"/>
      <c r="G28" s="476"/>
      <c r="H28" s="476"/>
      <c r="I28" s="476"/>
      <c r="J28" s="485"/>
    </row>
    <row r="29" spans="2:10">
      <c r="B29" s="484"/>
      <c r="C29" s="476"/>
      <c r="D29" s="476"/>
      <c r="E29" s="476"/>
      <c r="F29" s="476"/>
      <c r="G29" s="476"/>
      <c r="H29" s="476"/>
      <c r="I29" s="476"/>
      <c r="J29" s="485"/>
    </row>
    <row r="30" spans="2:10">
      <c r="B30" s="486"/>
      <c r="C30" s="487"/>
      <c r="D30" s="487"/>
      <c r="E30" s="487"/>
      <c r="F30" s="487"/>
      <c r="G30" s="487"/>
      <c r="H30" s="487"/>
      <c r="I30" s="487"/>
      <c r="J30" s="488"/>
    </row>
  </sheetData>
  <mergeCells count="5">
    <mergeCell ref="B2:J2"/>
    <mergeCell ref="B4:J7"/>
    <mergeCell ref="B9:J15"/>
    <mergeCell ref="B17:J20"/>
    <mergeCell ref="B22:J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zoomScale="112" zoomScaleNormal="112" workbookViewId="0">
      <selection activeCell="F13" sqref="F13:G13"/>
    </sheetView>
  </sheetViews>
  <sheetFormatPr defaultColWidth="11.42578125" defaultRowHeight="14.25"/>
  <cols>
    <col min="1" max="1" width="2.7109375" style="16" customWidth="1"/>
    <col min="2" max="2" width="24.7109375" style="16" customWidth="1"/>
    <col min="3" max="3" width="11.28515625" style="43" customWidth="1"/>
    <col min="4" max="4" width="19.28515625" style="43"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529" t="s">
        <v>226</v>
      </c>
      <c r="C2" s="530"/>
      <c r="D2" s="530"/>
      <c r="E2" s="530"/>
      <c r="F2" s="530"/>
      <c r="G2" s="531"/>
    </row>
    <row r="3" spans="2:9" ht="15">
      <c r="B3" s="532" t="s">
        <v>227</v>
      </c>
      <c r="C3" s="533"/>
      <c r="D3" s="534"/>
      <c r="E3" s="534"/>
      <c r="F3" s="534"/>
      <c r="G3" s="535"/>
    </row>
    <row r="4" spans="2:9" ht="88.5" customHeight="1">
      <c r="B4" s="536" t="s">
        <v>228</v>
      </c>
      <c r="C4" s="537"/>
      <c r="D4" s="537"/>
      <c r="E4" s="537"/>
      <c r="F4" s="537"/>
      <c r="G4" s="538"/>
    </row>
    <row r="5" spans="2:9" ht="15">
      <c r="B5" s="119"/>
      <c r="C5" s="131"/>
      <c r="D5" s="132"/>
      <c r="E5" s="133"/>
      <c r="F5" s="133"/>
      <c r="G5" s="133"/>
    </row>
    <row r="6" spans="2:9" ht="16.5" customHeight="1">
      <c r="B6" s="539" t="s">
        <v>229</v>
      </c>
      <c r="C6" s="540"/>
      <c r="D6" s="540"/>
      <c r="E6" s="540"/>
      <c r="F6" s="540"/>
      <c r="G6" s="541"/>
    </row>
    <row r="7" spans="2:9" ht="76.5" customHeight="1">
      <c r="B7" s="539"/>
      <c r="C7" s="540"/>
      <c r="D7" s="540"/>
      <c r="E7" s="540"/>
      <c r="F7" s="540"/>
      <c r="G7" s="541"/>
    </row>
    <row r="8" spans="2:9" ht="15" thickBot="1">
      <c r="B8" s="134"/>
      <c r="C8" s="135"/>
      <c r="D8" s="135"/>
      <c r="E8" s="136"/>
      <c r="F8" s="137"/>
      <c r="G8" s="137"/>
    </row>
    <row r="9" spans="2:9">
      <c r="B9" s="138"/>
      <c r="C9" s="295" t="s">
        <v>230</v>
      </c>
      <c r="D9" s="542" t="s">
        <v>231</v>
      </c>
      <c r="E9" s="543"/>
      <c r="F9" s="544" t="s">
        <v>232</v>
      </c>
      <c r="G9" s="545"/>
    </row>
    <row r="10" spans="2:9" ht="15" customHeight="1">
      <c r="B10" s="139"/>
      <c r="C10" s="121">
        <v>5</v>
      </c>
      <c r="D10" s="527" t="s">
        <v>233</v>
      </c>
      <c r="E10" s="528"/>
      <c r="F10" s="521" t="s">
        <v>234</v>
      </c>
      <c r="G10" s="518"/>
      <c r="H10" s="490"/>
      <c r="I10" s="490"/>
    </row>
    <row r="11" spans="2:9">
      <c r="B11" s="139"/>
      <c r="C11" s="121">
        <v>5</v>
      </c>
      <c r="D11" s="527" t="s">
        <v>235</v>
      </c>
      <c r="E11" s="528"/>
      <c r="F11" s="521" t="s">
        <v>236</v>
      </c>
      <c r="G11" s="518"/>
      <c r="H11" s="490"/>
      <c r="I11" s="490"/>
    </row>
    <row r="12" spans="2:9">
      <c r="B12" s="139"/>
      <c r="C12" s="121">
        <v>5</v>
      </c>
      <c r="D12" s="527" t="s">
        <v>237</v>
      </c>
      <c r="E12" s="528"/>
      <c r="F12" s="521" t="s">
        <v>238</v>
      </c>
      <c r="G12" s="518"/>
      <c r="H12" s="490"/>
      <c r="I12" s="490"/>
    </row>
    <row r="13" spans="2:9" ht="27.75" customHeight="1">
      <c r="B13" s="139"/>
      <c r="C13" s="121">
        <v>5</v>
      </c>
      <c r="D13" s="527" t="s">
        <v>239</v>
      </c>
      <c r="E13" s="528"/>
      <c r="F13" s="521" t="s">
        <v>240</v>
      </c>
      <c r="G13" s="518"/>
      <c r="H13" s="490"/>
      <c r="I13" s="490"/>
    </row>
    <row r="14" spans="2:9">
      <c r="B14" s="139"/>
      <c r="C14" s="121">
        <v>5</v>
      </c>
      <c r="D14" s="527" t="s">
        <v>241</v>
      </c>
      <c r="E14" s="528"/>
      <c r="F14" s="521" t="s">
        <v>242</v>
      </c>
      <c r="G14" s="518"/>
      <c r="H14" s="490"/>
      <c r="I14" s="490"/>
    </row>
    <row r="15" spans="2:9" ht="41.25" customHeight="1">
      <c r="B15" s="139"/>
      <c r="C15" s="121">
        <v>5</v>
      </c>
      <c r="D15" s="527" t="s">
        <v>243</v>
      </c>
      <c r="E15" s="528"/>
      <c r="F15" s="521" t="s">
        <v>244</v>
      </c>
      <c r="G15" s="518"/>
      <c r="H15" s="490"/>
      <c r="I15" s="490"/>
    </row>
    <row r="16" spans="2:9" ht="41.25" customHeight="1">
      <c r="B16" s="139"/>
      <c r="C16" s="121">
        <v>5</v>
      </c>
      <c r="D16" s="522" t="s">
        <v>245</v>
      </c>
      <c r="E16" s="523"/>
      <c r="F16" s="521" t="s">
        <v>246</v>
      </c>
      <c r="G16" s="518"/>
      <c r="H16" s="490"/>
      <c r="I16" s="490"/>
    </row>
    <row r="17" spans="2:9" ht="51.75" customHeight="1">
      <c r="B17" s="139"/>
      <c r="C17" s="121">
        <v>5</v>
      </c>
      <c r="D17" s="523" t="s">
        <v>247</v>
      </c>
      <c r="E17" s="526"/>
      <c r="F17" s="521" t="s">
        <v>248</v>
      </c>
      <c r="G17" s="518"/>
      <c r="H17" s="490"/>
      <c r="I17" s="490"/>
    </row>
    <row r="18" spans="2:9" ht="51.75" customHeight="1">
      <c r="B18" s="139"/>
      <c r="C18" s="121">
        <v>5</v>
      </c>
      <c r="D18" s="522" t="s">
        <v>249</v>
      </c>
      <c r="E18" s="523"/>
      <c r="F18" s="521" t="s">
        <v>250</v>
      </c>
      <c r="G18" s="518"/>
      <c r="H18" s="490"/>
      <c r="I18" s="490"/>
    </row>
    <row r="19" spans="2:9" ht="51.75" customHeight="1">
      <c r="B19" s="139"/>
      <c r="C19" s="121">
        <v>5</v>
      </c>
      <c r="D19" s="296" t="s">
        <v>251</v>
      </c>
      <c r="E19" s="297"/>
      <c r="F19" s="521" t="s">
        <v>252</v>
      </c>
      <c r="G19" s="518"/>
      <c r="H19" s="490"/>
      <c r="I19" s="490"/>
    </row>
    <row r="20" spans="2:9" ht="51.75" customHeight="1">
      <c r="B20" s="139"/>
      <c r="C20" s="121">
        <v>5</v>
      </c>
      <c r="D20" s="296" t="s">
        <v>253</v>
      </c>
      <c r="E20" s="297"/>
      <c r="F20" s="521" t="s">
        <v>254</v>
      </c>
      <c r="G20" s="518"/>
      <c r="H20" s="490"/>
      <c r="I20" s="490"/>
    </row>
    <row r="21" spans="2:9" ht="66.75" customHeight="1">
      <c r="B21" s="139"/>
      <c r="C21" s="121">
        <v>5</v>
      </c>
      <c r="D21" s="522" t="s">
        <v>255</v>
      </c>
      <c r="E21" s="523"/>
      <c r="F21" s="521" t="s">
        <v>256</v>
      </c>
      <c r="G21" s="518"/>
      <c r="H21" s="490"/>
      <c r="I21" s="490"/>
    </row>
    <row r="22" spans="2:9" ht="36" customHeight="1">
      <c r="B22" s="139"/>
      <c r="C22" s="121">
        <v>5</v>
      </c>
      <c r="D22" s="524" t="s">
        <v>257</v>
      </c>
      <c r="E22" s="525"/>
      <c r="F22" s="521" t="s">
        <v>258</v>
      </c>
      <c r="G22" s="518"/>
      <c r="H22" s="491"/>
      <c r="I22" s="491"/>
    </row>
    <row r="23" spans="2:9" ht="26.25" customHeight="1">
      <c r="B23" s="139"/>
      <c r="C23" s="121">
        <v>5</v>
      </c>
      <c r="D23" s="516" t="s">
        <v>259</v>
      </c>
      <c r="E23" s="516"/>
      <c r="F23" s="517" t="s">
        <v>260</v>
      </c>
      <c r="G23" s="518"/>
      <c r="H23" s="490"/>
      <c r="I23" s="490"/>
    </row>
    <row r="24" spans="2:9" ht="26.25" customHeight="1">
      <c r="B24" s="139"/>
      <c r="C24" s="121">
        <v>5</v>
      </c>
      <c r="D24" s="516" t="s">
        <v>261</v>
      </c>
      <c r="E24" s="516"/>
      <c r="F24" s="517" t="s">
        <v>262</v>
      </c>
      <c r="G24" s="518"/>
      <c r="H24" s="490"/>
      <c r="I24" s="490"/>
    </row>
    <row r="25" spans="2:9" ht="26.25" customHeight="1">
      <c r="B25" s="139"/>
      <c r="C25" s="121">
        <v>5</v>
      </c>
      <c r="D25" s="519" t="s">
        <v>263</v>
      </c>
      <c r="E25" s="520"/>
      <c r="F25" s="517" t="s">
        <v>264</v>
      </c>
      <c r="G25" s="518"/>
      <c r="H25" s="490"/>
      <c r="I25" s="490"/>
    </row>
    <row r="26" spans="2:9" ht="27" customHeight="1">
      <c r="B26" s="140"/>
      <c r="C26" s="507" t="s">
        <v>265</v>
      </c>
      <c r="D26" s="508"/>
      <c r="E26" s="508"/>
      <c r="F26" s="508"/>
      <c r="G26" s="509"/>
    </row>
    <row r="27" spans="2:9" ht="27" customHeight="1">
      <c r="B27" s="510" t="s">
        <v>266</v>
      </c>
      <c r="C27" s="511"/>
      <c r="D27" s="511"/>
      <c r="E27" s="511"/>
      <c r="F27" s="511"/>
      <c r="G27" s="512"/>
    </row>
    <row r="28" spans="2:9" ht="10.5" customHeight="1">
      <c r="B28" s="141"/>
      <c r="D28" s="142"/>
      <c r="E28" s="143"/>
      <c r="F28" s="144"/>
      <c r="G28" s="144"/>
    </row>
    <row r="29" spans="2:9">
      <c r="B29" s="141"/>
      <c r="C29" s="145"/>
      <c r="D29" s="513" t="s">
        <v>231</v>
      </c>
      <c r="E29" s="513"/>
      <c r="F29" s="514" t="s">
        <v>232</v>
      </c>
      <c r="G29" s="515"/>
    </row>
    <row r="30" spans="2:9">
      <c r="B30" s="141"/>
      <c r="D30" s="498" t="s">
        <v>233</v>
      </c>
      <c r="E30" s="498"/>
      <c r="F30" s="499" t="s">
        <v>267</v>
      </c>
      <c r="G30" s="500"/>
      <c r="H30" s="490"/>
      <c r="I30" s="490"/>
    </row>
    <row r="31" spans="2:9">
      <c r="B31" s="141"/>
      <c r="D31" s="498" t="s">
        <v>235</v>
      </c>
      <c r="E31" s="498"/>
      <c r="F31" s="499" t="s">
        <v>268</v>
      </c>
      <c r="G31" s="500"/>
      <c r="H31" s="490"/>
      <c r="I31" s="490"/>
    </row>
    <row r="32" spans="2:9">
      <c r="B32" s="141"/>
      <c r="D32" s="498" t="s">
        <v>237</v>
      </c>
      <c r="E32" s="498"/>
      <c r="F32" s="499" t="s">
        <v>269</v>
      </c>
      <c r="G32" s="500"/>
      <c r="H32" s="490"/>
      <c r="I32" s="490"/>
    </row>
    <row r="33" spans="2:9">
      <c r="B33" s="141"/>
      <c r="D33" s="498" t="s">
        <v>239</v>
      </c>
      <c r="E33" s="498"/>
      <c r="F33" s="499" t="s">
        <v>270</v>
      </c>
      <c r="G33" s="500"/>
      <c r="H33" s="490"/>
      <c r="I33" s="490"/>
    </row>
    <row r="34" spans="2:9">
      <c r="B34" s="141"/>
      <c r="D34" s="498" t="s">
        <v>241</v>
      </c>
      <c r="E34" s="498"/>
      <c r="F34" s="499" t="s">
        <v>271</v>
      </c>
      <c r="G34" s="500"/>
      <c r="H34" s="490"/>
      <c r="I34" s="490"/>
    </row>
    <row r="35" spans="2:9" ht="40.9" customHeight="1">
      <c r="B35" s="141"/>
      <c r="D35" s="498" t="s">
        <v>272</v>
      </c>
      <c r="E35" s="498"/>
      <c r="F35" s="499" t="s">
        <v>273</v>
      </c>
      <c r="G35" s="500"/>
      <c r="H35" s="490"/>
      <c r="I35" s="490"/>
    </row>
    <row r="36" spans="2:9" ht="42" customHeight="1">
      <c r="B36" s="120"/>
      <c r="C36" s="146"/>
      <c r="D36" s="498" t="s">
        <v>274</v>
      </c>
      <c r="E36" s="498"/>
      <c r="F36" s="499" t="s">
        <v>275</v>
      </c>
      <c r="G36" s="500"/>
      <c r="H36" s="489"/>
      <c r="I36" s="489"/>
    </row>
    <row r="37" spans="2:9" ht="30.75" customHeight="1">
      <c r="B37" s="120"/>
      <c r="C37" s="146"/>
      <c r="D37" s="498" t="s">
        <v>276</v>
      </c>
      <c r="E37" s="498"/>
      <c r="F37" s="501" t="s">
        <v>277</v>
      </c>
      <c r="G37" s="502"/>
      <c r="H37" s="489"/>
      <c r="I37" s="489"/>
    </row>
    <row r="38" spans="2:9" ht="33" customHeight="1">
      <c r="B38" s="120"/>
      <c r="C38" s="146"/>
      <c r="D38" s="498" t="s">
        <v>278</v>
      </c>
      <c r="E38" s="498"/>
      <c r="F38" s="501" t="s">
        <v>277</v>
      </c>
      <c r="G38" s="502"/>
      <c r="H38" s="489"/>
      <c r="I38" s="489"/>
    </row>
    <row r="39" spans="2:9" ht="30" customHeight="1">
      <c r="B39" s="120"/>
      <c r="C39" s="146"/>
      <c r="D39" s="498" t="s">
        <v>279</v>
      </c>
      <c r="E39" s="498"/>
      <c r="F39" s="501" t="s">
        <v>277</v>
      </c>
      <c r="G39" s="502"/>
      <c r="H39" s="489"/>
      <c r="I39" s="489"/>
    </row>
    <row r="40" spans="2:9" ht="30" customHeight="1">
      <c r="B40" s="120"/>
      <c r="C40" s="146"/>
      <c r="D40" s="498" t="s">
        <v>280</v>
      </c>
      <c r="E40" s="498"/>
      <c r="F40" s="501" t="s">
        <v>277</v>
      </c>
      <c r="G40" s="502"/>
      <c r="H40" s="489"/>
      <c r="I40" s="489"/>
    </row>
    <row r="41" spans="2:9" ht="30" customHeight="1">
      <c r="B41" s="120"/>
      <c r="C41" s="146"/>
      <c r="D41" s="503" t="s">
        <v>281</v>
      </c>
      <c r="E41" s="504"/>
      <c r="F41" s="499" t="s">
        <v>282</v>
      </c>
      <c r="G41" s="500"/>
      <c r="H41" s="489"/>
      <c r="I41" s="489"/>
    </row>
    <row r="42" spans="2:9" ht="35.25" customHeight="1">
      <c r="B42" s="120"/>
      <c r="C42" s="146"/>
      <c r="D42" s="498" t="s">
        <v>283</v>
      </c>
      <c r="E42" s="498"/>
      <c r="F42" s="499" t="s">
        <v>284</v>
      </c>
      <c r="G42" s="500"/>
      <c r="H42" s="489"/>
      <c r="I42" s="489"/>
    </row>
    <row r="43" spans="2:9" ht="31.5" customHeight="1">
      <c r="B43" s="120"/>
      <c r="C43" s="146"/>
      <c r="D43" s="498" t="s">
        <v>276</v>
      </c>
      <c r="E43" s="498"/>
      <c r="F43" s="501" t="s">
        <v>277</v>
      </c>
      <c r="G43" s="502"/>
      <c r="H43" s="489"/>
      <c r="I43" s="489"/>
    </row>
    <row r="44" spans="2:9" ht="35.25" customHeight="1">
      <c r="B44" s="120"/>
      <c r="C44" s="146"/>
      <c r="D44" s="498" t="s">
        <v>285</v>
      </c>
      <c r="E44" s="498"/>
      <c r="F44" s="501" t="s">
        <v>277</v>
      </c>
      <c r="G44" s="502"/>
      <c r="H44" s="489"/>
      <c r="I44" s="489"/>
    </row>
    <row r="45" spans="2:9" ht="57" customHeight="1">
      <c r="B45" s="120"/>
      <c r="C45" s="146"/>
      <c r="D45" s="498" t="s">
        <v>280</v>
      </c>
      <c r="E45" s="498"/>
      <c r="F45" s="501" t="s">
        <v>277</v>
      </c>
      <c r="G45" s="502"/>
      <c r="H45" s="489"/>
      <c r="I45" s="489"/>
    </row>
    <row r="46" spans="2:9" ht="32.25" customHeight="1">
      <c r="B46" s="120"/>
      <c r="C46" s="146"/>
      <c r="D46" s="498" t="s">
        <v>278</v>
      </c>
      <c r="E46" s="498"/>
      <c r="F46" s="501" t="s">
        <v>277</v>
      </c>
      <c r="G46" s="502"/>
      <c r="H46" s="489"/>
      <c r="I46" s="489"/>
    </row>
    <row r="47" spans="2:9" ht="32.25" customHeight="1">
      <c r="B47" s="120"/>
      <c r="C47" s="146"/>
      <c r="D47" s="503" t="s">
        <v>286</v>
      </c>
      <c r="E47" s="504"/>
      <c r="F47" s="505" t="s">
        <v>287</v>
      </c>
      <c r="G47" s="506"/>
      <c r="H47" s="489"/>
      <c r="I47" s="489"/>
    </row>
    <row r="48" spans="2:9" ht="32.25" customHeight="1">
      <c r="B48" s="120"/>
      <c r="C48" s="146"/>
      <c r="D48" s="498" t="s">
        <v>288</v>
      </c>
      <c r="E48" s="498"/>
      <c r="F48" s="499" t="s">
        <v>289</v>
      </c>
      <c r="G48" s="500"/>
      <c r="H48" s="489"/>
      <c r="I48" s="489"/>
    </row>
    <row r="49" spans="2:9" ht="32.25" customHeight="1">
      <c r="B49" s="120"/>
      <c r="C49" s="146"/>
      <c r="D49" s="498" t="s">
        <v>290</v>
      </c>
      <c r="E49" s="498"/>
      <c r="F49" s="499" t="s">
        <v>291</v>
      </c>
      <c r="G49" s="500"/>
      <c r="H49" s="489"/>
      <c r="I49" s="489"/>
    </row>
    <row r="50" spans="2:9" ht="32.25" customHeight="1">
      <c r="B50" s="120"/>
      <c r="C50" s="146"/>
      <c r="D50" s="498" t="s">
        <v>292</v>
      </c>
      <c r="E50" s="498"/>
      <c r="F50" s="499" t="s">
        <v>293</v>
      </c>
      <c r="G50" s="500"/>
      <c r="H50" s="489"/>
      <c r="I50" s="489"/>
    </row>
    <row r="51" spans="2:9" ht="32.25" customHeight="1">
      <c r="B51" s="120"/>
      <c r="C51" s="146"/>
      <c r="D51" s="142"/>
      <c r="E51" s="142"/>
      <c r="F51" s="144"/>
      <c r="G51" s="144"/>
      <c r="H51" s="489"/>
      <c r="I51" s="489"/>
    </row>
    <row r="52" spans="2:9" ht="32.25" customHeight="1">
      <c r="B52" s="120"/>
      <c r="C52" s="146"/>
      <c r="D52" s="142"/>
      <c r="E52" s="142"/>
      <c r="F52" s="144"/>
      <c r="G52" s="144"/>
    </row>
    <row r="53" spans="2:9" ht="32.25" customHeight="1">
      <c r="B53" s="120"/>
      <c r="C53" s="146"/>
      <c r="D53" s="142"/>
      <c r="E53" s="142"/>
      <c r="F53" s="144"/>
      <c r="G53" s="144"/>
    </row>
    <row r="54" spans="2:9" ht="21.75" customHeight="1">
      <c r="B54" s="492" t="s">
        <v>294</v>
      </c>
      <c r="C54" s="493"/>
      <c r="D54" s="493"/>
      <c r="E54" s="493"/>
      <c r="F54" s="493"/>
      <c r="G54" s="494"/>
    </row>
    <row r="55" spans="2:9" ht="21.75" customHeight="1">
      <c r="B55" s="492" t="s">
        <v>295</v>
      </c>
      <c r="C55" s="493"/>
      <c r="D55" s="493"/>
      <c r="E55" s="493"/>
      <c r="F55" s="493"/>
      <c r="G55" s="494"/>
    </row>
    <row r="56" spans="2:9" ht="20.25" customHeight="1">
      <c r="B56" s="492" t="s">
        <v>296</v>
      </c>
      <c r="C56" s="493"/>
      <c r="D56" s="493"/>
      <c r="E56" s="493"/>
      <c r="F56" s="493"/>
      <c r="G56" s="494"/>
    </row>
    <row r="57" spans="2:9" ht="20.25" customHeight="1">
      <c r="B57" s="492" t="s">
        <v>297</v>
      </c>
      <c r="C57" s="493"/>
      <c r="D57" s="493"/>
      <c r="E57" s="493"/>
      <c r="F57" s="493"/>
      <c r="G57" s="494"/>
    </row>
    <row r="58" spans="2:9" ht="18" customHeight="1" thickBot="1">
      <c r="B58" s="495" t="s">
        <v>298</v>
      </c>
      <c r="C58" s="496"/>
      <c r="D58" s="496"/>
      <c r="E58" s="496"/>
      <c r="F58" s="496"/>
      <c r="G58" s="497"/>
    </row>
    <row r="59" spans="2:9">
      <c r="B59" s="147"/>
      <c r="C59" s="148"/>
      <c r="D59" s="147"/>
      <c r="E59" s="147"/>
      <c r="F59" s="147"/>
      <c r="G59" s="147"/>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100"/>
  <sheetViews>
    <sheetView showGridLines="0" zoomScale="98" zoomScaleNormal="98" zoomScalePageLayoutView="50" workbookViewId="0">
      <selection activeCell="D4" sqref="D4"/>
    </sheetView>
  </sheetViews>
  <sheetFormatPr defaultColWidth="11.42578125" defaultRowHeight="15"/>
  <cols>
    <col min="1" max="1" width="5" bestFit="1" customWidth="1"/>
    <col min="2" max="3" width="29.5703125" customWidth="1"/>
    <col min="4" max="4" width="29.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308" customWidth="1"/>
    <col min="13" max="13" width="25.5703125" customWidth="1"/>
    <col min="14" max="14" width="26.28515625" customWidth="1"/>
    <col min="15" max="15" width="15.140625" hidden="1" customWidth="1"/>
    <col min="16" max="257" width="11.42578125" style="17"/>
    <col min="258" max="16384" width="11.42578125" style="22"/>
  </cols>
  <sheetData>
    <row r="1" spans="1:257" s="19" customFormat="1" ht="16.5">
      <c r="A1" s="627"/>
      <c r="B1" s="628"/>
      <c r="C1" s="628"/>
      <c r="D1" s="653" t="s">
        <v>299</v>
      </c>
      <c r="E1" s="654"/>
      <c r="F1" s="654"/>
      <c r="G1" s="654"/>
      <c r="H1" s="654"/>
      <c r="I1" s="654"/>
      <c r="J1" s="654"/>
      <c r="K1" s="654"/>
      <c r="L1" s="654"/>
      <c r="M1" s="654"/>
      <c r="N1" s="654"/>
      <c r="O1" s="654"/>
      <c r="P1" s="654"/>
      <c r="Q1" s="654"/>
      <c r="R1" s="654"/>
      <c r="S1" s="654"/>
      <c r="T1" s="654"/>
      <c r="U1" s="654"/>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row>
    <row r="2" spans="1:257" s="19" customFormat="1" ht="16.5">
      <c r="A2" s="629"/>
      <c r="B2" s="630"/>
      <c r="C2" s="630"/>
      <c r="D2" s="655"/>
      <c r="E2" s="656"/>
      <c r="F2" s="656"/>
      <c r="G2" s="656"/>
      <c r="H2" s="656"/>
      <c r="I2" s="656"/>
      <c r="J2" s="656"/>
      <c r="K2" s="656"/>
      <c r="L2" s="656"/>
      <c r="M2" s="656"/>
      <c r="N2" s="656"/>
      <c r="O2" s="656"/>
      <c r="P2" s="656"/>
      <c r="Q2" s="656"/>
      <c r="R2" s="656"/>
      <c r="S2" s="656"/>
      <c r="T2" s="656"/>
      <c r="U2" s="656"/>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s="19" customFormat="1" ht="51.75" customHeight="1">
      <c r="A3" s="40"/>
      <c r="B3" s="1"/>
      <c r="C3" s="1"/>
      <c r="D3" s="655"/>
      <c r="E3" s="656"/>
      <c r="F3" s="656"/>
      <c r="G3" s="656"/>
      <c r="H3" s="656"/>
      <c r="I3" s="656"/>
      <c r="J3" s="656"/>
      <c r="K3" s="656"/>
      <c r="L3" s="656"/>
      <c r="M3" s="656"/>
      <c r="N3" s="656"/>
      <c r="O3" s="656"/>
      <c r="P3" s="656"/>
      <c r="Q3" s="656"/>
      <c r="R3" s="656"/>
      <c r="S3" s="656"/>
      <c r="T3" s="656"/>
      <c r="U3" s="656"/>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row>
    <row r="4" spans="1:257" s="19" customFormat="1" ht="18" customHeight="1">
      <c r="A4" s="631" t="s">
        <v>300</v>
      </c>
      <c r="B4" s="631"/>
      <c r="C4" s="631"/>
      <c r="D4" s="651" t="s">
        <v>301</v>
      </c>
      <c r="E4" s="651"/>
      <c r="F4" s="651"/>
      <c r="G4" s="651"/>
      <c r="H4" s="651"/>
      <c r="I4" s="651"/>
      <c r="J4" s="651"/>
      <c r="K4" s="651"/>
      <c r="L4" s="651"/>
      <c r="M4" s="651"/>
      <c r="N4" s="651"/>
      <c r="O4" s="651"/>
      <c r="P4" s="651"/>
      <c r="Q4" s="651"/>
      <c r="R4" s="651"/>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row>
    <row r="5" spans="1:257" s="19" customFormat="1" ht="56.45" customHeight="1">
      <c r="A5" s="631" t="s">
        <v>302</v>
      </c>
      <c r="B5" s="631"/>
      <c r="C5" s="631"/>
      <c r="D5" s="651" t="s">
        <v>303</v>
      </c>
      <c r="E5" s="651"/>
      <c r="F5" s="651"/>
      <c r="G5" s="651"/>
      <c r="H5" s="651"/>
      <c r="I5" s="651"/>
      <c r="J5" s="651"/>
      <c r="K5" s="651"/>
      <c r="L5" s="651"/>
      <c r="M5" s="651"/>
      <c r="N5" s="651"/>
      <c r="O5" s="651"/>
      <c r="P5" s="651"/>
      <c r="Q5" s="651"/>
      <c r="R5" s="651"/>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row>
    <row r="6" spans="1:257" s="19" customFormat="1" ht="18">
      <c r="A6" s="631" t="s">
        <v>304</v>
      </c>
      <c r="B6" s="631"/>
      <c r="C6" s="631"/>
      <c r="D6" s="652" t="s">
        <v>305</v>
      </c>
      <c r="E6" s="652"/>
      <c r="F6" s="652"/>
      <c r="G6" s="652"/>
      <c r="H6" s="652"/>
      <c r="I6" s="652"/>
      <c r="J6" s="652"/>
      <c r="K6" s="652"/>
      <c r="L6" s="652"/>
      <c r="M6" s="652"/>
      <c r="N6" s="652"/>
      <c r="O6" s="652"/>
      <c r="P6" s="652"/>
      <c r="Q6" s="652"/>
      <c r="R6" s="652"/>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row>
    <row r="7" spans="1:257" s="19" customFormat="1" ht="15.6" customHeight="1" thickBot="1">
      <c r="A7" s="149" t="s">
        <v>306</v>
      </c>
      <c r="B7" s="150"/>
      <c r="C7" s="150"/>
      <c r="D7" s="635" t="s">
        <v>307</v>
      </c>
      <c r="E7" s="644" t="s">
        <v>308</v>
      </c>
      <c r="F7" s="645"/>
      <c r="G7" s="645"/>
      <c r="H7" s="646"/>
      <c r="I7" s="648" t="s">
        <v>309</v>
      </c>
      <c r="J7" s="649"/>
      <c r="K7" s="649"/>
      <c r="L7" s="649"/>
      <c r="M7" s="650"/>
      <c r="N7" s="640" t="s">
        <v>310</v>
      </c>
      <c r="O7" s="641"/>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row>
    <row r="8" spans="1:257" s="19" customFormat="1" ht="17.25" customHeight="1" thickTop="1">
      <c r="A8" s="632" t="s">
        <v>311</v>
      </c>
      <c r="B8" s="634" t="s">
        <v>312</v>
      </c>
      <c r="C8" s="128" t="s">
        <v>313</v>
      </c>
      <c r="D8" s="635"/>
      <c r="E8" s="642" t="s">
        <v>247</v>
      </c>
      <c r="F8" s="642" t="s">
        <v>314</v>
      </c>
      <c r="G8" s="642" t="s">
        <v>315</v>
      </c>
      <c r="H8" s="642" t="s">
        <v>253</v>
      </c>
      <c r="I8" s="647" t="s">
        <v>316</v>
      </c>
      <c r="J8" s="122" t="s">
        <v>317</v>
      </c>
      <c r="K8" s="647" t="s">
        <v>309</v>
      </c>
      <c r="L8" s="647" t="s">
        <v>318</v>
      </c>
      <c r="M8" s="647" t="s">
        <v>319</v>
      </c>
      <c r="N8" s="591" t="s">
        <v>320</v>
      </c>
      <c r="O8" s="591" t="s">
        <v>321</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row>
    <row r="9" spans="1:257" s="21" customFormat="1" ht="66" customHeight="1">
      <c r="A9" s="633"/>
      <c r="B9" s="635"/>
      <c r="C9" s="93" t="s">
        <v>322</v>
      </c>
      <c r="D9" s="635"/>
      <c r="E9" s="643"/>
      <c r="F9" s="643"/>
      <c r="G9" s="643"/>
      <c r="H9" s="643"/>
      <c r="I9" s="643"/>
      <c r="J9" s="129" t="s">
        <v>323</v>
      </c>
      <c r="K9" s="643" t="s">
        <v>324</v>
      </c>
      <c r="L9" s="643"/>
      <c r="M9" s="643" t="s">
        <v>324</v>
      </c>
      <c r="N9" s="593"/>
      <c r="O9" s="592"/>
      <c r="P9" s="18"/>
      <c r="Q9" s="20" t="s">
        <v>325</v>
      </c>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ht="45">
      <c r="A10" s="613">
        <v>1</v>
      </c>
      <c r="B10" s="639" t="s">
        <v>326</v>
      </c>
      <c r="C10" s="636" t="s">
        <v>327</v>
      </c>
      <c r="D10" s="380" t="s">
        <v>328</v>
      </c>
      <c r="E10" s="619">
        <v>50000</v>
      </c>
      <c r="F10" s="619">
        <v>0</v>
      </c>
      <c r="G10" s="616">
        <f>+F10/E10</f>
        <v>0</v>
      </c>
      <c r="H10" s="602"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55" t="s">
        <v>329</v>
      </c>
      <c r="J10" s="167" t="s">
        <v>330</v>
      </c>
      <c r="K10" s="155" t="str">
        <f>IFERROR(CONCATENATE(INDEX('8- Políticas de Administración '!$B$16:$F$53,MATCH('5- Identificación de Riesgos'!J10,'8- Políticas de Administración '!$C$16:$C$54,0),1)," - ",L10),"")</f>
        <v>Menor - 2</v>
      </c>
      <c r="L10" s="189">
        <f>IFERROR(VLOOKUP(INDEX('8- Políticas de Administración '!$B$16:$F$63,MATCH('5- Identificación de Riesgos'!J10,'8- Políticas de Administración '!$C$16:$C$64,0),1),'8- Políticas de Administración '!$B$16:$F$64,5,FALSE),"")</f>
        <v>2</v>
      </c>
      <c r="M10" s="546" t="str">
        <f>IFERROR(CONCATENATE(INDEX('8- Políticas de Administración '!$B$16:$F$53,MATCH(ROUND(AVERAGE(L10:L19),0),'8- Políticas de Administración '!$F$16:$F$53,0),1)," - ",ROUND(AVERAGE(L10:L19),0)),"")</f>
        <v>Moderado - 3</v>
      </c>
      <c r="N10" s="589" t="str">
        <f>IFERROR(CONCATENATE(VLOOKUP((LEFT(H10,LEN(H10)-4)&amp;LEFT(M10,LEN(M10)-4)),'9- Matriz de Calor '!$D$18:$E$42,2,0)," - ",RIGHT(H10,1)*RIGHT(M10,1)),"")</f>
        <v>Moderado - 3</v>
      </c>
      <c r="O10" s="596">
        <f>RIGHT(H10,1)*RIGHT(M10,1)</f>
        <v>3</v>
      </c>
      <c r="P10" s="18"/>
    </row>
    <row r="11" spans="1:257" ht="90" customHeight="1">
      <c r="A11" s="614"/>
      <c r="B11" s="600"/>
      <c r="C11" s="637"/>
      <c r="D11" s="381" t="s">
        <v>331</v>
      </c>
      <c r="E11" s="620"/>
      <c r="F11" s="620"/>
      <c r="G11" s="617"/>
      <c r="H11" s="603"/>
      <c r="I11" s="156" t="s">
        <v>332</v>
      </c>
      <c r="J11" s="92" t="s">
        <v>333</v>
      </c>
      <c r="K11" s="155" t="str">
        <f>IFERROR(CONCATENATE(INDEX('8- Políticas de Administración '!$B$16:$F$53,MATCH('5- Identificación de Riesgos'!J10,'8- Políticas de Administración '!$C$16:$C$54,0),1)," - ",L11),"")</f>
        <v>Menor - 5</v>
      </c>
      <c r="L11" s="190">
        <f>IFERROR(VLOOKUP(INDEX('8- Políticas de Administración '!$B$16:$F$63,MATCH('5- Identificación de Riesgos'!J11,'8- Políticas de Administración '!$C$16:$C$64,0),1),'8- Políticas de Administración '!$B$16:$F$64,5,FALSE),"")</f>
        <v>5</v>
      </c>
      <c r="M11" s="547"/>
      <c r="N11" s="557"/>
      <c r="O11" s="596"/>
      <c r="P11" s="18"/>
    </row>
    <row r="12" spans="1:257" ht="60">
      <c r="A12" s="614"/>
      <c r="B12" s="600"/>
      <c r="C12" s="637"/>
      <c r="D12" s="382" t="s">
        <v>334</v>
      </c>
      <c r="E12" s="620"/>
      <c r="F12" s="620"/>
      <c r="G12" s="617"/>
      <c r="H12" s="603"/>
      <c r="I12" s="156" t="s">
        <v>335</v>
      </c>
      <c r="J12" s="92" t="s">
        <v>336</v>
      </c>
      <c r="K12" s="156" t="str">
        <f>IFERROR(CONCATENATE(INDEX('8- Políticas de Administración '!$B$16:$F$53,MATCH('5- Identificación de Riesgos'!J12,'8- Políticas de Administración '!$C$16:$C$54,0),1)," - ",L12),"")</f>
        <v>Menor - 2</v>
      </c>
      <c r="L12" s="190">
        <f>IFERROR(VLOOKUP(INDEX('8- Políticas de Administración '!$B$16:$F$63,MATCH('5- Identificación de Riesgos'!J12,'8- Políticas de Administración '!$C$16:$C$64,0),1),'8- Políticas de Administración '!$B$16:$F$64,5,FALSE),"")</f>
        <v>2</v>
      </c>
      <c r="M12" s="547"/>
      <c r="N12" s="557"/>
      <c r="O12" s="596"/>
      <c r="P12" s="18"/>
    </row>
    <row r="13" spans="1:257" ht="45">
      <c r="A13" s="614"/>
      <c r="B13" s="600"/>
      <c r="C13" s="637"/>
      <c r="D13" s="382" t="s">
        <v>337</v>
      </c>
      <c r="E13" s="620"/>
      <c r="F13" s="620"/>
      <c r="G13" s="617"/>
      <c r="H13" s="603"/>
      <c r="I13" s="156" t="s">
        <v>338</v>
      </c>
      <c r="J13" s="92" t="s">
        <v>339</v>
      </c>
      <c r="K13" s="155" t="str">
        <f>IFERROR(CONCATENATE(INDEX('8- Políticas de Administración '!$B$16:$F$53,MATCH('5- Identificación de Riesgos'!J13,'8- Políticas de Administración '!$C$16:$C$54,0),1)," - ",L13),"")</f>
        <v>Moderado - 3</v>
      </c>
      <c r="L13" s="190">
        <f>IFERROR(VLOOKUP(INDEX('8- Políticas de Administración '!$B$16:$F$63,MATCH('5- Identificación de Riesgos'!J13,'8- Políticas de Administración '!$C$16:$C$64,0),1),'8- Políticas de Administración '!$B$16:$F$64,5,FALSE),"")</f>
        <v>3</v>
      </c>
      <c r="M13" s="547"/>
      <c r="N13" s="557"/>
      <c r="O13" s="596"/>
      <c r="P13" s="18"/>
    </row>
    <row r="14" spans="1:257" ht="30">
      <c r="A14" s="614"/>
      <c r="B14" s="600"/>
      <c r="C14" s="637"/>
      <c r="D14" s="381" t="s">
        <v>340</v>
      </c>
      <c r="E14" s="620"/>
      <c r="F14" s="620"/>
      <c r="G14" s="617"/>
      <c r="H14" s="603"/>
      <c r="I14" s="156"/>
      <c r="J14" s="92"/>
      <c r="K14" s="155" t="str">
        <f>IFERROR(CONCATENATE(INDEX('8- Políticas de Administración '!$B$16:$F$53,MATCH('5- Identificación de Riesgos'!J14,'8- Políticas de Administración '!$C$16:$C$54,0),1)," - ",L14),"")</f>
        <v/>
      </c>
      <c r="L14" s="190" t="str">
        <f>IFERROR(VLOOKUP(INDEX('8- Políticas de Administración '!$B$16:$F$63,MATCH('5- Identificación de Riesgos'!J14,'8- Políticas de Administración '!$C$16:$C$64,0),1),'8- Políticas de Administración '!$B$16:$F$64,5,FALSE),"")</f>
        <v/>
      </c>
      <c r="M14" s="547"/>
      <c r="N14" s="557"/>
      <c r="O14" s="596"/>
      <c r="P14" s="18"/>
    </row>
    <row r="15" spans="1:257" ht="17.25" customHeight="1">
      <c r="A15" s="614"/>
      <c r="B15" s="600"/>
      <c r="C15" s="637"/>
      <c r="D15" s="381"/>
      <c r="E15" s="620"/>
      <c r="F15" s="620"/>
      <c r="G15" s="617"/>
      <c r="H15" s="603"/>
      <c r="I15" s="156"/>
      <c r="J15" s="92"/>
      <c r="K15" s="155" t="str">
        <f>IFERROR(CONCATENATE(INDEX('8- Políticas de Administración '!$B$16:$F$53,MATCH('5- Identificación de Riesgos'!J15,'8- Políticas de Administración '!$C$16:$C$54,0),1)," - ",L15),"")</f>
        <v/>
      </c>
      <c r="L15" s="190" t="str">
        <f>IFERROR(VLOOKUP(INDEX('8- Políticas de Administración '!$B$16:$F$63,MATCH('5- Identificación de Riesgos'!J15,'8- Políticas de Administración '!$C$16:$C$64,0),1),'8- Políticas de Administración '!$B$16:$F$64,5,FALSE),"")</f>
        <v/>
      </c>
      <c r="M15" s="547"/>
      <c r="N15" s="557"/>
      <c r="O15" s="596"/>
      <c r="P15" s="18"/>
    </row>
    <row r="16" spans="1:257" ht="17.25" customHeight="1">
      <c r="A16" s="614"/>
      <c r="B16" s="600"/>
      <c r="C16" s="637"/>
      <c r="D16" s="381"/>
      <c r="E16" s="620"/>
      <c r="F16" s="620"/>
      <c r="G16" s="617"/>
      <c r="H16" s="603"/>
      <c r="I16" s="156"/>
      <c r="J16" s="92"/>
      <c r="K16" s="155" t="str">
        <f>IFERROR(CONCATENATE(INDEX('8- Políticas de Administración '!$B$16:$F$53,MATCH('5- Identificación de Riesgos'!J16,'8- Políticas de Administración '!$C$16:$C$54,0),1)," - ",L16),"")</f>
        <v/>
      </c>
      <c r="L16" s="190" t="str">
        <f>IFERROR(VLOOKUP(INDEX('8- Políticas de Administración '!$B$16:$F$63,MATCH('5- Identificación de Riesgos'!J16,'8- Políticas de Administración '!$C$16:$C$64,0),1),'8- Políticas de Administración '!$B$16:$F$64,5,FALSE),"")</f>
        <v/>
      </c>
      <c r="M16" s="547"/>
      <c r="N16" s="557"/>
      <c r="O16" s="596"/>
      <c r="P16" s="18"/>
    </row>
    <row r="17" spans="1:16" ht="17.25" customHeight="1">
      <c r="A17" s="614"/>
      <c r="B17" s="600"/>
      <c r="C17" s="637"/>
      <c r="D17" s="381"/>
      <c r="E17" s="620"/>
      <c r="F17" s="620"/>
      <c r="G17" s="617"/>
      <c r="H17" s="603"/>
      <c r="I17" s="156"/>
      <c r="J17" s="92"/>
      <c r="K17" s="155" t="str">
        <f>IFERROR(CONCATENATE(INDEX('8- Políticas de Administración '!$B$16:$F$53,MATCH('5- Identificación de Riesgos'!J17,'8- Políticas de Administración '!$C$16:$C$54,0),1)," - ",L17),"")</f>
        <v/>
      </c>
      <c r="L17" s="190" t="str">
        <f>IFERROR(VLOOKUP(INDEX('8- Políticas de Administración '!$B$16:$F$63,MATCH('5- Identificación de Riesgos'!J17,'8- Políticas de Administración '!$C$16:$C$64,0),1),'8- Políticas de Administración '!$B$16:$F$64,5,FALSE),"")</f>
        <v/>
      </c>
      <c r="M17" s="547"/>
      <c r="N17" s="557"/>
      <c r="O17" s="596"/>
      <c r="P17" s="18"/>
    </row>
    <row r="18" spans="1:16" ht="16.5">
      <c r="A18" s="614"/>
      <c r="B18" s="600"/>
      <c r="C18" s="637"/>
      <c r="D18" s="381"/>
      <c r="E18" s="620"/>
      <c r="F18" s="620"/>
      <c r="G18" s="617"/>
      <c r="H18" s="603"/>
      <c r="I18" s="156"/>
      <c r="J18" s="92"/>
      <c r="K18" s="155" t="str">
        <f>IFERROR(CONCATENATE(INDEX('8- Políticas de Administración '!$B$16:$F$53,MATCH('5- Identificación de Riesgos'!J18,'8- Políticas de Administración '!$C$16:$C$54,0),1)," - ",L18),"")</f>
        <v/>
      </c>
      <c r="L18" s="190" t="str">
        <f>IFERROR(VLOOKUP(INDEX('8- Políticas de Administración '!$B$16:$F$63,MATCH('5- Identificación de Riesgos'!J18,'8- Políticas de Administración '!$C$16:$C$64,0),1),'8- Políticas de Administración '!$B$16:$F$64,5,FALSE),"")</f>
        <v/>
      </c>
      <c r="M18" s="547"/>
      <c r="N18" s="557"/>
      <c r="O18" s="596"/>
      <c r="P18" s="18"/>
    </row>
    <row r="19" spans="1:16" ht="17.25" customHeight="1">
      <c r="A19" s="615"/>
      <c r="B19" s="601"/>
      <c r="C19" s="638"/>
      <c r="D19" s="383"/>
      <c r="E19" s="621"/>
      <c r="F19" s="621"/>
      <c r="G19" s="618"/>
      <c r="H19" s="604"/>
      <c r="I19" s="157"/>
      <c r="J19" s="168"/>
      <c r="K19" s="157" t="str">
        <f>IFERROR(CONCATENATE(INDEX('8- Políticas de Administración '!$B$16:$F$53,MATCH('5- Identificación de Riesgos'!J19,'8- Políticas de Administración '!$C$16:$C$54,0),1)," - ",L19),"")</f>
        <v/>
      </c>
      <c r="L19" s="191" t="str">
        <f>IFERROR(VLOOKUP(INDEX('8- Políticas de Administración '!$B$16:$F$63,MATCH('5- Identificación de Riesgos'!J19,'8- Políticas de Administración '!$C$16:$C$64,0),1),'8- Políticas de Administración '!$B$16:$F$64,5,FALSE),"")</f>
        <v/>
      </c>
      <c r="M19" s="548"/>
      <c r="N19" s="590"/>
      <c r="O19" s="596"/>
      <c r="P19" s="18"/>
    </row>
    <row r="20" spans="1:16" ht="45" customHeight="1">
      <c r="A20" s="613">
        <v>2</v>
      </c>
      <c r="B20" s="599" t="s">
        <v>341</v>
      </c>
      <c r="C20" s="622" t="s">
        <v>342</v>
      </c>
      <c r="D20" s="198" t="s">
        <v>343</v>
      </c>
      <c r="E20" s="551">
        <v>1000</v>
      </c>
      <c r="F20" s="551">
        <v>0</v>
      </c>
      <c r="G20" s="616">
        <f t="shared" ref="G20" si="0">F20/E20</f>
        <v>0</v>
      </c>
      <c r="H20" s="602"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55" t="s">
        <v>329</v>
      </c>
      <c r="J20" s="167" t="s">
        <v>344</v>
      </c>
      <c r="K20" s="155" t="str">
        <f>IFERROR(CONCATENATE(INDEX('8- Políticas de Administración '!$B$16:$F$53,MATCH('5- Identificación de Riesgos'!J20,'8- Políticas de Administración '!$C$16:$C$54,0),1)," - ",L20),"")</f>
        <v>Moderado - 3</v>
      </c>
      <c r="L20" s="189">
        <f>IFERROR(VLOOKUP(INDEX('8- Políticas de Administración '!$B$16:$F$63,MATCH('5- Identificación de Riesgos'!J20,'8- Políticas de Administración '!$C$16:$C$64,0),1),'8- Políticas de Administración '!$B$16:$F$64,5,FALSE),"")</f>
        <v>3</v>
      </c>
      <c r="M20" s="546" t="str">
        <f>IFERROR(CONCATENATE(INDEX('8- Políticas de Administración '!$B$16:$F$53,MATCH(ROUND(AVERAGE(L20:L29),0),'8- Políticas de Administración '!$F$16:$F$53,0),1)," - ",ROUND(AVERAGE(L20:L29),0)),"")</f>
        <v>Moderado - 3</v>
      </c>
      <c r="N20" s="589" t="str">
        <f>IFERROR(CONCATENATE(VLOOKUP((LEFT(H20,LEN(H20)-4)&amp;LEFT(M20,LEN(M20)-4)),'9- Matriz de Calor '!$D$18:$E$42,2,0)," - ",RIGHT(H20,1)*RIGHT(M20,1)),"")</f>
        <v>Moderado - 3</v>
      </c>
      <c r="O20" s="596">
        <f>RIGHT(H20,1)*RIGHT(M20,1)</f>
        <v>3</v>
      </c>
    </row>
    <row r="21" spans="1:16" ht="45" customHeight="1">
      <c r="A21" s="614"/>
      <c r="B21" s="600"/>
      <c r="C21" s="623"/>
      <c r="D21" s="198" t="s">
        <v>345</v>
      </c>
      <c r="E21" s="552"/>
      <c r="F21" s="552"/>
      <c r="G21" s="617"/>
      <c r="H21" s="603"/>
      <c r="I21" s="156" t="s">
        <v>338</v>
      </c>
      <c r="J21" s="92" t="s">
        <v>339</v>
      </c>
      <c r="K21" s="156" t="str">
        <f>IFERROR(CONCATENATE(INDEX('8- Políticas de Administración '!$B$16:$F$53,MATCH('5- Identificación de Riesgos'!J21,'8- Políticas de Administración '!$C$16:$C$54,0),1)," - ",L21),"")</f>
        <v>Moderado - 3</v>
      </c>
      <c r="L21" s="190">
        <f>IFERROR(VLOOKUP(INDEX('8- Políticas de Administración '!$B$16:$F$63,MATCH('5- Identificación de Riesgos'!J21,'8- Políticas de Administración '!$C$16:$C$64,0),1),'8- Políticas de Administración '!$B$16:$F$64,5,FALSE),"")</f>
        <v>3</v>
      </c>
      <c r="M21" s="547"/>
      <c r="N21" s="557"/>
      <c r="O21" s="596"/>
    </row>
    <row r="22" spans="1:16" ht="45" customHeight="1">
      <c r="A22" s="614"/>
      <c r="B22" s="600"/>
      <c r="C22" s="623"/>
      <c r="D22" s="198" t="s">
        <v>346</v>
      </c>
      <c r="E22" s="552"/>
      <c r="F22" s="552"/>
      <c r="G22" s="617"/>
      <c r="H22" s="603"/>
      <c r="I22" s="156" t="s">
        <v>335</v>
      </c>
      <c r="J22" s="92" t="s">
        <v>336</v>
      </c>
      <c r="K22" s="156" t="str">
        <f>IFERROR(CONCATENATE(INDEX('8- Políticas de Administración '!$B$16:$F$53,MATCH('5- Identificación de Riesgos'!J12,'8- Políticas de Administración '!$C$16:$C$54,0),1)," - ",L22),"")</f>
        <v>Menor - 2</v>
      </c>
      <c r="L22" s="190">
        <f>IFERROR(VLOOKUP(INDEX('8- Políticas de Administración '!$B$16:$F$63,MATCH('5- Identificación de Riesgos'!J22,'8- Políticas de Administración '!$C$16:$C$64,0),1),'8- Políticas de Administración '!$B$16:$F$64,5,FALSE),"")</f>
        <v>2</v>
      </c>
      <c r="M22" s="547"/>
      <c r="N22" s="557"/>
      <c r="O22" s="596"/>
    </row>
    <row r="23" spans="1:16" ht="69" customHeight="1">
      <c r="A23" s="614"/>
      <c r="B23" s="600"/>
      <c r="C23" s="623"/>
      <c r="D23" s="199" t="s">
        <v>347</v>
      </c>
      <c r="E23" s="552"/>
      <c r="F23" s="552"/>
      <c r="G23" s="617"/>
      <c r="H23" s="603"/>
      <c r="I23" s="156"/>
      <c r="J23" s="92"/>
      <c r="K23" s="156" t="str">
        <f>IFERROR(CONCATENATE(INDEX('8- Políticas de Administración '!$B$16:$F$53,MATCH('5- Identificación de Riesgos'!J23,'8- Políticas de Administración '!$C$16:$C$54,0),1)," - ",L23),"")</f>
        <v/>
      </c>
      <c r="L23" s="190" t="str">
        <f>IFERROR(VLOOKUP(INDEX('8- Políticas de Administración '!$B$16:$F$63,MATCH('5- Identificación de Riesgos'!J23,'8- Políticas de Administración '!$C$16:$C$64,0),1),'8- Políticas de Administración '!$B$16:$F$64,5,FALSE),"")</f>
        <v/>
      </c>
      <c r="M23" s="547"/>
      <c r="N23" s="557"/>
      <c r="O23" s="596"/>
    </row>
    <row r="24" spans="1:16" ht="45" customHeight="1">
      <c r="A24" s="614"/>
      <c r="B24" s="600"/>
      <c r="C24" s="623"/>
      <c r="D24" s="198" t="s">
        <v>348</v>
      </c>
      <c r="E24" s="552"/>
      <c r="F24" s="552"/>
      <c r="G24" s="617"/>
      <c r="H24" s="603"/>
      <c r="I24" s="156"/>
      <c r="J24" s="92"/>
      <c r="K24" s="156" t="str">
        <f>IFERROR(CONCATENATE(INDEX('8- Políticas de Administración '!$B$16:$F$53,MATCH('5- Identificación de Riesgos'!J24,'8- Políticas de Administración '!$C$16:$C$54,0),1)," - ",L24),"")</f>
        <v/>
      </c>
      <c r="L24" s="190" t="str">
        <f>IFERROR(VLOOKUP(INDEX('8- Políticas de Administración '!$B$16:$F$63,MATCH('5- Identificación de Riesgos'!J24,'8- Políticas de Administración '!$C$16:$C$64,0),1),'8- Políticas de Administración '!$B$16:$F$64,5,FALSE),"")</f>
        <v/>
      </c>
      <c r="M24" s="547"/>
      <c r="N24" s="557"/>
      <c r="O24" s="596"/>
    </row>
    <row r="25" spans="1:16" ht="58.5" customHeight="1">
      <c r="A25" s="614"/>
      <c r="B25" s="600"/>
      <c r="C25" s="623"/>
      <c r="D25" s="198"/>
      <c r="E25" s="552"/>
      <c r="F25" s="552"/>
      <c r="G25" s="617"/>
      <c r="H25" s="603"/>
      <c r="I25" s="156"/>
      <c r="J25" s="92"/>
      <c r="K25" s="156" t="str">
        <f>IFERROR(CONCATENATE(INDEX('8- Políticas de Administración '!$B$16:$F$53,MATCH('5- Identificación de Riesgos'!J25,'8- Políticas de Administración '!$C$16:$C$54,0),1)," - ",L25),"")</f>
        <v/>
      </c>
      <c r="L25" s="190" t="str">
        <f>IFERROR(VLOOKUP(INDEX('8- Políticas de Administración '!$B$16:$F$63,MATCH('5- Identificación de Riesgos'!J25,'8- Políticas de Administración '!$C$16:$C$64,0),1),'8- Políticas de Administración '!$B$16:$F$64,5,FALSE),"")</f>
        <v/>
      </c>
      <c r="M25" s="547"/>
      <c r="N25" s="557"/>
      <c r="O25" s="596"/>
    </row>
    <row r="26" spans="1:16">
      <c r="A26" s="614"/>
      <c r="B26" s="600"/>
      <c r="C26" s="623"/>
      <c r="D26" s="200"/>
      <c r="E26" s="552"/>
      <c r="F26" s="552"/>
      <c r="G26" s="617"/>
      <c r="H26" s="603"/>
      <c r="I26" s="156"/>
      <c r="J26" s="92"/>
      <c r="K26" s="156" t="str">
        <f>IFERROR(CONCATENATE(INDEX('8- Políticas de Administración '!$B$16:$F$53,MATCH('5- Identificación de Riesgos'!J26,'8- Políticas de Administración '!$C$16:$C$54,0),1)," - ",L26),"")</f>
        <v/>
      </c>
      <c r="L26" s="190" t="str">
        <f>IFERROR(VLOOKUP(INDEX('8- Políticas de Administración '!$B$16:$F$63,MATCH('5- Identificación de Riesgos'!J26,'8- Políticas de Administración '!$C$16:$C$64,0),1),'8- Políticas de Administración '!$B$16:$F$64,5,FALSE),"")</f>
        <v/>
      </c>
      <c r="M26" s="547"/>
      <c r="N26" s="557"/>
      <c r="O26" s="596"/>
    </row>
    <row r="27" spans="1:16">
      <c r="A27" s="614"/>
      <c r="B27" s="600"/>
      <c r="C27" s="623"/>
      <c r="D27" s="198"/>
      <c r="E27" s="552"/>
      <c r="F27" s="552"/>
      <c r="G27" s="617"/>
      <c r="H27" s="603"/>
      <c r="I27" s="156"/>
      <c r="J27" s="92"/>
      <c r="K27" s="156" t="str">
        <f>IFERROR(CONCATENATE(INDEX('8- Políticas de Administración '!$B$16:$F$53,MATCH('5- Identificación de Riesgos'!J27,'8- Políticas de Administración '!$C$16:$C$54,0),1)," - ",L27),"")</f>
        <v/>
      </c>
      <c r="L27" s="190" t="str">
        <f>IFERROR(VLOOKUP(INDEX('8- Políticas de Administración '!$B$16:$F$63,MATCH('5- Identificación de Riesgos'!J27,'8- Políticas de Administración '!$C$16:$C$64,0),1),'8- Políticas de Administración '!$B$16:$F$64,5,FALSE),"")</f>
        <v/>
      </c>
      <c r="M27" s="547"/>
      <c r="N27" s="557"/>
      <c r="O27" s="596"/>
    </row>
    <row r="28" spans="1:16">
      <c r="A28" s="614"/>
      <c r="B28" s="600"/>
      <c r="C28" s="623"/>
      <c r="D28" s="200"/>
      <c r="E28" s="552"/>
      <c r="F28" s="552"/>
      <c r="G28" s="617"/>
      <c r="H28" s="603"/>
      <c r="I28" s="156"/>
      <c r="J28" s="92"/>
      <c r="K28" s="156" t="str">
        <f>IFERROR(CONCATENATE(INDEX('8- Políticas de Administración '!$B$16:$F$53,MATCH('5- Identificación de Riesgos'!J28,'8- Políticas de Administración '!$C$16:$C$54,0),1)," - ",L28),"")</f>
        <v/>
      </c>
      <c r="L28" s="190" t="str">
        <f>IFERROR(VLOOKUP(INDEX('8- Políticas de Administración '!$B$16:$F$63,MATCH('5- Identificación de Riesgos'!J28,'8- Políticas de Administración '!$C$16:$C$64,0),1),'8- Políticas de Administración '!$B$16:$F$64,5,FALSE),"")</f>
        <v/>
      </c>
      <c r="M28" s="547"/>
      <c r="N28" s="557"/>
      <c r="O28" s="596"/>
    </row>
    <row r="29" spans="1:16" ht="15.75" customHeight="1">
      <c r="A29" s="615"/>
      <c r="B29" s="601"/>
      <c r="C29" s="624"/>
      <c r="D29" s="201"/>
      <c r="E29" s="553"/>
      <c r="F29" s="553"/>
      <c r="G29" s="618"/>
      <c r="H29" s="604"/>
      <c r="I29" s="157"/>
      <c r="J29" s="168"/>
      <c r="K29" s="157" t="str">
        <f>IFERROR(CONCATENATE(INDEX('8- Políticas de Administración '!$B$16:$F$53,MATCH('5- Identificación de Riesgos'!J29,'8- Políticas de Administración '!$C$16:$C$54,0),1)," - ",L29),"")</f>
        <v/>
      </c>
      <c r="L29" s="191" t="str">
        <f>IFERROR(VLOOKUP(INDEX('8- Políticas de Administración '!$B$16:$F$63,MATCH('5- Identificación de Riesgos'!J29,'8- Políticas de Administración '!$C$16:$C$64,0),1),'8- Políticas de Administración '!$B$16:$F$64,5,FALSE),"")</f>
        <v/>
      </c>
      <c r="M29" s="548"/>
      <c r="N29" s="590"/>
      <c r="O29" s="596"/>
    </row>
    <row r="30" spans="1:16" ht="45" customHeight="1">
      <c r="A30" s="613">
        <v>3</v>
      </c>
      <c r="B30" s="599" t="s">
        <v>349</v>
      </c>
      <c r="C30" s="546" t="s">
        <v>350</v>
      </c>
      <c r="D30" s="202" t="s">
        <v>351</v>
      </c>
      <c r="E30" s="551">
        <v>50000</v>
      </c>
      <c r="F30" s="551">
        <v>0</v>
      </c>
      <c r="G30" s="616">
        <f t="shared" ref="G30" si="1">F30/E30</f>
        <v>0</v>
      </c>
      <c r="H30" s="602"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55" t="s">
        <v>329</v>
      </c>
      <c r="J30" s="167" t="s">
        <v>352</v>
      </c>
      <c r="K30" s="155" t="str">
        <f>IFERROR(CONCATENATE(INDEX('8- Políticas de Administración '!$B$16:$F$53,MATCH('5- Identificación de Riesgos'!J30,'8- Políticas de Administración '!$C$16:$C$54,0),1)," - ",L30),"")</f>
        <v>Mayor - 4</v>
      </c>
      <c r="L30" s="189">
        <f>IFERROR(VLOOKUP(INDEX('8- Políticas de Administración '!$B$16:$F$63,MATCH('5- Identificación de Riesgos'!J30,'8- Políticas de Administración '!$C$16:$C$64,0),1),'8- Políticas de Administración '!$B$16:$F$64,5,FALSE),"")</f>
        <v>4</v>
      </c>
      <c r="M30" s="546" t="str">
        <f>IFERROR(CONCATENATE(INDEX('8- Políticas de Administración '!$B$16:$F$53,MATCH(ROUND(AVERAGE(L30:L39),0),'8- Políticas de Administración '!$F$16:$F$53,0),1)," - ",ROUND(AVERAGE(L30:L39),0)),"")</f>
        <v>Moderado - 3</v>
      </c>
      <c r="N30" s="589" t="str">
        <f>IFERROR(CONCATENATE(VLOOKUP((LEFT(H30,LEN(H30)-4)&amp;LEFT(M30,LEN(M30)-4)),'9- Matriz de Calor '!$D$18:$E$42,2,0)," - ",RIGHT(H30,1)*RIGHT(M30,1)),"")</f>
        <v>Moderado - 3</v>
      </c>
      <c r="O30" s="596">
        <f>RIGHT(H30,1)*RIGHT(M30,1)</f>
        <v>3</v>
      </c>
    </row>
    <row r="31" spans="1:16" ht="30" customHeight="1">
      <c r="A31" s="614"/>
      <c r="B31" s="600"/>
      <c r="C31" s="547"/>
      <c r="D31" s="197" t="s">
        <v>353</v>
      </c>
      <c r="E31" s="552"/>
      <c r="F31" s="552"/>
      <c r="G31" s="617"/>
      <c r="H31" s="603"/>
      <c r="I31" s="156" t="s">
        <v>332</v>
      </c>
      <c r="J31" s="92" t="s">
        <v>354</v>
      </c>
      <c r="K31" s="156" t="str">
        <f>IFERROR(CONCATENATE(INDEX('8- Políticas de Administración '!$B$16:$F$53,MATCH('5- Identificación de Riesgos'!J31,'8- Políticas de Administración '!$C$16:$C$54,0),1)," - ",L31),"")</f>
        <v>Moderado - 3</v>
      </c>
      <c r="L31" s="190">
        <f>IFERROR(VLOOKUP(INDEX('8- Políticas de Administración '!$B$16:$F$63,MATCH('5- Identificación de Riesgos'!J31,'8- Políticas de Administración '!$C$16:$C$64,0),1),'8- Políticas de Administración '!$B$16:$F$64,5,FALSE),"")</f>
        <v>3</v>
      </c>
      <c r="M31" s="547"/>
      <c r="N31" s="557"/>
      <c r="O31" s="596"/>
    </row>
    <row r="32" spans="1:16" ht="45" customHeight="1">
      <c r="A32" s="614"/>
      <c r="B32" s="600"/>
      <c r="C32" s="547"/>
      <c r="D32" s="197" t="s">
        <v>355</v>
      </c>
      <c r="E32" s="552"/>
      <c r="F32" s="552"/>
      <c r="G32" s="617"/>
      <c r="H32" s="603"/>
      <c r="I32" s="156" t="s">
        <v>335</v>
      </c>
      <c r="J32" s="92" t="s">
        <v>336</v>
      </c>
      <c r="K32" s="156" t="str">
        <f>IFERROR(CONCATENATE(INDEX('8- Políticas de Administración '!$B$16:$F$53,MATCH('5- Identificación de Riesgos'!J32,'8- Políticas de Administración '!$C$16:$C$54,0),1)," - ",L32),"")</f>
        <v>Menor - 2</v>
      </c>
      <c r="L32" s="190">
        <f>IFERROR(VLOOKUP(INDEX('8- Políticas de Administración '!$B$16:$F$63,MATCH('5- Identificación de Riesgos'!J32,'8- Políticas de Administración '!$C$16:$C$64,0),1),'8- Políticas de Administración '!$B$16:$F$64,5,FALSE),"")</f>
        <v>2</v>
      </c>
      <c r="M32" s="547"/>
      <c r="N32" s="557"/>
      <c r="O32" s="596"/>
    </row>
    <row r="33" spans="1:15">
      <c r="A33" s="614"/>
      <c r="B33" s="600"/>
      <c r="C33" s="547"/>
      <c r="D33" s="197"/>
      <c r="E33" s="552"/>
      <c r="F33" s="552"/>
      <c r="G33" s="617"/>
      <c r="H33" s="603"/>
      <c r="I33" s="156"/>
      <c r="J33" s="92"/>
      <c r="K33" s="156" t="str">
        <f>IFERROR(CONCATENATE(INDEX('8- Políticas de Administración '!$B$16:$F$53,MATCH('5- Identificación de Riesgos'!J33,'8- Políticas de Administración '!$C$16:$C$54,0),1)," - ",L33),"")</f>
        <v/>
      </c>
      <c r="L33" s="190" t="str">
        <f>IFERROR(VLOOKUP(INDEX('8- Políticas de Administración '!$B$16:$F$63,MATCH('5- Identificación de Riesgos'!J33,'8- Políticas de Administración '!$C$16:$C$64,0),1),'8- Políticas de Administración '!$B$16:$F$64,5,FALSE),"")</f>
        <v/>
      </c>
      <c r="M33" s="547"/>
      <c r="N33" s="557"/>
      <c r="O33" s="596"/>
    </row>
    <row r="34" spans="1:15">
      <c r="A34" s="614"/>
      <c r="B34" s="600"/>
      <c r="C34" s="547"/>
      <c r="D34" s="197"/>
      <c r="E34" s="552"/>
      <c r="F34" s="552"/>
      <c r="G34" s="617"/>
      <c r="H34" s="603"/>
      <c r="I34" s="156"/>
      <c r="J34" s="92"/>
      <c r="K34" s="156" t="str">
        <f>IFERROR(CONCATENATE(INDEX('8- Políticas de Administración '!$B$16:$F$53,MATCH('5- Identificación de Riesgos'!J34,'8- Políticas de Administración '!$C$16:$C$54,0),1)," - ",L34),"")</f>
        <v/>
      </c>
      <c r="L34" s="190" t="str">
        <f>IFERROR(VLOOKUP(INDEX('8- Políticas de Administración '!$B$16:$F$63,MATCH('5- Identificación de Riesgos'!J34,'8- Políticas de Administración '!$C$16:$C$64,0),1),'8- Políticas de Administración '!$B$16:$F$64,5,FALSE),"")</f>
        <v/>
      </c>
      <c r="M34" s="547"/>
      <c r="N34" s="557"/>
      <c r="O34" s="596"/>
    </row>
    <row r="35" spans="1:15">
      <c r="A35" s="614"/>
      <c r="B35" s="600"/>
      <c r="C35" s="547"/>
      <c r="D35" s="197"/>
      <c r="E35" s="552"/>
      <c r="F35" s="552"/>
      <c r="G35" s="617"/>
      <c r="H35" s="603"/>
      <c r="I35" s="156"/>
      <c r="J35" s="92"/>
      <c r="K35" s="156" t="str">
        <f>IFERROR(CONCATENATE(INDEX('8- Políticas de Administración '!$B$16:$F$53,MATCH('5- Identificación de Riesgos'!J35,'8- Políticas de Administración '!$C$16:$C$54,0),1)," - ",L35),"")</f>
        <v/>
      </c>
      <c r="L35" s="190" t="str">
        <f>IFERROR(VLOOKUP(INDEX('8- Políticas de Administración '!$B$16:$F$63,MATCH('5- Identificación de Riesgos'!J35,'8- Políticas de Administración '!$C$16:$C$64,0),1),'8- Políticas de Administración '!$B$16:$F$64,5,FALSE),"")</f>
        <v/>
      </c>
      <c r="M35" s="547"/>
      <c r="N35" s="557"/>
      <c r="O35" s="596"/>
    </row>
    <row r="36" spans="1:15">
      <c r="A36" s="614"/>
      <c r="B36" s="600"/>
      <c r="C36" s="547"/>
      <c r="D36" s="158"/>
      <c r="E36" s="552"/>
      <c r="F36" s="552"/>
      <c r="G36" s="617"/>
      <c r="H36" s="603"/>
      <c r="I36" s="156"/>
      <c r="J36" s="92"/>
      <c r="K36" s="156" t="str">
        <f>IFERROR(CONCATENATE(INDEX('8- Políticas de Administración '!$B$16:$F$53,MATCH('5- Identificación de Riesgos'!J36,'8- Políticas de Administración '!$C$16:$C$54,0),1)," - ",L36),"")</f>
        <v/>
      </c>
      <c r="L36" s="190" t="str">
        <f>IFERROR(VLOOKUP(INDEX('8- Políticas de Administración '!$B$16:$F$63,MATCH('5- Identificación de Riesgos'!J36,'8- Políticas de Administración '!$C$16:$C$64,0),1),'8- Políticas de Administración '!$B$16:$F$64,5,FALSE),"")</f>
        <v/>
      </c>
      <c r="M36" s="547"/>
      <c r="N36" s="557"/>
      <c r="O36" s="596"/>
    </row>
    <row r="37" spans="1:15">
      <c r="A37" s="614"/>
      <c r="B37" s="600"/>
      <c r="C37" s="547"/>
      <c r="D37" s="158"/>
      <c r="E37" s="552"/>
      <c r="F37" s="552"/>
      <c r="G37" s="617"/>
      <c r="H37" s="603"/>
      <c r="I37" s="156"/>
      <c r="J37" s="92"/>
      <c r="K37" s="156" t="str">
        <f>IFERROR(CONCATENATE(INDEX('8- Políticas de Administración '!$B$16:$F$53,MATCH('5- Identificación de Riesgos'!J37,'8- Políticas de Administración '!$C$16:$C$54,0),1)," - ",L37),"")</f>
        <v/>
      </c>
      <c r="L37" s="190" t="str">
        <f>IFERROR(VLOOKUP(INDEX('8- Políticas de Administración '!$B$16:$F$63,MATCH('5- Identificación de Riesgos'!J37,'8- Políticas de Administración '!$C$16:$C$64,0),1),'8- Políticas de Administración '!$B$16:$F$64,5,FALSE),"")</f>
        <v/>
      </c>
      <c r="M37" s="547"/>
      <c r="N37" s="557"/>
      <c r="O37" s="596"/>
    </row>
    <row r="38" spans="1:15">
      <c r="A38" s="614"/>
      <c r="B38" s="600"/>
      <c r="C38" s="547"/>
      <c r="D38" s="195"/>
      <c r="E38" s="552"/>
      <c r="F38" s="552"/>
      <c r="G38" s="617"/>
      <c r="H38" s="603"/>
      <c r="I38" s="156"/>
      <c r="J38" s="92"/>
      <c r="K38" s="156" t="str">
        <f>IFERROR(CONCATENATE(INDEX('8- Políticas de Administración '!$B$16:$F$53,MATCH('5- Identificación de Riesgos'!J38,'8- Políticas de Administración '!$C$16:$C$54,0),1)," - ",L38),"")</f>
        <v/>
      </c>
      <c r="L38" s="190" t="str">
        <f>IFERROR(VLOOKUP(INDEX('8- Políticas de Administración '!$B$16:$F$63,MATCH('5- Identificación de Riesgos'!J38,'8- Políticas de Administración '!$C$16:$C$64,0),1),'8- Políticas de Administración '!$B$16:$F$64,5,FALSE),"")</f>
        <v/>
      </c>
      <c r="M38" s="547"/>
      <c r="N38" s="557"/>
      <c r="O38" s="596"/>
    </row>
    <row r="39" spans="1:15" ht="15.75" customHeight="1">
      <c r="A39" s="615"/>
      <c r="B39" s="601"/>
      <c r="C39" s="548"/>
      <c r="D39" s="196"/>
      <c r="E39" s="553"/>
      <c r="F39" s="553"/>
      <c r="G39" s="618"/>
      <c r="H39" s="604"/>
      <c r="I39" s="157"/>
      <c r="J39" s="168"/>
      <c r="K39" s="157" t="str">
        <f>IFERROR(CONCATENATE(INDEX('8- Políticas de Administración '!$B$16:$F$53,MATCH('5- Identificación de Riesgos'!J39,'8- Políticas de Administración '!$C$16:$C$54,0),1)," - ",L39),"")</f>
        <v/>
      </c>
      <c r="L39" s="191" t="str">
        <f>IFERROR(VLOOKUP(INDEX('8- Políticas de Administración '!$B$16:$F$63,MATCH('5- Identificación de Riesgos'!J39,'8- Políticas de Administración '!$C$16:$C$64,0),1),'8- Políticas de Administración '!$B$16:$F$64,5,FALSE),"")</f>
        <v/>
      </c>
      <c r="M39" s="548"/>
      <c r="N39" s="590"/>
      <c r="O39" s="596"/>
    </row>
    <row r="40" spans="1:15" ht="45" customHeight="1">
      <c r="A40" s="613">
        <v>4</v>
      </c>
      <c r="B40" s="599" t="s">
        <v>356</v>
      </c>
      <c r="C40" s="546" t="s">
        <v>357</v>
      </c>
      <c r="D40" s="202" t="s">
        <v>351</v>
      </c>
      <c r="E40" s="551">
        <v>5000</v>
      </c>
      <c r="F40" s="551">
        <v>0</v>
      </c>
      <c r="G40" s="616">
        <f t="shared" ref="G40" si="2">F40/E40</f>
        <v>0</v>
      </c>
      <c r="H40" s="602" t="str">
        <f>CONCATENATE(IF(G40&lt;='[5]8- Politicas de admiistracion '!$D$6,'[5]8- Politicas de admiistracion '!$B$6,IF(G40&lt;='[5]8- Politicas de admiistracion '!$D$7,'[5]8- Politicas de admiistracion '!$B$7,IF(G40&lt;='[5]8- Politicas de admiistracion '!$D$8,'[5]8- Politicas de admiistracion '!$B$8,IF(G40&lt;='[5]8- Politicas de admiistracion '!$D$9,'[5]8- Politicas de admiistracion '!$B$9,IF(G40&lt;='[5]8- Politicas de admiistracion '!$D$10,'[5]8- Politicas de admiistracion '!$B$10,"Probabilidad no valida")))))," - ",VLOOKUP(IF(G40&lt;='[5]8- Politicas de admiistracion '!$D$6,'[5]8- Politicas de admiistracion '!$B$6,IF(G40&lt;='[5]8- Politicas de admiistracion '!$D$7,'[5]8- Politicas de admiistracion '!$B$7,IF(G40&lt;='[5]8- Politicas de admiistracion '!$D$8,'[5]8- Politicas de admiistracion '!$B$8,IF(G40&lt;='[5]8- Politicas de admiistracion '!$D$9,'[5]8- Politicas de admiistracion '!$B$9,IF(G40&lt;='[5]8- Politicas de admiistracion '!$D$10,'[5]8- Politicas de admiistracion '!$B$10,"Probabilidad no valida"))))),'[5]8- Politicas de admiistracion '!$B$6:$F$10,5,FALSE))</f>
        <v>Muy Baja - 1</v>
      </c>
      <c r="I40" s="155" t="s">
        <v>329</v>
      </c>
      <c r="J40" s="167" t="s">
        <v>344</v>
      </c>
      <c r="K40" s="155" t="str">
        <f>IFERROR(CONCATENATE(INDEX('8- Políticas de Administración '!$B$16:$F$53,MATCH('5- Identificación de Riesgos'!J40,'8- Políticas de Administración '!$C$16:$C$54,0),1)," - ",L40),"")</f>
        <v>Moderado - 3</v>
      </c>
      <c r="L40" s="189">
        <f>IFERROR(VLOOKUP(INDEX('8- Políticas de Administración '!$B$16:$F$63,MATCH('5- Identificación de Riesgos'!J40,'8- Políticas de Administración '!$C$16:$C$64,0),1),'8- Políticas de Administración '!$B$16:$F$64,5,FALSE),"")</f>
        <v>3</v>
      </c>
      <c r="M40" s="546" t="str">
        <f>IFERROR(CONCATENATE(INDEX('8- Políticas de Administración '!$B$16:$F$53,MATCH(ROUND(AVERAGE(L40:L49),0),'8- Políticas de Administración '!$F$16:$F$53,0),1)," - ",ROUND(AVERAGE(L40:L49),0)),"")</f>
        <v>Moderado - 3</v>
      </c>
      <c r="N40" s="589" t="str">
        <f>IFERROR(CONCATENATE(VLOOKUP((LEFT(H40,LEN(H40)-4)&amp;LEFT(M40,LEN(M40)-4)),'9- Matriz de Calor '!$D$18:$E$42,2,0)," - ",RIGHT(H40,1)*RIGHT(M40,1)),"")</f>
        <v>Moderado - 3</v>
      </c>
      <c r="O40" s="596">
        <f>RIGHT(H40,1)*RIGHT(M40,1)</f>
        <v>3</v>
      </c>
    </row>
    <row r="41" spans="1:15" ht="45" customHeight="1">
      <c r="A41" s="614"/>
      <c r="B41" s="600"/>
      <c r="C41" s="547"/>
      <c r="D41" s="197" t="s">
        <v>353</v>
      </c>
      <c r="E41" s="552"/>
      <c r="F41" s="552"/>
      <c r="G41" s="617"/>
      <c r="H41" s="603"/>
      <c r="I41" s="156" t="s">
        <v>358</v>
      </c>
      <c r="J41" s="92" t="s">
        <v>359</v>
      </c>
      <c r="K41" s="156" t="str">
        <f>IFERROR(CONCATENATE(INDEX('8- Políticas de Administración '!$B$16:$F$53,MATCH('5- Identificación de Riesgos'!J41,'8- Políticas de Administración '!$C$16:$C$54,0),1)," - ",L41),"")</f>
        <v>Moderado - 3</v>
      </c>
      <c r="L41" s="190">
        <f>IFERROR(VLOOKUP(INDEX('8- Políticas de Administración '!$B$16:$F$63,MATCH('5- Identificación de Riesgos'!J41,'8- Políticas de Administración '!$C$16:$C$64,0),1),'8- Políticas de Administración '!$B$16:$F$64,5,FALSE),"")</f>
        <v>3</v>
      </c>
      <c r="M41" s="547"/>
      <c r="N41" s="557"/>
      <c r="O41" s="596"/>
    </row>
    <row r="42" spans="1:15" ht="45" customHeight="1">
      <c r="A42" s="614"/>
      <c r="B42" s="600"/>
      <c r="C42" s="547"/>
      <c r="D42" s="197" t="s">
        <v>355</v>
      </c>
      <c r="E42" s="552"/>
      <c r="F42" s="552"/>
      <c r="G42" s="617"/>
      <c r="H42" s="603"/>
      <c r="I42" s="156" t="s">
        <v>332</v>
      </c>
      <c r="J42" s="92" t="s">
        <v>336</v>
      </c>
      <c r="K42" s="156" t="str">
        <f>IFERROR(CONCATENATE(INDEX('8- Políticas de Administración '!$B$16:$F$53,MATCH('5- Identificación de Riesgos'!J42,'8- Políticas de Administración '!$C$16:$C$54,0),1)," - ",L42),"")</f>
        <v>Menor - 2</v>
      </c>
      <c r="L42" s="190">
        <f>IFERROR(VLOOKUP(INDEX('8- Políticas de Administración '!$B$16:$F$63,MATCH('5- Identificación de Riesgos'!J42,'8- Políticas de Administración '!$C$16:$C$64,0),1),'8- Políticas de Administración '!$B$16:$F$64,5,FALSE),"")</f>
        <v>2</v>
      </c>
      <c r="M42" s="547"/>
      <c r="N42" s="557"/>
      <c r="O42" s="596"/>
    </row>
    <row r="43" spans="1:15">
      <c r="A43" s="614"/>
      <c r="B43" s="600"/>
      <c r="C43" s="547"/>
      <c r="D43" s="197"/>
      <c r="E43" s="552"/>
      <c r="F43" s="552"/>
      <c r="G43" s="617"/>
      <c r="H43" s="603"/>
      <c r="I43" s="156"/>
      <c r="J43" s="92"/>
      <c r="K43" s="156" t="str">
        <f>IFERROR(CONCATENATE(INDEX('8- Políticas de Administración '!$B$16:$F$53,MATCH('5- Identificación de Riesgos'!J43,'8- Políticas de Administración '!$C$16:$C$54,0),1)," - ",L43),"")</f>
        <v/>
      </c>
      <c r="L43" s="190" t="str">
        <f>IFERROR(VLOOKUP(INDEX('8- Políticas de Administración '!$B$16:$F$63,MATCH('5- Identificación de Riesgos'!J43,'8- Políticas de Administración '!$C$16:$C$64,0),1),'8- Políticas de Administración '!$B$16:$F$64,5,FALSE),"")</f>
        <v/>
      </c>
      <c r="M43" s="547"/>
      <c r="N43" s="557"/>
      <c r="O43" s="596"/>
    </row>
    <row r="44" spans="1:15">
      <c r="A44" s="614"/>
      <c r="B44" s="600"/>
      <c r="C44" s="547"/>
      <c r="D44" s="158" t="s">
        <v>360</v>
      </c>
      <c r="E44" s="552"/>
      <c r="F44" s="552"/>
      <c r="G44" s="617"/>
      <c r="H44" s="603"/>
      <c r="I44" s="156"/>
      <c r="J44" s="92"/>
      <c r="K44" s="156" t="str">
        <f>IFERROR(CONCATENATE(INDEX('8- Políticas de Administración '!$B$16:$F$53,MATCH('5- Identificación de Riesgos'!J44,'8- Políticas de Administración '!$C$16:$C$54,0),1)," - ",L44),"")</f>
        <v/>
      </c>
      <c r="L44" s="190" t="str">
        <f>IFERROR(VLOOKUP(INDEX('8- Políticas de Administración '!$B$16:$F$63,MATCH('5- Identificación de Riesgos'!J44,'8- Políticas de Administración '!$C$16:$C$64,0),1),'8- Políticas de Administración '!$B$16:$F$64,5,FALSE),"")</f>
        <v/>
      </c>
      <c r="M44" s="547"/>
      <c r="N44" s="557"/>
      <c r="O44" s="596"/>
    </row>
    <row r="45" spans="1:15">
      <c r="A45" s="614"/>
      <c r="B45" s="600"/>
      <c r="C45" s="547"/>
      <c r="D45" s="158"/>
      <c r="E45" s="552"/>
      <c r="F45" s="552"/>
      <c r="G45" s="617"/>
      <c r="H45" s="603"/>
      <c r="I45" s="156"/>
      <c r="J45" s="92"/>
      <c r="K45" s="156" t="str">
        <f>IFERROR(CONCATENATE(INDEX('8- Políticas de Administración '!$B$16:$F$53,MATCH('5- Identificación de Riesgos'!J45,'8- Políticas de Administración '!$C$16:$C$54,0),1)," - ",L45),"")</f>
        <v/>
      </c>
      <c r="L45" s="190" t="str">
        <f>IFERROR(VLOOKUP(INDEX('8- Políticas de Administración '!$B$16:$F$63,MATCH('5- Identificación de Riesgos'!J45,'8- Políticas de Administración '!$C$16:$C$64,0),1),'8- Políticas de Administración '!$B$16:$F$64,5,FALSE),"")</f>
        <v/>
      </c>
      <c r="M45" s="547"/>
      <c r="N45" s="557"/>
      <c r="O45" s="596"/>
    </row>
    <row r="46" spans="1:15">
      <c r="A46" s="614"/>
      <c r="B46" s="600"/>
      <c r="C46" s="547"/>
      <c r="D46" s="158"/>
      <c r="E46" s="552"/>
      <c r="F46" s="552"/>
      <c r="G46" s="617"/>
      <c r="H46" s="603"/>
      <c r="I46" s="156"/>
      <c r="J46" s="92"/>
      <c r="K46" s="156" t="str">
        <f>IFERROR(CONCATENATE(INDEX('8- Políticas de Administración '!$B$16:$F$53,MATCH('5- Identificación de Riesgos'!J46,'8- Políticas de Administración '!$C$16:$C$54,0),1)," - ",L46),"")</f>
        <v/>
      </c>
      <c r="L46" s="190" t="str">
        <f>IFERROR(VLOOKUP(INDEX('8- Políticas de Administración '!$B$16:$F$63,MATCH('5- Identificación de Riesgos'!J46,'8- Políticas de Administración '!$C$16:$C$64,0),1),'8- Políticas de Administración '!$B$16:$F$64,5,FALSE),"")</f>
        <v/>
      </c>
      <c r="M46" s="547"/>
      <c r="N46" s="557"/>
      <c r="O46" s="596"/>
    </row>
    <row r="47" spans="1:15">
      <c r="A47" s="614"/>
      <c r="B47" s="600"/>
      <c r="C47" s="547"/>
      <c r="D47" s="158"/>
      <c r="E47" s="552"/>
      <c r="F47" s="552"/>
      <c r="G47" s="617"/>
      <c r="H47" s="603"/>
      <c r="I47" s="156"/>
      <c r="J47" s="92"/>
      <c r="K47" s="156" t="str">
        <f>IFERROR(CONCATENATE(INDEX('8- Políticas de Administración '!$B$16:$F$53,MATCH('5- Identificación de Riesgos'!J47,'8- Políticas de Administración '!$C$16:$C$54,0),1)," - ",L47),"")</f>
        <v/>
      </c>
      <c r="L47" s="190" t="str">
        <f>IFERROR(VLOOKUP(INDEX('8- Políticas de Administración '!$B$16:$F$63,MATCH('5- Identificación de Riesgos'!J47,'8- Políticas de Administración '!$C$16:$C$64,0),1),'8- Políticas de Administración '!$B$16:$F$64,5,FALSE),"")</f>
        <v/>
      </c>
      <c r="M47" s="547"/>
      <c r="N47" s="557"/>
      <c r="O47" s="596"/>
    </row>
    <row r="48" spans="1:15">
      <c r="A48" s="614"/>
      <c r="B48" s="600"/>
      <c r="C48" s="547"/>
      <c r="D48" s="158"/>
      <c r="E48" s="552"/>
      <c r="F48" s="552"/>
      <c r="G48" s="617"/>
      <c r="H48" s="603"/>
      <c r="I48" s="156"/>
      <c r="J48" s="92"/>
      <c r="K48" s="156" t="str">
        <f>IFERROR(CONCATENATE(INDEX('8- Políticas de Administración '!$B$16:$F$53,MATCH('5- Identificación de Riesgos'!J48,'8- Políticas de Administración '!$C$16:$C$54,0),1)," - ",L48),"")</f>
        <v/>
      </c>
      <c r="L48" s="190" t="str">
        <f>IFERROR(VLOOKUP(INDEX('8- Políticas de Administración '!$B$16:$F$63,MATCH('5- Identificación de Riesgos'!J48,'8- Políticas de Administración '!$C$16:$C$64,0),1),'8- Políticas de Administración '!$B$16:$F$64,5,FALSE),"")</f>
        <v/>
      </c>
      <c r="M48" s="547"/>
      <c r="N48" s="557"/>
      <c r="O48" s="596"/>
    </row>
    <row r="49" spans="1:15" ht="15.75" customHeight="1">
      <c r="A49" s="615"/>
      <c r="B49" s="601"/>
      <c r="C49" s="548"/>
      <c r="D49" s="196"/>
      <c r="E49" s="553"/>
      <c r="F49" s="553"/>
      <c r="G49" s="618"/>
      <c r="H49" s="604"/>
      <c r="I49" s="157"/>
      <c r="J49" s="168"/>
      <c r="K49" s="157" t="str">
        <f>IFERROR(CONCATENATE(INDEX('8- Políticas de Administración '!$B$16:$F$53,MATCH('5- Identificación de Riesgos'!J49,'8- Políticas de Administración '!$C$16:$C$54,0),1)," - ",L49),"")</f>
        <v/>
      </c>
      <c r="L49" s="191" t="str">
        <f>IFERROR(VLOOKUP(INDEX('8- Políticas de Administración '!$B$16:$F$63,MATCH('5- Identificación de Riesgos'!J49,'8- Políticas de Administración '!$C$16:$C$64,0),1),'8- Políticas de Administración '!$B$16:$F$64,5,FALSE),"")</f>
        <v/>
      </c>
      <c r="M49" s="548"/>
      <c r="N49" s="590"/>
      <c r="O49" s="596"/>
    </row>
    <row r="50" spans="1:15" ht="75" customHeight="1">
      <c r="A50" s="625">
        <v>5</v>
      </c>
      <c r="B50" s="605" t="s">
        <v>361</v>
      </c>
      <c r="C50" s="546" t="s">
        <v>362</v>
      </c>
      <c r="D50" s="203" t="s">
        <v>363</v>
      </c>
      <c r="E50" s="546">
        <v>80000</v>
      </c>
      <c r="F50" s="546">
        <v>0</v>
      </c>
      <c r="G50" s="606">
        <f>F50/E50</f>
        <v>0</v>
      </c>
      <c r="H50" s="610"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55" t="s">
        <v>335</v>
      </c>
      <c r="J50" s="167" t="s">
        <v>364</v>
      </c>
      <c r="K50" s="155" t="str">
        <f>IFERROR(CONCATENATE(INDEX('8- Políticas de Administración '!$B$16:$F$53,MATCH('5- Identificación de Riesgos'!J50,'8- Políticas de Administración '!$C$16:$C$54,0),1)," - ",L50),"")</f>
        <v>Mayor - 4</v>
      </c>
      <c r="L50" s="189">
        <f>IFERROR(VLOOKUP(INDEX('8- Políticas de Administración '!$B$16:$F$63,MATCH('5- Identificación de Riesgos'!J50,'8- Políticas de Administración '!$C$16:$C$64,0),1),'8- Políticas de Administración '!$B$16:$F$64,5,FALSE),"")</f>
        <v>4</v>
      </c>
      <c r="M50" s="546" t="str">
        <f>IFERROR(CONCATENATE(INDEX('8- Políticas de Administración '!$B$16:$F$53,MATCH(ROUND(AVERAGE(L50:L58),0),'8- Políticas de Administración '!$F$16:$F$53,0),1)," - ",ROUND(AVERAGE(L50:L58),0)),"")</f>
        <v>Mayor - 4</v>
      </c>
      <c r="N50" s="589" t="str">
        <f>IFERROR(CONCATENATE(VLOOKUP((LEFT(H50,LEN(H50)-4)&amp;LEFT(M50,LEN(M50)-4)),'9- Matriz de Calor '!$D$18:$E$42,2,0)," - ",RIGHT(H50,1)*RIGHT(M50,1)),"")</f>
        <v>Alto  - 4</v>
      </c>
      <c r="O50" s="594">
        <f>RIGHT(H50,1)*RIGHT(M50,1)</f>
        <v>4</v>
      </c>
    </row>
    <row r="51" spans="1:15" ht="75" customHeight="1">
      <c r="A51" s="614"/>
      <c r="B51" s="605"/>
      <c r="C51" s="547"/>
      <c r="D51" s="88" t="s">
        <v>365</v>
      </c>
      <c r="E51" s="547"/>
      <c r="F51" s="547"/>
      <c r="G51" s="577"/>
      <c r="H51" s="611"/>
      <c r="I51" s="156" t="s">
        <v>335</v>
      </c>
      <c r="J51" s="92" t="s">
        <v>364</v>
      </c>
      <c r="K51" s="156" t="str">
        <f>IFERROR(CONCATENATE(INDEX('8- Políticas de Administración '!$B$16:$F$53,MATCH('5- Identificación de Riesgos'!J51,'8- Políticas de Administración '!$C$16:$C$54,0),1)," - ",L51),"")</f>
        <v>Mayor - 4</v>
      </c>
      <c r="L51" s="190">
        <f>IFERROR(VLOOKUP(INDEX('8- Políticas de Administración '!$B$16:$F$63,MATCH('5- Identificación de Riesgos'!J51,'8- Políticas de Administración '!$C$16:$C$64,0),1),'8- Políticas de Administración '!$B$16:$F$64,5,FALSE),"")</f>
        <v>4</v>
      </c>
      <c r="M51" s="547"/>
      <c r="N51" s="557"/>
      <c r="O51" s="595"/>
    </row>
    <row r="52" spans="1:15" ht="45" customHeight="1">
      <c r="A52" s="614"/>
      <c r="B52" s="605"/>
      <c r="C52" s="547"/>
      <c r="D52" s="88" t="s">
        <v>366</v>
      </c>
      <c r="E52" s="547"/>
      <c r="F52" s="547"/>
      <c r="G52" s="577"/>
      <c r="H52" s="611"/>
      <c r="I52" s="156"/>
      <c r="J52" s="92"/>
      <c r="K52" s="156" t="str">
        <f>IFERROR(CONCATENATE(INDEX('8- Políticas de Administración '!$B$16:$F$53,MATCH('5- Identificación de Riesgos'!J52,'8- Políticas de Administración '!$C$16:$C$54,0),1)," - ",L52),"")</f>
        <v/>
      </c>
      <c r="L52" s="190" t="str">
        <f>IFERROR(VLOOKUP(INDEX('8- Políticas de Administración '!$B$16:$F$63,MATCH('5- Identificación de Riesgos'!J52,'8- Políticas de Administración '!$C$16:$C$64,0),1),'8- Políticas de Administración '!$B$16:$F$64,5,FALSE),"")</f>
        <v/>
      </c>
      <c r="M52" s="547"/>
      <c r="N52" s="557"/>
      <c r="O52" s="595"/>
    </row>
    <row r="53" spans="1:15" ht="75" customHeight="1">
      <c r="A53" s="614"/>
      <c r="B53" s="605"/>
      <c r="C53" s="547"/>
      <c r="D53" s="88" t="s">
        <v>367</v>
      </c>
      <c r="E53" s="547"/>
      <c r="F53" s="547"/>
      <c r="G53" s="577"/>
      <c r="H53" s="611"/>
      <c r="I53" s="156"/>
      <c r="J53" s="92"/>
      <c r="K53" s="156" t="str">
        <f>IFERROR(CONCATENATE(INDEX('8- Políticas de Administración '!$B$16:$F$53,MATCH('5- Identificación de Riesgos'!J53,'8- Políticas de Administración '!$C$16:$C$54,0),1)," - ",L53),"")</f>
        <v/>
      </c>
      <c r="L53" s="190" t="str">
        <f>IFERROR(VLOOKUP(INDEX('8- Políticas de Administración '!$B$16:$F$63,MATCH('5- Identificación de Riesgos'!J53,'8- Políticas de Administración '!$C$16:$C$64,0),1),'8- Políticas de Administración '!$B$16:$F$64,5,FALSE),"")</f>
        <v/>
      </c>
      <c r="M53" s="547"/>
      <c r="N53" s="557"/>
      <c r="O53" s="595"/>
    </row>
    <row r="54" spans="1:15">
      <c r="A54" s="614"/>
      <c r="B54" s="605"/>
      <c r="C54" s="547"/>
      <c r="D54" s="88"/>
      <c r="E54" s="547"/>
      <c r="F54" s="547"/>
      <c r="G54" s="577"/>
      <c r="H54" s="611"/>
      <c r="I54" s="156"/>
      <c r="J54" s="92"/>
      <c r="K54" s="156" t="str">
        <f>IFERROR(CONCATENATE(INDEX('8- Políticas de Administración '!$B$16:$F$53,MATCH('5- Identificación de Riesgos'!J54,'8- Políticas de Administración '!$C$16:$C$54,0),1)," - ",L54),"")</f>
        <v/>
      </c>
      <c r="L54" s="190" t="str">
        <f>IFERROR(VLOOKUP(INDEX('8- Políticas de Administración '!$B$16:$F$63,MATCH('5- Identificación de Riesgos'!J54,'8- Políticas de Administración '!$C$16:$C$64,0),1),'8- Políticas de Administración '!$B$16:$F$64,5,FALSE),"")</f>
        <v/>
      </c>
      <c r="M54" s="547"/>
      <c r="N54" s="557"/>
      <c r="O54" s="595"/>
    </row>
    <row r="55" spans="1:15">
      <c r="A55" s="614"/>
      <c r="B55" s="605"/>
      <c r="C55" s="547"/>
      <c r="D55" s="88"/>
      <c r="E55" s="547"/>
      <c r="F55" s="547"/>
      <c r="G55" s="577"/>
      <c r="H55" s="611"/>
      <c r="I55" s="156"/>
      <c r="J55" s="92"/>
      <c r="K55" s="156" t="str">
        <f>IFERROR(CONCATENATE(INDEX('8- Políticas de Administración '!$B$16:$F$53,MATCH('5- Identificación de Riesgos'!J55,'8- Políticas de Administración '!$C$16:$C$54,0),1)," - ",L55),"")</f>
        <v/>
      </c>
      <c r="L55" s="190" t="str">
        <f>IFERROR(VLOOKUP(INDEX('8- Políticas de Administración '!$B$16:$F$63,MATCH('5- Identificación de Riesgos'!J55,'8- Políticas de Administración '!$C$16:$C$64,0),1),'8- Políticas de Administración '!$B$16:$F$64,5,FALSE),"")</f>
        <v/>
      </c>
      <c r="M55" s="547"/>
      <c r="N55" s="557"/>
      <c r="O55" s="595"/>
    </row>
    <row r="56" spans="1:15">
      <c r="A56" s="614"/>
      <c r="B56" s="605"/>
      <c r="C56" s="547"/>
      <c r="D56" s="204"/>
      <c r="E56" s="547"/>
      <c r="F56" s="547"/>
      <c r="G56" s="577"/>
      <c r="H56" s="611"/>
      <c r="I56" s="156"/>
      <c r="J56" s="92"/>
      <c r="K56" s="156" t="str">
        <f>IFERROR(CONCATENATE(INDEX('8- Políticas de Administración '!$B$16:$F$53,MATCH('5- Identificación de Riesgos'!J56,'8- Políticas de Administración '!$C$16:$C$54,0),1)," - ",L56),"")</f>
        <v/>
      </c>
      <c r="L56" s="190" t="str">
        <f>IFERROR(VLOOKUP(INDEX('8- Políticas de Administración '!$B$16:$F$63,MATCH('5- Identificación de Riesgos'!J56,'8- Políticas de Administración '!$C$16:$C$64,0),1),'8- Políticas de Administración '!$B$16:$F$64,5,FALSE),"")</f>
        <v/>
      </c>
      <c r="M56" s="547"/>
      <c r="N56" s="557"/>
      <c r="O56" s="595"/>
    </row>
    <row r="57" spans="1:15">
      <c r="A57" s="614"/>
      <c r="B57" s="605"/>
      <c r="C57" s="547"/>
      <c r="D57" s="204"/>
      <c r="E57" s="547"/>
      <c r="F57" s="547"/>
      <c r="G57" s="577"/>
      <c r="H57" s="611"/>
      <c r="I57" s="156"/>
      <c r="J57" s="92"/>
      <c r="K57" s="156" t="str">
        <f>IFERROR(CONCATENATE(INDEX('8- Políticas de Administración '!$B$16:$F$53,MATCH('5- Identificación de Riesgos'!J57,'8- Políticas de Administración '!$C$16:$C$54,0),1)," - ",L57),"")</f>
        <v/>
      </c>
      <c r="L57" s="190" t="str">
        <f>IFERROR(VLOOKUP(INDEX('8- Políticas de Administración '!$B$16:$F$63,MATCH('5- Identificación de Riesgos'!J57,'8- Políticas de Administración '!$C$16:$C$64,0),1),'8- Políticas de Administración '!$B$16:$F$64,5,FALSE),"")</f>
        <v/>
      </c>
      <c r="M57" s="547"/>
      <c r="N57" s="557"/>
      <c r="O57" s="595"/>
    </row>
    <row r="58" spans="1:15">
      <c r="A58" s="626"/>
      <c r="B58" s="605"/>
      <c r="C58" s="547"/>
      <c r="D58" s="397"/>
      <c r="E58" s="547"/>
      <c r="F58" s="547"/>
      <c r="G58" s="577"/>
      <c r="H58" s="611"/>
      <c r="I58" s="206"/>
      <c r="J58" s="305"/>
      <c r="K58" s="206" t="str">
        <f>IFERROR(CONCATENATE(INDEX('8- Políticas de Administración '!$B$16:$F$53,MATCH('5- Identificación de Riesgos'!J58,'8- Políticas de Administración '!$C$16:$C$54,0),1)," - ",L58),"")</f>
        <v/>
      </c>
      <c r="L58" s="306" t="str">
        <f>IFERROR(VLOOKUP(INDEX('8- Políticas de Administración '!$B$16:$F$63,MATCH('5- Identificación de Riesgos'!J58,'8- Políticas de Administración '!$C$16:$C$64,0),1),'8- Políticas de Administración '!$B$16:$F$64,5,FALSE),"")</f>
        <v/>
      </c>
      <c r="M58" s="657"/>
      <c r="N58" s="558"/>
      <c r="O58" s="595"/>
    </row>
    <row r="59" spans="1:15" ht="87" customHeight="1">
      <c r="A59" s="562">
        <v>6</v>
      </c>
      <c r="B59" s="562" t="s">
        <v>368</v>
      </c>
      <c r="C59" s="581" t="s">
        <v>369</v>
      </c>
      <c r="D59" s="398" t="s">
        <v>370</v>
      </c>
      <c r="E59" s="564">
        <v>8000</v>
      </c>
      <c r="F59" s="564">
        <v>0</v>
      </c>
      <c r="G59" s="566">
        <v>0.01</v>
      </c>
      <c r="H59" s="568" t="str">
        <f>CONCATENATE(IF(G59&lt;='8- Políticas de Administración '!$D$6,'8- Políticas de Administración '!$B$6,IF(G59&lt;='8- Políticas de Administración '!$D$7,'8- Políticas de Administración '!$B$7,IF(G59&lt;='8- Políticas de Administración '!$D$8,'8- Políticas de Administración '!$B$8,IF(G59&lt;='8- Políticas de Administración '!$D$9,'8- Políticas de Administración '!$B$9,IF(G59&lt;='8- Políticas de Administración '!$D$10,'8- Políticas de Administración '!$B$10,"Probabilidad no valida")))))," - ",VLOOKUP(IF(G59&lt;='8- Políticas de Administración '!$D$6,'8- Políticas de Administración '!$B$6,IF(G59&lt;='8- Políticas de Administración '!$D$7,'8- Políticas de Administración '!$B$7,IF(G59&lt;='8- Políticas de Administración '!$D$8,'8- Políticas de Administración '!$B$8,IF(G59&lt;='8- Políticas de Administración '!$D$9,'8- Políticas de Administración '!$B$9,IF(G59&lt;='8- Políticas de Administración '!$D$10,'8- Políticas de Administración '!$B$10,"Probabilidad no valida"))))),'8- Políticas de Administración '!$B$6:$F$10,5,FALSE))</f>
        <v>Muy Baja - 1</v>
      </c>
      <c r="I59" s="402" t="s">
        <v>329</v>
      </c>
      <c r="J59" s="403" t="s">
        <v>371</v>
      </c>
      <c r="K59" s="384" t="str">
        <f>IFERROR(CONCATENATE(INDEX('8- Políticas de Administración '!$B$16:$F$53,MATCH('5- Identificación de Riesgos'!J59,'8- Políticas de Administración '!$C$16:$C$54,0),1)," - ",L59),"")</f>
        <v>Leve - 1</v>
      </c>
      <c r="L59" s="404">
        <f>IFERROR(VLOOKUP(INDEX('8- Políticas de Administración '!$B$16:$F$63,MATCH('5- Identificación de Riesgos'!J59,'8- Políticas de Administración '!$C$16:$C$64,0),1),'8- Políticas de Administración '!$B$16:$F$64,5,FALSE),"")</f>
        <v>1</v>
      </c>
      <c r="M59" s="569" t="str">
        <f>IFERROR(CONCATENATE(INDEX('8- Políticas de Administración '!$B$16:$F$53,MATCH(ROUND(AVERAGE(L59:L60),0),'8- Políticas de Administración '!$F$16:$F$53,0),1)," - ",ROUND(AVERAGE(L59:L60),0)),"")</f>
        <v>Leve - 1</v>
      </c>
      <c r="N59" s="569" t="str">
        <f>IFERROR(CONCATENATE(VLOOKUP((LEFT(H59,LEN(H59)-4)&amp;LEFT(M59,LEN(M59)-4)),'9- Matriz de Calor '!$D$18:$E$42,2,0)," - ",RIGHT(H59,1)*RIGHT(M59,1)),"")</f>
        <v>Bajo - 1</v>
      </c>
      <c r="O59" s="392"/>
    </row>
    <row r="60" spans="1:15" ht="60">
      <c r="A60" s="563"/>
      <c r="B60" s="563"/>
      <c r="C60" s="582"/>
      <c r="D60" s="399" t="s">
        <v>372</v>
      </c>
      <c r="E60" s="565"/>
      <c r="F60" s="565"/>
      <c r="G60" s="567"/>
      <c r="H60" s="568"/>
      <c r="I60" s="400" t="s">
        <v>329</v>
      </c>
      <c r="J60" s="396" t="s">
        <v>371</v>
      </c>
      <c r="K60" s="384" t="str">
        <f>IFERROR(CONCATENATE(INDEX('8- Políticas de Administración '!$B$16:$F$53,MATCH('5- Identificación de Riesgos'!J60,'8- Políticas de Administración '!$C$16:$C$54,0),1)," - ",L60),"")</f>
        <v>Leve - 1</v>
      </c>
      <c r="L60" s="404">
        <f>IFERROR(VLOOKUP(INDEX('8- Políticas de Administración '!$B$16:$F$63,MATCH('5- Identificación de Riesgos'!J60,'8- Políticas de Administración '!$C$16:$C$64,0),1),'8- Políticas de Administración '!$B$16:$F$64,5,FALSE),"")</f>
        <v>1</v>
      </c>
      <c r="M60" s="570"/>
      <c r="N60" s="570"/>
      <c r="O60" s="392"/>
    </row>
    <row r="61" spans="1:15" ht="60" customHeight="1">
      <c r="A61" s="209"/>
      <c r="B61" s="559" t="s">
        <v>373</v>
      </c>
      <c r="C61" s="554" t="s">
        <v>374</v>
      </c>
      <c r="D61" s="154" t="s">
        <v>375</v>
      </c>
      <c r="E61" s="547">
        <v>20000</v>
      </c>
      <c r="F61" s="547">
        <v>0</v>
      </c>
      <c r="G61" s="577">
        <f t="shared" ref="G61" si="3">F61/E61</f>
        <v>0</v>
      </c>
      <c r="H61" s="611" t="str">
        <f>CONCATENATE(IF(G61&lt;='8- Políticas de Administración '!$D$6,'8- Políticas de Administración '!$B$6,IF(G61&lt;='8- Políticas de Administración '!$D$7,'8- Políticas de Administración '!$B$7,IF(G61&lt;='8- Políticas de Administración '!$D$8,'8- Políticas de Administración '!$B$8,IF(G61&lt;='8- Políticas de Administración '!$D$9,'8- Políticas de Administración '!$B$9,IF(G61&lt;='8- Políticas de Administración '!$D$10,'8- Políticas de Administración '!$B$10,"Probabilidad no valida")))))," - ",VLOOKUP(IF(G61&lt;='8- Políticas de Administración '!$D$6,'8- Políticas de Administración '!$B$6,IF(G61&lt;='8- Políticas de Administración '!$D$7,'8- Políticas de Administración '!$B$7,IF(G61&lt;='8- Políticas de Administración '!$D$8,'8- Políticas de Administración '!$B$8,IF(G61&lt;='8- Políticas de Administración '!$D$9,'8- Políticas de Administración '!$B$9,IF(G61&lt;='8- Políticas de Administración '!$D$10,'8- Políticas de Administración '!$B$10,"Probabilidad no valida"))))),'8- Políticas de Administración '!$B$6:$F$10,5,FALSE))</f>
        <v>Muy Baja - 1</v>
      </c>
      <c r="I61" s="158" t="s">
        <v>329</v>
      </c>
      <c r="J61" s="323" t="s">
        <v>352</v>
      </c>
      <c r="K61" s="158" t="str">
        <f>IFERROR(CONCATENATE(INDEX('8- Políticas de Administración '!$B$16:$F$53,MATCH('5- Identificación de Riesgos'!J61,'8- Políticas de Administración '!$C$16:$C$54,0),1)," - ",L61),"")</f>
        <v>Mayor - 4</v>
      </c>
      <c r="L61" s="213">
        <f>IFERROR(VLOOKUP(INDEX('8- Políticas de Administración '!$B$16:$F$63,MATCH('5- Identificación de Riesgos'!J61,'8- Políticas de Administración '!$C$16:$C$64,0),1),'8- Políticas de Administración '!$B$16:$F$64,5,FALSE),"")</f>
        <v>4</v>
      </c>
      <c r="M61" s="554" t="str">
        <f>IFERROR(CONCATENATE(INDEX('8- Políticas de Administración '!$B$16:$F$53,MATCH(ROUND(AVERAGE(L61:L70),0),'8- Políticas de Administración '!$F$16:$F$53,0),1)," - ",ROUND(AVERAGE(L61:L70),0)),"")</f>
        <v>Moderado - 3</v>
      </c>
      <c r="N61" s="556" t="str">
        <f>IFERROR(CONCATENATE(VLOOKUP((LEFT(H61,LEN(H61)-4)&amp;LEFT(M61,LEN(M61)-4)),'9- Matriz de Calor '!$D$18:$E$42,2,0)," - ",RIGHT(H61,1)*RIGHT(M61,1)),"")</f>
        <v>Moderado - 3</v>
      </c>
    </row>
    <row r="62" spans="1:15" ht="75">
      <c r="A62" s="209">
        <v>7</v>
      </c>
      <c r="B62" s="560"/>
      <c r="C62" s="552"/>
      <c r="D62" s="164" t="s">
        <v>376</v>
      </c>
      <c r="E62" s="547"/>
      <c r="F62" s="547"/>
      <c r="G62" s="577"/>
      <c r="H62" s="611"/>
      <c r="I62" s="156" t="s">
        <v>377</v>
      </c>
      <c r="J62" s="167" t="s">
        <v>378</v>
      </c>
      <c r="K62" s="158" t="str">
        <f>IFERROR(CONCATENATE(INDEX('8- Políticas de Administración '!$B$16:$F$53,MATCH('5- Identificación de Riesgos'!J62,'8- Políticas de Administración '!$C$16:$C$54,0),1)," - ",L62),"")</f>
        <v/>
      </c>
      <c r="L62" s="190">
        <f>IFERROR(VLOOKUP(INDEX('8- Políticas de Administración '!$B$16:$F$63,MATCH('5- Identificación de Riesgos'!J62,'8- Políticas de Administración '!$C$16:$C$64,0),1),'8- Políticas de Administración '!$B$16:$F$64,5,FALSE),"")</f>
        <v>3</v>
      </c>
      <c r="M62" s="552"/>
      <c r="N62" s="557"/>
    </row>
    <row r="63" spans="1:15" ht="45" customHeight="1">
      <c r="A63" s="209"/>
      <c r="B63" s="560"/>
      <c r="C63" s="552"/>
      <c r="D63" s="164" t="s">
        <v>379</v>
      </c>
      <c r="E63" s="547"/>
      <c r="F63" s="547"/>
      <c r="G63" s="577"/>
      <c r="H63" s="611"/>
      <c r="I63" s="156" t="s">
        <v>338</v>
      </c>
      <c r="J63" s="92" t="s">
        <v>339</v>
      </c>
      <c r="K63" s="156" t="str">
        <f>IFERROR(CONCATENATE(INDEX('8- Políticas de Administración '!$B$16:$F$53,MATCH('5- Identificación de Riesgos'!J63,'8- Políticas de Administración '!$C$16:$C$54,0),1)," - ",L63),"")</f>
        <v>Moderado - 3</v>
      </c>
      <c r="L63" s="190">
        <f>IFERROR(VLOOKUP(INDEX('8- Políticas de Administración '!$B$16:$F$63,MATCH('5- Identificación de Riesgos'!J63,'8- Políticas de Administración '!$C$16:$C$64,0),1),'8- Políticas de Administración '!$B$16:$F$64,5,FALSE),"")</f>
        <v>3</v>
      </c>
      <c r="M63" s="552"/>
      <c r="N63" s="557"/>
    </row>
    <row r="64" spans="1:15" ht="30" customHeight="1">
      <c r="A64" s="209"/>
      <c r="B64" s="560"/>
      <c r="C64" s="552"/>
      <c r="D64" s="165" t="s">
        <v>380</v>
      </c>
      <c r="E64" s="547"/>
      <c r="F64" s="547"/>
      <c r="G64" s="577"/>
      <c r="H64" s="611"/>
      <c r="I64" s="156"/>
      <c r="J64" s="92"/>
      <c r="K64" s="156" t="str">
        <f>IFERROR(CONCATENATE(INDEX('8- Políticas de Administración '!$B$16:$F$53,MATCH('5- Identificación de Riesgos'!J64,'8- Políticas de Administración '!$C$16:$C$54,0),1)," - ",L64),"")</f>
        <v/>
      </c>
      <c r="L64" s="190" t="str">
        <f>IFERROR(VLOOKUP(INDEX('8- Políticas de Administración '!$B$16:$F$63,MATCH('5- Identificación de Riesgos'!J64,'8- Políticas de Administración '!$C$16:$C$64,0),1),'8- Políticas de Administración '!$B$16:$F$64,5,FALSE),"")</f>
        <v/>
      </c>
      <c r="M64" s="552"/>
      <c r="N64" s="557"/>
    </row>
    <row r="65" spans="1:25">
      <c r="A65" s="209"/>
      <c r="B65" s="560"/>
      <c r="C65" s="552"/>
      <c r="E65" s="547"/>
      <c r="F65" s="547"/>
      <c r="G65" s="577"/>
      <c r="H65" s="611"/>
      <c r="I65" s="156"/>
      <c r="J65" s="92"/>
      <c r="K65" s="156" t="str">
        <f>IFERROR(CONCATENATE(INDEX('8- Políticas de Administración '!$B$16:$F$53,MATCH('5- Identificación de Riesgos'!J65,'8- Políticas de Administración '!$C$16:$C$54,0),1)," - ",L65),"")</f>
        <v/>
      </c>
      <c r="L65" s="190" t="str">
        <f>IFERROR(VLOOKUP(INDEX('8- Políticas de Administración '!$B$16:$F$63,MATCH('5- Identificación de Riesgos'!J65,'8- Políticas de Administración '!$C$16:$C$64,0),1),'8- Políticas de Administración '!$B$16:$F$64,5,FALSE),"")</f>
        <v/>
      </c>
      <c r="M65" s="552"/>
      <c r="N65" s="557"/>
    </row>
    <row r="66" spans="1:25">
      <c r="A66" s="209"/>
      <c r="B66" s="560"/>
      <c r="C66" s="552"/>
      <c r="D66" s="164"/>
      <c r="E66" s="547"/>
      <c r="F66" s="547"/>
      <c r="G66" s="577"/>
      <c r="H66" s="611"/>
      <c r="I66" s="156"/>
      <c r="J66" s="92"/>
      <c r="K66" s="156" t="str">
        <f>IFERROR(CONCATENATE(INDEX('8- Políticas de Administración '!$B$16:$F$53,MATCH('5- Identificación de Riesgos'!J66,'8- Políticas de Administración '!$C$16:$C$54,0),1)," - ",L66),"")</f>
        <v/>
      </c>
      <c r="L66" s="190" t="str">
        <f>IFERROR(VLOOKUP(INDEX('8- Políticas de Administración '!$B$16:$F$63,MATCH('5- Identificación de Riesgos'!J66,'8- Políticas de Administración '!$C$16:$C$64,0),1),'8- Políticas de Administración '!$B$16:$F$64,5,FALSE),"")</f>
        <v/>
      </c>
      <c r="M66" s="552"/>
      <c r="N66" s="557"/>
    </row>
    <row r="67" spans="1:25">
      <c r="A67" s="209"/>
      <c r="B67" s="560"/>
      <c r="C67" s="552"/>
      <c r="D67" s="164"/>
      <c r="E67" s="547"/>
      <c r="F67" s="547"/>
      <c r="G67" s="577"/>
      <c r="H67" s="611"/>
      <c r="I67" s="156"/>
      <c r="J67" s="92"/>
      <c r="K67" s="156" t="str">
        <f>IFERROR(CONCATENATE(INDEX('8- Políticas de Administración '!$B$16:$F$53,MATCH('5- Identificación de Riesgos'!J67,'8- Políticas de Administración '!$C$16:$C$54,0),1)," - ",L67),"")</f>
        <v/>
      </c>
      <c r="L67" s="190" t="str">
        <f>IFERROR(VLOOKUP(INDEX('8- Políticas de Administración '!$B$16:$F$63,MATCH('5- Identificación de Riesgos'!J67,'8- Políticas de Administración '!$C$16:$C$64,0),1),'8- Políticas de Administración '!$B$16:$F$64,5,FALSE),"")</f>
        <v/>
      </c>
      <c r="M67" s="552"/>
      <c r="N67" s="557"/>
    </row>
    <row r="68" spans="1:25">
      <c r="A68" s="209"/>
      <c r="B68" s="560"/>
      <c r="C68" s="552"/>
      <c r="D68" s="164"/>
      <c r="E68" s="547"/>
      <c r="F68" s="547"/>
      <c r="G68" s="577"/>
      <c r="H68" s="611"/>
      <c r="I68" s="156"/>
      <c r="J68" s="92"/>
      <c r="K68" s="156" t="str">
        <f>IFERROR(CONCATENATE(INDEX('8- Políticas de Administración '!$B$16:$F$53,MATCH('5- Identificación de Riesgos'!J68,'8- Políticas de Administración '!$C$16:$C$54,0),1)," - ",L68),"")</f>
        <v/>
      </c>
      <c r="L68" s="190" t="str">
        <f>IFERROR(VLOOKUP(INDEX('8- Políticas de Administración '!$B$16:$F$63,MATCH('5- Identificación de Riesgos'!J68,'8- Políticas de Administración '!$C$16:$C$64,0),1),'8- Políticas de Administración '!$B$16:$F$64,5,FALSE),"")</f>
        <v/>
      </c>
      <c r="M68" s="552"/>
      <c r="N68" s="557"/>
    </row>
    <row r="69" spans="1:25" ht="15.75" customHeight="1">
      <c r="A69" s="209"/>
      <c r="B69" s="560"/>
      <c r="C69" s="552"/>
      <c r="D69" s="164"/>
      <c r="E69" s="547"/>
      <c r="F69" s="547"/>
      <c r="G69" s="577"/>
      <c r="H69" s="611"/>
      <c r="I69" s="156"/>
      <c r="J69" s="92"/>
      <c r="K69" s="156" t="str">
        <f>IFERROR(CONCATENATE(INDEX('8- Políticas de Administración '!$B$16:$F$53,MATCH('5- Identificación de Riesgos'!J69,'8- Políticas de Administración '!$C$16:$C$54,0),1)," - ",L69),"")</f>
        <v/>
      </c>
      <c r="L69" s="190" t="str">
        <f>IFERROR(VLOOKUP(INDEX('8- Políticas de Administración '!$B$16:$F$63,MATCH('5- Identificación de Riesgos'!J69,'8- Políticas de Administración '!$C$16:$C$64,0),1),'8- Políticas de Administración '!$B$16:$F$64,5,FALSE),"")</f>
        <v/>
      </c>
      <c r="M69" s="552"/>
      <c r="N69" s="557"/>
      <c r="Q69" s="298"/>
      <c r="R69" s="298"/>
      <c r="S69" s="298"/>
      <c r="T69" s="298"/>
      <c r="U69" s="298"/>
      <c r="V69" s="298"/>
      <c r="W69" s="298"/>
      <c r="X69" s="298"/>
      <c r="Y69" s="298"/>
    </row>
    <row r="70" spans="1:25" ht="15.75" customHeight="1">
      <c r="A70" s="209"/>
      <c r="B70" s="561"/>
      <c r="C70" s="555"/>
      <c r="D70" s="207"/>
      <c r="E70" s="547"/>
      <c r="F70" s="547"/>
      <c r="G70" s="577"/>
      <c r="H70" s="612"/>
      <c r="I70" s="206"/>
      <c r="J70" s="305"/>
      <c r="K70" s="206" t="str">
        <f>IFERROR(CONCATENATE(INDEX('8- Políticas de Administración '!$B$16:$F$53,MATCH('5- Identificación de Riesgos'!J70,'8- Políticas de Administración '!$C$16:$C$54,0),1)," - ",L70),"")</f>
        <v/>
      </c>
      <c r="L70" s="306" t="str">
        <f>IFERROR(VLOOKUP(INDEX('8- Políticas de Administración '!$B$16:$F$63,MATCH('5- Identificación de Riesgos'!J70,'8- Políticas de Administración '!$C$16:$C$64,0),1),'8- Políticas de Administración '!$B$16:$F$64,5,FALSE),"")</f>
        <v/>
      </c>
      <c r="M70" s="555"/>
      <c r="N70" s="558"/>
      <c r="Q70" s="583" t="s">
        <v>381</v>
      </c>
      <c r="R70" s="584"/>
      <c r="S70" s="584"/>
      <c r="T70" s="584"/>
      <c r="U70" s="584"/>
      <c r="V70" s="584"/>
      <c r="W70" s="584"/>
      <c r="X70" s="584"/>
      <c r="Y70" s="585"/>
    </row>
    <row r="71" spans="1:25" ht="45" customHeight="1">
      <c r="A71" s="324"/>
      <c r="B71" s="578" t="s">
        <v>382</v>
      </c>
      <c r="C71" s="546" t="s">
        <v>383</v>
      </c>
      <c r="D71" s="379" t="s">
        <v>384</v>
      </c>
      <c r="E71" s="597">
        <v>20000</v>
      </c>
      <c r="F71" s="607">
        <v>0</v>
      </c>
      <c r="G71" s="606">
        <f t="shared" ref="G71" si="4">F71/E71</f>
        <v>0</v>
      </c>
      <c r="H71" s="610" t="str">
        <f>CONCATENATE(IF(G71&lt;='8- Políticas de Administración '!$D$6,'8- Políticas de Administración '!$B$6,IF(G71&lt;='8- Políticas de Administración '!$D$7,'8- Políticas de Administración '!$B$7,IF(G71&lt;='8- Políticas de Administración '!$D$8,'8- Políticas de Administración '!$B$8,IF(G71&lt;='8- Políticas de Administración '!$D$9,'8- Políticas de Administración '!$B$9,IF(G71&lt;='8- Políticas de Administración '!$D$10,'8- Políticas de Administración '!$B$10,"Probabilidad no valida")))))," - ",VLOOKUP(IF(G71&lt;='8- Políticas de Administración '!$D$6,'8- Políticas de Administración '!$B$6,IF(G71&lt;='8- Políticas de Administración '!$D$7,'8- Políticas de Administración '!$B$7,IF(G71&lt;='8- Políticas de Administración '!$D$8,'8- Políticas de Administración '!$B$8,IF(G71&lt;='8- Políticas de Administración '!$D$9,'8- Políticas de Administración '!$B$9,IF(G71&lt;='8- Políticas de Administración '!$D$10,'8- Políticas de Administración '!$B$10,"Probabilidad no valida"))))),'8- Políticas de Administración '!$B$6:$F$10,5,FALSE))</f>
        <v>Muy Baja - 1</v>
      </c>
      <c r="I71" s="155" t="s">
        <v>329</v>
      </c>
      <c r="J71" s="167" t="s">
        <v>352</v>
      </c>
      <c r="K71" s="155" t="str">
        <f>IFERROR(CONCATENATE(INDEX('8- Políticas de Administración '!$B$16:$F$53,MATCH('5- Identificación de Riesgos'!J71,'8- Políticas de Administración '!$C$16:$C$54,0),1)," - ",L71),"")</f>
        <v>Mayor - 4</v>
      </c>
      <c r="L71" s="189">
        <f>IFERROR(VLOOKUP(INDEX('8- Políticas de Administración '!$B$16:$F$63,MATCH('5- Identificación de Riesgos'!J71,'8- Políticas de Administración '!$C$16:$C$64,0),1),'8- Políticas de Administración '!$B$16:$F$64,5,FALSE),"")</f>
        <v>4</v>
      </c>
      <c r="M71" s="551" t="str">
        <f>IFERROR(CONCATENATE(INDEX('8- Políticas de Administración '!$B$16:$F$53,MATCH(ROUND(AVERAGE(L71:L80),0),'8- Políticas de Administración '!$F$16:$F$53,0),1)," - ",ROUND(AVERAGE(L71:L80),0)),"")</f>
        <v>Mayor - 4</v>
      </c>
      <c r="N71" s="597" t="str">
        <f>IFERROR(CONCATENATE(VLOOKUP((LEFT(H71,LEN(H71)-4)&amp;LEFT(M71,LEN(M71)-4)),'9- Matriz de Calor '!$D$18:$E$42,2,0)," - ",RIGHT(H71,1)*RIGHT(M71,1)),"")</f>
        <v>Alto  - 4</v>
      </c>
      <c r="Q71" s="586"/>
      <c r="R71" s="587"/>
      <c r="S71" s="587"/>
      <c r="T71" s="587"/>
      <c r="U71" s="587"/>
      <c r="V71" s="587"/>
      <c r="W71" s="587"/>
      <c r="X71" s="587"/>
      <c r="Y71" s="588"/>
    </row>
    <row r="72" spans="1:25" ht="45">
      <c r="A72" s="325">
        <v>7</v>
      </c>
      <c r="B72" s="579"/>
      <c r="C72" s="547"/>
      <c r="D72" s="197" t="s">
        <v>385</v>
      </c>
      <c r="E72" s="575"/>
      <c r="F72" s="576"/>
      <c r="G72" s="577"/>
      <c r="H72" s="611"/>
      <c r="I72" s="156"/>
      <c r="J72" s="92"/>
      <c r="K72" s="156" t="str">
        <f>IFERROR(CONCATENATE(INDEX('8- Políticas de Administración '!$B$16:$F$53,MATCH('5- Identificación de Riesgos'!J72,'8- Políticas de Administración '!$C$16:$C$54,0),1)," - ",L72),"")</f>
        <v/>
      </c>
      <c r="L72" s="190" t="str">
        <f>IFERROR(VLOOKUP(INDEX('8- Políticas de Administración '!$B$16:$F$63,MATCH('5- Identificación de Riesgos'!J72,'8- Políticas de Administración '!$C$16:$C$64,0),1),'8- Políticas de Administración '!$B$16:$F$64,5,FALSE),"")</f>
        <v/>
      </c>
      <c r="M72" s="552"/>
      <c r="N72" s="575"/>
      <c r="Q72" s="586"/>
      <c r="R72" s="587"/>
      <c r="S72" s="587"/>
      <c r="T72" s="587"/>
      <c r="U72" s="587"/>
      <c r="V72" s="587"/>
      <c r="W72" s="587"/>
      <c r="X72" s="587"/>
      <c r="Y72" s="588"/>
    </row>
    <row r="73" spans="1:25" ht="45">
      <c r="A73" s="325"/>
      <c r="B73" s="579"/>
      <c r="C73" s="547"/>
      <c r="D73" s="205" t="s">
        <v>386</v>
      </c>
      <c r="E73" s="575"/>
      <c r="F73" s="576"/>
      <c r="G73" s="577"/>
      <c r="H73" s="611"/>
      <c r="I73" s="156"/>
      <c r="J73" s="92"/>
      <c r="K73" s="156" t="str">
        <f>IFERROR(CONCATENATE(INDEX('8- Políticas de Administración '!$B$16:$F$53,MATCH('5- Identificación de Riesgos'!J73,'8- Políticas de Administración '!$C$16:$C$54,0),1)," - ",L73),"")</f>
        <v/>
      </c>
      <c r="L73" s="190" t="str">
        <f>IFERROR(VLOOKUP(INDEX('8- Políticas de Administración '!$B$16:$F$63,MATCH('5- Identificación de Riesgos'!J73,'8- Políticas de Administración '!$C$16:$C$64,0),1),'8- Políticas de Administración '!$B$16:$F$64,5,FALSE),"")</f>
        <v/>
      </c>
      <c r="M73" s="552"/>
      <c r="N73" s="575"/>
      <c r="Q73" s="586"/>
      <c r="R73" s="587"/>
      <c r="S73" s="587"/>
      <c r="T73" s="587"/>
      <c r="U73" s="587"/>
      <c r="V73" s="587"/>
      <c r="W73" s="587"/>
      <c r="X73" s="587"/>
      <c r="Y73" s="588"/>
    </row>
    <row r="74" spans="1:25" ht="51" customHeight="1">
      <c r="A74" s="325"/>
      <c r="B74" s="579"/>
      <c r="C74" s="547"/>
      <c r="D74" s="205" t="s">
        <v>387</v>
      </c>
      <c r="E74" s="575"/>
      <c r="F74" s="576"/>
      <c r="G74" s="577"/>
      <c r="H74" s="611"/>
      <c r="I74" s="156"/>
      <c r="J74" s="92"/>
      <c r="K74" s="156" t="str">
        <f>IFERROR(CONCATENATE(INDEX('8- Políticas de Administración '!$B$16:$F$53,MATCH('5- Identificación de Riesgos'!J74,'8- Políticas de Administración '!$C$16:$C$54,0),1)," - ",L74),"")</f>
        <v/>
      </c>
      <c r="L74" s="190" t="str">
        <f>IFERROR(VLOOKUP(INDEX('8- Políticas de Administración '!$B$16:$F$63,MATCH('5- Identificación de Riesgos'!J74,'8- Políticas de Administración '!$C$16:$C$64,0),1),'8- Políticas de Administración '!$B$16:$F$64,5,FALSE),"")</f>
        <v/>
      </c>
      <c r="M74" s="552"/>
      <c r="N74" s="575"/>
      <c r="Q74" s="586"/>
      <c r="R74" s="587"/>
      <c r="S74" s="587"/>
      <c r="T74" s="587"/>
      <c r="U74" s="587"/>
      <c r="V74" s="587"/>
      <c r="W74" s="587"/>
      <c r="X74" s="587"/>
      <c r="Y74" s="588"/>
    </row>
    <row r="75" spans="1:25" ht="15" customHeight="1">
      <c r="A75" s="325"/>
      <c r="B75" s="579"/>
      <c r="C75" s="547"/>
      <c r="D75" s="164"/>
      <c r="E75" s="575"/>
      <c r="F75" s="576"/>
      <c r="G75" s="577"/>
      <c r="H75" s="611"/>
      <c r="I75" s="156"/>
      <c r="J75" s="92"/>
      <c r="K75" s="156" t="str">
        <f>IFERROR(CONCATENATE(INDEX('8- Políticas de Administración '!$B$16:$F$53,MATCH('5- Identificación de Riesgos'!J75,'8- Políticas de Administración '!$C$16:$C$54,0),1)," - ",L75),"")</f>
        <v/>
      </c>
      <c r="L75" s="190" t="str">
        <f>IFERROR(VLOOKUP(INDEX('8- Políticas de Administración '!$B$16:$F$63,MATCH('5- Identificación de Riesgos'!J75,'8- Políticas de Administración '!$C$16:$C$64,0),1),'8- Políticas de Administración '!$B$16:$F$64,5,FALSE),"")</f>
        <v/>
      </c>
      <c r="M75" s="552"/>
      <c r="N75" s="575"/>
      <c r="Q75" s="586"/>
      <c r="R75" s="587"/>
      <c r="S75" s="587"/>
      <c r="T75" s="587"/>
      <c r="U75" s="587"/>
      <c r="V75" s="587"/>
      <c r="W75" s="587"/>
      <c r="X75" s="587"/>
      <c r="Y75" s="588"/>
    </row>
    <row r="76" spans="1:25" ht="15" customHeight="1">
      <c r="A76" s="325"/>
      <c r="B76" s="579"/>
      <c r="C76" s="547"/>
      <c r="D76" s="164"/>
      <c r="E76" s="575"/>
      <c r="F76" s="576"/>
      <c r="G76" s="577"/>
      <c r="H76" s="611"/>
      <c r="I76" s="156"/>
      <c r="J76" s="92"/>
      <c r="K76" s="156" t="str">
        <f>IFERROR(CONCATENATE(INDEX('8- Políticas de Administración '!$B$16:$F$53,MATCH('5- Identificación de Riesgos'!J76,'8- Políticas de Administración '!$C$16:$C$54,0),1)," - ",L76),"")</f>
        <v/>
      </c>
      <c r="L76" s="190" t="str">
        <f>IFERROR(VLOOKUP(INDEX('8- Políticas de Administración '!$B$16:$F$63,MATCH('5- Identificación de Riesgos'!J76,'8- Políticas de Administración '!$C$16:$C$64,0),1),'8- Políticas de Administración '!$B$16:$F$64,5,FALSE),"")</f>
        <v/>
      </c>
      <c r="M76" s="552"/>
      <c r="N76" s="575"/>
      <c r="Q76" s="586"/>
      <c r="R76" s="587"/>
      <c r="S76" s="587"/>
      <c r="T76" s="587"/>
      <c r="U76" s="587"/>
      <c r="V76" s="587"/>
      <c r="W76" s="587"/>
      <c r="X76" s="587"/>
      <c r="Y76" s="588"/>
    </row>
    <row r="77" spans="1:25" ht="15" customHeight="1">
      <c r="A77" s="325"/>
      <c r="B77" s="579"/>
      <c r="C77" s="547"/>
      <c r="D77" s="164"/>
      <c r="E77" s="575"/>
      <c r="F77" s="576"/>
      <c r="G77" s="577"/>
      <c r="H77" s="611"/>
      <c r="I77" s="156"/>
      <c r="J77" s="92"/>
      <c r="K77" s="156" t="str">
        <f>IFERROR(CONCATENATE(INDEX('8- Políticas de Administración '!$B$16:$F$53,MATCH('5- Identificación de Riesgos'!J77,'8- Políticas de Administración '!$C$16:$C$54,0),1)," - ",L77),"")</f>
        <v/>
      </c>
      <c r="L77" s="190" t="str">
        <f>IFERROR(VLOOKUP(INDEX('8- Políticas de Administración '!$B$16:$F$63,MATCH('5- Identificación de Riesgos'!J77,'8- Políticas de Administración '!$C$16:$C$64,0),1),'8- Políticas de Administración '!$B$16:$F$64,5,FALSE),"")</f>
        <v/>
      </c>
      <c r="M77" s="552"/>
      <c r="N77" s="575"/>
      <c r="Q77" s="586"/>
      <c r="R77" s="587"/>
      <c r="S77" s="587"/>
      <c r="T77" s="587"/>
      <c r="U77" s="587"/>
      <c r="V77" s="587"/>
      <c r="W77" s="587"/>
      <c r="X77" s="587"/>
      <c r="Y77" s="588"/>
    </row>
    <row r="78" spans="1:25" ht="15.75" customHeight="1" thickBot="1">
      <c r="A78" s="325"/>
      <c r="B78" s="579"/>
      <c r="C78" s="547"/>
      <c r="D78" s="164"/>
      <c r="E78" s="575"/>
      <c r="F78" s="576"/>
      <c r="G78" s="577"/>
      <c r="H78" s="611"/>
      <c r="I78" s="156"/>
      <c r="J78" s="92"/>
      <c r="K78" s="156" t="str">
        <f>IFERROR(CONCATENATE(INDEX('8- Políticas de Administración '!$B$16:$F$53,MATCH('5- Identificación de Riesgos'!J78,'8- Políticas de Administración '!$C$16:$C$54,0),1)," - ",L78),"")</f>
        <v/>
      </c>
      <c r="L78" s="191" t="str">
        <f>IFERROR(VLOOKUP(INDEX('8- Políticas de Administración '!$B$16:$F$63,MATCH('5- Identificación de Riesgos'!J78,'8- Políticas de Administración '!$C$16:$C$64,0),1),'8- Políticas de Administración '!$B$16:$F$64,5,FALSE),"")</f>
        <v/>
      </c>
      <c r="M78" s="552"/>
      <c r="N78" s="575"/>
      <c r="Q78" s="586"/>
      <c r="R78" s="587"/>
      <c r="S78" s="587"/>
      <c r="T78" s="587"/>
      <c r="U78" s="587"/>
      <c r="V78" s="587"/>
      <c r="W78" s="587"/>
      <c r="X78" s="587"/>
      <c r="Y78" s="588"/>
    </row>
    <row r="79" spans="1:25" ht="23.25" customHeight="1">
      <c r="A79" s="325"/>
      <c r="B79" s="579"/>
      <c r="C79" s="547"/>
      <c r="D79" s="164"/>
      <c r="E79" s="575"/>
      <c r="F79" s="576"/>
      <c r="G79" s="577"/>
      <c r="H79" s="611"/>
      <c r="I79" s="156"/>
      <c r="J79" s="92"/>
      <c r="K79" s="156" t="str">
        <f>IFERROR(CONCATENATE(INDEX('8- Políticas de Administración '!$B$16:$F$53,MATCH('5- Identificación de Riesgos'!J79,'8- Políticas de Administración '!$C$16:$C$54,0),1)," - ",L79),"")</f>
        <v/>
      </c>
      <c r="L79" s="213" t="str">
        <f>IFERROR(VLOOKUP(INDEX('8- Políticas de Administración '!$B$16:$F$63,MATCH('5- Identificación de Riesgos'!J79,'8- Políticas de Administración '!$C$16:$C$64,0),1),'8- Políticas de Administración '!$B$16:$F$64,5,FALSE),"")</f>
        <v/>
      </c>
      <c r="M79" s="552"/>
      <c r="N79" s="575"/>
      <c r="Q79" s="586"/>
      <c r="R79" s="587"/>
      <c r="S79" s="587"/>
      <c r="T79" s="587"/>
      <c r="U79" s="587"/>
      <c r="V79" s="587"/>
      <c r="W79" s="587"/>
      <c r="X79" s="587"/>
      <c r="Y79" s="588"/>
    </row>
    <row r="80" spans="1:25" ht="15" customHeight="1" thickBot="1">
      <c r="A80" s="326"/>
      <c r="B80" s="580"/>
      <c r="C80" s="548"/>
      <c r="D80" s="307"/>
      <c r="E80" s="598"/>
      <c r="F80" s="608"/>
      <c r="G80" s="609"/>
      <c r="H80" s="612"/>
      <c r="I80" s="157"/>
      <c r="J80" s="168"/>
      <c r="K80" s="157" t="str">
        <f>IFERROR(CONCATENATE(INDEX('8- Políticas de Administración '!$B$16:$F$53,MATCH('5- Identificación de Riesgos'!J80,'8- Políticas de Administración '!$C$16:$C$54,0),1)," - ",L80),"")</f>
        <v/>
      </c>
      <c r="L80" s="191" t="str">
        <f>IFERROR(VLOOKUP(INDEX('8- Políticas de Administración '!$B$16:$F$63,MATCH('5- Identificación de Riesgos'!J80,'8- Políticas de Administración '!$C$16:$C$64,0),1),'8- Políticas de Administración '!$B$16:$F$64,5,FALSE),"")</f>
        <v/>
      </c>
      <c r="M80" s="553"/>
      <c r="N80" s="598"/>
    </row>
    <row r="81" spans="1:25" ht="45" customHeight="1">
      <c r="A81" s="210"/>
      <c r="B81" s="571" t="s">
        <v>388</v>
      </c>
      <c r="C81" s="573" t="s">
        <v>389</v>
      </c>
      <c r="D81" s="197" t="s">
        <v>384</v>
      </c>
      <c r="E81" s="575">
        <v>50000</v>
      </c>
      <c r="F81" s="576">
        <v>0</v>
      </c>
      <c r="G81" s="577">
        <f t="shared" ref="G81" si="5">F81/E81</f>
        <v>0</v>
      </c>
      <c r="H81" s="611" t="str">
        <f>CONCATENATE(IF(G81&lt;='8- Políticas de Administración '!$D$6,'8- Políticas de Administración '!$B$6,IF(G81&lt;='8- Políticas de Administración '!$D$7,'8- Políticas de Administración '!$B$7,IF(G81&lt;='8- Políticas de Administración '!$D$8,'8- Políticas de Administración '!$B$8,IF(G81&lt;='8- Políticas de Administración '!$D$9,'8- Políticas de Administración '!$B$9,IF(G81&lt;='8- Políticas de Administración '!$D$10,'8- Políticas de Administración '!$B$10,"Probabilidad no valida")))))," - ",VLOOKUP(IF(G81&lt;='8- Políticas de Administración '!$D$6,'8- Políticas de Administración '!$B$6,IF(G81&lt;='8- Políticas de Administración '!$D$7,'8- Políticas de Administración '!$B$7,IF(G81&lt;='8- Políticas de Administración '!$D$8,'8- Políticas de Administración '!$B$8,IF(G81&lt;='8- Políticas de Administración '!$D$9,'8- Políticas de Administración '!$B$9,IF(G81&lt;='8- Políticas de Administración '!$D$10,'8- Políticas de Administración '!$B$10,"Probabilidad no valida"))))),'8- Políticas de Administración '!$B$6:$F$10,5,FALSE))</f>
        <v>Muy Baja - 1</v>
      </c>
      <c r="I81" s="158" t="s">
        <v>329</v>
      </c>
      <c r="J81" s="323" t="s">
        <v>352</v>
      </c>
      <c r="K81" s="158" t="str">
        <f>IFERROR(CONCATENATE(INDEX('8- Políticas de Administración '!$B$16:$F$53,MATCH('5- Identificación de Riesgos'!J81,'8- Políticas de Administración '!$C$16:$C$54,0),1)," - ",L81),"")</f>
        <v>Mayor - 4</v>
      </c>
      <c r="L81" s="213">
        <f>IFERROR(VLOOKUP(INDEX('8- Políticas de Administración '!$B$16:$F$63,MATCH('5- Identificación de Riesgos'!J81,'8- Políticas de Administración '!$C$16:$C$64,0),1),'8- Políticas de Administración '!$B$16:$F$64,5,FALSE),"")</f>
        <v>4</v>
      </c>
      <c r="M81" s="554" t="str">
        <f>IFERROR(CONCATENATE(INDEX('8- Políticas de Administración '!$B$16:$F$53,MATCH(ROUND(AVERAGE(L81:L90),0),'8- Políticas de Administración '!$F$16:$F$53,0),1)," - ",ROUND(AVERAGE(L81:L90),0)),"")</f>
        <v>Mayor - 4</v>
      </c>
      <c r="N81" s="575" t="str">
        <f>IFERROR(CONCATENATE(VLOOKUP((LEFT(H81,LEN(H81)-4)&amp;LEFT(M81,LEN(M81)-4)),'9- Matriz de Calor '!$D$18:$E$42,2,0)," - ",RIGHT(H81,1)*RIGHT(M81,1)),"")</f>
        <v>Alto  - 4</v>
      </c>
    </row>
    <row r="82" spans="1:25" ht="44.25" customHeight="1">
      <c r="A82" s="210">
        <v>8</v>
      </c>
      <c r="B82" s="571"/>
      <c r="C82" s="573"/>
      <c r="D82" s="197" t="s">
        <v>385</v>
      </c>
      <c r="E82" s="575"/>
      <c r="F82" s="576"/>
      <c r="G82" s="577"/>
      <c r="H82" s="611"/>
      <c r="I82" s="156"/>
      <c r="J82" s="92"/>
      <c r="K82" s="156" t="str">
        <f>IFERROR(CONCATENATE(INDEX('8- Políticas de Administración '!$B$16:$F$53,MATCH('5- Identificación de Riesgos'!J82,'8- Políticas de Administración '!$C$16:$C$54,0),1)," - ",L82),"")</f>
        <v/>
      </c>
      <c r="L82" s="190" t="str">
        <f>IFERROR(VLOOKUP(INDEX('8- Políticas de Administración '!$B$16:$F$63,MATCH('5- Identificación de Riesgos'!J82,'8- Políticas de Administración '!$C$16:$C$64,0),1),'8- Políticas de Administración '!$B$16:$F$64,5,FALSE),"")</f>
        <v/>
      </c>
      <c r="M82" s="552"/>
      <c r="N82" s="575"/>
    </row>
    <row r="83" spans="1:25" ht="34.5" customHeight="1">
      <c r="A83" s="210"/>
      <c r="B83" s="571"/>
      <c r="C83" s="573"/>
      <c r="D83" s="319" t="s">
        <v>390</v>
      </c>
      <c r="E83" s="575"/>
      <c r="F83" s="576"/>
      <c r="G83" s="577"/>
      <c r="H83" s="611"/>
      <c r="I83" s="158" t="s">
        <v>329</v>
      </c>
      <c r="J83" s="323" t="s">
        <v>352</v>
      </c>
      <c r="K83" s="156" t="str">
        <f>IFERROR(CONCATENATE(INDEX('8- Políticas de Administración '!$B$16:$F$53,MATCH('5- Identificación de Riesgos'!J83,'8- Políticas de Administración '!$C$16:$C$54,0),1)," - ",L83),"")</f>
        <v>Mayor - 4</v>
      </c>
      <c r="L83" s="190">
        <f>IFERROR(VLOOKUP(INDEX('8- Políticas de Administración '!$B$16:$F$63,MATCH('5- Identificación de Riesgos'!J83,'8- Políticas de Administración '!$C$16:$C$64,0),1),'8- Políticas de Administración '!$B$16:$F$64,5,FALSE),"")</f>
        <v>4</v>
      </c>
      <c r="M83" s="552"/>
      <c r="N83" s="575"/>
    </row>
    <row r="84" spans="1:25" ht="15" customHeight="1">
      <c r="A84" s="210"/>
      <c r="B84" s="571"/>
      <c r="C84" s="573"/>
      <c r="D84" s="319"/>
      <c r="E84" s="575"/>
      <c r="F84" s="576"/>
      <c r="G84" s="577"/>
      <c r="H84" s="611"/>
      <c r="I84" s="156"/>
      <c r="J84" s="92"/>
      <c r="K84" s="156" t="str">
        <f>IFERROR(CONCATENATE(INDEX('8- Políticas de Administración '!$B$16:$F$53,MATCH('5- Identificación de Riesgos'!J84,'8- Políticas de Administración '!$C$16:$C$54,0),1)," - ",L84),"")</f>
        <v/>
      </c>
      <c r="L84" s="190" t="str">
        <f>IFERROR(VLOOKUP(INDEX('8- Políticas de Administración '!$B$16:$F$63,MATCH('5- Identificación de Riesgos'!J84,'8- Políticas de Administración '!$C$16:$C$64,0),1),'8- Políticas de Administración '!$B$16:$F$64,5,FALSE),"")</f>
        <v/>
      </c>
      <c r="M84" s="552"/>
      <c r="N84" s="575"/>
    </row>
    <row r="85" spans="1:25" ht="15" customHeight="1">
      <c r="A85" s="210"/>
      <c r="B85" s="571"/>
      <c r="C85" s="573"/>
      <c r="D85" s="320"/>
      <c r="E85" s="575"/>
      <c r="F85" s="576"/>
      <c r="G85" s="577"/>
      <c r="H85" s="611"/>
      <c r="I85" s="156"/>
      <c r="J85" s="92"/>
      <c r="K85" s="156" t="str">
        <f>IFERROR(CONCATENATE(INDEX('8- Políticas de Administración '!$B$16:$F$53,MATCH('5- Identificación de Riesgos'!J85,'8- Políticas de Administración '!$C$16:$C$54,0),1)," - ",L85),"")</f>
        <v/>
      </c>
      <c r="L85" s="190" t="str">
        <f>IFERROR(VLOOKUP(INDEX('8- Políticas de Administración '!$B$16:$F$63,MATCH('5- Identificación de Riesgos'!J85,'8- Políticas de Administración '!$C$16:$C$64,0),1),'8- Políticas de Administración '!$B$16:$F$64,5,FALSE),"")</f>
        <v/>
      </c>
      <c r="M85" s="552"/>
      <c r="N85" s="575"/>
    </row>
    <row r="86" spans="1:25" ht="15" customHeight="1">
      <c r="A86" s="210"/>
      <c r="B86" s="571"/>
      <c r="C86" s="573"/>
      <c r="D86" s="318"/>
      <c r="E86" s="575"/>
      <c r="F86" s="576"/>
      <c r="G86" s="577"/>
      <c r="H86" s="611"/>
      <c r="I86" s="156"/>
      <c r="J86" s="92"/>
      <c r="K86" s="156" t="str">
        <f>IFERROR(CONCATENATE(INDEX('8- Políticas de Administración '!$B$16:$F$53,MATCH('5- Identificación de Riesgos'!J86,'8- Políticas de Administración '!$C$16:$C$54,0),1)," - ",L86),"")</f>
        <v/>
      </c>
      <c r="L86" s="190" t="str">
        <f>IFERROR(VLOOKUP(INDEX('8- Políticas de Administración '!$B$16:$F$63,MATCH('5- Identificación de Riesgos'!J86,'8- Políticas de Administración '!$C$16:$C$64,0),1),'8- Políticas de Administración '!$B$16:$F$64,5,FALSE),"")</f>
        <v/>
      </c>
      <c r="M86" s="552"/>
      <c r="N86" s="575"/>
    </row>
    <row r="87" spans="1:25" ht="15" customHeight="1">
      <c r="A87" s="210"/>
      <c r="B87" s="571"/>
      <c r="C87" s="573"/>
      <c r="D87" s="318"/>
      <c r="E87" s="575"/>
      <c r="F87" s="576"/>
      <c r="G87" s="577"/>
      <c r="H87" s="611"/>
      <c r="I87" s="156"/>
      <c r="J87" s="92"/>
      <c r="K87" s="156" t="str">
        <f>IFERROR(CONCATENATE(INDEX('8- Políticas de Administración '!$B$16:$F$53,MATCH('5- Identificación de Riesgos'!J87,'8- Políticas de Administración '!$C$16:$C$54,0),1)," - ",L87),"")</f>
        <v/>
      </c>
      <c r="L87" s="190" t="str">
        <f>IFERROR(VLOOKUP(INDEX('8- Políticas de Administración '!$B$16:$F$63,MATCH('5- Identificación de Riesgos'!J87,'8- Políticas de Administración '!$C$16:$C$64,0),1),'8- Políticas de Administración '!$B$16:$F$64,5,FALSE),"")</f>
        <v/>
      </c>
      <c r="M87" s="552"/>
      <c r="N87" s="575"/>
    </row>
    <row r="88" spans="1:25" ht="15.75" customHeight="1" thickBot="1">
      <c r="A88" s="210"/>
      <c r="B88" s="571"/>
      <c r="C88" s="573"/>
      <c r="D88" s="318"/>
      <c r="E88" s="575"/>
      <c r="F88" s="576"/>
      <c r="G88" s="577"/>
      <c r="H88" s="611"/>
      <c r="I88" s="156"/>
      <c r="J88" s="92"/>
      <c r="K88" s="156" t="str">
        <f>IFERROR(CONCATENATE(INDEX('8- Políticas de Administración '!$B$16:$F$53,MATCH('5- Identificación de Riesgos'!J88,'8- Políticas de Administración '!$C$16:$C$54,0),1)," - ",L88),"")</f>
        <v/>
      </c>
      <c r="L88" s="191" t="str">
        <f>IFERROR(VLOOKUP(INDEX('8- Políticas de Administración '!$B$16:$F$63,MATCH('5- Identificación de Riesgos'!J88,'8- Políticas de Administración '!$C$16:$C$64,0),1),'8- Políticas de Administración '!$B$16:$F$64,5,FALSE),"")</f>
        <v/>
      </c>
      <c r="M88" s="552"/>
      <c r="N88" s="575"/>
    </row>
    <row r="89" spans="1:25" ht="23.25" customHeight="1">
      <c r="A89" s="210"/>
      <c r="B89" s="571"/>
      <c r="C89" s="573"/>
      <c r="D89" s="318"/>
      <c r="E89" s="575"/>
      <c r="F89" s="576"/>
      <c r="G89" s="577"/>
      <c r="H89" s="611"/>
      <c r="I89" s="156"/>
      <c r="J89" s="92"/>
      <c r="K89" s="156" t="str">
        <f>IFERROR(CONCATENATE(INDEX('8- Políticas de Administración '!$B$16:$F$53,MATCH('5- Identificación de Riesgos'!J89,'8- Políticas de Administración '!$C$16:$C$54,0),1)," - ",L89),"")</f>
        <v/>
      </c>
      <c r="L89" s="213" t="str">
        <f>IFERROR(VLOOKUP(INDEX('8- Políticas de Administración '!$B$16:$F$63,MATCH('5- Identificación de Riesgos'!J89,'8- Políticas de Administración '!$C$16:$C$64,0),1),'8- Políticas de Administración '!$B$16:$F$64,5,FALSE),"")</f>
        <v/>
      </c>
      <c r="M89" s="552"/>
      <c r="N89" s="575"/>
    </row>
    <row r="90" spans="1:25" ht="15" customHeight="1" thickBot="1">
      <c r="A90" s="210"/>
      <c r="B90" s="572"/>
      <c r="C90" s="574"/>
      <c r="D90" s="321"/>
      <c r="E90" s="575"/>
      <c r="F90" s="576"/>
      <c r="G90" s="577"/>
      <c r="H90" s="611"/>
      <c r="I90" s="206"/>
      <c r="J90" s="305"/>
      <c r="K90" s="206" t="str">
        <f>IFERROR(CONCATENATE(INDEX('8- Políticas de Administración '!$B$16:$F$53,MATCH('5- Identificación de Riesgos'!J90,'8- Políticas de Administración '!$C$16:$C$54,0),1)," - ",L90),"")</f>
        <v/>
      </c>
      <c r="L90" s="306" t="str">
        <f>IFERROR(VLOOKUP(INDEX('8- Políticas de Administración '!$B$16:$F$63,MATCH('5- Identificación de Riesgos'!J90,'8- Políticas de Administración '!$C$16:$C$64,0),1),'8- Políticas de Administración '!$B$16:$F$64,5,FALSE),"")</f>
        <v/>
      </c>
      <c r="M90" s="555"/>
      <c r="N90" s="575"/>
    </row>
    <row r="91" spans="1:25" ht="45" customHeight="1" thickBot="1">
      <c r="A91" s="309"/>
      <c r="B91" s="578" t="s">
        <v>391</v>
      </c>
      <c r="C91" s="546" t="s">
        <v>392</v>
      </c>
      <c r="D91" s="197" t="s">
        <v>384</v>
      </c>
      <c r="E91" s="597">
        <v>20000</v>
      </c>
      <c r="F91" s="607">
        <v>0</v>
      </c>
      <c r="G91" s="606">
        <f t="shared" ref="G91" si="6">F91/E91</f>
        <v>0</v>
      </c>
      <c r="H91" s="610" t="str">
        <f>CONCATENATE(IF(G91&lt;='8- Políticas de Administración '!$D$6,'8- Políticas de Administración '!$B$6,IF(G91&lt;='8- Políticas de Administración '!$D$7,'8- Políticas de Administración '!$B$7,IF(G91&lt;='8- Políticas de Administración '!$D$8,'8- Políticas de Administración '!$B$8,IF(G91&lt;='8- Políticas de Administración '!$D$9,'8- Políticas de Administración '!$B$9,IF(G91&lt;='8- Políticas de Administración '!$D$10,'8- Políticas de Administración '!$B$10,"Probabilidad no valida")))))," - ",VLOOKUP(IF(G91&lt;='8- Políticas de Administración '!$D$6,'8- Políticas de Administración '!$B$6,IF(G91&lt;='8- Políticas de Administración '!$D$7,'8- Políticas de Administración '!$B$7,IF(G91&lt;='8- Políticas de Administración '!$D$8,'8- Políticas de Administración '!$B$8,IF(G91&lt;='8- Políticas de Administración '!$D$9,'8- Políticas de Administración '!$B$9,IF(G91&lt;='8- Políticas de Administración '!$D$10,'8- Políticas de Administración '!$B$10,"Probabilidad no valida"))))),'8- Políticas de Administración '!$B$6:$F$10,5,FALSE))</f>
        <v>Muy Baja - 1</v>
      </c>
      <c r="I91" s="155" t="s">
        <v>329</v>
      </c>
      <c r="J91" s="167" t="s">
        <v>352</v>
      </c>
      <c r="K91" s="155" t="str">
        <f>IFERROR(CONCATENATE(INDEX('8- Políticas de Administración '!$B$16:$F$53,MATCH('5- Identificación de Riesgos'!J91,'8- Políticas de Administración '!$C$16:$C$54,0),1)," - ",L91),"")</f>
        <v>Mayor - 4</v>
      </c>
      <c r="L91" s="189">
        <f>IFERROR(VLOOKUP(INDEX('8- Políticas de Administración '!$B$16:$F$63,MATCH('5- Identificación de Riesgos'!J91,'8- Políticas de Administración '!$C$16:$C$64,0),1),'8- Políticas de Administración '!$B$16:$F$64,5,FALSE),"")</f>
        <v>4</v>
      </c>
      <c r="M91" s="551" t="str">
        <f>IFERROR(CONCATENATE(INDEX('8- Políticas de Administración '!$B$16:$F$53,MATCH(ROUND(AVERAGE(L91:L100),0),'8- Políticas de Administración '!$F$16:$F$53,0),1)," - ",ROUND(AVERAGE(L91:L100),0)),"")</f>
        <v>Mayor - 4</v>
      </c>
      <c r="N91" s="597" t="str">
        <f>IFERROR(CONCATENATE(VLOOKUP((LEFT(H91,LEN(H91)-4)&amp;LEFT(M91,LEN(M91)-4)),'9- Matriz de Calor '!$D$18:$E$42,2,0)," - ",RIGHT(H91,1)*RIGHT(M91,1)),"")</f>
        <v>Alto  - 4</v>
      </c>
      <c r="Q91" s="298"/>
      <c r="R91" s="298"/>
      <c r="S91" s="298"/>
      <c r="T91" s="298"/>
      <c r="U91" s="298"/>
      <c r="V91" s="298"/>
      <c r="W91" s="298"/>
      <c r="X91" s="298"/>
      <c r="Y91" s="298"/>
    </row>
    <row r="92" spans="1:25" ht="29.25" customHeight="1">
      <c r="A92" s="309">
        <v>9</v>
      </c>
      <c r="B92" s="579"/>
      <c r="C92" s="547"/>
      <c r="D92" s="197" t="s">
        <v>385</v>
      </c>
      <c r="E92" s="575"/>
      <c r="F92" s="576"/>
      <c r="G92" s="577"/>
      <c r="H92" s="611"/>
      <c r="I92" s="156"/>
      <c r="J92" s="92"/>
      <c r="K92" s="156" t="str">
        <f>IFERROR(CONCATENATE(INDEX('8- Políticas de Administración '!$B$16:$F$53,MATCH('5- Identificación de Riesgos'!J92,'8- Políticas de Administración '!$C$16:$C$54,0),1)," - ",L92),"")</f>
        <v/>
      </c>
      <c r="L92" s="190" t="str">
        <f>IFERROR(VLOOKUP(INDEX('8- Políticas de Administración '!$B$16:$F$63,MATCH('5- Identificación de Riesgos'!J92,'8- Políticas de Administración '!$C$16:$C$64,0),1),'8- Políticas de Administración '!$B$16:$F$64,5,FALSE),"")</f>
        <v/>
      </c>
      <c r="M92" s="552"/>
      <c r="N92" s="575"/>
      <c r="Q92" s="549" t="s">
        <v>393</v>
      </c>
      <c r="R92" s="549"/>
      <c r="S92" s="549"/>
      <c r="T92" s="549"/>
      <c r="U92" s="549"/>
      <c r="V92" s="549"/>
      <c r="W92" s="549"/>
      <c r="X92" s="549"/>
      <c r="Y92" s="549"/>
    </row>
    <row r="93" spans="1:25" ht="30.75" customHeight="1">
      <c r="A93" s="309"/>
      <c r="B93" s="579"/>
      <c r="C93" s="547"/>
      <c r="D93" s="205" t="s">
        <v>394</v>
      </c>
      <c r="E93" s="575"/>
      <c r="F93" s="576"/>
      <c r="G93" s="577"/>
      <c r="H93" s="611"/>
      <c r="I93" s="156"/>
      <c r="J93" s="92"/>
      <c r="K93" s="156" t="str">
        <f>IFERROR(CONCATENATE(INDEX('8- Políticas de Administración '!$B$16:$F$53,MATCH('5- Identificación de Riesgos'!J93,'8- Políticas de Administración '!$C$16:$C$54,0),1)," - ",L93),"")</f>
        <v/>
      </c>
      <c r="L93" s="190" t="str">
        <f>IFERROR(VLOOKUP(INDEX('8- Políticas de Administración '!$B$16:$F$63,MATCH('5- Identificación de Riesgos'!J93,'8- Políticas de Administración '!$C$16:$C$64,0),1),'8- Políticas de Administración '!$B$16:$F$64,5,FALSE),"")</f>
        <v/>
      </c>
      <c r="M93" s="552"/>
      <c r="N93" s="575"/>
      <c r="Q93" s="550"/>
      <c r="R93" s="550"/>
      <c r="S93" s="550"/>
      <c r="T93" s="550"/>
      <c r="U93" s="550"/>
      <c r="V93" s="550"/>
      <c r="W93" s="550"/>
      <c r="X93" s="550"/>
      <c r="Y93" s="550"/>
    </row>
    <row r="94" spans="1:25" ht="15" customHeight="1">
      <c r="A94" s="309"/>
      <c r="B94" s="579"/>
      <c r="C94" s="547"/>
      <c r="D94" s="164"/>
      <c r="E94" s="575"/>
      <c r="F94" s="576"/>
      <c r="G94" s="577"/>
      <c r="H94" s="611"/>
      <c r="I94" s="156"/>
      <c r="J94" s="92"/>
      <c r="K94" s="156" t="str">
        <f>IFERROR(CONCATENATE(INDEX('8- Políticas de Administración '!$B$16:$F$53,MATCH('5- Identificación de Riesgos'!J94,'8- Políticas de Administración '!$C$16:$C$54,0),1)," - ",L94),"")</f>
        <v/>
      </c>
      <c r="L94" s="190" t="str">
        <f>IFERROR(VLOOKUP(INDEX('8- Políticas de Administración '!$B$16:$F$63,MATCH('5- Identificación de Riesgos'!J94,'8- Políticas de Administración '!$C$16:$C$64,0),1),'8- Políticas de Administración '!$B$16:$F$64,5,FALSE),"")</f>
        <v/>
      </c>
      <c r="M94" s="552"/>
      <c r="N94" s="575"/>
      <c r="Q94" s="550"/>
      <c r="R94" s="550"/>
      <c r="S94" s="550"/>
      <c r="T94" s="550"/>
      <c r="U94" s="550"/>
      <c r="V94" s="550"/>
      <c r="W94" s="550"/>
      <c r="X94" s="550"/>
      <c r="Y94" s="550"/>
    </row>
    <row r="95" spans="1:25" ht="15" customHeight="1">
      <c r="A95" s="309"/>
      <c r="B95" s="579"/>
      <c r="C95" s="547"/>
      <c r="D95" s="164"/>
      <c r="E95" s="575"/>
      <c r="F95" s="576"/>
      <c r="G95" s="577"/>
      <c r="H95" s="611"/>
      <c r="I95" s="156"/>
      <c r="J95" s="92"/>
      <c r="K95" s="156" t="str">
        <f>IFERROR(CONCATENATE(INDEX('8- Políticas de Administración '!$B$16:$F$53,MATCH('5- Identificación de Riesgos'!J95,'8- Políticas de Administración '!$C$16:$C$54,0),1)," - ",L95),"")</f>
        <v/>
      </c>
      <c r="L95" s="190" t="str">
        <f>IFERROR(VLOOKUP(INDEX('8- Políticas de Administración '!$B$16:$F$63,MATCH('5- Identificación de Riesgos'!J95,'8- Políticas de Administración '!$C$16:$C$64,0),1),'8- Políticas de Administración '!$B$16:$F$64,5,FALSE),"")</f>
        <v/>
      </c>
      <c r="M95" s="552"/>
      <c r="N95" s="575"/>
      <c r="Q95" s="550"/>
      <c r="R95" s="550"/>
      <c r="S95" s="550"/>
      <c r="T95" s="550"/>
      <c r="U95" s="550"/>
      <c r="V95" s="550"/>
      <c r="W95" s="550"/>
      <c r="X95" s="550"/>
      <c r="Y95" s="550"/>
    </row>
    <row r="96" spans="1:25" ht="15" customHeight="1">
      <c r="A96" s="309"/>
      <c r="B96" s="579"/>
      <c r="C96" s="547"/>
      <c r="D96" s="164"/>
      <c r="E96" s="575"/>
      <c r="F96" s="576"/>
      <c r="G96" s="577"/>
      <c r="H96" s="611"/>
      <c r="I96" s="156"/>
      <c r="J96" s="92"/>
      <c r="K96" s="156" t="str">
        <f>IFERROR(CONCATENATE(INDEX('8- Políticas de Administración '!$B$16:$F$53,MATCH('5- Identificación de Riesgos'!J96,'8- Políticas de Administración '!$C$16:$C$54,0),1)," - ",L96),"")</f>
        <v/>
      </c>
      <c r="L96" s="190" t="str">
        <f>IFERROR(VLOOKUP(INDEX('8- Políticas de Administración '!$B$16:$F$63,MATCH('5- Identificación de Riesgos'!J96,'8- Políticas de Administración '!$C$16:$C$64,0),1),'8- Políticas de Administración '!$B$16:$F$64,5,FALSE),"")</f>
        <v/>
      </c>
      <c r="M96" s="552"/>
      <c r="N96" s="575"/>
      <c r="Q96" s="550"/>
      <c r="R96" s="550"/>
      <c r="S96" s="550"/>
      <c r="T96" s="550"/>
      <c r="U96" s="550"/>
      <c r="V96" s="550"/>
      <c r="W96" s="550"/>
      <c r="X96" s="550"/>
      <c r="Y96" s="550"/>
    </row>
    <row r="97" spans="1:25" ht="15" customHeight="1">
      <c r="A97" s="309"/>
      <c r="B97" s="579"/>
      <c r="C97" s="547"/>
      <c r="D97" s="164"/>
      <c r="E97" s="575"/>
      <c r="F97" s="576"/>
      <c r="G97" s="577"/>
      <c r="H97" s="611"/>
      <c r="I97" s="156"/>
      <c r="J97" s="92"/>
      <c r="K97" s="156" t="str">
        <f>IFERROR(CONCATENATE(INDEX('8- Políticas de Administración '!$B$16:$F$53,MATCH('5- Identificación de Riesgos'!J97,'8- Políticas de Administración '!$C$16:$C$54,0),1)," - ",L97),"")</f>
        <v/>
      </c>
      <c r="L97" s="190" t="str">
        <f>IFERROR(VLOOKUP(INDEX('8- Políticas de Administración '!$B$16:$F$63,MATCH('5- Identificación de Riesgos'!J97,'8- Políticas de Administración '!$C$16:$C$64,0),1),'8- Políticas de Administración '!$B$16:$F$64,5,FALSE),"")</f>
        <v/>
      </c>
      <c r="M97" s="552"/>
      <c r="N97" s="575"/>
      <c r="Q97" s="550"/>
      <c r="R97" s="550"/>
      <c r="S97" s="550"/>
      <c r="T97" s="550"/>
      <c r="U97" s="550"/>
      <c r="V97" s="550"/>
      <c r="W97" s="550"/>
      <c r="X97" s="550"/>
      <c r="Y97" s="550"/>
    </row>
    <row r="98" spans="1:25" ht="15.75" customHeight="1" thickBot="1">
      <c r="A98" s="309"/>
      <c r="B98" s="579"/>
      <c r="C98" s="547"/>
      <c r="D98" s="164"/>
      <c r="E98" s="575"/>
      <c r="F98" s="576"/>
      <c r="G98" s="577"/>
      <c r="H98" s="611"/>
      <c r="I98" s="156"/>
      <c r="J98" s="92"/>
      <c r="K98" s="156" t="str">
        <f>IFERROR(CONCATENATE(INDEX('8- Políticas de Administración '!$B$16:$F$53,MATCH('5- Identificación de Riesgos'!J98,'8- Políticas de Administración '!$C$16:$C$54,0),1)," - ",L98),"")</f>
        <v/>
      </c>
      <c r="L98" s="191" t="str">
        <f>IFERROR(VLOOKUP(INDEX('8- Políticas de Administración '!$B$16:$F$63,MATCH('5- Identificación de Riesgos'!J98,'8- Políticas de Administración '!$C$16:$C$64,0),1),'8- Políticas de Administración '!$B$16:$F$64,5,FALSE),"")</f>
        <v/>
      </c>
      <c r="M98" s="552"/>
      <c r="N98" s="575"/>
      <c r="Q98" s="550"/>
      <c r="R98" s="550"/>
      <c r="S98" s="550"/>
      <c r="T98" s="550"/>
      <c r="U98" s="550"/>
      <c r="V98" s="550"/>
      <c r="W98" s="550"/>
      <c r="X98" s="550"/>
      <c r="Y98" s="550"/>
    </row>
    <row r="99" spans="1:25" ht="23.25" customHeight="1">
      <c r="A99" s="309"/>
      <c r="B99" s="579"/>
      <c r="C99" s="547"/>
      <c r="D99" s="164"/>
      <c r="E99" s="575"/>
      <c r="F99" s="576"/>
      <c r="G99" s="577"/>
      <c r="H99" s="611"/>
      <c r="I99" s="156"/>
      <c r="J99" s="92"/>
      <c r="K99" s="156" t="str">
        <f>IFERROR(CONCATENATE(INDEX('8- Políticas de Administración '!$B$16:$F$53,MATCH('5- Identificación de Riesgos'!J99,'8- Políticas de Administración '!$C$16:$C$54,0),1)," - ",L99),"")</f>
        <v/>
      </c>
      <c r="L99" s="213" t="str">
        <f>IFERROR(VLOOKUP(INDEX('8- Políticas de Administración '!$B$16:$F$63,MATCH('5- Identificación de Riesgos'!J99,'8- Políticas de Administración '!$C$16:$C$64,0),1),'8- Políticas de Administración '!$B$16:$F$64,5,FALSE),"")</f>
        <v/>
      </c>
      <c r="M99" s="552"/>
      <c r="N99" s="575"/>
      <c r="Q99" s="550"/>
      <c r="R99" s="550"/>
      <c r="S99" s="550"/>
      <c r="T99" s="550"/>
      <c r="U99" s="550"/>
      <c r="V99" s="550"/>
      <c r="W99" s="550"/>
      <c r="X99" s="550"/>
      <c r="Y99" s="550"/>
    </row>
    <row r="100" spans="1:25" ht="15" customHeight="1" thickBot="1">
      <c r="A100" s="309"/>
      <c r="B100" s="580"/>
      <c r="C100" s="548"/>
      <c r="D100" s="307"/>
      <c r="E100" s="598"/>
      <c r="F100" s="608"/>
      <c r="G100" s="609"/>
      <c r="H100" s="612"/>
      <c r="I100" s="157"/>
      <c r="J100" s="168"/>
      <c r="K100" s="157" t="str">
        <f>IFERROR(CONCATENATE(INDEX('8- Políticas de Administración '!$B$16:$F$53,MATCH('5- Identificación de Riesgos'!J100,'8- Políticas de Administración '!$C$16:$C$54,0),1)," - ",L100),"")</f>
        <v/>
      </c>
      <c r="L100" s="191" t="str">
        <f>IFERROR(VLOOKUP(INDEX('8- Políticas de Administración '!$B$16:$F$63,MATCH('5- Identificación de Riesgos'!J100,'8- Políticas de Administración '!$C$16:$C$64,0),1),'8- Políticas de Administración '!$B$16:$F$64,5,FALSE),"")</f>
        <v/>
      </c>
      <c r="M100" s="553"/>
      <c r="N100" s="598"/>
      <c r="Q100" s="550"/>
      <c r="R100" s="550"/>
      <c r="S100" s="550"/>
      <c r="T100" s="550"/>
      <c r="U100" s="550"/>
      <c r="V100" s="550"/>
      <c r="W100" s="550"/>
      <c r="X100" s="550"/>
      <c r="Y100" s="550"/>
    </row>
  </sheetData>
  <mergeCells count="117">
    <mergeCell ref="D4:R4"/>
    <mergeCell ref="D5:R5"/>
    <mergeCell ref="D6:R6"/>
    <mergeCell ref="D1:U3"/>
    <mergeCell ref="N71:N80"/>
    <mergeCell ref="F91:F100"/>
    <mergeCell ref="G91:G100"/>
    <mergeCell ref="H91:H100"/>
    <mergeCell ref="M91:M100"/>
    <mergeCell ref="N91:N100"/>
    <mergeCell ref="H81:H90"/>
    <mergeCell ref="M81:M90"/>
    <mergeCell ref="N81:N90"/>
    <mergeCell ref="M30:M39"/>
    <mergeCell ref="N30:N39"/>
    <mergeCell ref="M20:M29"/>
    <mergeCell ref="N20:N29"/>
    <mergeCell ref="N59:N60"/>
    <mergeCell ref="F40:F49"/>
    <mergeCell ref="G40:G49"/>
    <mergeCell ref="E20:E29"/>
    <mergeCell ref="H50:H58"/>
    <mergeCell ref="M50:M58"/>
    <mergeCell ref="N50:N58"/>
    <mergeCell ref="A40:A49"/>
    <mergeCell ref="A50:A58"/>
    <mergeCell ref="A1:C2"/>
    <mergeCell ref="A4:C4"/>
    <mergeCell ref="A8:A9"/>
    <mergeCell ref="B8:B9"/>
    <mergeCell ref="C10:C19"/>
    <mergeCell ref="B10:B19"/>
    <mergeCell ref="N7:O7"/>
    <mergeCell ref="E10:E19"/>
    <mergeCell ref="E8:E9"/>
    <mergeCell ref="F8:F9"/>
    <mergeCell ref="A5:C5"/>
    <mergeCell ref="A6:C6"/>
    <mergeCell ref="G8:G9"/>
    <mergeCell ref="H8:H9"/>
    <mergeCell ref="E7:H7"/>
    <mergeCell ref="D7:D9"/>
    <mergeCell ref="K8:K9"/>
    <mergeCell ref="M8:M9"/>
    <mergeCell ref="I7:M7"/>
    <mergeCell ref="I8:I9"/>
    <mergeCell ref="L8:L9"/>
    <mergeCell ref="A10:A19"/>
    <mergeCell ref="A20:A29"/>
    <mergeCell ref="G30:G39"/>
    <mergeCell ref="H30:H39"/>
    <mergeCell ref="G10:G19"/>
    <mergeCell ref="H10:H19"/>
    <mergeCell ref="F10:F19"/>
    <mergeCell ref="G20:G29"/>
    <mergeCell ref="H20:H29"/>
    <mergeCell ref="F20:F29"/>
    <mergeCell ref="F30:F39"/>
    <mergeCell ref="A30:A39"/>
    <mergeCell ref="B30:B39"/>
    <mergeCell ref="C30:C39"/>
    <mergeCell ref="E30:E39"/>
    <mergeCell ref="B20:B29"/>
    <mergeCell ref="C20:C29"/>
    <mergeCell ref="B91:B100"/>
    <mergeCell ref="C91:C100"/>
    <mergeCell ref="E91:E100"/>
    <mergeCell ref="B40:B49"/>
    <mergeCell ref="C40:C49"/>
    <mergeCell ref="E40:E49"/>
    <mergeCell ref="H40:H49"/>
    <mergeCell ref="M40:M49"/>
    <mergeCell ref="B50:B58"/>
    <mergeCell ref="C50:C58"/>
    <mergeCell ref="E50:E58"/>
    <mergeCell ref="F50:F58"/>
    <mergeCell ref="B59:B60"/>
    <mergeCell ref="G50:G58"/>
    <mergeCell ref="F71:F80"/>
    <mergeCell ref="G71:G80"/>
    <mergeCell ref="H71:H80"/>
    <mergeCell ref="C71:C80"/>
    <mergeCell ref="E71:E80"/>
    <mergeCell ref="H61:H70"/>
    <mergeCell ref="N40:N49"/>
    <mergeCell ref="O8:O9"/>
    <mergeCell ref="N8:N9"/>
    <mergeCell ref="O50:O58"/>
    <mergeCell ref="O40:O49"/>
    <mergeCell ref="O10:O19"/>
    <mergeCell ref="O20:O29"/>
    <mergeCell ref="O30:O39"/>
    <mergeCell ref="N10:N19"/>
    <mergeCell ref="M10:M19"/>
    <mergeCell ref="Q92:Y100"/>
    <mergeCell ref="M71:M80"/>
    <mergeCell ref="M61:M70"/>
    <mergeCell ref="N61:N70"/>
    <mergeCell ref="C61:C70"/>
    <mergeCell ref="B61:B70"/>
    <mergeCell ref="A59:A60"/>
    <mergeCell ref="E59:E60"/>
    <mergeCell ref="F59:F60"/>
    <mergeCell ref="G59:G60"/>
    <mergeCell ref="H59:H60"/>
    <mergeCell ref="M59:M60"/>
    <mergeCell ref="B81:B90"/>
    <mergeCell ref="C81:C90"/>
    <mergeCell ref="E81:E90"/>
    <mergeCell ref="F81:F90"/>
    <mergeCell ref="G81:G90"/>
    <mergeCell ref="B71:B80"/>
    <mergeCell ref="C59:C60"/>
    <mergeCell ref="Q70:Y79"/>
    <mergeCell ref="E61:E70"/>
    <mergeCell ref="F61:F70"/>
    <mergeCell ref="G61:G70"/>
  </mergeCells>
  <conditionalFormatting sqref="H10 H20">
    <cfRule type="containsText" dxfId="832" priority="784" operator="containsText" text="Muy Baja">
      <formula>NOT(ISERROR(SEARCH("Muy Baja",H10)))</formula>
    </cfRule>
    <cfRule type="containsText" dxfId="831" priority="785" operator="containsText" text="Baja">
      <formula>NOT(ISERROR(SEARCH("Baja",H10)))</formula>
    </cfRule>
    <cfRule type="containsText" dxfId="830" priority="786" operator="containsText" text="Muy Alta">
      <formula>NOT(ISERROR(SEARCH("Muy Alta",H10)))</formula>
    </cfRule>
    <cfRule type="containsText" dxfId="829" priority="788" operator="containsText" text="Alta">
      <formula>NOT(ISERROR(SEARCH("Alta",H10)))</formula>
    </cfRule>
    <cfRule type="containsText" dxfId="828" priority="789" operator="containsText" text="Media">
      <formula>NOT(ISERROR(SEARCH("Media",H10)))</formula>
    </cfRule>
    <cfRule type="containsText" dxfId="827" priority="790" operator="containsText" text="Media">
      <formula>NOT(ISERROR(SEARCH("Media",H10)))</formula>
    </cfRule>
    <cfRule type="containsText" dxfId="826" priority="791" operator="containsText" text="Media">
      <formula>NOT(ISERROR(SEARCH("Media",H10)))</formula>
    </cfRule>
    <cfRule type="containsText" dxfId="825" priority="792" operator="containsText" text="Muy Baja">
      <formula>NOT(ISERROR(SEARCH("Muy Baja",H10)))</formula>
    </cfRule>
    <cfRule type="containsText" dxfId="824" priority="793" operator="containsText" text="Baja">
      <formula>NOT(ISERROR(SEARCH("Baja",H10)))</formula>
    </cfRule>
    <cfRule type="containsText" dxfId="823" priority="794" operator="containsText" text="Muy Baja">
      <formula>NOT(ISERROR(SEARCH("Muy Baja",H10)))</formula>
    </cfRule>
    <cfRule type="containsText" dxfId="822" priority="795" operator="containsText" text="Muy Baja">
      <formula>NOT(ISERROR(SEARCH("Muy Baja",H10)))</formula>
    </cfRule>
    <cfRule type="containsText" dxfId="821" priority="796" operator="containsText" text="Muy Baja">
      <formula>NOT(ISERROR(SEARCH("Muy Baja",H10)))</formula>
    </cfRule>
    <cfRule type="containsText" dxfId="820" priority="797" operator="containsText" text="Muy Baja'Tabla probabilidad'!">
      <formula>NOT(ISERROR(SEARCH("Muy Baja'Tabla probabilidad'!",H10)))</formula>
    </cfRule>
    <cfRule type="containsText" dxfId="819" priority="798" operator="containsText" text="Muy bajo">
      <formula>NOT(ISERROR(SEARCH("Muy bajo",H10)))</formula>
    </cfRule>
    <cfRule type="containsText" dxfId="818" priority="799" operator="containsText" text="Alta">
      <formula>NOT(ISERROR(SEARCH("Alta",H10)))</formula>
    </cfRule>
    <cfRule type="containsText" dxfId="817" priority="800" operator="containsText" text="Media">
      <formula>NOT(ISERROR(SEARCH("Media",H10)))</formula>
    </cfRule>
    <cfRule type="containsText" dxfId="816" priority="801" operator="containsText" text="Baja">
      <formula>NOT(ISERROR(SEARCH("Baja",H10)))</formula>
    </cfRule>
    <cfRule type="containsText" dxfId="815" priority="802" operator="containsText" text="Muy baja">
      <formula>NOT(ISERROR(SEARCH("Muy baja",H10)))</formula>
    </cfRule>
    <cfRule type="cellIs" dxfId="814" priority="805" operator="between">
      <formula>1</formula>
      <formula>2</formula>
    </cfRule>
    <cfRule type="cellIs" dxfId="813" priority="806" operator="between">
      <formula>0</formula>
      <formula>2</formula>
    </cfRule>
  </conditionalFormatting>
  <conditionalFormatting sqref="H30">
    <cfRule type="containsText" dxfId="812" priority="391" operator="containsText" text="Muy Baja">
      <formula>NOT(ISERROR(SEARCH("Muy Baja",H30)))</formula>
    </cfRule>
    <cfRule type="containsText" dxfId="811" priority="392" operator="containsText" text="Baja">
      <formula>NOT(ISERROR(SEARCH("Baja",H30)))</formula>
    </cfRule>
    <cfRule type="containsText" dxfId="810" priority="393" operator="containsText" text="Muy Alta">
      <formula>NOT(ISERROR(SEARCH("Muy Alta",H30)))</formula>
    </cfRule>
    <cfRule type="containsText" dxfId="809" priority="395" operator="containsText" text="Alta">
      <formula>NOT(ISERROR(SEARCH("Alta",H30)))</formula>
    </cfRule>
    <cfRule type="containsText" dxfId="808" priority="396" operator="containsText" text="Media">
      <formula>NOT(ISERROR(SEARCH("Media",H30)))</formula>
    </cfRule>
    <cfRule type="containsText" dxfId="807" priority="397" operator="containsText" text="Media">
      <formula>NOT(ISERROR(SEARCH("Media",H30)))</formula>
    </cfRule>
    <cfRule type="containsText" dxfId="806" priority="398" operator="containsText" text="Media">
      <formula>NOT(ISERROR(SEARCH("Media",H30)))</formula>
    </cfRule>
    <cfRule type="containsText" dxfId="805" priority="399" operator="containsText" text="Muy Baja">
      <formula>NOT(ISERROR(SEARCH("Muy Baja",H30)))</formula>
    </cfRule>
    <cfRule type="containsText" dxfId="804" priority="400" operator="containsText" text="Baja">
      <formula>NOT(ISERROR(SEARCH("Baja",H30)))</formula>
    </cfRule>
    <cfRule type="containsText" dxfId="803" priority="401" operator="containsText" text="Muy Baja">
      <formula>NOT(ISERROR(SEARCH("Muy Baja",H30)))</formula>
    </cfRule>
    <cfRule type="containsText" dxfId="802" priority="402" operator="containsText" text="Muy Baja">
      <formula>NOT(ISERROR(SEARCH("Muy Baja",H30)))</formula>
    </cfRule>
    <cfRule type="containsText" dxfId="801" priority="403" operator="containsText" text="Muy Baja">
      <formula>NOT(ISERROR(SEARCH("Muy Baja",H30)))</formula>
    </cfRule>
    <cfRule type="containsText" dxfId="800" priority="404" operator="containsText" text="Muy Baja'Tabla probabilidad'!">
      <formula>NOT(ISERROR(SEARCH("Muy Baja'Tabla probabilidad'!",H30)))</formula>
    </cfRule>
    <cfRule type="containsText" dxfId="799" priority="405" operator="containsText" text="Muy bajo">
      <formula>NOT(ISERROR(SEARCH("Muy bajo",H30)))</formula>
    </cfRule>
    <cfRule type="containsText" dxfId="798" priority="406" operator="containsText" text="Alta">
      <formula>NOT(ISERROR(SEARCH("Alta",H30)))</formula>
    </cfRule>
    <cfRule type="containsText" dxfId="797" priority="407" operator="containsText" text="Media">
      <formula>NOT(ISERROR(SEARCH("Media",H30)))</formula>
    </cfRule>
    <cfRule type="containsText" dxfId="796" priority="408" operator="containsText" text="Baja">
      <formula>NOT(ISERROR(SEARCH("Baja",H30)))</formula>
    </cfRule>
    <cfRule type="containsText" dxfId="795" priority="409" operator="containsText" text="Muy baja">
      <formula>NOT(ISERROR(SEARCH("Muy baja",H30)))</formula>
    </cfRule>
    <cfRule type="cellIs" dxfId="794" priority="412" operator="between">
      <formula>1</formula>
      <formula>2</formula>
    </cfRule>
    <cfRule type="cellIs" dxfId="793" priority="413" operator="between">
      <formula>0</formula>
      <formula>2</formula>
    </cfRule>
  </conditionalFormatting>
  <conditionalFormatting sqref="H40">
    <cfRule type="containsText" dxfId="792" priority="461" operator="containsText" text="Muy Baja">
      <formula>NOT(ISERROR(SEARCH("Muy Baja",H40)))</formula>
    </cfRule>
    <cfRule type="containsText" dxfId="791" priority="462" operator="containsText" text="Baja">
      <formula>NOT(ISERROR(SEARCH("Baja",H40)))</formula>
    </cfRule>
    <cfRule type="containsText" dxfId="790" priority="463" operator="containsText" text="Muy Alta">
      <formula>NOT(ISERROR(SEARCH("Muy Alta",H40)))</formula>
    </cfRule>
    <cfRule type="containsText" dxfId="789" priority="465" operator="containsText" text="Alta">
      <formula>NOT(ISERROR(SEARCH("Alta",H40)))</formula>
    </cfRule>
    <cfRule type="containsText" dxfId="788" priority="466" operator="containsText" text="Media">
      <formula>NOT(ISERROR(SEARCH("Media",H40)))</formula>
    </cfRule>
    <cfRule type="containsText" dxfId="787" priority="467" operator="containsText" text="Media">
      <formula>NOT(ISERROR(SEARCH("Media",H40)))</formula>
    </cfRule>
    <cfRule type="containsText" dxfId="786" priority="468" operator="containsText" text="Media">
      <formula>NOT(ISERROR(SEARCH("Media",H40)))</formula>
    </cfRule>
    <cfRule type="containsText" dxfId="785" priority="469" operator="containsText" text="Muy Baja">
      <formula>NOT(ISERROR(SEARCH("Muy Baja",H40)))</formula>
    </cfRule>
    <cfRule type="containsText" dxfId="784" priority="470" operator="containsText" text="Baja">
      <formula>NOT(ISERROR(SEARCH("Baja",H40)))</formula>
    </cfRule>
    <cfRule type="containsText" dxfId="783" priority="471" operator="containsText" text="Muy Baja">
      <formula>NOT(ISERROR(SEARCH("Muy Baja",H40)))</formula>
    </cfRule>
    <cfRule type="containsText" dxfId="782" priority="472" operator="containsText" text="Muy Baja">
      <formula>NOT(ISERROR(SEARCH("Muy Baja",H40)))</formula>
    </cfRule>
    <cfRule type="containsText" dxfId="781" priority="473" operator="containsText" text="Muy Baja">
      <formula>NOT(ISERROR(SEARCH("Muy Baja",H40)))</formula>
    </cfRule>
    <cfRule type="containsText" dxfId="780" priority="474" operator="containsText" text="Muy Baja'Tabla probabilidad'!">
      <formula>NOT(ISERROR(SEARCH("Muy Baja'Tabla probabilidad'!",H40)))</formula>
    </cfRule>
    <cfRule type="containsText" dxfId="779" priority="475" operator="containsText" text="Muy bajo">
      <formula>NOT(ISERROR(SEARCH("Muy bajo",H40)))</formula>
    </cfRule>
    <cfRule type="containsText" dxfId="778" priority="476" operator="containsText" text="Alta">
      <formula>NOT(ISERROR(SEARCH("Alta",H40)))</formula>
    </cfRule>
    <cfRule type="containsText" dxfId="777" priority="477" operator="containsText" text="Media">
      <formula>NOT(ISERROR(SEARCH("Media",H40)))</formula>
    </cfRule>
    <cfRule type="containsText" dxfId="776" priority="478" operator="containsText" text="Baja">
      <formula>NOT(ISERROR(SEARCH("Baja",H40)))</formula>
    </cfRule>
    <cfRule type="containsText" dxfId="775" priority="479" operator="containsText" text="Muy baja">
      <formula>NOT(ISERROR(SEARCH("Muy baja",H40)))</formula>
    </cfRule>
    <cfRule type="cellIs" dxfId="774" priority="480" operator="between">
      <formula>1</formula>
      <formula>2</formula>
    </cfRule>
    <cfRule type="cellIs" dxfId="773" priority="481" operator="between">
      <formula>0</formula>
      <formula>2</formula>
    </cfRule>
  </conditionalFormatting>
  <conditionalFormatting sqref="H50">
    <cfRule type="containsText" dxfId="772" priority="564" operator="containsText" text="Muy Baja">
      <formula>NOT(ISERROR(SEARCH("Muy Baja",H50)))</formula>
    </cfRule>
    <cfRule type="containsText" dxfId="771" priority="565" operator="containsText" text="Baja">
      <formula>NOT(ISERROR(SEARCH("Baja",H50)))</formula>
    </cfRule>
    <cfRule type="containsText" dxfId="770" priority="566" operator="containsText" text="Muy Alta">
      <formula>NOT(ISERROR(SEARCH("Muy Alta",H50)))</formula>
    </cfRule>
    <cfRule type="containsText" dxfId="769" priority="568" operator="containsText" text="Alta">
      <formula>NOT(ISERROR(SEARCH("Alta",H50)))</formula>
    </cfRule>
    <cfRule type="containsText" dxfId="768" priority="569" operator="containsText" text="Media">
      <formula>NOT(ISERROR(SEARCH("Media",H50)))</formula>
    </cfRule>
    <cfRule type="containsText" dxfId="767" priority="570" operator="containsText" text="Media">
      <formula>NOT(ISERROR(SEARCH("Media",H50)))</formula>
    </cfRule>
    <cfRule type="containsText" dxfId="766" priority="571" operator="containsText" text="Media">
      <formula>NOT(ISERROR(SEARCH("Media",H50)))</formula>
    </cfRule>
    <cfRule type="containsText" dxfId="765" priority="572" operator="containsText" text="Muy Baja">
      <formula>NOT(ISERROR(SEARCH("Muy Baja",H50)))</formula>
    </cfRule>
    <cfRule type="containsText" dxfId="764" priority="573" operator="containsText" text="Baja">
      <formula>NOT(ISERROR(SEARCH("Baja",H50)))</formula>
    </cfRule>
    <cfRule type="containsText" dxfId="763" priority="574" operator="containsText" text="Muy Baja">
      <formula>NOT(ISERROR(SEARCH("Muy Baja",H50)))</formula>
    </cfRule>
    <cfRule type="containsText" dxfId="762" priority="575" operator="containsText" text="Muy Baja">
      <formula>NOT(ISERROR(SEARCH("Muy Baja",H50)))</formula>
    </cfRule>
    <cfRule type="containsText" dxfId="761" priority="576" operator="containsText" text="Muy Baja">
      <formula>NOT(ISERROR(SEARCH("Muy Baja",H50)))</formula>
    </cfRule>
    <cfRule type="containsText" dxfId="760" priority="577" operator="containsText" text="Muy Baja'Tabla probabilidad'!">
      <formula>NOT(ISERROR(SEARCH("Muy Baja'Tabla probabilidad'!",H50)))</formula>
    </cfRule>
    <cfRule type="containsText" dxfId="759" priority="578" operator="containsText" text="Muy bajo">
      <formula>NOT(ISERROR(SEARCH("Muy bajo",H50)))</formula>
    </cfRule>
    <cfRule type="containsText" dxfId="758" priority="579" operator="containsText" text="Alta">
      <formula>NOT(ISERROR(SEARCH("Alta",H50)))</formula>
    </cfRule>
    <cfRule type="containsText" dxfId="757" priority="580" operator="containsText" text="Media">
      <formula>NOT(ISERROR(SEARCH("Media",H50)))</formula>
    </cfRule>
    <cfRule type="containsText" dxfId="756" priority="581" operator="containsText" text="Baja">
      <formula>NOT(ISERROR(SEARCH("Baja",H50)))</formula>
    </cfRule>
    <cfRule type="containsText" dxfId="755" priority="582" operator="containsText" text="Muy baja">
      <formula>NOT(ISERROR(SEARCH("Muy baja",H50)))</formula>
    </cfRule>
    <cfRule type="cellIs" dxfId="754" priority="585" operator="between">
      <formula>1</formula>
      <formula>2</formula>
    </cfRule>
    <cfRule type="cellIs" dxfId="753" priority="586" operator="between">
      <formula>0</formula>
      <formula>2</formula>
    </cfRule>
  </conditionalFormatting>
  <conditionalFormatting sqref="H61">
    <cfRule type="containsText" dxfId="752" priority="317" operator="containsText" text="Muy Baja">
      <formula>NOT(ISERROR(SEARCH("Muy Baja",H61)))</formula>
    </cfRule>
    <cfRule type="containsText" dxfId="751" priority="318" operator="containsText" text="Baja">
      <formula>NOT(ISERROR(SEARCH("Baja",H61)))</formula>
    </cfRule>
    <cfRule type="containsText" dxfId="750" priority="319" operator="containsText" text="Muy Alta">
      <formula>NOT(ISERROR(SEARCH("Muy Alta",H61)))</formula>
    </cfRule>
    <cfRule type="containsText" dxfId="749" priority="320" operator="containsText" text="Alta">
      <formula>NOT(ISERROR(SEARCH("Alta",H61)))</formula>
    </cfRule>
    <cfRule type="containsText" dxfId="748" priority="321" operator="containsText" text="Media">
      <formula>NOT(ISERROR(SEARCH("Media",H61)))</formula>
    </cfRule>
    <cfRule type="containsText" dxfId="747" priority="322" operator="containsText" text="Media">
      <formula>NOT(ISERROR(SEARCH("Media",H61)))</formula>
    </cfRule>
    <cfRule type="containsText" dxfId="746" priority="323" operator="containsText" text="Media">
      <formula>NOT(ISERROR(SEARCH("Media",H61)))</formula>
    </cfRule>
    <cfRule type="containsText" dxfId="745" priority="324" operator="containsText" text="Muy Baja">
      <formula>NOT(ISERROR(SEARCH("Muy Baja",H61)))</formula>
    </cfRule>
    <cfRule type="containsText" dxfId="744" priority="325" operator="containsText" text="Baja">
      <formula>NOT(ISERROR(SEARCH("Baja",H61)))</formula>
    </cfRule>
    <cfRule type="containsText" dxfId="743" priority="326" operator="containsText" text="Muy Baja">
      <formula>NOT(ISERROR(SEARCH("Muy Baja",H61)))</formula>
    </cfRule>
    <cfRule type="containsText" dxfId="742" priority="327" operator="containsText" text="Muy Baja">
      <formula>NOT(ISERROR(SEARCH("Muy Baja",H61)))</formula>
    </cfRule>
    <cfRule type="containsText" dxfId="741" priority="328" operator="containsText" text="Muy Baja">
      <formula>NOT(ISERROR(SEARCH("Muy Baja",H61)))</formula>
    </cfRule>
    <cfRule type="containsText" dxfId="740" priority="329" operator="containsText" text="Muy Baja'Tabla probabilidad'!">
      <formula>NOT(ISERROR(SEARCH("Muy Baja'Tabla probabilidad'!",H61)))</formula>
    </cfRule>
    <cfRule type="containsText" dxfId="739" priority="330" operator="containsText" text="Muy bajo">
      <formula>NOT(ISERROR(SEARCH("Muy bajo",H61)))</formula>
    </cfRule>
    <cfRule type="containsText" dxfId="738" priority="331" operator="containsText" text="Alta">
      <formula>NOT(ISERROR(SEARCH("Alta",H61)))</formula>
    </cfRule>
    <cfRule type="containsText" dxfId="737" priority="332" operator="containsText" text="Media">
      <formula>NOT(ISERROR(SEARCH("Media",H61)))</formula>
    </cfRule>
    <cfRule type="containsText" dxfId="736" priority="333" operator="containsText" text="Baja">
      <formula>NOT(ISERROR(SEARCH("Baja",H61)))</formula>
    </cfRule>
    <cfRule type="containsText" dxfId="735" priority="334" operator="containsText" text="Muy baja">
      <formula>NOT(ISERROR(SEARCH("Muy baja",H61)))</formula>
    </cfRule>
    <cfRule type="cellIs" dxfId="734" priority="337" operator="between">
      <formula>1</formula>
      <formula>2</formula>
    </cfRule>
    <cfRule type="cellIs" dxfId="733" priority="338" operator="between">
      <formula>0</formula>
      <formula>2</formula>
    </cfRule>
  </conditionalFormatting>
  <conditionalFormatting sqref="H71">
    <cfRule type="containsText" dxfId="732" priority="245" operator="containsText" text="Muy Baja">
      <formula>NOT(ISERROR(SEARCH("Muy Baja",H71)))</formula>
    </cfRule>
    <cfRule type="containsText" dxfId="731" priority="246" operator="containsText" text="Baja">
      <formula>NOT(ISERROR(SEARCH("Baja",H71)))</formula>
    </cfRule>
    <cfRule type="containsText" dxfId="730" priority="247" operator="containsText" text="Muy Alta">
      <formula>NOT(ISERROR(SEARCH("Muy Alta",H71)))</formula>
    </cfRule>
    <cfRule type="containsText" dxfId="729" priority="248" operator="containsText" text="Alta">
      <formula>NOT(ISERROR(SEARCH("Alta",H71)))</formula>
    </cfRule>
    <cfRule type="containsText" dxfId="728" priority="249" operator="containsText" text="Media">
      <formula>NOT(ISERROR(SEARCH("Media",H71)))</formula>
    </cfRule>
    <cfRule type="containsText" dxfId="727" priority="250" operator="containsText" text="Media">
      <formula>NOT(ISERROR(SEARCH("Media",H71)))</formula>
    </cfRule>
    <cfRule type="containsText" dxfId="726" priority="251" operator="containsText" text="Media">
      <formula>NOT(ISERROR(SEARCH("Media",H71)))</formula>
    </cfRule>
    <cfRule type="containsText" dxfId="725" priority="252" operator="containsText" text="Muy Baja">
      <formula>NOT(ISERROR(SEARCH("Muy Baja",H71)))</formula>
    </cfRule>
    <cfRule type="containsText" dxfId="724" priority="253" operator="containsText" text="Baja">
      <formula>NOT(ISERROR(SEARCH("Baja",H71)))</formula>
    </cfRule>
    <cfRule type="containsText" dxfId="723" priority="254" operator="containsText" text="Muy Baja">
      <formula>NOT(ISERROR(SEARCH("Muy Baja",H71)))</formula>
    </cfRule>
    <cfRule type="containsText" dxfId="722" priority="255" operator="containsText" text="Muy Baja">
      <formula>NOT(ISERROR(SEARCH("Muy Baja",H71)))</formula>
    </cfRule>
    <cfRule type="containsText" dxfId="721" priority="256" operator="containsText" text="Muy Baja">
      <formula>NOT(ISERROR(SEARCH("Muy Baja",H71)))</formula>
    </cfRule>
    <cfRule type="containsText" dxfId="720" priority="257" operator="containsText" text="Muy Baja'Tabla probabilidad'!">
      <formula>NOT(ISERROR(SEARCH("Muy Baja'Tabla probabilidad'!",H71)))</formula>
    </cfRule>
    <cfRule type="containsText" dxfId="719" priority="258" operator="containsText" text="Muy bajo">
      <formula>NOT(ISERROR(SEARCH("Muy bajo",H71)))</formula>
    </cfRule>
    <cfRule type="containsText" dxfId="718" priority="259" operator="containsText" text="Alta">
      <formula>NOT(ISERROR(SEARCH("Alta",H71)))</formula>
    </cfRule>
    <cfRule type="containsText" dxfId="717" priority="260" operator="containsText" text="Media">
      <formula>NOT(ISERROR(SEARCH("Media",H71)))</formula>
    </cfRule>
    <cfRule type="containsText" dxfId="716" priority="261" operator="containsText" text="Baja">
      <formula>NOT(ISERROR(SEARCH("Baja",H71)))</formula>
    </cfRule>
    <cfRule type="containsText" dxfId="715" priority="262" operator="containsText" text="Muy baja">
      <formula>NOT(ISERROR(SEARCH("Muy baja",H71)))</formula>
    </cfRule>
    <cfRule type="cellIs" dxfId="714" priority="265" operator="between">
      <formula>1</formula>
      <formula>2</formula>
    </cfRule>
    <cfRule type="cellIs" dxfId="713" priority="266" operator="between">
      <formula>0</formula>
      <formula>2</formula>
    </cfRule>
  </conditionalFormatting>
  <conditionalFormatting sqref="H81">
    <cfRule type="containsText" dxfId="712" priority="69" operator="containsText" text="Muy Baja">
      <formula>NOT(ISERROR(SEARCH("Muy Baja",H81)))</formula>
    </cfRule>
    <cfRule type="containsText" dxfId="711" priority="70" operator="containsText" text="Baja">
      <formula>NOT(ISERROR(SEARCH("Baja",H81)))</formula>
    </cfRule>
    <cfRule type="containsText" dxfId="710" priority="71" operator="containsText" text="Muy Alta">
      <formula>NOT(ISERROR(SEARCH("Muy Alta",H81)))</formula>
    </cfRule>
    <cfRule type="containsText" dxfId="709" priority="72" operator="containsText" text="Alta">
      <formula>NOT(ISERROR(SEARCH("Alta",H81)))</formula>
    </cfRule>
    <cfRule type="containsText" dxfId="708" priority="73" operator="containsText" text="Media">
      <formula>NOT(ISERROR(SEARCH("Media",H81)))</formula>
    </cfRule>
    <cfRule type="containsText" dxfId="707" priority="74" operator="containsText" text="Media">
      <formula>NOT(ISERROR(SEARCH("Media",H81)))</formula>
    </cfRule>
    <cfRule type="containsText" dxfId="706" priority="75" operator="containsText" text="Media">
      <formula>NOT(ISERROR(SEARCH("Media",H81)))</formula>
    </cfRule>
    <cfRule type="containsText" dxfId="705" priority="76" operator="containsText" text="Muy Baja">
      <formula>NOT(ISERROR(SEARCH("Muy Baja",H81)))</formula>
    </cfRule>
    <cfRule type="containsText" dxfId="704" priority="77" operator="containsText" text="Baja">
      <formula>NOT(ISERROR(SEARCH("Baja",H81)))</formula>
    </cfRule>
    <cfRule type="containsText" dxfId="703" priority="78" operator="containsText" text="Muy Baja">
      <formula>NOT(ISERROR(SEARCH("Muy Baja",H81)))</formula>
    </cfRule>
    <cfRule type="containsText" dxfId="702" priority="79" operator="containsText" text="Muy Baja">
      <formula>NOT(ISERROR(SEARCH("Muy Baja",H81)))</formula>
    </cfRule>
    <cfRule type="containsText" dxfId="701" priority="80" operator="containsText" text="Muy Baja">
      <formula>NOT(ISERROR(SEARCH("Muy Baja",H81)))</formula>
    </cfRule>
    <cfRule type="containsText" dxfId="700" priority="81" operator="containsText" text="Muy Baja'Tabla probabilidad'!">
      <formula>NOT(ISERROR(SEARCH("Muy Baja'Tabla probabilidad'!",H81)))</formula>
    </cfRule>
    <cfRule type="containsText" dxfId="699" priority="82" operator="containsText" text="Muy bajo">
      <formula>NOT(ISERROR(SEARCH("Muy bajo",H81)))</formula>
    </cfRule>
    <cfRule type="containsText" dxfId="698" priority="83" operator="containsText" text="Alta">
      <formula>NOT(ISERROR(SEARCH("Alta",H81)))</formula>
    </cfRule>
    <cfRule type="containsText" dxfId="697" priority="84" operator="containsText" text="Media">
      <formula>NOT(ISERROR(SEARCH("Media",H81)))</formula>
    </cfRule>
    <cfRule type="containsText" dxfId="696" priority="85" operator="containsText" text="Baja">
      <formula>NOT(ISERROR(SEARCH("Baja",H81)))</formula>
    </cfRule>
    <cfRule type="containsText" dxfId="695" priority="86" operator="containsText" text="Muy baja">
      <formula>NOT(ISERROR(SEARCH("Muy baja",H81)))</formula>
    </cfRule>
    <cfRule type="cellIs" dxfId="694" priority="89" operator="between">
      <formula>1</formula>
      <formula>2</formula>
    </cfRule>
    <cfRule type="cellIs" dxfId="693" priority="90" operator="between">
      <formula>0</formula>
      <formula>2</formula>
    </cfRule>
  </conditionalFormatting>
  <conditionalFormatting sqref="H91">
    <cfRule type="containsText" dxfId="692" priority="101" operator="containsText" text="Muy Baja">
      <formula>NOT(ISERROR(SEARCH("Muy Baja",H91)))</formula>
    </cfRule>
    <cfRule type="containsText" dxfId="691" priority="102" operator="containsText" text="Baja">
      <formula>NOT(ISERROR(SEARCH("Baja",H91)))</formula>
    </cfRule>
    <cfRule type="containsText" dxfId="690" priority="103" operator="containsText" text="Muy Alta">
      <formula>NOT(ISERROR(SEARCH("Muy Alta",H91)))</formula>
    </cfRule>
    <cfRule type="containsText" dxfId="689" priority="104" operator="containsText" text="Alta">
      <formula>NOT(ISERROR(SEARCH("Alta",H91)))</formula>
    </cfRule>
    <cfRule type="containsText" dxfId="688" priority="105" operator="containsText" text="Media">
      <formula>NOT(ISERROR(SEARCH("Media",H91)))</formula>
    </cfRule>
    <cfRule type="containsText" dxfId="687" priority="106" operator="containsText" text="Media">
      <formula>NOT(ISERROR(SEARCH("Media",H91)))</formula>
    </cfRule>
    <cfRule type="containsText" dxfId="686" priority="107" operator="containsText" text="Media">
      <formula>NOT(ISERROR(SEARCH("Media",H91)))</formula>
    </cfRule>
    <cfRule type="containsText" dxfId="685" priority="108" operator="containsText" text="Muy Baja">
      <formula>NOT(ISERROR(SEARCH("Muy Baja",H91)))</formula>
    </cfRule>
    <cfRule type="containsText" dxfId="684" priority="109" operator="containsText" text="Baja">
      <formula>NOT(ISERROR(SEARCH("Baja",H91)))</formula>
    </cfRule>
    <cfRule type="containsText" dxfId="683" priority="110" operator="containsText" text="Muy Baja">
      <formula>NOT(ISERROR(SEARCH("Muy Baja",H91)))</formula>
    </cfRule>
    <cfRule type="containsText" dxfId="682" priority="111" operator="containsText" text="Muy Baja">
      <formula>NOT(ISERROR(SEARCH("Muy Baja",H91)))</formula>
    </cfRule>
    <cfRule type="containsText" dxfId="681" priority="112" operator="containsText" text="Muy Baja">
      <formula>NOT(ISERROR(SEARCH("Muy Baja",H91)))</formula>
    </cfRule>
    <cfRule type="containsText" dxfId="680" priority="113" operator="containsText" text="Muy Baja'Tabla probabilidad'!">
      <formula>NOT(ISERROR(SEARCH("Muy Baja'Tabla probabilidad'!",H91)))</formula>
    </cfRule>
    <cfRule type="containsText" dxfId="679" priority="114" operator="containsText" text="Muy bajo">
      <formula>NOT(ISERROR(SEARCH("Muy bajo",H91)))</formula>
    </cfRule>
    <cfRule type="containsText" dxfId="678" priority="115" operator="containsText" text="Alta">
      <formula>NOT(ISERROR(SEARCH("Alta",H91)))</formula>
    </cfRule>
    <cfRule type="containsText" dxfId="677" priority="116" operator="containsText" text="Media">
      <formula>NOT(ISERROR(SEARCH("Media",H91)))</formula>
    </cfRule>
    <cfRule type="containsText" dxfId="676" priority="117" operator="containsText" text="Baja">
      <formula>NOT(ISERROR(SEARCH("Baja",H91)))</formula>
    </cfRule>
    <cfRule type="containsText" dxfId="675" priority="118" operator="containsText" text="Muy baja">
      <formula>NOT(ISERROR(SEARCH("Muy baja",H91)))</formula>
    </cfRule>
    <cfRule type="cellIs" dxfId="674" priority="121" operator="between">
      <formula>1</formula>
      <formula>2</formula>
    </cfRule>
    <cfRule type="cellIs" dxfId="673" priority="122" operator="between">
      <formula>0</formula>
      <formula>2</formula>
    </cfRule>
  </conditionalFormatting>
  <conditionalFormatting sqref="M10 M20 K10:K100">
    <cfRule type="containsText" dxfId="672" priority="778" operator="containsText" text="Catastrófico">
      <formula>NOT(ISERROR(SEARCH("Catastrófico",K10)))</formula>
    </cfRule>
    <cfRule type="containsText" dxfId="671" priority="779" operator="containsText" text="Mayor">
      <formula>NOT(ISERROR(SEARCH("Mayor",K10)))</formula>
    </cfRule>
    <cfRule type="containsText" dxfId="670" priority="780" operator="containsText" text="Alta">
      <formula>NOT(ISERROR(SEARCH("Alta",K10)))</formula>
    </cfRule>
    <cfRule type="containsText" dxfId="669" priority="782" operator="containsText" text="Menor">
      <formula>NOT(ISERROR(SEARCH("Menor",K10)))</formula>
    </cfRule>
    <cfRule type="containsText" dxfId="668" priority="783" operator="containsText" text="Leve">
      <formula>NOT(ISERROR(SEARCH("Leve",K10)))</formula>
    </cfRule>
  </conditionalFormatting>
  <conditionalFormatting sqref="M30">
    <cfRule type="containsText" dxfId="667" priority="385" operator="containsText" text="Catastrófico">
      <formula>NOT(ISERROR(SEARCH("Catastrófico",M30)))</formula>
    </cfRule>
    <cfRule type="containsText" dxfId="666" priority="386" operator="containsText" text="Mayor">
      <formula>NOT(ISERROR(SEARCH("Mayor",M30)))</formula>
    </cfRule>
    <cfRule type="containsText" dxfId="665" priority="387" operator="containsText" text="Alta">
      <formula>NOT(ISERROR(SEARCH("Alta",M30)))</formula>
    </cfRule>
    <cfRule type="containsText" dxfId="664" priority="388" operator="containsText" text="Moderado">
      <formula>NOT(ISERROR(SEARCH("Moderado",M30)))</formula>
    </cfRule>
    <cfRule type="containsText" dxfId="663" priority="389" operator="containsText" text="Menor">
      <formula>NOT(ISERROR(SEARCH("Menor",M30)))</formula>
    </cfRule>
    <cfRule type="containsText" dxfId="662" priority="390" operator="containsText" text="Leve">
      <formula>NOT(ISERROR(SEARCH("Leve",M30)))</formula>
    </cfRule>
  </conditionalFormatting>
  <conditionalFormatting sqref="M40">
    <cfRule type="containsText" dxfId="661" priority="297" operator="containsText" text="Catastrófico">
      <formula>NOT(ISERROR(SEARCH("Catastrófico",M40)))</formula>
    </cfRule>
    <cfRule type="containsText" dxfId="660" priority="298" operator="containsText" text="Mayor">
      <formula>NOT(ISERROR(SEARCH("Mayor",M40)))</formula>
    </cfRule>
    <cfRule type="containsText" dxfId="659" priority="299" operator="containsText" text="Alta">
      <formula>NOT(ISERROR(SEARCH("Alta",M40)))</formula>
    </cfRule>
    <cfRule type="containsText" dxfId="658" priority="300" operator="containsText" text="Moderado">
      <formula>NOT(ISERROR(SEARCH("Moderado",M40)))</formula>
    </cfRule>
    <cfRule type="containsText" dxfId="657" priority="301" operator="containsText" text="Menor">
      <formula>NOT(ISERROR(SEARCH("Menor",M40)))</formula>
    </cfRule>
    <cfRule type="containsText" dxfId="656" priority="302" operator="containsText" text="Leve">
      <formula>NOT(ISERROR(SEARCH("Leve",M40)))</formula>
    </cfRule>
  </conditionalFormatting>
  <conditionalFormatting sqref="M50">
    <cfRule type="containsText" dxfId="655" priority="287" operator="containsText" text="Catastrófico">
      <formula>NOT(ISERROR(SEARCH("Catastrófico",M50)))</formula>
    </cfRule>
    <cfRule type="containsText" dxfId="654" priority="288" operator="containsText" text="Mayor">
      <formula>NOT(ISERROR(SEARCH("Mayor",M50)))</formula>
    </cfRule>
    <cfRule type="containsText" dxfId="653" priority="289" operator="containsText" text="Alta">
      <formula>NOT(ISERROR(SEARCH("Alta",M50)))</formula>
    </cfRule>
    <cfRule type="containsText" dxfId="652" priority="290" operator="containsText" text="Moderado">
      <formula>NOT(ISERROR(SEARCH("Moderado",M50)))</formula>
    </cfRule>
    <cfRule type="containsText" dxfId="651" priority="291" operator="containsText" text="Menor">
      <formula>NOT(ISERROR(SEARCH("Menor",M50)))</formula>
    </cfRule>
    <cfRule type="containsText" dxfId="650" priority="292" operator="containsText" text="Leve">
      <formula>NOT(ISERROR(SEARCH("Leve",M50)))</formula>
    </cfRule>
  </conditionalFormatting>
  <conditionalFormatting sqref="M61">
    <cfRule type="containsText" dxfId="649" priority="157" operator="containsText" text="Catastrófico">
      <formula>NOT(ISERROR(SEARCH("Catastrófico",M61)))</formula>
    </cfRule>
    <cfRule type="containsText" dxfId="648" priority="158" operator="containsText" text="Mayor">
      <formula>NOT(ISERROR(SEARCH("Mayor",M61)))</formula>
    </cfRule>
    <cfRule type="containsText" dxfId="647" priority="159" operator="containsText" text="Alta">
      <formula>NOT(ISERROR(SEARCH("Alta",M61)))</formula>
    </cfRule>
    <cfRule type="containsText" dxfId="646" priority="160" operator="containsText" text="Moderado">
      <formula>NOT(ISERROR(SEARCH("Moderado",M61)))</formula>
    </cfRule>
    <cfRule type="containsText" dxfId="645" priority="161" operator="containsText" text="Menor">
      <formula>NOT(ISERROR(SEARCH("Menor",M61)))</formula>
    </cfRule>
    <cfRule type="containsText" dxfId="644" priority="162" operator="containsText" text="Leve">
      <formula>NOT(ISERROR(SEARCH("Leve",M61)))</formula>
    </cfRule>
  </conditionalFormatting>
  <conditionalFormatting sqref="M71">
    <cfRule type="containsText" dxfId="643" priority="151" operator="containsText" text="Catastrófico">
      <formula>NOT(ISERROR(SEARCH("Catastrófico",M71)))</formula>
    </cfRule>
    <cfRule type="containsText" dxfId="642" priority="152" operator="containsText" text="Mayor">
      <formula>NOT(ISERROR(SEARCH("Mayor",M71)))</formula>
    </cfRule>
    <cfRule type="containsText" dxfId="641" priority="153" operator="containsText" text="Alta">
      <formula>NOT(ISERROR(SEARCH("Alta",M71)))</formula>
    </cfRule>
    <cfRule type="containsText" dxfId="640" priority="154" operator="containsText" text="Moderado">
      <formula>NOT(ISERROR(SEARCH("Moderado",M71)))</formula>
    </cfRule>
    <cfRule type="containsText" dxfId="639" priority="155" operator="containsText" text="Menor">
      <formula>NOT(ISERROR(SEARCH("Menor",M71)))</formula>
    </cfRule>
    <cfRule type="containsText" dxfId="638" priority="156" operator="containsText" text="Leve">
      <formula>NOT(ISERROR(SEARCH("Leve",M71)))</formula>
    </cfRule>
  </conditionalFormatting>
  <conditionalFormatting sqref="M81">
    <cfRule type="containsText" dxfId="637" priority="59" operator="containsText" text="Catastrófico">
      <formula>NOT(ISERROR(SEARCH("Catastrófico",M81)))</formula>
    </cfRule>
    <cfRule type="containsText" dxfId="636" priority="60" operator="containsText" text="Mayor">
      <formula>NOT(ISERROR(SEARCH("Mayor",M81)))</formula>
    </cfRule>
    <cfRule type="containsText" dxfId="635" priority="61" operator="containsText" text="Alta">
      <formula>NOT(ISERROR(SEARCH("Alta",M81)))</formula>
    </cfRule>
    <cfRule type="containsText" dxfId="634" priority="62" operator="containsText" text="Moderado">
      <formula>NOT(ISERROR(SEARCH("Moderado",M81)))</formula>
    </cfRule>
    <cfRule type="containsText" dxfId="633" priority="63" operator="containsText" text="Menor">
      <formula>NOT(ISERROR(SEARCH("Menor",M81)))</formula>
    </cfRule>
    <cfRule type="containsText" dxfId="632" priority="64" operator="containsText" text="Leve">
      <formula>NOT(ISERROR(SEARCH("Leve",M81)))</formula>
    </cfRule>
  </conditionalFormatting>
  <conditionalFormatting sqref="M91">
    <cfRule type="containsText" dxfId="631" priority="91" operator="containsText" text="Catastrófico">
      <formula>NOT(ISERROR(SEARCH("Catastrófico",M91)))</formula>
    </cfRule>
    <cfRule type="containsText" dxfId="630" priority="92" operator="containsText" text="Mayor">
      <formula>NOT(ISERROR(SEARCH("Mayor",M91)))</formula>
    </cfRule>
    <cfRule type="containsText" dxfId="629" priority="93" operator="containsText" text="Alta">
      <formula>NOT(ISERROR(SEARCH("Alta",M91)))</formula>
    </cfRule>
    <cfRule type="containsText" dxfId="628" priority="94" operator="containsText" text="Moderado">
      <formula>NOT(ISERROR(SEARCH("Moderado",M91)))</formula>
    </cfRule>
    <cfRule type="containsText" dxfId="627" priority="95" operator="containsText" text="Menor">
      <formula>NOT(ISERROR(SEARCH("Menor",M91)))</formula>
    </cfRule>
    <cfRule type="containsText" dxfId="626" priority="96" operator="containsText" text="Leve">
      <formula>NOT(ISERROR(SEARCH("Leve",M91)))</formula>
    </cfRule>
  </conditionalFormatting>
  <conditionalFormatting sqref="M10:N10 M20 K10:K100">
    <cfRule type="containsText" dxfId="625" priority="781" operator="containsText" text="Moderado">
      <formula>NOT(ISERROR(SEARCH("Moderado",K10)))</formula>
    </cfRule>
  </conditionalFormatting>
  <conditionalFormatting sqref="N61">
    <cfRule type="containsText" dxfId="624" priority="283" operator="containsText" text="Extremo">
      <formula>NOT(ISERROR(SEARCH("Extremo",N61)))</formula>
    </cfRule>
    <cfRule type="containsText" dxfId="623" priority="284" operator="containsText" text="Alto">
      <formula>NOT(ISERROR(SEARCH("Alto",N61)))</formula>
    </cfRule>
    <cfRule type="containsText" dxfId="622" priority="285" operator="containsText" text="Bajo">
      <formula>NOT(ISERROR(SEARCH("Bajo",N61)))</formula>
    </cfRule>
    <cfRule type="containsText" dxfId="621" priority="286" operator="containsText" text="Moderado">
      <formula>NOT(ISERROR(SEARCH("Moderado",N61)))</formula>
    </cfRule>
  </conditionalFormatting>
  <conditionalFormatting sqref="N71">
    <cfRule type="containsText" dxfId="620" priority="219" operator="containsText" text="Extremo">
      <formula>NOT(ISERROR(SEARCH("Extremo",N71)))</formula>
    </cfRule>
    <cfRule type="containsText" dxfId="619" priority="220" operator="containsText" text="Alto">
      <formula>NOT(ISERROR(SEARCH("Alto",N71)))</formula>
    </cfRule>
    <cfRule type="containsText" dxfId="618" priority="221" operator="containsText" text="Bajo">
      <formula>NOT(ISERROR(SEARCH("Bajo",N71)))</formula>
    </cfRule>
    <cfRule type="containsText" dxfId="617" priority="222" operator="containsText" text="Moderado">
      <formula>NOT(ISERROR(SEARCH("Moderado",N71)))</formula>
    </cfRule>
  </conditionalFormatting>
  <conditionalFormatting sqref="N81">
    <cfRule type="containsText" dxfId="616" priority="65" operator="containsText" text="Extremo">
      <formula>NOT(ISERROR(SEARCH("Extremo",N81)))</formula>
    </cfRule>
    <cfRule type="containsText" dxfId="615" priority="66" operator="containsText" text="Alto">
      <formula>NOT(ISERROR(SEARCH("Alto",N81)))</formula>
    </cfRule>
    <cfRule type="containsText" dxfId="614" priority="67" operator="containsText" text="Bajo">
      <formula>NOT(ISERROR(SEARCH("Bajo",N81)))</formula>
    </cfRule>
    <cfRule type="containsText" dxfId="613" priority="68" operator="containsText" text="Moderado">
      <formula>NOT(ISERROR(SEARCH("Moderado",N81)))</formula>
    </cfRule>
  </conditionalFormatting>
  <conditionalFormatting sqref="N91">
    <cfRule type="containsText" dxfId="612" priority="97" operator="containsText" text="Extremo">
      <formula>NOT(ISERROR(SEARCH("Extremo",N91)))</formula>
    </cfRule>
    <cfRule type="containsText" dxfId="611" priority="98" operator="containsText" text="Alto">
      <formula>NOT(ISERROR(SEARCH("Alto",N91)))</formula>
    </cfRule>
    <cfRule type="containsText" dxfId="610" priority="99" operator="containsText" text="Bajo">
      <formula>NOT(ISERROR(SEARCH("Bajo",N91)))</formula>
    </cfRule>
    <cfRule type="containsText" dxfId="609" priority="100" operator="containsText" text="Moderado">
      <formula>NOT(ISERROR(SEARCH("Moderado",N91)))</formula>
    </cfRule>
  </conditionalFormatting>
  <conditionalFormatting sqref="N8:O8">
    <cfRule type="containsText" dxfId="608" priority="343" operator="containsText" text="3- Moderado">
      <formula>NOT(ISERROR(SEARCH("3- Moderado",N8)))</formula>
    </cfRule>
    <cfRule type="containsText" dxfId="607" priority="344" operator="containsText" text="6- Moderado">
      <formula>NOT(ISERROR(SEARCH("6- Moderado",N8)))</formula>
    </cfRule>
    <cfRule type="containsText" dxfId="606" priority="345" operator="containsText" text="4- Moderado">
      <formula>NOT(ISERROR(SEARCH("4- Moderado",N8)))</formula>
    </cfRule>
    <cfRule type="containsText" dxfId="605" priority="346" operator="containsText" text="3- Bajo">
      <formula>NOT(ISERROR(SEARCH("3- Bajo",N8)))</formula>
    </cfRule>
    <cfRule type="containsText" dxfId="604" priority="347" operator="containsText" text="4- Bajo">
      <formula>NOT(ISERROR(SEARCH("4- Bajo",N8)))</formula>
    </cfRule>
    <cfRule type="containsText" dxfId="603" priority="348" operator="containsText" text="1- Bajo">
      <formula>NOT(ISERROR(SEARCH("1- Bajo",N8)))</formula>
    </cfRule>
  </conditionalFormatting>
  <conditionalFormatting sqref="N10:O10">
    <cfRule type="containsText" dxfId="602" priority="339" operator="containsText" text="Extremo">
      <formula>NOT(ISERROR(SEARCH("Extremo",N10)))</formula>
    </cfRule>
    <cfRule type="containsText" dxfId="601" priority="340" operator="containsText" text="Alto">
      <formula>NOT(ISERROR(SEARCH("Alto",N10)))</formula>
    </cfRule>
    <cfRule type="containsText" dxfId="600" priority="341" operator="containsText" text="Bajo">
      <formula>NOT(ISERROR(SEARCH("Bajo",N10)))</formula>
    </cfRule>
  </conditionalFormatting>
  <conditionalFormatting sqref="N20:O20">
    <cfRule type="containsText" dxfId="599" priority="1365" operator="containsText" text="Extremo">
      <formula>NOT(ISERROR(SEARCH("Extremo",N20)))</formula>
    </cfRule>
    <cfRule type="containsText" dxfId="598" priority="1366" operator="containsText" text="Alto">
      <formula>NOT(ISERROR(SEARCH("Alto",N20)))</formula>
    </cfRule>
    <cfRule type="containsText" dxfId="597" priority="1367" operator="containsText" text="Bajo">
      <formula>NOT(ISERROR(SEARCH("Bajo",N20)))</formula>
    </cfRule>
    <cfRule type="containsText" dxfId="596" priority="1368" operator="containsText" text="Moderado">
      <formula>NOT(ISERROR(SEARCH("Moderado",N20)))</formula>
    </cfRule>
  </conditionalFormatting>
  <conditionalFormatting sqref="N30:O30">
    <cfRule type="containsText" dxfId="595" priority="414" operator="containsText" text="Extremo">
      <formula>NOT(ISERROR(SEARCH("Extremo",N30)))</formula>
    </cfRule>
    <cfRule type="containsText" dxfId="594" priority="415" operator="containsText" text="Alto">
      <formula>NOT(ISERROR(SEARCH("Alto",N30)))</formula>
    </cfRule>
    <cfRule type="containsText" dxfId="593" priority="416" operator="containsText" text="Bajo">
      <formula>NOT(ISERROR(SEARCH("Bajo",N30)))</formula>
    </cfRule>
    <cfRule type="containsText" dxfId="592" priority="417" operator="containsText" text="Moderado">
      <formula>NOT(ISERROR(SEARCH("Moderado",N30)))</formula>
    </cfRule>
  </conditionalFormatting>
  <conditionalFormatting sqref="N40:O40">
    <cfRule type="containsText" dxfId="591" priority="303" operator="containsText" text="Extremo">
      <formula>NOT(ISERROR(SEARCH("Extremo",N40)))</formula>
    </cfRule>
    <cfRule type="containsText" dxfId="590" priority="304" operator="containsText" text="Alto">
      <formula>NOT(ISERROR(SEARCH("Alto",N40)))</formula>
    </cfRule>
    <cfRule type="containsText" dxfId="589" priority="305" operator="containsText" text="Bajo">
      <formula>NOT(ISERROR(SEARCH("Bajo",N40)))</formula>
    </cfRule>
    <cfRule type="containsText" dxfId="588" priority="306" operator="containsText" text="Moderado">
      <formula>NOT(ISERROR(SEARCH("Moderado",N40)))</formula>
    </cfRule>
  </conditionalFormatting>
  <conditionalFormatting sqref="N50:O50">
    <cfRule type="containsText" dxfId="587" priority="293" operator="containsText" text="Extremo">
      <formula>NOT(ISERROR(SEARCH("Extremo",N50)))</formula>
    </cfRule>
    <cfRule type="containsText" dxfId="586" priority="294" operator="containsText" text="Alto">
      <formula>NOT(ISERROR(SEARCH("Alto",N50)))</formula>
    </cfRule>
    <cfRule type="containsText" dxfId="585" priority="295" operator="containsText" text="Bajo">
      <formula>NOT(ISERROR(SEARCH("Bajo",N50)))</formula>
    </cfRule>
    <cfRule type="containsText" dxfId="584" priority="296" operator="containsText" text="Moderado">
      <formula>NOT(ISERROR(SEARCH("Moderado",N50)))</formula>
    </cfRule>
  </conditionalFormatting>
  <conditionalFormatting sqref="O10">
    <cfRule type="containsText" dxfId="583" priority="342" operator="containsText" text="Moderado">
      <formula>NOT(ISERROR(SEARCH("Moderado",O10)))</formula>
    </cfRule>
  </conditionalFormatting>
  <conditionalFormatting sqref="H59">
    <cfRule type="containsText" dxfId="582" priority="1" operator="containsText" text="Muy Baja">
      <formula>NOT(ISERROR(SEARCH("Muy Baja",H59)))</formula>
    </cfRule>
    <cfRule type="containsText" dxfId="581" priority="2" operator="containsText" text="Baja">
      <formula>NOT(ISERROR(SEARCH("Baja",H59)))</formula>
    </cfRule>
    <cfRule type="containsText" dxfId="580" priority="3" operator="containsText" text="Muy Alta">
      <formula>NOT(ISERROR(SEARCH("Muy Alta",H59)))</formula>
    </cfRule>
    <cfRule type="containsText" dxfId="579" priority="4" operator="containsText" text="Alta">
      <formula>NOT(ISERROR(SEARCH("Alta",H59)))</formula>
    </cfRule>
    <cfRule type="containsText" dxfId="578" priority="5" operator="containsText" text="Media">
      <formula>NOT(ISERROR(SEARCH("Media",H59)))</formula>
    </cfRule>
    <cfRule type="containsText" dxfId="577" priority="6" operator="containsText" text="Media">
      <formula>NOT(ISERROR(SEARCH("Media",H59)))</formula>
    </cfRule>
    <cfRule type="containsText" dxfId="576" priority="7" operator="containsText" text="Media">
      <formula>NOT(ISERROR(SEARCH("Media",H59)))</formula>
    </cfRule>
    <cfRule type="containsText" dxfId="575" priority="8" operator="containsText" text="Muy Baja">
      <formula>NOT(ISERROR(SEARCH("Muy Baja",H59)))</formula>
    </cfRule>
    <cfRule type="containsText" dxfId="574" priority="9" operator="containsText" text="Baja">
      <formula>NOT(ISERROR(SEARCH("Baja",H59)))</formula>
    </cfRule>
    <cfRule type="containsText" dxfId="573" priority="10" operator="containsText" text="Muy Baja">
      <formula>NOT(ISERROR(SEARCH("Muy Baja",H59)))</formula>
    </cfRule>
    <cfRule type="containsText" dxfId="572" priority="11" operator="containsText" text="Muy Baja">
      <formula>NOT(ISERROR(SEARCH("Muy Baja",H59)))</formula>
    </cfRule>
    <cfRule type="containsText" dxfId="571" priority="12" operator="containsText" text="Muy Baja">
      <formula>NOT(ISERROR(SEARCH("Muy Baja",H59)))</formula>
    </cfRule>
    <cfRule type="containsText" dxfId="570" priority="13" operator="containsText" text="Muy Baja'Tabla probabilidad'!">
      <formula>NOT(ISERROR(SEARCH("Muy Baja'Tabla probabilidad'!",H59)))</formula>
    </cfRule>
    <cfRule type="containsText" dxfId="569" priority="14" operator="containsText" text="Muy bajo">
      <formula>NOT(ISERROR(SEARCH("Muy bajo",H59)))</formula>
    </cfRule>
    <cfRule type="containsText" dxfId="568" priority="15" operator="containsText" text="Alta">
      <formula>NOT(ISERROR(SEARCH("Alta",H59)))</formula>
    </cfRule>
    <cfRule type="containsText" dxfId="567" priority="16" operator="containsText" text="Media">
      <formula>NOT(ISERROR(SEARCH("Media",H59)))</formula>
    </cfRule>
    <cfRule type="containsText" dxfId="566" priority="17" operator="containsText" text="Baja">
      <formula>NOT(ISERROR(SEARCH("Baja",H59)))</formula>
    </cfRule>
    <cfRule type="containsText" dxfId="565" priority="18" operator="containsText" text="Muy baja">
      <formula>NOT(ISERROR(SEARCH("Muy baja",H59)))</formula>
    </cfRule>
    <cfRule type="cellIs" dxfId="564" priority="21" operator="between">
      <formula>1</formula>
      <formula>2</formula>
    </cfRule>
    <cfRule type="cellIs" dxfId="563" priority="22" operator="between">
      <formula>0</formula>
      <formula>2</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03"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04"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410"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411"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83" operator="containsText" id="{954E1B25-D051-41D0-989E-8AD2D1BE75BA}">
            <xm:f>NOT(ISERROR(SEARCH('8- Políticas de Administración '!$B$5,H50)))</xm:f>
            <xm:f>'8- Políticas de Administración '!$B$5</xm:f>
            <x14:dxf>
              <font>
                <color rgb="FF006100"/>
              </font>
              <fill>
                <patternFill>
                  <bgColor rgb="FFC6EFCE"/>
                </patternFill>
              </fill>
            </x14:dxf>
          </x14:cfRule>
          <x14:cfRule type="containsText" priority="584" operator="containsText" id="{DE7D4B69-6DFB-425D-B1B8-D35A87E1A13E}">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335" operator="containsText" id="{0960DF4D-0220-4346-B6DC-E14C8ABE03E3}">
            <xm:f>NOT(ISERROR(SEARCH('8- Políticas de Administración '!$B$5,H61)))</xm:f>
            <xm:f>'8- Políticas de Administración '!$B$5</xm:f>
            <x14:dxf>
              <font>
                <color rgb="FF006100"/>
              </font>
              <fill>
                <patternFill>
                  <bgColor rgb="FFC6EFCE"/>
                </patternFill>
              </fill>
            </x14:dxf>
          </x14:cfRule>
          <x14:cfRule type="containsText" priority="336" operator="containsText" id="{CF143FEC-26AF-4DA8-96FF-5EEA2A0766FA}">
            <xm:f>NOT(ISERROR(SEARCH('8- Políticas de Administración '!$B$5,H61)))</xm:f>
            <xm:f>'8- Políticas de Administración '!$B$5</xm:f>
            <x14:dxf>
              <font>
                <color rgb="FF9C0006"/>
              </font>
              <fill>
                <patternFill>
                  <bgColor rgb="FFFFC7CE"/>
                </patternFill>
              </fill>
            </x14:dxf>
          </x14:cfRule>
          <xm:sqref>H61</xm:sqref>
        </x14:conditionalFormatting>
        <x14:conditionalFormatting xmlns:xm="http://schemas.microsoft.com/office/excel/2006/main">
          <x14:cfRule type="containsText" priority="263" operator="containsText" id="{707A634C-B82F-4D42-BC9F-8E261ACE94B9}">
            <xm:f>NOT(ISERROR(SEARCH('8- Políticas de Administración '!$B$5,H71)))</xm:f>
            <xm:f>'8- Políticas de Administración '!$B$5</xm:f>
            <x14:dxf>
              <font>
                <color rgb="FF006100"/>
              </font>
              <fill>
                <patternFill>
                  <bgColor rgb="FFC6EFCE"/>
                </patternFill>
              </fill>
            </x14:dxf>
          </x14:cfRule>
          <x14:cfRule type="containsText" priority="264" operator="containsText" id="{5ED9F1F3-8983-442B-B76F-C783C6960D9C}">
            <xm:f>NOT(ISERROR(SEARCH('8- Políticas de Administración '!$B$5,H71)))</xm:f>
            <xm:f>'8- Políticas de Administración '!$B$5</xm:f>
            <x14:dxf>
              <font>
                <color rgb="FF9C0006"/>
              </font>
              <fill>
                <patternFill>
                  <bgColor rgb="FFFFC7CE"/>
                </patternFill>
              </fill>
            </x14:dxf>
          </x14:cfRule>
          <xm:sqref>H71</xm:sqref>
        </x14:conditionalFormatting>
        <x14:conditionalFormatting xmlns:xm="http://schemas.microsoft.com/office/excel/2006/main">
          <x14:cfRule type="containsText" priority="87" operator="containsText" id="{C58BFB31-8BA8-42E1-987A-2B9B3074CF94}">
            <xm:f>NOT(ISERROR(SEARCH('8- Políticas de Administración '!$B$5,H81)))</xm:f>
            <xm:f>'8- Políticas de Administración '!$B$5</xm:f>
            <x14:dxf>
              <font>
                <color rgb="FF006100"/>
              </font>
              <fill>
                <patternFill>
                  <bgColor rgb="FFC6EFCE"/>
                </patternFill>
              </fill>
            </x14:dxf>
          </x14:cfRule>
          <x14:cfRule type="containsText" priority="88" operator="containsText" id="{AB92AF65-2381-4303-ACFD-D6FC60CDD342}">
            <xm:f>NOT(ISERROR(SEARCH('8- Políticas de Administración '!$B$5,H81)))</xm:f>
            <xm:f>'8- Políticas de Administración '!$B$5</xm:f>
            <x14:dxf>
              <font>
                <color rgb="FF9C0006"/>
              </font>
              <fill>
                <patternFill>
                  <bgColor rgb="FFFFC7CE"/>
                </patternFill>
              </fill>
            </x14:dxf>
          </x14:cfRule>
          <xm:sqref>H81</xm:sqref>
        </x14:conditionalFormatting>
        <x14:conditionalFormatting xmlns:xm="http://schemas.microsoft.com/office/excel/2006/main">
          <x14:cfRule type="containsText" priority="119" operator="containsText" id="{69A975B3-DEF4-4A30-AB0B-521095FB46E2}">
            <xm:f>NOT(ISERROR(SEARCH('8- Políticas de Administración '!$B$5,H91)))</xm:f>
            <xm:f>'8- Políticas de Administración '!$B$5</xm:f>
            <x14:dxf>
              <font>
                <color rgb="FF006100"/>
              </font>
              <fill>
                <patternFill>
                  <bgColor rgb="FFC6EFCE"/>
                </patternFill>
              </fill>
            </x14:dxf>
          </x14:cfRule>
          <x14:cfRule type="containsText" priority="120" operator="containsText" id="{BACB339E-E45E-4512-AFF9-36778C2F257A}">
            <xm:f>NOT(ISERROR(SEARCH('8- Políticas de Administración '!$B$5,H91)))</xm:f>
            <xm:f>'8- Políticas de Administración '!$B$5</xm:f>
            <x14:dxf>
              <font>
                <color rgb="FF9C0006"/>
              </font>
              <fill>
                <patternFill>
                  <bgColor rgb="FFFFC7CE"/>
                </patternFill>
              </fill>
            </x14:dxf>
          </x14:cfRule>
          <xm:sqref>H91</xm:sqref>
        </x14:conditionalFormatting>
        <x14:conditionalFormatting xmlns:xm="http://schemas.microsoft.com/office/excel/2006/main">
          <x14:cfRule type="containsText" priority="19" operator="containsText" id="{9A69E0EC-F6E1-4FF7-9FDF-7002C79CFBAA}">
            <xm:f>NOT(ISERROR(SEARCH('8- Políticas de Administración '!$B$5,H59)))</xm:f>
            <xm:f>'8- Políticas de Administración '!$B$5</xm:f>
            <x14:dxf>
              <font>
                <color rgb="FF006100"/>
              </font>
              <fill>
                <patternFill>
                  <bgColor rgb="FFC6EFCE"/>
                </patternFill>
              </fill>
            </x14:dxf>
          </x14:cfRule>
          <x14:cfRule type="containsText" priority="20" operator="containsText" id="{6BD7F235-B6A3-471D-BEA1-03BBFF6F9D5F}">
            <xm:f>NOT(ISERROR(SEARCH('8- Políticas de Administración '!$B$5,H59)))</xm:f>
            <xm:f>'8- Políticas de Administración '!$B$5</xm:f>
            <x14:dxf>
              <font>
                <color rgb="FF9C0006"/>
              </font>
              <fill>
                <patternFill>
                  <bgColor rgb="FFFFC7CE"/>
                </patternFill>
              </fill>
            </x14:dxf>
          </x14:cfRule>
          <xm:sqref>H59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I10:I100</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98"/>
  <sheetViews>
    <sheetView showGridLines="0" topLeftCell="G70" zoomScale="73" zoomScaleNormal="73" zoomScalePageLayoutView="70" workbookViewId="0">
      <selection activeCell="C4" sqref="C4"/>
    </sheetView>
  </sheetViews>
  <sheetFormatPr defaultColWidth="11.42578125" defaultRowHeight="15"/>
  <cols>
    <col min="1" max="1" width="7" customWidth="1"/>
    <col min="2" max="2" width="35.85546875" customWidth="1"/>
    <col min="3" max="3" width="52.5703125" style="48"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7" customWidth="1"/>
    <col min="21" max="21" width="18.5703125" style="36" customWidth="1"/>
    <col min="22" max="22" width="22.5703125" style="38" customWidth="1"/>
    <col min="23" max="278" width="11.42578125" style="17"/>
    <col min="279" max="16384" width="11.42578125" style="22"/>
  </cols>
  <sheetData>
    <row r="1" spans="1:278" s="19" customFormat="1" ht="27.75" thickTop="1">
      <c r="A1" s="687"/>
      <c r="B1" s="688"/>
      <c r="C1" s="689"/>
      <c r="D1" s="41"/>
      <c r="E1" s="653" t="s">
        <v>299</v>
      </c>
      <c r="F1" s="654"/>
      <c r="G1" s="654"/>
      <c r="H1" s="654"/>
      <c r="I1" s="654"/>
      <c r="J1" s="654"/>
      <c r="K1" s="654"/>
      <c r="L1" s="654"/>
      <c r="M1" s="654"/>
      <c r="N1" s="654"/>
      <c r="O1" s="654"/>
      <c r="P1" s="654"/>
      <c r="Q1" s="654"/>
      <c r="R1" s="654"/>
      <c r="S1" s="654"/>
      <c r="T1" s="654"/>
      <c r="U1" s="654"/>
      <c r="V1" s="654"/>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690"/>
      <c r="B2" s="630"/>
      <c r="C2" s="691"/>
      <c r="D2" s="41"/>
      <c r="E2" s="655"/>
      <c r="F2" s="656"/>
      <c r="G2" s="656"/>
      <c r="H2" s="656"/>
      <c r="I2" s="656"/>
      <c r="J2" s="656"/>
      <c r="K2" s="656"/>
      <c r="L2" s="656"/>
      <c r="M2" s="656"/>
      <c r="N2" s="656"/>
      <c r="O2" s="656"/>
      <c r="P2" s="656"/>
      <c r="Q2" s="656"/>
      <c r="R2" s="656"/>
      <c r="S2" s="656"/>
      <c r="T2" s="656"/>
      <c r="U2" s="656"/>
      <c r="V2" s="656"/>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c r="A3" s="690"/>
      <c r="B3" s="630"/>
      <c r="C3" s="691"/>
      <c r="D3" s="151"/>
      <c r="E3" s="655"/>
      <c r="F3" s="656"/>
      <c r="G3" s="656"/>
      <c r="H3" s="656"/>
      <c r="I3" s="656"/>
      <c r="J3" s="656"/>
      <c r="K3" s="656"/>
      <c r="L3" s="656"/>
      <c r="M3" s="656"/>
      <c r="N3" s="656"/>
      <c r="O3" s="656"/>
      <c r="P3" s="656"/>
      <c r="Q3" s="656"/>
      <c r="R3" s="656"/>
      <c r="S3" s="656"/>
      <c r="T3" s="656"/>
      <c r="U3" s="656"/>
      <c r="V3" s="656"/>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631" t="s">
        <v>300</v>
      </c>
      <c r="B4" s="631"/>
      <c r="C4" s="651" t="s">
        <v>301</v>
      </c>
      <c r="D4" s="651"/>
      <c r="E4" s="651"/>
      <c r="F4" s="651"/>
      <c r="G4" s="651"/>
      <c r="H4" s="651"/>
      <c r="I4" s="651"/>
      <c r="J4" s="651"/>
      <c r="K4" s="651"/>
      <c r="L4" s="651"/>
      <c r="M4" s="651"/>
      <c r="N4" s="651"/>
      <c r="O4" s="651"/>
      <c r="P4" s="651"/>
      <c r="Q4" s="651"/>
      <c r="R4" s="192"/>
      <c r="S4" s="192"/>
      <c r="T4" s="192"/>
      <c r="U4" s="192"/>
      <c r="V4" s="192"/>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56.45" customHeight="1">
      <c r="A5" s="631" t="s">
        <v>302</v>
      </c>
      <c r="B5" s="631"/>
      <c r="C5" s="651" t="s">
        <v>303</v>
      </c>
      <c r="D5" s="651"/>
      <c r="E5" s="651"/>
      <c r="F5" s="651"/>
      <c r="G5" s="651"/>
      <c r="H5" s="651"/>
      <c r="I5" s="651"/>
      <c r="J5" s="651"/>
      <c r="K5" s="651"/>
      <c r="L5" s="651"/>
      <c r="M5" s="651"/>
      <c r="N5" s="651"/>
      <c r="O5" s="651"/>
      <c r="P5" s="651"/>
      <c r="Q5" s="651"/>
      <c r="R5" s="193"/>
      <c r="S5" s="193"/>
      <c r="T5" s="193"/>
      <c r="U5" s="193"/>
      <c r="V5" s="193"/>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631" t="s">
        <v>304</v>
      </c>
      <c r="B6" s="631"/>
      <c r="C6" s="652" t="s">
        <v>305</v>
      </c>
      <c r="D6" s="652"/>
      <c r="E6" s="652"/>
      <c r="F6" s="652"/>
      <c r="G6" s="652"/>
      <c r="H6" s="652"/>
      <c r="I6" s="652"/>
      <c r="J6" s="652"/>
      <c r="K6" s="652"/>
      <c r="L6" s="652"/>
      <c r="M6" s="652"/>
      <c r="N6" s="652"/>
      <c r="O6" s="652"/>
      <c r="P6" s="652"/>
      <c r="Q6" s="652"/>
      <c r="R6" s="192"/>
      <c r="S6" s="192"/>
      <c r="T6" s="192"/>
      <c r="U6" s="192"/>
      <c r="V6" s="192"/>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692" t="s">
        <v>306</v>
      </c>
      <c r="B7" s="692"/>
      <c r="C7" s="692"/>
      <c r="D7" s="693" t="s">
        <v>395</v>
      </c>
      <c r="E7" s="649"/>
      <c r="F7" s="649"/>
      <c r="G7" s="649"/>
      <c r="H7" s="649"/>
      <c r="I7" s="649"/>
      <c r="J7" s="649"/>
      <c r="K7" s="649"/>
      <c r="L7" s="649"/>
      <c r="M7" s="649"/>
      <c r="N7" s="649"/>
      <c r="O7" s="649"/>
      <c r="P7" s="649"/>
      <c r="Q7" s="649"/>
      <c r="R7" s="650"/>
      <c r="S7" s="127"/>
      <c r="T7" s="692" t="s">
        <v>396</v>
      </c>
      <c r="U7" s="692"/>
      <c r="V7" s="692"/>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thickTop="1" thickBot="1">
      <c r="A8" s="694" t="s">
        <v>311</v>
      </c>
      <c r="B8" s="695" t="s">
        <v>397</v>
      </c>
      <c r="C8" s="697" t="s">
        <v>307</v>
      </c>
      <c r="D8" s="699" t="s">
        <v>398</v>
      </c>
      <c r="E8" s="701" t="s">
        <v>274</v>
      </c>
      <c r="F8" s="702" t="s">
        <v>399</v>
      </c>
      <c r="G8" s="703"/>
      <c r="H8" s="703"/>
      <c r="I8" s="703"/>
      <c r="J8" s="703"/>
      <c r="K8" s="704"/>
      <c r="L8" s="702" t="s">
        <v>400</v>
      </c>
      <c r="M8" s="703"/>
      <c r="N8" s="703"/>
      <c r="O8" s="703"/>
      <c r="P8" s="703"/>
      <c r="Q8" s="703"/>
      <c r="R8" s="703"/>
      <c r="S8" s="704"/>
      <c r="T8" s="55"/>
      <c r="U8" s="56"/>
      <c r="V8" s="84" t="s">
        <v>401</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632"/>
      <c r="B9" s="696"/>
      <c r="C9" s="698"/>
      <c r="D9" s="700"/>
      <c r="E9" s="647"/>
      <c r="F9" s="46" t="s">
        <v>276</v>
      </c>
      <c r="G9" s="46" t="s">
        <v>278</v>
      </c>
      <c r="H9" s="46" t="s">
        <v>402</v>
      </c>
      <c r="I9" s="46" t="s">
        <v>280</v>
      </c>
      <c r="J9" s="130" t="s">
        <v>403</v>
      </c>
      <c r="K9" s="46" t="s">
        <v>286</v>
      </c>
      <c r="L9" s="46" t="s">
        <v>404</v>
      </c>
      <c r="M9" s="122" t="s">
        <v>283</v>
      </c>
      <c r="N9" s="46" t="s">
        <v>405</v>
      </c>
      <c r="O9" s="46" t="s">
        <v>406</v>
      </c>
      <c r="P9" s="46" t="s">
        <v>407</v>
      </c>
      <c r="Q9" s="46" t="s">
        <v>408</v>
      </c>
      <c r="R9" s="130" t="s">
        <v>403</v>
      </c>
      <c r="S9" s="46" t="s">
        <v>409</v>
      </c>
      <c r="T9" s="49" t="s">
        <v>288</v>
      </c>
      <c r="U9" s="49" t="s">
        <v>290</v>
      </c>
      <c r="V9" s="50" t="s">
        <v>410</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210.75" customHeight="1">
      <c r="A10" s="711">
        <f>'5- Identificación de Riesgos'!A10</f>
        <v>1</v>
      </c>
      <c r="B10" s="714" t="str">
        <f>'5- Identificación de Riesgos'!B10</f>
        <v>Vencimiento de Términos</v>
      </c>
      <c r="C10" s="169" t="str">
        <f>'5- Identificación de Riesgos'!D10</f>
        <v>1. Mayor demanda de justicia.</v>
      </c>
      <c r="D10" s="163"/>
      <c r="E10" s="170" t="s">
        <v>411</v>
      </c>
      <c r="F10" s="155" t="s">
        <v>412</v>
      </c>
      <c r="G10" s="155" t="s">
        <v>413</v>
      </c>
      <c r="H10" s="155" t="s">
        <v>412</v>
      </c>
      <c r="I10" s="155" t="s">
        <v>413</v>
      </c>
      <c r="J10" s="162">
        <f>COUNTIF(F10:I10,"SI")/4</f>
        <v>0.5</v>
      </c>
      <c r="K10" s="668">
        <f>AVERAGE(J10:J14)</f>
        <v>0.75</v>
      </c>
      <c r="L10" s="155" t="str">
        <f>'5- Identificación de Riesgos'!I10</f>
        <v>Afectación de reputacion,imagén,  credibilidad, satisfacción de usuarios y PI</v>
      </c>
      <c r="M10" s="303" t="s">
        <v>414</v>
      </c>
      <c r="N10" s="155" t="s">
        <v>412</v>
      </c>
      <c r="O10" s="155" t="s">
        <v>412</v>
      </c>
      <c r="P10" s="155" t="s">
        <v>413</v>
      </c>
      <c r="Q10" s="155" t="s">
        <v>413</v>
      </c>
      <c r="R10" s="162">
        <f>SUM(COUNTIF(N10,"SI")*25%,COUNTIF(O10,"SI")*40%,COUNTIF(P10,"SI")*25%,COUNTIF(Q10,"SI")*10%)</f>
        <v>0.35</v>
      </c>
      <c r="S10" s="705">
        <f>AVERAGE(R10:R13)</f>
        <v>0.83750000000000002</v>
      </c>
      <c r="T10" s="679"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551"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89" t="str">
        <f>CONCATENATE(VLOOKUP((LEFT(T10,LEN(T10)-4)&amp;LEFT(U10,LEN(U10)-4)),'9- Matriz de Calor '!$D$18:$E$42,2,0)," - ",RIGHT(T10,1)*RIGHT(U10,1))</f>
        <v>Bajo - 2</v>
      </c>
    </row>
    <row r="11" spans="1:278" ht="207.75" customHeight="1">
      <c r="A11" s="712"/>
      <c r="B11" s="715"/>
      <c r="C11" s="171" t="str">
        <f>'5- Identificación de Riesgos'!D11</f>
        <v>2. Insuficiencia de  personal  para atender la función misional y la atención a las partes interesadas en los despachos judiciales y centro de servicios</v>
      </c>
      <c r="D11" s="164"/>
      <c r="E11" s="172" t="s">
        <v>415</v>
      </c>
      <c r="F11" s="156" t="s">
        <v>412</v>
      </c>
      <c r="G11" s="156" t="s">
        <v>413</v>
      </c>
      <c r="H11" s="156" t="s">
        <v>412</v>
      </c>
      <c r="I11" s="156" t="s">
        <v>412</v>
      </c>
      <c r="J11" s="160">
        <f t="shared" ref="J11:J29" si="0">COUNTIF(F11:I11,"SI")/4</f>
        <v>0.25</v>
      </c>
      <c r="K11" s="664"/>
      <c r="L11" s="156" t="str">
        <f>'5- Identificación de Riesgos'!I11</f>
        <v>Afectación Económica</v>
      </c>
      <c r="M11" s="178" t="s">
        <v>416</v>
      </c>
      <c r="N11" s="156" t="s">
        <v>413</v>
      </c>
      <c r="O11" s="156" t="s">
        <v>413</v>
      </c>
      <c r="P11" s="156" t="s">
        <v>413</v>
      </c>
      <c r="Q11" s="156" t="s">
        <v>413</v>
      </c>
      <c r="R11" s="160">
        <f t="shared" ref="R11:R29" si="1">SUM(COUNTIF(N11,"SI")*25%,COUNTIF(O11,"SI")*40%,COUNTIF(P11,"SI")*25%,COUNTIF(Q11,"SI")*10%)</f>
        <v>1</v>
      </c>
      <c r="S11" s="706"/>
      <c r="T11" s="680"/>
      <c r="U11" s="552"/>
      <c r="V11" s="557"/>
    </row>
    <row r="12" spans="1:278" ht="162.75" customHeight="1">
      <c r="A12" s="712"/>
      <c r="B12" s="715"/>
      <c r="C12" s="171" t="str">
        <f>'5- Identificación de Riesgos'!D12</f>
        <v>3. Complejidad de los procesos judiciales y solicitudes, lo cual incrementa los tiempos para su resolución.</v>
      </c>
      <c r="D12" s="164"/>
      <c r="E12" s="172" t="s">
        <v>417</v>
      </c>
      <c r="F12" s="156" t="s">
        <v>413</v>
      </c>
      <c r="G12" s="156" t="s">
        <v>413</v>
      </c>
      <c r="H12" s="156" t="s">
        <v>413</v>
      </c>
      <c r="I12" s="156" t="s">
        <v>413</v>
      </c>
      <c r="J12" s="160">
        <f t="shared" si="0"/>
        <v>1</v>
      </c>
      <c r="K12" s="664"/>
      <c r="L12" s="156" t="str">
        <f>'5- Identificación de Riesgos'!I12</f>
        <v>Interrupción o afectación en la prestación del servicio judicial</v>
      </c>
      <c r="M12" s="212" t="s">
        <v>418</v>
      </c>
      <c r="N12" s="156" t="s">
        <v>413</v>
      </c>
      <c r="O12" s="156" t="s">
        <v>413</v>
      </c>
      <c r="P12" s="156" t="s">
        <v>413</v>
      </c>
      <c r="Q12" s="156" t="s">
        <v>413</v>
      </c>
      <c r="R12" s="160">
        <f t="shared" si="1"/>
        <v>1</v>
      </c>
      <c r="S12" s="706"/>
      <c r="T12" s="680"/>
      <c r="U12" s="552"/>
      <c r="V12" s="557"/>
    </row>
    <row r="13" spans="1:278" ht="222" customHeight="1">
      <c r="A13" s="712"/>
      <c r="B13" s="715"/>
      <c r="C13" s="171" t="str">
        <f>'5- Identificación de Riesgos'!D13</f>
        <v>4.Fallas en la planeación  para el desarrollo de las tareas propias del despacho.</v>
      </c>
      <c r="D13" s="164"/>
      <c r="E13" s="172" t="s">
        <v>419</v>
      </c>
      <c r="F13" s="156" t="s">
        <v>413</v>
      </c>
      <c r="G13" s="156" t="s">
        <v>413</v>
      </c>
      <c r="H13" s="156" t="s">
        <v>413</v>
      </c>
      <c r="I13" s="156" t="s">
        <v>413</v>
      </c>
      <c r="J13" s="160">
        <f t="shared" si="0"/>
        <v>1</v>
      </c>
      <c r="K13" s="664"/>
      <c r="L13" s="156" t="str">
        <f>'5- Identificación de Riesgos'!I13</f>
        <v>Incumplimiento de las metas establecidas</v>
      </c>
      <c r="M13" s="178" t="s">
        <v>420</v>
      </c>
      <c r="N13" s="156" t="s">
        <v>413</v>
      </c>
      <c r="O13" s="156" t="s">
        <v>413</v>
      </c>
      <c r="P13" s="156" t="s">
        <v>413</v>
      </c>
      <c r="Q13" s="156" t="s">
        <v>413</v>
      </c>
      <c r="R13" s="160">
        <f t="shared" si="1"/>
        <v>1</v>
      </c>
      <c r="S13" s="706"/>
      <c r="T13" s="680"/>
      <c r="U13" s="552"/>
      <c r="V13" s="557"/>
    </row>
    <row r="14" spans="1:278" ht="213.75" customHeight="1">
      <c r="A14" s="712"/>
      <c r="B14" s="715"/>
      <c r="C14" s="171" t="str">
        <f>'5- Identificación de Riesgos'!D14</f>
        <v>5.  Fallas e insuficiencia de las herramientas tecnológicas.</v>
      </c>
      <c r="D14" s="164"/>
      <c r="E14" s="331" t="s">
        <v>421</v>
      </c>
      <c r="F14" s="156" t="s">
        <v>413</v>
      </c>
      <c r="G14" s="156" t="s">
        <v>413</v>
      </c>
      <c r="H14" s="156" t="s">
        <v>413</v>
      </c>
      <c r="I14" s="156" t="s">
        <v>413</v>
      </c>
      <c r="J14" s="160">
        <f t="shared" si="0"/>
        <v>1</v>
      </c>
      <c r="K14" s="664"/>
      <c r="L14" s="156"/>
      <c r="M14" s="212"/>
      <c r="N14" s="156"/>
      <c r="O14" s="156"/>
      <c r="P14" s="156"/>
      <c r="Q14" s="156"/>
      <c r="R14" s="160">
        <f t="shared" si="1"/>
        <v>0</v>
      </c>
      <c r="S14" s="706"/>
      <c r="T14" s="680"/>
      <c r="U14" s="552"/>
      <c r="V14" s="557"/>
    </row>
    <row r="15" spans="1:278">
      <c r="A15" s="712"/>
      <c r="B15" s="715"/>
      <c r="C15" s="171"/>
      <c r="D15" s="164"/>
      <c r="E15" s="172"/>
      <c r="F15" s="156"/>
      <c r="G15" s="156"/>
      <c r="H15" s="156"/>
      <c r="I15" s="156"/>
      <c r="J15" s="160">
        <f t="shared" si="0"/>
        <v>0</v>
      </c>
      <c r="K15" s="664"/>
      <c r="L15" s="156">
        <f>'5- Identificación de Riesgos'!I15</f>
        <v>0</v>
      </c>
      <c r="M15" s="178"/>
      <c r="N15" s="156"/>
      <c r="O15" s="156"/>
      <c r="P15" s="156"/>
      <c r="Q15" s="156"/>
      <c r="R15" s="160">
        <f t="shared" si="1"/>
        <v>0</v>
      </c>
      <c r="S15" s="706"/>
      <c r="T15" s="680"/>
      <c r="U15" s="552"/>
      <c r="V15" s="557"/>
    </row>
    <row r="16" spans="1:278">
      <c r="A16" s="712"/>
      <c r="B16" s="715"/>
      <c r="C16" s="171"/>
      <c r="D16" s="164"/>
      <c r="E16" s="172"/>
      <c r="F16" s="156"/>
      <c r="G16" s="156"/>
      <c r="H16" s="156"/>
      <c r="I16" s="156"/>
      <c r="J16" s="160">
        <f t="shared" si="0"/>
        <v>0</v>
      </c>
      <c r="K16" s="664"/>
      <c r="L16" s="156">
        <f>'5- Identificación de Riesgos'!I16</f>
        <v>0</v>
      </c>
      <c r="M16" s="178"/>
      <c r="N16" s="156"/>
      <c r="O16" s="156"/>
      <c r="P16" s="156"/>
      <c r="Q16" s="156"/>
      <c r="R16" s="160">
        <f t="shared" si="1"/>
        <v>0</v>
      </c>
      <c r="S16" s="706"/>
      <c r="T16" s="680"/>
      <c r="U16" s="552"/>
      <c r="V16" s="557"/>
    </row>
    <row r="17" spans="1:22">
      <c r="A17" s="712"/>
      <c r="B17" s="715"/>
      <c r="C17" s="171"/>
      <c r="D17" s="164"/>
      <c r="E17" s="172"/>
      <c r="F17" s="156"/>
      <c r="G17" s="156"/>
      <c r="H17" s="156"/>
      <c r="I17" s="156"/>
      <c r="J17" s="160">
        <f t="shared" si="0"/>
        <v>0</v>
      </c>
      <c r="K17" s="664"/>
      <c r="L17" s="156">
        <f>'5- Identificación de Riesgos'!I17</f>
        <v>0</v>
      </c>
      <c r="M17" s="178"/>
      <c r="N17" s="156"/>
      <c r="O17" s="156"/>
      <c r="P17" s="156"/>
      <c r="Q17" s="156"/>
      <c r="R17" s="160">
        <f t="shared" si="1"/>
        <v>0</v>
      </c>
      <c r="S17" s="706"/>
      <c r="T17" s="680"/>
      <c r="U17" s="552"/>
      <c r="V17" s="557"/>
    </row>
    <row r="18" spans="1:22" ht="15" customHeight="1">
      <c r="A18" s="712"/>
      <c r="B18" s="715"/>
      <c r="C18" s="171"/>
      <c r="D18" s="164"/>
      <c r="E18" s="172"/>
      <c r="F18" s="156"/>
      <c r="G18" s="156"/>
      <c r="H18" s="156"/>
      <c r="I18" s="156"/>
      <c r="J18" s="160">
        <f t="shared" si="0"/>
        <v>0</v>
      </c>
      <c r="K18" s="664"/>
      <c r="L18" s="156">
        <f>'5- Identificación de Riesgos'!I18</f>
        <v>0</v>
      </c>
      <c r="M18" s="178"/>
      <c r="N18" s="156"/>
      <c r="O18" s="156"/>
      <c r="P18" s="156"/>
      <c r="Q18" s="156"/>
      <c r="R18" s="160">
        <f t="shared" si="1"/>
        <v>0</v>
      </c>
      <c r="S18" s="706"/>
      <c r="T18" s="680"/>
      <c r="U18" s="552"/>
      <c r="V18" s="557"/>
    </row>
    <row r="19" spans="1:22" ht="15.75" thickBot="1">
      <c r="A19" s="713"/>
      <c r="B19" s="716"/>
      <c r="C19" s="173"/>
      <c r="D19" s="166"/>
      <c r="E19" s="174"/>
      <c r="F19" s="157"/>
      <c r="G19" s="157"/>
      <c r="H19" s="157"/>
      <c r="I19" s="157"/>
      <c r="J19" s="161">
        <f t="shared" si="0"/>
        <v>0</v>
      </c>
      <c r="K19" s="682"/>
      <c r="L19" s="157">
        <f>'5- Identificación de Riesgos'!I19</f>
        <v>0</v>
      </c>
      <c r="M19" s="179"/>
      <c r="N19" s="157"/>
      <c r="O19" s="157"/>
      <c r="P19" s="157"/>
      <c r="Q19" s="157"/>
      <c r="R19" s="161">
        <f t="shared" si="1"/>
        <v>0</v>
      </c>
      <c r="S19" s="707"/>
      <c r="T19" s="681"/>
      <c r="U19" s="553"/>
      <c r="V19" s="590"/>
    </row>
    <row r="20" spans="1:22" ht="177" customHeight="1">
      <c r="A20" s="711">
        <f>'5- Identificación de Riesgos'!A20</f>
        <v>2</v>
      </c>
      <c r="B20" s="554" t="str">
        <f>'5- Identificación de Riesgos'!B20</f>
        <v xml:space="preserve">Incumplimientos en la realizacion de audiencias </v>
      </c>
      <c r="C20" s="176" t="str">
        <f>'5- Identificación de Riesgos'!D20</f>
        <v xml:space="preserve">1. Inasistencia del Juez </v>
      </c>
      <c r="D20" s="154"/>
      <c r="E20" s="177" t="s">
        <v>422</v>
      </c>
      <c r="F20" s="158" t="s">
        <v>413</v>
      </c>
      <c r="G20" s="158" t="s">
        <v>413</v>
      </c>
      <c r="H20" s="158" t="s">
        <v>413</v>
      </c>
      <c r="I20" s="158" t="s">
        <v>413</v>
      </c>
      <c r="J20" s="159">
        <f t="shared" si="0"/>
        <v>1</v>
      </c>
      <c r="K20" s="663">
        <f>AVERAGE(J20:J24)</f>
        <v>1</v>
      </c>
      <c r="L20" s="158" t="str">
        <f>'5- Identificación de Riesgos'!I20</f>
        <v>Afectación de reputacion,imagén,  credibilidad, satisfacción de usuarios y PI</v>
      </c>
      <c r="M20" s="332" t="s">
        <v>414</v>
      </c>
      <c r="N20" s="158" t="s">
        <v>412</v>
      </c>
      <c r="O20" s="158" t="s">
        <v>412</v>
      </c>
      <c r="P20" s="158" t="s">
        <v>413</v>
      </c>
      <c r="Q20" s="158" t="s">
        <v>413</v>
      </c>
      <c r="R20" s="159">
        <f t="shared" si="1"/>
        <v>0.35</v>
      </c>
      <c r="S20" s="663">
        <f>AVERAGE(R20:R22)</f>
        <v>0.78333333333333333</v>
      </c>
      <c r="T20" s="602"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551"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589" t="str">
        <f>CONCATENATE(VLOOKUP((LEFT(T20,LEN(T20)-4)&amp;LEFT(U20,LEN(U20)-4)),'9- Matriz de Calor '!$D$18:$E$42,2,0)," - ",RIGHT(T20,1)*RIGHT(U20,1))</f>
        <v>Bajo - 2</v>
      </c>
    </row>
    <row r="21" spans="1:22" ht="112.5" customHeight="1">
      <c r="A21" s="712"/>
      <c r="B21" s="552"/>
      <c r="C21" s="171" t="str">
        <f>'5- Identificación de Riesgos'!D21</f>
        <v xml:space="preserve">2. Falta de tiempo para  la realización.
</v>
      </c>
      <c r="D21" s="164"/>
      <c r="E21" s="172" t="s">
        <v>423</v>
      </c>
      <c r="F21" s="156" t="s">
        <v>413</v>
      </c>
      <c r="G21" s="156" t="s">
        <v>413</v>
      </c>
      <c r="H21" s="156" t="s">
        <v>413</v>
      </c>
      <c r="I21" s="156" t="s">
        <v>413</v>
      </c>
      <c r="J21" s="160">
        <f t="shared" si="0"/>
        <v>1</v>
      </c>
      <c r="K21" s="664"/>
      <c r="L21" s="156" t="str">
        <f>'5- Identificación de Riesgos'!I21</f>
        <v>Incumplimiento de las metas establecidas</v>
      </c>
      <c r="M21" s="178" t="s">
        <v>424</v>
      </c>
      <c r="N21" s="156" t="s">
        <v>413</v>
      </c>
      <c r="O21" s="156" t="s">
        <v>413</v>
      </c>
      <c r="P21" s="156" t="s">
        <v>413</v>
      </c>
      <c r="Q21" s="156" t="s">
        <v>413</v>
      </c>
      <c r="R21" s="160">
        <f t="shared" si="1"/>
        <v>1</v>
      </c>
      <c r="S21" s="664"/>
      <c r="T21" s="603"/>
      <c r="U21" s="552"/>
      <c r="V21" s="557"/>
    </row>
    <row r="22" spans="1:22" ht="159" customHeight="1">
      <c r="A22" s="712"/>
      <c r="B22" s="552"/>
      <c r="C22" s="171" t="str">
        <f>'5- Identificación de Riesgos'!D22</f>
        <v>3. Programación de audiencias sin tener en cuenta tiempos de duración para su realización.</v>
      </c>
      <c r="D22" s="164"/>
      <c r="E22" s="172" t="s">
        <v>423</v>
      </c>
      <c r="F22" s="156" t="s">
        <v>413</v>
      </c>
      <c r="G22" s="156" t="s">
        <v>413</v>
      </c>
      <c r="H22" s="156" t="s">
        <v>413</v>
      </c>
      <c r="I22" s="156" t="s">
        <v>413</v>
      </c>
      <c r="J22" s="160">
        <f t="shared" si="0"/>
        <v>1</v>
      </c>
      <c r="K22" s="664"/>
      <c r="L22" s="156" t="str">
        <f>'5- Identificación de Riesgos'!I22</f>
        <v>Interrupción o afectación en la prestación del servicio judicial</v>
      </c>
      <c r="M22" s="178" t="s">
        <v>424</v>
      </c>
      <c r="N22" s="156" t="s">
        <v>413</v>
      </c>
      <c r="O22" s="156" t="s">
        <v>413</v>
      </c>
      <c r="P22" s="156" t="s">
        <v>413</v>
      </c>
      <c r="Q22" s="156" t="s">
        <v>413</v>
      </c>
      <c r="R22" s="160">
        <f t="shared" si="1"/>
        <v>1</v>
      </c>
      <c r="S22" s="664"/>
      <c r="T22" s="603"/>
      <c r="U22" s="552"/>
      <c r="V22" s="557"/>
    </row>
    <row r="23" spans="1:22" ht="181.5" customHeight="1">
      <c r="A23" s="712"/>
      <c r="B23" s="552"/>
      <c r="C23" s="171" t="str">
        <f>'5- Identificación de Riesgos'!D23</f>
        <v>4 .Notificaciones judiciales erradas o inoportunas</v>
      </c>
      <c r="D23" s="164"/>
      <c r="E23" s="172" t="s">
        <v>425</v>
      </c>
      <c r="F23" s="156" t="s">
        <v>413</v>
      </c>
      <c r="G23" s="156" t="s">
        <v>413</v>
      </c>
      <c r="H23" s="156" t="s">
        <v>413</v>
      </c>
      <c r="I23" s="156" t="s">
        <v>413</v>
      </c>
      <c r="J23" s="160">
        <f t="shared" si="0"/>
        <v>1</v>
      </c>
      <c r="K23" s="664"/>
      <c r="L23" s="156"/>
      <c r="M23" s="212"/>
      <c r="N23" s="156"/>
      <c r="O23" s="156"/>
      <c r="P23" s="156"/>
      <c r="Q23" s="156"/>
      <c r="R23" s="160">
        <f t="shared" si="1"/>
        <v>0</v>
      </c>
      <c r="S23" s="664"/>
      <c r="T23" s="603"/>
      <c r="U23" s="552"/>
      <c r="V23" s="557"/>
    </row>
    <row r="24" spans="1:22" ht="117" customHeight="1">
      <c r="A24" s="712"/>
      <c r="B24" s="552"/>
      <c r="C24" s="171" t="str">
        <f>'5- Identificación de Riesgos'!D24</f>
        <v>5.Fallas en el servicio de internet,  conectividad  irregular.</v>
      </c>
      <c r="D24" s="164"/>
      <c r="E24" s="331" t="s">
        <v>426</v>
      </c>
      <c r="F24" s="156" t="s">
        <v>413</v>
      </c>
      <c r="G24" s="156" t="s">
        <v>413</v>
      </c>
      <c r="H24" s="156" t="s">
        <v>413</v>
      </c>
      <c r="I24" s="156" t="s">
        <v>413</v>
      </c>
      <c r="J24" s="160">
        <f t="shared" si="0"/>
        <v>1</v>
      </c>
      <c r="K24" s="664"/>
      <c r="L24" s="156"/>
      <c r="M24" s="212"/>
      <c r="N24" s="156"/>
      <c r="O24" s="156"/>
      <c r="P24" s="156"/>
      <c r="Q24" s="156"/>
      <c r="R24" s="160">
        <f t="shared" si="1"/>
        <v>0</v>
      </c>
      <c r="S24" s="664"/>
      <c r="T24" s="603"/>
      <c r="U24" s="552"/>
      <c r="V24" s="557"/>
    </row>
    <row r="25" spans="1:22" ht="57.75" customHeight="1">
      <c r="A25" s="712"/>
      <c r="B25" s="552"/>
      <c r="C25" s="171">
        <f>'5- Identificación de Riesgos'!D25</f>
        <v>0</v>
      </c>
      <c r="D25" s="164"/>
      <c r="E25" s="172"/>
      <c r="F25" s="156"/>
      <c r="G25" s="156"/>
      <c r="H25" s="156"/>
      <c r="I25" s="156"/>
      <c r="J25" s="160">
        <f t="shared" si="0"/>
        <v>0</v>
      </c>
      <c r="K25" s="664"/>
      <c r="L25" s="156"/>
      <c r="M25" s="178"/>
      <c r="N25" s="156"/>
      <c r="O25" s="156"/>
      <c r="P25" s="156"/>
      <c r="Q25" s="156"/>
      <c r="R25" s="160">
        <f t="shared" si="1"/>
        <v>0</v>
      </c>
      <c r="S25" s="664"/>
      <c r="T25" s="603"/>
      <c r="U25" s="552"/>
      <c r="V25" s="557"/>
    </row>
    <row r="26" spans="1:22">
      <c r="A26" s="712"/>
      <c r="B26" s="552"/>
      <c r="C26" s="171">
        <f>'5- Identificación de Riesgos'!D26</f>
        <v>0</v>
      </c>
      <c r="D26" s="164"/>
      <c r="E26" s="172"/>
      <c r="F26" s="156"/>
      <c r="G26" s="156"/>
      <c r="H26" s="156"/>
      <c r="I26" s="156"/>
      <c r="J26" s="160">
        <f t="shared" si="0"/>
        <v>0</v>
      </c>
      <c r="K26" s="664"/>
      <c r="L26" s="156"/>
      <c r="M26" s="178"/>
      <c r="N26" s="156"/>
      <c r="O26" s="156"/>
      <c r="P26" s="156"/>
      <c r="Q26" s="156"/>
      <c r="R26" s="160">
        <f t="shared" si="1"/>
        <v>0</v>
      </c>
      <c r="S26" s="664"/>
      <c r="T26" s="603"/>
      <c r="U26" s="552"/>
      <c r="V26" s="557"/>
    </row>
    <row r="27" spans="1:22">
      <c r="A27" s="712"/>
      <c r="B27" s="552"/>
      <c r="C27" s="171">
        <f>'5- Identificación de Riesgos'!D27</f>
        <v>0</v>
      </c>
      <c r="D27" s="164"/>
      <c r="E27" s="172"/>
      <c r="F27" s="156"/>
      <c r="G27" s="156"/>
      <c r="H27" s="156"/>
      <c r="I27" s="156"/>
      <c r="J27" s="160">
        <f t="shared" si="0"/>
        <v>0</v>
      </c>
      <c r="K27" s="664"/>
      <c r="L27" s="156"/>
      <c r="M27" s="178"/>
      <c r="N27" s="156"/>
      <c r="O27" s="156"/>
      <c r="P27" s="156"/>
      <c r="Q27" s="156"/>
      <c r="R27" s="160">
        <f t="shared" si="1"/>
        <v>0</v>
      </c>
      <c r="S27" s="664"/>
      <c r="T27" s="603"/>
      <c r="U27" s="552"/>
      <c r="V27" s="557"/>
    </row>
    <row r="28" spans="1:22">
      <c r="A28" s="712"/>
      <c r="B28" s="552"/>
      <c r="C28" s="171">
        <f>'5- Identificación de Riesgos'!D28</f>
        <v>0</v>
      </c>
      <c r="D28" s="164"/>
      <c r="E28" s="172"/>
      <c r="F28" s="156"/>
      <c r="G28" s="156"/>
      <c r="H28" s="156"/>
      <c r="I28" s="156"/>
      <c r="J28" s="160">
        <f t="shared" si="0"/>
        <v>0</v>
      </c>
      <c r="K28" s="664"/>
      <c r="L28" s="156"/>
      <c r="M28" s="178"/>
      <c r="N28" s="156"/>
      <c r="O28" s="156"/>
      <c r="P28" s="156"/>
      <c r="Q28" s="156"/>
      <c r="R28" s="160">
        <f t="shared" si="1"/>
        <v>0</v>
      </c>
      <c r="S28" s="664"/>
      <c r="T28" s="603"/>
      <c r="U28" s="552"/>
      <c r="V28" s="557"/>
    </row>
    <row r="29" spans="1:22" ht="15.75" thickBot="1">
      <c r="A29" s="717"/>
      <c r="B29" s="555"/>
      <c r="C29" s="214">
        <f>'5- Identificación de Riesgos'!D29</f>
        <v>0</v>
      </c>
      <c r="D29" s="207"/>
      <c r="E29" s="217"/>
      <c r="F29" s="206"/>
      <c r="G29" s="206"/>
      <c r="H29" s="206"/>
      <c r="I29" s="206"/>
      <c r="J29" s="215">
        <f t="shared" si="0"/>
        <v>0</v>
      </c>
      <c r="K29" s="665"/>
      <c r="L29" s="206">
        <f>'5- Identificación de Riesgos'!I29</f>
        <v>0</v>
      </c>
      <c r="M29" s="216"/>
      <c r="N29" s="206"/>
      <c r="O29" s="206"/>
      <c r="P29" s="206"/>
      <c r="Q29" s="206"/>
      <c r="R29" s="215">
        <f t="shared" si="1"/>
        <v>0</v>
      </c>
      <c r="S29" s="665"/>
      <c r="T29" s="667"/>
      <c r="U29" s="555"/>
      <c r="V29" s="558"/>
    </row>
    <row r="30" spans="1:22" ht="174" customHeight="1">
      <c r="A30" s="711">
        <f>'5- Identificación de Riesgos'!A30</f>
        <v>3</v>
      </c>
      <c r="B30" s="551" t="str">
        <f>'5- Identificación de Riesgos'!B30</f>
        <v xml:space="preserve"> Efectuar notificaciones que no cumplan con los requistos</v>
      </c>
      <c r="C30" s="169" t="str">
        <f>'5- Identificación de Riesgos'!D30</f>
        <v>1. Errores en la digitación</v>
      </c>
      <c r="D30" s="163"/>
      <c r="E30" s="401" t="s">
        <v>427</v>
      </c>
      <c r="F30" s="155" t="s">
        <v>413</v>
      </c>
      <c r="G30" s="155" t="s">
        <v>413</v>
      </c>
      <c r="H30" s="155" t="s">
        <v>413</v>
      </c>
      <c r="I30" s="155" t="s">
        <v>413</v>
      </c>
      <c r="J30" s="162">
        <f t="shared" ref="J30:J59" si="2">COUNTIF(F30:I30,"SI")/4</f>
        <v>1</v>
      </c>
      <c r="K30" s="668">
        <f>AVERAGE(J30:J34)</f>
        <v>0.5</v>
      </c>
      <c r="L30" s="155" t="str">
        <f>'5- Identificación de Riesgos'!I30</f>
        <v>Afectación de reputacion,imagén,  credibilidad, satisfacción de usuarios y PI</v>
      </c>
      <c r="M30" s="303" t="s">
        <v>414</v>
      </c>
      <c r="N30" s="155" t="s">
        <v>412</v>
      </c>
      <c r="O30" s="155" t="s">
        <v>412</v>
      </c>
      <c r="P30" s="155" t="s">
        <v>413</v>
      </c>
      <c r="Q30" s="155" t="s">
        <v>413</v>
      </c>
      <c r="R30" s="162">
        <f t="shared" ref="R30:R60" si="3">SUM(COUNTIF(N30,"SI")*25%,COUNTIF(O30,"SI")*40%,COUNTIF(P30,"SI")*25%,COUNTIF(Q30,"SI")*10%)</f>
        <v>0.35</v>
      </c>
      <c r="S30" s="705">
        <f>AVERAGE(R30:R32)</f>
        <v>0.78333333333333333</v>
      </c>
      <c r="T30" s="679"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551"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589" t="str">
        <f>CONCATENATE(VLOOKUP((LEFT(T30,LEN(T30)-4)&amp;LEFT(U30,LEN(U30)-4)),'9- Matriz de Calor '!$D$18:$E$42,2,0)," - ",RIGHT(T30,1)*RIGHT(U30,1))</f>
        <v>Bajo - 2</v>
      </c>
    </row>
    <row r="31" spans="1:22" ht="141" customHeight="1">
      <c r="A31" s="712"/>
      <c r="B31" s="552"/>
      <c r="C31" s="171" t="str">
        <f>'5- Identificación de Riesgos'!D31</f>
        <v>2.Incumplimiento del procedimiento de reparto.</v>
      </c>
      <c r="D31" s="164"/>
      <c r="E31" s="172" t="s">
        <v>428</v>
      </c>
      <c r="F31" s="156" t="s">
        <v>413</v>
      </c>
      <c r="G31" s="156" t="s">
        <v>413</v>
      </c>
      <c r="H31" s="156" t="s">
        <v>413</v>
      </c>
      <c r="I31" s="156" t="s">
        <v>413</v>
      </c>
      <c r="J31" s="160">
        <f t="shared" si="2"/>
        <v>1</v>
      </c>
      <c r="K31" s="664"/>
      <c r="L31" s="156" t="str">
        <f>'5- Identificación de Riesgos'!I31</f>
        <v>Afectación Económica</v>
      </c>
      <c r="M31" s="333" t="s">
        <v>416</v>
      </c>
      <c r="N31" s="156" t="s">
        <v>413</v>
      </c>
      <c r="O31" s="156" t="s">
        <v>413</v>
      </c>
      <c r="P31" s="156" t="s">
        <v>413</v>
      </c>
      <c r="Q31" s="156" t="s">
        <v>413</v>
      </c>
      <c r="R31" s="160">
        <f t="shared" si="3"/>
        <v>1</v>
      </c>
      <c r="S31" s="706"/>
      <c r="T31" s="680"/>
      <c r="U31" s="552"/>
      <c r="V31" s="557"/>
    </row>
    <row r="32" spans="1:22" ht="195.75" customHeight="1">
      <c r="A32" s="712"/>
      <c r="B32" s="552"/>
      <c r="C32" s="171" t="str">
        <f>'5- Identificación de Riesgos'!D32</f>
        <v xml:space="preserve">3. Falta de personal para atender el  volúmen de solicitudes recibidas. </v>
      </c>
      <c r="D32" s="164"/>
      <c r="E32" s="172" t="s">
        <v>415</v>
      </c>
      <c r="F32" s="156" t="s">
        <v>412</v>
      </c>
      <c r="G32" s="156" t="s">
        <v>413</v>
      </c>
      <c r="H32" s="156" t="s">
        <v>412</v>
      </c>
      <c r="I32" s="156" t="s">
        <v>413</v>
      </c>
      <c r="J32" s="160">
        <f t="shared" si="2"/>
        <v>0.5</v>
      </c>
      <c r="K32" s="664"/>
      <c r="L32" s="156" t="str">
        <f>'5- Identificación de Riesgos'!I32</f>
        <v>Interrupción o afectación en la prestación del servicio judicial</v>
      </c>
      <c r="M32" s="178" t="s">
        <v>420</v>
      </c>
      <c r="N32" s="156" t="s">
        <v>413</v>
      </c>
      <c r="O32" s="156" t="s">
        <v>413</v>
      </c>
      <c r="P32" s="156" t="s">
        <v>413</v>
      </c>
      <c r="Q32" s="156" t="s">
        <v>413</v>
      </c>
      <c r="R32" s="160">
        <f t="shared" si="3"/>
        <v>1</v>
      </c>
      <c r="S32" s="706"/>
      <c r="T32" s="680"/>
      <c r="U32" s="552"/>
      <c r="V32" s="557"/>
    </row>
    <row r="33" spans="1:278" ht="66" customHeight="1">
      <c r="A33" s="712"/>
      <c r="B33" s="552"/>
      <c r="C33" s="171">
        <f>'5- Identificación de Riesgos'!D33</f>
        <v>0</v>
      </c>
      <c r="D33" s="164"/>
      <c r="E33" s="172"/>
      <c r="F33" s="156"/>
      <c r="G33" s="156"/>
      <c r="H33" s="156"/>
      <c r="I33" s="156"/>
      <c r="J33" s="160">
        <f t="shared" si="2"/>
        <v>0</v>
      </c>
      <c r="K33" s="664"/>
      <c r="L33" s="156"/>
      <c r="M33" s="178"/>
      <c r="N33" s="156"/>
      <c r="O33" s="156"/>
      <c r="P33" s="156"/>
      <c r="Q33" s="156"/>
      <c r="R33" s="160">
        <f t="shared" si="3"/>
        <v>0</v>
      </c>
      <c r="S33" s="706"/>
      <c r="T33" s="680"/>
      <c r="U33" s="552"/>
      <c r="V33" s="557"/>
    </row>
    <row r="34" spans="1:278" ht="83.25" customHeight="1">
      <c r="A34" s="712"/>
      <c r="B34" s="552"/>
      <c r="C34" s="171">
        <f>'5- Identificación de Riesgos'!D34</f>
        <v>0</v>
      </c>
      <c r="D34" s="164"/>
      <c r="E34" s="172"/>
      <c r="F34" s="156"/>
      <c r="G34" s="156"/>
      <c r="H34" s="156"/>
      <c r="I34" s="156"/>
      <c r="J34" s="160">
        <f t="shared" si="2"/>
        <v>0</v>
      </c>
      <c r="K34" s="664"/>
      <c r="L34" s="156"/>
      <c r="M34" s="178"/>
      <c r="N34" s="156"/>
      <c r="O34" s="156"/>
      <c r="P34" s="156"/>
      <c r="Q34" s="156"/>
      <c r="R34" s="160">
        <f t="shared" si="3"/>
        <v>0</v>
      </c>
      <c r="S34" s="706"/>
      <c r="T34" s="680"/>
      <c r="U34" s="552"/>
      <c r="V34" s="557"/>
    </row>
    <row r="35" spans="1:278">
      <c r="A35" s="712"/>
      <c r="B35" s="552"/>
      <c r="C35" s="171">
        <f>'5- Identificación de Riesgos'!D35</f>
        <v>0</v>
      </c>
      <c r="D35" s="164"/>
      <c r="E35" s="172"/>
      <c r="F35" s="156"/>
      <c r="G35" s="156"/>
      <c r="H35" s="156"/>
      <c r="I35" s="156"/>
      <c r="J35" s="160">
        <f t="shared" si="2"/>
        <v>0</v>
      </c>
      <c r="K35" s="664"/>
      <c r="L35" s="156"/>
      <c r="M35" s="178"/>
      <c r="N35" s="156"/>
      <c r="O35" s="156"/>
      <c r="P35" s="156"/>
      <c r="Q35" s="156"/>
      <c r="R35" s="160">
        <f t="shared" si="3"/>
        <v>0</v>
      </c>
      <c r="S35" s="706"/>
      <c r="T35" s="680"/>
      <c r="U35" s="552"/>
      <c r="V35" s="557"/>
    </row>
    <row r="36" spans="1:278">
      <c r="A36" s="712"/>
      <c r="B36" s="552"/>
      <c r="C36" s="171">
        <f>'5- Identificación de Riesgos'!D36</f>
        <v>0</v>
      </c>
      <c r="D36" s="164"/>
      <c r="E36" s="172"/>
      <c r="F36" s="156"/>
      <c r="G36" s="156"/>
      <c r="H36" s="156"/>
      <c r="I36" s="156"/>
      <c r="J36" s="160">
        <f t="shared" si="2"/>
        <v>0</v>
      </c>
      <c r="K36" s="664"/>
      <c r="L36" s="156"/>
      <c r="M36" s="178"/>
      <c r="N36" s="156"/>
      <c r="O36" s="156"/>
      <c r="P36" s="156"/>
      <c r="Q36" s="156"/>
      <c r="R36" s="160">
        <f t="shared" si="3"/>
        <v>0</v>
      </c>
      <c r="S36" s="706"/>
      <c r="T36" s="680"/>
      <c r="U36" s="552"/>
      <c r="V36" s="557"/>
    </row>
    <row r="37" spans="1:278">
      <c r="A37" s="712"/>
      <c r="B37" s="552"/>
      <c r="C37" s="171">
        <f>'5- Identificación de Riesgos'!D37</f>
        <v>0</v>
      </c>
      <c r="D37" s="164"/>
      <c r="E37" s="172"/>
      <c r="F37" s="156"/>
      <c r="G37" s="156"/>
      <c r="H37" s="156"/>
      <c r="I37" s="156"/>
      <c r="J37" s="160">
        <f t="shared" si="2"/>
        <v>0</v>
      </c>
      <c r="K37" s="664"/>
      <c r="L37" s="156"/>
      <c r="M37" s="178"/>
      <c r="N37" s="156"/>
      <c r="O37" s="156"/>
      <c r="P37" s="156"/>
      <c r="Q37" s="156"/>
      <c r="R37" s="160">
        <f t="shared" si="3"/>
        <v>0</v>
      </c>
      <c r="S37" s="706"/>
      <c r="T37" s="680"/>
      <c r="U37" s="552"/>
      <c r="V37" s="557"/>
    </row>
    <row r="38" spans="1:278">
      <c r="A38" s="712"/>
      <c r="B38" s="552"/>
      <c r="C38" s="171">
        <f>'5- Identificación de Riesgos'!D38</f>
        <v>0</v>
      </c>
      <c r="D38" s="164"/>
      <c r="E38" s="172"/>
      <c r="F38" s="156"/>
      <c r="G38" s="156"/>
      <c r="H38" s="156"/>
      <c r="I38" s="156"/>
      <c r="J38" s="160">
        <f t="shared" si="2"/>
        <v>0</v>
      </c>
      <c r="K38" s="664"/>
      <c r="L38" s="156"/>
      <c r="M38" s="178"/>
      <c r="N38" s="156"/>
      <c r="O38" s="156"/>
      <c r="P38" s="156"/>
      <c r="Q38" s="156"/>
      <c r="R38" s="160">
        <f t="shared" si="3"/>
        <v>0</v>
      </c>
      <c r="S38" s="706"/>
      <c r="T38" s="680"/>
      <c r="U38" s="552"/>
      <c r="V38" s="557"/>
    </row>
    <row r="39" spans="1:278" ht="15.75" thickBot="1">
      <c r="A39" s="713"/>
      <c r="B39" s="553"/>
      <c r="C39" s="214">
        <f>'5- Identificación de Riesgos'!D39</f>
        <v>0</v>
      </c>
      <c r="D39" s="207"/>
      <c r="E39" s="217"/>
      <c r="F39" s="206"/>
      <c r="G39" s="206"/>
      <c r="H39" s="206"/>
      <c r="I39" s="206"/>
      <c r="J39" s="215">
        <f t="shared" si="2"/>
        <v>0</v>
      </c>
      <c r="K39" s="682"/>
      <c r="L39" s="206"/>
      <c r="M39" s="216"/>
      <c r="N39" s="206"/>
      <c r="O39" s="206"/>
      <c r="P39" s="206"/>
      <c r="Q39" s="206"/>
      <c r="R39" s="215">
        <f t="shared" si="3"/>
        <v>0</v>
      </c>
      <c r="S39" s="707"/>
      <c r="T39" s="681"/>
      <c r="U39" s="553"/>
      <c r="V39" s="590"/>
    </row>
    <row r="40" spans="1:278" s="300" customFormat="1" ht="169.5" customHeight="1">
      <c r="A40" s="711">
        <f>'5- Identificación de Riesgos'!A40</f>
        <v>4</v>
      </c>
      <c r="B40" s="551" t="str">
        <f>'5- Identificación de Riesgos'!B40</f>
        <v>Inexactitud o inoportunidad en el reparto de procesos</v>
      </c>
      <c r="C40" s="169" t="str">
        <f>'5- Identificación de Riesgos'!D40</f>
        <v>1. Errores en la digitación</v>
      </c>
      <c r="D40" s="163"/>
      <c r="E40" s="334" t="s">
        <v>429</v>
      </c>
      <c r="F40" s="155" t="s">
        <v>413</v>
      </c>
      <c r="G40" s="155" t="s">
        <v>413</v>
      </c>
      <c r="H40" s="155" t="s">
        <v>413</v>
      </c>
      <c r="I40" s="155" t="s">
        <v>413</v>
      </c>
      <c r="J40" s="162">
        <f t="shared" si="2"/>
        <v>1</v>
      </c>
      <c r="K40" s="668">
        <f>AVERAGE(J40:J42)</f>
        <v>0.83333333333333337</v>
      </c>
      <c r="L40" s="155" t="str">
        <f>'5- Identificación de Riesgos'!I40</f>
        <v>Afectación de reputacion,imagén,  credibilidad, satisfacción de usuarios y PI</v>
      </c>
      <c r="M40" s="303" t="s">
        <v>414</v>
      </c>
      <c r="N40" s="155" t="s">
        <v>412</v>
      </c>
      <c r="O40" s="155" t="s">
        <v>412</v>
      </c>
      <c r="P40" s="155" t="s">
        <v>413</v>
      </c>
      <c r="Q40" s="155" t="s">
        <v>413</v>
      </c>
      <c r="R40" s="162">
        <f t="shared" si="3"/>
        <v>0.35</v>
      </c>
      <c r="S40" s="668">
        <f>AVERAGE(R40:R41)</f>
        <v>0.67500000000000004</v>
      </c>
      <c r="T40" s="602"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551"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589" t="str">
        <f>CONCATENATE(VLOOKUP((LEFT(T40,LEN(T40)-4)&amp;LEFT(U40,LEN(U40)-4)),'9- Matriz de Calor '!$D$18:$E$42,2,0)," - ",RIGHT(T40,1)*RIGHT(U40,1))</f>
        <v>Bajo - 2</v>
      </c>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299"/>
      <c r="BR40" s="299"/>
      <c r="BS40" s="299"/>
      <c r="BT40" s="299"/>
      <c r="BU40" s="299"/>
      <c r="BV40" s="299"/>
      <c r="BW40" s="299"/>
      <c r="BX40" s="299"/>
      <c r="BY40" s="299"/>
      <c r="BZ40" s="299"/>
      <c r="CA40" s="299"/>
      <c r="CB40" s="299"/>
      <c r="CC40" s="299"/>
      <c r="CD40" s="299"/>
      <c r="CE40" s="299"/>
      <c r="CF40" s="299"/>
      <c r="CG40" s="299"/>
      <c r="CH40" s="299"/>
      <c r="CI40" s="299"/>
      <c r="CJ40" s="299"/>
      <c r="CK40" s="299"/>
      <c r="CL40" s="299"/>
      <c r="CM40" s="299"/>
      <c r="CN40" s="299"/>
      <c r="CO40" s="299"/>
      <c r="CP40" s="299"/>
      <c r="CQ40" s="299"/>
      <c r="CR40" s="299"/>
      <c r="CS40" s="299"/>
      <c r="CT40" s="299"/>
      <c r="CU40" s="299"/>
      <c r="CV40" s="299"/>
      <c r="CW40" s="299"/>
      <c r="CX40" s="299"/>
      <c r="CY40" s="299"/>
      <c r="CZ40" s="299"/>
      <c r="DA40" s="299"/>
      <c r="DB40" s="299"/>
      <c r="DC40" s="299"/>
      <c r="DD40" s="299"/>
      <c r="DE40" s="299"/>
      <c r="DF40" s="299"/>
      <c r="DG40" s="299"/>
      <c r="DH40" s="299"/>
      <c r="DI40" s="299"/>
      <c r="DJ40" s="299"/>
      <c r="DK40" s="299"/>
      <c r="DL40" s="299"/>
      <c r="DM40" s="299"/>
      <c r="DN40" s="299"/>
      <c r="DO40" s="299"/>
      <c r="DP40" s="299"/>
      <c r="DQ40" s="299"/>
      <c r="DR40" s="299"/>
      <c r="DS40" s="299"/>
      <c r="DT40" s="299"/>
      <c r="DU40" s="299"/>
      <c r="DV40" s="299"/>
      <c r="DW40" s="299"/>
      <c r="DX40" s="299"/>
      <c r="DY40" s="299"/>
      <c r="DZ40" s="299"/>
      <c r="EA40" s="299"/>
      <c r="EB40" s="299"/>
      <c r="EC40" s="299"/>
      <c r="ED40" s="299"/>
      <c r="EE40" s="299"/>
      <c r="EF40" s="299"/>
      <c r="EG40" s="299"/>
      <c r="EH40" s="299"/>
      <c r="EI40" s="299"/>
      <c r="EJ40" s="299"/>
      <c r="EK40" s="299"/>
      <c r="EL40" s="299"/>
      <c r="EM40" s="299"/>
      <c r="EN40" s="299"/>
      <c r="EO40" s="299"/>
      <c r="EP40" s="299"/>
      <c r="EQ40" s="299"/>
      <c r="ER40" s="299"/>
      <c r="ES40" s="299"/>
      <c r="ET40" s="299"/>
      <c r="EU40" s="299"/>
      <c r="EV40" s="299"/>
      <c r="EW40" s="299"/>
      <c r="EX40" s="299"/>
      <c r="EY40" s="299"/>
      <c r="EZ40" s="299"/>
      <c r="FA40" s="299"/>
      <c r="FB40" s="299"/>
      <c r="FC40" s="299"/>
      <c r="FD40" s="299"/>
      <c r="FE40" s="299"/>
      <c r="FF40" s="299"/>
      <c r="FG40" s="299"/>
      <c r="FH40" s="299"/>
      <c r="FI40" s="299"/>
      <c r="FJ40" s="299"/>
      <c r="FK40" s="299"/>
      <c r="FL40" s="299"/>
      <c r="FM40" s="299"/>
      <c r="FN40" s="299"/>
      <c r="FO40" s="299"/>
      <c r="FP40" s="299"/>
      <c r="FQ40" s="299"/>
      <c r="FR40" s="299"/>
      <c r="FS40" s="299"/>
      <c r="FT40" s="299"/>
      <c r="FU40" s="299"/>
      <c r="FV40" s="299"/>
      <c r="FW40" s="299"/>
      <c r="FX40" s="299"/>
      <c r="FY40" s="299"/>
      <c r="FZ40" s="299"/>
      <c r="GA40" s="299"/>
      <c r="GB40" s="299"/>
      <c r="GC40" s="299"/>
      <c r="GD40" s="299"/>
      <c r="GE40" s="299"/>
      <c r="GF40" s="299"/>
      <c r="GG40" s="299"/>
      <c r="GH40" s="299"/>
      <c r="GI40" s="299"/>
      <c r="GJ40" s="299"/>
      <c r="GK40" s="299"/>
      <c r="GL40" s="299"/>
      <c r="GM40" s="299"/>
      <c r="GN40" s="299"/>
      <c r="GO40" s="299"/>
      <c r="GP40" s="299"/>
      <c r="GQ40" s="299"/>
      <c r="GR40" s="299"/>
      <c r="GS40" s="299"/>
      <c r="GT40" s="299"/>
      <c r="GU40" s="299"/>
      <c r="GV40" s="299"/>
      <c r="GW40" s="299"/>
      <c r="GX40" s="299"/>
      <c r="GY40" s="299"/>
      <c r="GZ40" s="299"/>
      <c r="HA40" s="299"/>
      <c r="HB40" s="299"/>
      <c r="HC40" s="299"/>
      <c r="HD40" s="299"/>
      <c r="HE40" s="299"/>
      <c r="HF40" s="299"/>
      <c r="HG40" s="299"/>
      <c r="HH40" s="299"/>
      <c r="HI40" s="299"/>
      <c r="HJ40" s="299"/>
      <c r="HK40" s="299"/>
      <c r="HL40" s="299"/>
      <c r="HM40" s="299"/>
      <c r="HN40" s="299"/>
      <c r="HO40" s="299"/>
      <c r="HP40" s="299"/>
      <c r="HQ40" s="299"/>
      <c r="HR40" s="299"/>
      <c r="HS40" s="299"/>
      <c r="HT40" s="299"/>
      <c r="HU40" s="299"/>
      <c r="HV40" s="299"/>
      <c r="HW40" s="299"/>
      <c r="HX40" s="299"/>
      <c r="HY40" s="299"/>
      <c r="HZ40" s="299"/>
      <c r="IA40" s="299"/>
      <c r="IB40" s="299"/>
      <c r="IC40" s="299"/>
      <c r="ID40" s="299"/>
      <c r="IE40" s="299"/>
      <c r="IF40" s="299"/>
      <c r="IG40" s="299"/>
      <c r="IH40" s="299"/>
      <c r="II40" s="299"/>
      <c r="IJ40" s="299"/>
      <c r="IK40" s="299"/>
      <c r="IL40" s="299"/>
      <c r="IM40" s="299"/>
      <c r="IN40" s="299"/>
      <c r="IO40" s="299"/>
      <c r="IP40" s="299"/>
      <c r="IQ40" s="299"/>
      <c r="IR40" s="299"/>
      <c r="IS40" s="299"/>
      <c r="IT40" s="299"/>
      <c r="IU40" s="299"/>
      <c r="IV40" s="299"/>
      <c r="IW40" s="299"/>
      <c r="IX40" s="299"/>
      <c r="IY40" s="299"/>
      <c r="IZ40" s="299"/>
      <c r="JA40" s="299"/>
      <c r="JB40" s="299"/>
      <c r="JC40" s="299"/>
      <c r="JD40" s="299"/>
      <c r="JE40" s="299"/>
      <c r="JF40" s="299"/>
      <c r="JG40" s="299"/>
      <c r="JH40" s="299"/>
      <c r="JI40" s="299"/>
      <c r="JJ40" s="299"/>
      <c r="JK40" s="299"/>
      <c r="JL40" s="299"/>
      <c r="JM40" s="299"/>
      <c r="JN40" s="299"/>
      <c r="JO40" s="299"/>
      <c r="JP40" s="299"/>
      <c r="JQ40" s="299"/>
      <c r="JR40" s="299"/>
    </row>
    <row r="41" spans="1:278" ht="147" customHeight="1">
      <c r="A41" s="712"/>
      <c r="B41" s="552"/>
      <c r="C41" s="171" t="str">
        <f>'5- Identificación de Riesgos'!D41</f>
        <v>2.Incumplimiento del procedimiento de reparto.</v>
      </c>
      <c r="D41" s="164"/>
      <c r="E41" s="335" t="s">
        <v>430</v>
      </c>
      <c r="F41" s="156" t="s">
        <v>413</v>
      </c>
      <c r="G41" s="156" t="s">
        <v>413</v>
      </c>
      <c r="H41" s="156" t="s">
        <v>413</v>
      </c>
      <c r="I41" s="156" t="s">
        <v>413</v>
      </c>
      <c r="J41" s="160">
        <f t="shared" si="2"/>
        <v>1</v>
      </c>
      <c r="K41" s="664"/>
      <c r="L41" s="156" t="str">
        <f>'5- Identificación de Riesgos'!I41</f>
        <v>Interrupción o afectación en la prestación del servicio administrativo</v>
      </c>
      <c r="M41" s="178" t="s">
        <v>420</v>
      </c>
      <c r="N41" s="156" t="s">
        <v>413</v>
      </c>
      <c r="O41" s="156" t="s">
        <v>413</v>
      </c>
      <c r="P41" s="156" t="s">
        <v>413</v>
      </c>
      <c r="Q41" s="156" t="s">
        <v>413</v>
      </c>
      <c r="R41" s="160">
        <f t="shared" si="3"/>
        <v>1</v>
      </c>
      <c r="S41" s="664"/>
      <c r="T41" s="603"/>
      <c r="U41" s="552"/>
      <c r="V41" s="557"/>
    </row>
    <row r="42" spans="1:278" ht="119.25" customHeight="1">
      <c r="A42" s="712"/>
      <c r="B42" s="552"/>
      <c r="C42" s="171" t="str">
        <f>'5- Identificación de Riesgos'!D42</f>
        <v xml:space="preserve">3. Falta de personal para atender el  volúmen de solicitudes recibidas. </v>
      </c>
      <c r="D42" s="164"/>
      <c r="E42" s="336" t="s">
        <v>431</v>
      </c>
      <c r="F42" s="156" t="s">
        <v>412</v>
      </c>
      <c r="G42" s="156" t="s">
        <v>413</v>
      </c>
      <c r="H42" s="156" t="s">
        <v>412</v>
      </c>
      <c r="I42" s="156" t="s">
        <v>413</v>
      </c>
      <c r="J42" s="160">
        <f t="shared" si="2"/>
        <v>0.5</v>
      </c>
      <c r="K42" s="664"/>
      <c r="L42" s="156"/>
      <c r="M42" s="211"/>
      <c r="N42" s="156"/>
      <c r="O42" s="156"/>
      <c r="P42" s="156"/>
      <c r="Q42" s="156"/>
      <c r="R42" s="160">
        <f t="shared" si="3"/>
        <v>0</v>
      </c>
      <c r="S42" s="664"/>
      <c r="T42" s="603"/>
      <c r="U42" s="552"/>
      <c r="V42" s="557"/>
    </row>
    <row r="43" spans="1:278">
      <c r="A43" s="712"/>
      <c r="B43" s="552"/>
      <c r="C43" s="171">
        <f>'5- Identificación de Riesgos'!D43</f>
        <v>0</v>
      </c>
      <c r="D43" s="164"/>
      <c r="E43" s="218"/>
      <c r="F43" s="156"/>
      <c r="G43" s="156"/>
      <c r="H43" s="156"/>
      <c r="I43" s="156"/>
      <c r="J43" s="160">
        <f t="shared" si="2"/>
        <v>0</v>
      </c>
      <c r="K43" s="664"/>
      <c r="L43" s="156"/>
      <c r="M43" s="178"/>
      <c r="N43" s="156"/>
      <c r="O43" s="156"/>
      <c r="P43" s="156"/>
      <c r="Q43" s="156"/>
      <c r="R43" s="160">
        <f t="shared" si="3"/>
        <v>0</v>
      </c>
      <c r="S43" s="664"/>
      <c r="T43" s="603"/>
      <c r="U43" s="552"/>
      <c r="V43" s="557"/>
    </row>
    <row r="44" spans="1:278">
      <c r="A44" s="712"/>
      <c r="B44" s="552"/>
      <c r="C44" s="171" t="str">
        <f>'5- Identificación de Riesgos'!D44</f>
        <v xml:space="preserve"> </v>
      </c>
      <c r="D44" s="164"/>
      <c r="E44" s="164"/>
      <c r="F44" s="156"/>
      <c r="G44" s="156"/>
      <c r="H44" s="156"/>
      <c r="I44" s="156"/>
      <c r="J44" s="160">
        <f t="shared" si="2"/>
        <v>0</v>
      </c>
      <c r="K44" s="664"/>
      <c r="L44" s="156"/>
      <c r="M44" s="178"/>
      <c r="N44" s="156"/>
      <c r="O44" s="156"/>
      <c r="P44" s="156"/>
      <c r="Q44" s="156"/>
      <c r="R44" s="160">
        <f t="shared" si="3"/>
        <v>0</v>
      </c>
      <c r="S44" s="664"/>
      <c r="T44" s="603"/>
      <c r="U44" s="552"/>
      <c r="V44" s="557"/>
    </row>
    <row r="45" spans="1:278">
      <c r="A45" s="712"/>
      <c r="B45" s="552"/>
      <c r="C45" s="171">
        <f>'5- Identificación de Riesgos'!D45</f>
        <v>0</v>
      </c>
      <c r="D45" s="164"/>
      <c r="E45" s="172"/>
      <c r="F45" s="156"/>
      <c r="G45" s="156"/>
      <c r="H45" s="156"/>
      <c r="I45" s="156"/>
      <c r="J45" s="160">
        <f t="shared" si="2"/>
        <v>0</v>
      </c>
      <c r="K45" s="664"/>
      <c r="L45" s="156"/>
      <c r="M45" s="178"/>
      <c r="N45" s="156"/>
      <c r="O45" s="156"/>
      <c r="P45" s="156"/>
      <c r="Q45" s="156"/>
      <c r="R45" s="160">
        <f t="shared" si="3"/>
        <v>0</v>
      </c>
      <c r="S45" s="664"/>
      <c r="T45" s="603"/>
      <c r="U45" s="552"/>
      <c r="V45" s="557"/>
    </row>
    <row r="46" spans="1:278">
      <c r="A46" s="712"/>
      <c r="B46" s="552"/>
      <c r="C46" s="171">
        <f>'5- Identificación de Riesgos'!D46</f>
        <v>0</v>
      </c>
      <c r="D46" s="164"/>
      <c r="E46" s="172"/>
      <c r="F46" s="156"/>
      <c r="G46" s="156"/>
      <c r="H46" s="156"/>
      <c r="I46" s="156"/>
      <c r="J46" s="160">
        <f t="shared" si="2"/>
        <v>0</v>
      </c>
      <c r="K46" s="664"/>
      <c r="L46" s="156"/>
      <c r="M46" s="178"/>
      <c r="N46" s="156"/>
      <c r="O46" s="156"/>
      <c r="P46" s="156"/>
      <c r="Q46" s="156"/>
      <c r="R46" s="160">
        <f t="shared" si="3"/>
        <v>0</v>
      </c>
      <c r="S46" s="664"/>
      <c r="T46" s="603"/>
      <c r="U46" s="552"/>
      <c r="V46" s="557"/>
    </row>
    <row r="47" spans="1:278">
      <c r="A47" s="712"/>
      <c r="B47" s="552"/>
      <c r="C47" s="171">
        <f>'5- Identificación de Riesgos'!D47</f>
        <v>0</v>
      </c>
      <c r="D47" s="164"/>
      <c r="E47" s="172"/>
      <c r="F47" s="156"/>
      <c r="G47" s="156"/>
      <c r="H47" s="156"/>
      <c r="I47" s="156"/>
      <c r="J47" s="160">
        <f t="shared" si="2"/>
        <v>0</v>
      </c>
      <c r="K47" s="664"/>
      <c r="L47" s="156"/>
      <c r="M47" s="178"/>
      <c r="N47" s="156"/>
      <c r="O47" s="156"/>
      <c r="P47" s="156"/>
      <c r="Q47" s="156"/>
      <c r="R47" s="160">
        <f t="shared" si="3"/>
        <v>0</v>
      </c>
      <c r="S47" s="664"/>
      <c r="T47" s="603"/>
      <c r="U47" s="552"/>
      <c r="V47" s="557"/>
    </row>
    <row r="48" spans="1:278">
      <c r="A48" s="712"/>
      <c r="B48" s="552"/>
      <c r="C48" s="171">
        <f>'5- Identificación de Riesgos'!D48</f>
        <v>0</v>
      </c>
      <c r="D48" s="164"/>
      <c r="E48" s="172"/>
      <c r="F48" s="156"/>
      <c r="G48" s="156"/>
      <c r="H48" s="156"/>
      <c r="I48" s="156"/>
      <c r="J48" s="160">
        <f t="shared" si="2"/>
        <v>0</v>
      </c>
      <c r="K48" s="664"/>
      <c r="L48" s="156"/>
      <c r="M48" s="178"/>
      <c r="N48" s="156"/>
      <c r="O48" s="156"/>
      <c r="P48" s="156"/>
      <c r="Q48" s="156"/>
      <c r="R48" s="160">
        <f t="shared" si="3"/>
        <v>0</v>
      </c>
      <c r="S48" s="664"/>
      <c r="T48" s="603"/>
      <c r="U48" s="552"/>
      <c r="V48" s="557"/>
    </row>
    <row r="49" spans="1:278" s="302" customFormat="1">
      <c r="A49" s="713"/>
      <c r="B49" s="553"/>
      <c r="C49" s="173">
        <f>'5- Identificación de Riesgos'!D49</f>
        <v>0</v>
      </c>
      <c r="D49" s="166"/>
      <c r="E49" s="175"/>
      <c r="F49" s="157"/>
      <c r="G49" s="157"/>
      <c r="H49" s="157"/>
      <c r="I49" s="157"/>
      <c r="J49" s="161">
        <f t="shared" si="2"/>
        <v>0</v>
      </c>
      <c r="K49" s="682"/>
      <c r="L49" s="157"/>
      <c r="M49" s="179"/>
      <c r="N49" s="157"/>
      <c r="O49" s="157"/>
      <c r="P49" s="157"/>
      <c r="Q49" s="157"/>
      <c r="R49" s="161">
        <f t="shared" si="3"/>
        <v>0</v>
      </c>
      <c r="S49" s="682"/>
      <c r="T49" s="604"/>
      <c r="U49" s="553"/>
      <c r="V49" s="590"/>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c r="IR49" s="301"/>
      <c r="IS49" s="301"/>
      <c r="IT49" s="301"/>
      <c r="IU49" s="301"/>
      <c r="IV49" s="301"/>
      <c r="IW49" s="301"/>
      <c r="IX49" s="301"/>
      <c r="IY49" s="301"/>
      <c r="IZ49" s="301"/>
      <c r="JA49" s="301"/>
      <c r="JB49" s="301"/>
      <c r="JC49" s="301"/>
      <c r="JD49" s="301"/>
      <c r="JE49" s="301"/>
      <c r="JF49" s="301"/>
      <c r="JG49" s="301"/>
      <c r="JH49" s="301"/>
      <c r="JI49" s="301"/>
      <c r="JJ49" s="301"/>
      <c r="JK49" s="301"/>
      <c r="JL49" s="301"/>
      <c r="JM49" s="301"/>
      <c r="JN49" s="301"/>
      <c r="JO49" s="301"/>
      <c r="JP49" s="301"/>
      <c r="JQ49" s="301"/>
      <c r="JR49" s="301"/>
    </row>
    <row r="50" spans="1:278" ht="102">
      <c r="A50" s="711">
        <v>5</v>
      </c>
      <c r="B50" s="551" t="str">
        <f>'5- Identificación de Riesgos'!B50</f>
        <v>Pérdida de documentos</v>
      </c>
      <c r="C50" s="169" t="str">
        <f>'5- Identificación de Riesgos'!D50</f>
        <v xml:space="preserve">1. Falta de implementación del expediente electrónico en todas las dependencias y juzgados.
</v>
      </c>
      <c r="D50" s="163"/>
      <c r="E50" s="334" t="s">
        <v>432</v>
      </c>
      <c r="F50" s="155" t="s">
        <v>412</v>
      </c>
      <c r="G50" s="155" t="s">
        <v>413</v>
      </c>
      <c r="H50" s="155" t="s">
        <v>412</v>
      </c>
      <c r="I50" s="155" t="s">
        <v>413</v>
      </c>
      <c r="J50" s="162">
        <f t="shared" si="2"/>
        <v>0.5</v>
      </c>
      <c r="K50" s="658">
        <f>AVERAGE(J50:J53)</f>
        <v>0.6875</v>
      </c>
      <c r="L50" s="155" t="str">
        <f>'5- Identificación de Riesgos'!I50</f>
        <v>Interrupción o afectación en la prestación del servicio judicial</v>
      </c>
      <c r="M50" s="303" t="s">
        <v>414</v>
      </c>
      <c r="N50" s="155" t="s">
        <v>413</v>
      </c>
      <c r="O50" s="155" t="s">
        <v>412</v>
      </c>
      <c r="P50" s="155" t="s">
        <v>413</v>
      </c>
      <c r="Q50" s="155" t="s">
        <v>413</v>
      </c>
      <c r="R50" s="162">
        <f t="shared" si="3"/>
        <v>0.6</v>
      </c>
      <c r="S50" s="668">
        <f>AVERAGE(R50:R50)</f>
        <v>0.6</v>
      </c>
      <c r="T50" s="602"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551"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Moderado - 3</v>
      </c>
      <c r="V50" s="589" t="str">
        <f>CONCATENATE(VLOOKUP((LEFT(T50,LEN(T50)-4)&amp;LEFT(U50,LEN(U50)-4)),'9- Matriz de Calor '!$D$18:$E$42,2,0)," - ",RIGHT(T50,1)*RIGHT(U50,1))</f>
        <v>Moderado - 3</v>
      </c>
    </row>
    <row r="51" spans="1:278" ht="166.5" customHeight="1">
      <c r="A51" s="712"/>
      <c r="B51" s="552"/>
      <c r="C51" s="171" t="str">
        <f>'5- Identificación de Riesgos'!D51</f>
        <v>2.Falta de software institucional estandarizado para la especialidad para el control del archivo de documentos tanto físicos como virtuales.</v>
      </c>
      <c r="D51" s="164"/>
      <c r="E51" s="335" t="s">
        <v>433</v>
      </c>
      <c r="F51" s="156" t="s">
        <v>412</v>
      </c>
      <c r="G51" s="156" t="s">
        <v>413</v>
      </c>
      <c r="H51" s="156" t="s">
        <v>412</v>
      </c>
      <c r="I51" s="156" t="s">
        <v>413</v>
      </c>
      <c r="J51" s="160">
        <f t="shared" si="2"/>
        <v>0.5</v>
      </c>
      <c r="K51" s="659"/>
      <c r="L51" s="156"/>
      <c r="M51" s="211"/>
      <c r="N51" s="156"/>
      <c r="O51" s="156"/>
      <c r="P51" s="156"/>
      <c r="Q51" s="156"/>
      <c r="R51" s="160">
        <f t="shared" si="3"/>
        <v>0</v>
      </c>
      <c r="S51" s="664"/>
      <c r="T51" s="603"/>
      <c r="U51" s="552"/>
      <c r="V51" s="557"/>
    </row>
    <row r="52" spans="1:278" ht="30" customHeight="1">
      <c r="A52" s="712"/>
      <c r="B52" s="552"/>
      <c r="C52" s="171" t="str">
        <f>'5- Identificación de Riesgos'!D52</f>
        <v>3.Desconocimiento e inaplicabilidad de las Tablas de Retención Documental (TRD)</v>
      </c>
      <c r="D52" s="164"/>
      <c r="E52" s="335" t="s">
        <v>434</v>
      </c>
      <c r="F52" s="156" t="s">
        <v>413</v>
      </c>
      <c r="G52" s="156" t="s">
        <v>413</v>
      </c>
      <c r="H52" s="156" t="s">
        <v>413</v>
      </c>
      <c r="I52" s="156" t="s">
        <v>413</v>
      </c>
      <c r="J52" s="160">
        <f t="shared" si="2"/>
        <v>1</v>
      </c>
      <c r="K52" s="659"/>
      <c r="L52" s="156"/>
      <c r="M52" s="178"/>
      <c r="N52" s="156"/>
      <c r="O52" s="156"/>
      <c r="P52" s="156"/>
      <c r="Q52" s="156"/>
      <c r="R52" s="160">
        <f t="shared" si="3"/>
        <v>0</v>
      </c>
      <c r="S52" s="664"/>
      <c r="T52" s="603"/>
      <c r="U52" s="552"/>
      <c r="V52" s="557"/>
    </row>
    <row r="53" spans="1:278" ht="56.25" customHeight="1">
      <c r="A53" s="712"/>
      <c r="B53" s="552"/>
      <c r="C53" s="171" t="str">
        <f>'5- Identificación de Riesgos'!D53</f>
        <v>4.Volumen excesivo de ingreso de expedientes para el personal asignado,  generando demoras en la organización de los expedientes.</v>
      </c>
      <c r="D53" s="164"/>
      <c r="E53" s="335" t="s">
        <v>435</v>
      </c>
      <c r="F53" s="156" t="s">
        <v>412</v>
      </c>
      <c r="G53" s="156" t="s">
        <v>413</v>
      </c>
      <c r="H53" s="156" t="s">
        <v>413</v>
      </c>
      <c r="I53" s="156" t="s">
        <v>413</v>
      </c>
      <c r="J53" s="160">
        <f t="shared" si="2"/>
        <v>0.75</v>
      </c>
      <c r="K53" s="659"/>
      <c r="L53" s="156"/>
      <c r="M53" s="178"/>
      <c r="N53" s="156"/>
      <c r="O53" s="156"/>
      <c r="P53" s="156"/>
      <c r="Q53" s="156"/>
      <c r="R53" s="160">
        <f t="shared" si="3"/>
        <v>0</v>
      </c>
      <c r="S53" s="664"/>
      <c r="T53" s="603"/>
      <c r="U53" s="552"/>
      <c r="V53" s="557"/>
    </row>
    <row r="54" spans="1:278">
      <c r="A54" s="712"/>
      <c r="B54" s="552"/>
      <c r="C54" s="171">
        <f>'5- Identificación de Riesgos'!D54</f>
        <v>0</v>
      </c>
      <c r="D54" s="164"/>
      <c r="E54" s="164"/>
      <c r="F54" s="156"/>
      <c r="G54" s="156"/>
      <c r="H54" s="156"/>
      <c r="I54" s="156"/>
      <c r="J54" s="160">
        <f t="shared" si="2"/>
        <v>0</v>
      </c>
      <c r="K54" s="659"/>
      <c r="L54" s="156"/>
      <c r="M54" s="178"/>
      <c r="N54" s="156"/>
      <c r="O54" s="156"/>
      <c r="P54" s="156"/>
      <c r="Q54" s="156"/>
      <c r="R54" s="160">
        <f t="shared" si="3"/>
        <v>0</v>
      </c>
      <c r="S54" s="664"/>
      <c r="T54" s="603"/>
      <c r="U54" s="552"/>
      <c r="V54" s="557"/>
    </row>
    <row r="55" spans="1:278">
      <c r="A55" s="712"/>
      <c r="B55" s="552"/>
      <c r="C55" s="171">
        <f>'5- Identificación de Riesgos'!D55</f>
        <v>0</v>
      </c>
      <c r="D55" s="164"/>
      <c r="E55" s="172"/>
      <c r="F55" s="156"/>
      <c r="G55" s="156"/>
      <c r="H55" s="156"/>
      <c r="I55" s="156"/>
      <c r="J55" s="160">
        <f t="shared" si="2"/>
        <v>0</v>
      </c>
      <c r="K55" s="659"/>
      <c r="L55" s="156"/>
      <c r="M55" s="178"/>
      <c r="N55" s="156"/>
      <c r="O55" s="156"/>
      <c r="P55" s="156"/>
      <c r="Q55" s="156"/>
      <c r="R55" s="160">
        <f t="shared" si="3"/>
        <v>0</v>
      </c>
      <c r="S55" s="664"/>
      <c r="T55" s="603"/>
      <c r="U55" s="552"/>
      <c r="V55" s="557"/>
    </row>
    <row r="56" spans="1:278">
      <c r="A56" s="712"/>
      <c r="B56" s="552"/>
      <c r="C56" s="171">
        <f>'5- Identificación de Riesgos'!D56</f>
        <v>0</v>
      </c>
      <c r="D56" s="164"/>
      <c r="E56" s="172"/>
      <c r="F56" s="156"/>
      <c r="G56" s="156"/>
      <c r="H56" s="156"/>
      <c r="I56" s="156"/>
      <c r="J56" s="160">
        <f t="shared" si="2"/>
        <v>0</v>
      </c>
      <c r="K56" s="659"/>
      <c r="L56" s="156"/>
      <c r="M56" s="178"/>
      <c r="N56" s="156"/>
      <c r="O56" s="156"/>
      <c r="P56" s="156"/>
      <c r="Q56" s="156"/>
      <c r="R56" s="160">
        <f t="shared" si="3"/>
        <v>0</v>
      </c>
      <c r="S56" s="664"/>
      <c r="T56" s="603"/>
      <c r="U56" s="552"/>
      <c r="V56" s="557"/>
    </row>
    <row r="57" spans="1:278">
      <c r="A57" s="712"/>
      <c r="B57" s="552"/>
      <c r="C57" s="171">
        <f>'5- Identificación de Riesgos'!D57</f>
        <v>0</v>
      </c>
      <c r="D57" s="164"/>
      <c r="E57" s="172"/>
      <c r="F57" s="156"/>
      <c r="G57" s="156"/>
      <c r="H57" s="156"/>
      <c r="I57" s="156"/>
      <c r="J57" s="160">
        <f t="shared" si="2"/>
        <v>0</v>
      </c>
      <c r="K57" s="659"/>
      <c r="L57" s="156"/>
      <c r="M57" s="178"/>
      <c r="N57" s="156"/>
      <c r="O57" s="156"/>
      <c r="P57" s="156"/>
      <c r="Q57" s="156"/>
      <c r="R57" s="160">
        <f t="shared" si="3"/>
        <v>0</v>
      </c>
      <c r="S57" s="664"/>
      <c r="T57" s="603"/>
      <c r="U57" s="552"/>
      <c r="V57" s="557"/>
    </row>
    <row r="58" spans="1:278">
      <c r="A58" s="717"/>
      <c r="B58" s="555"/>
      <c r="C58" s="214">
        <f>'5- Identificación de Riesgos'!D58</f>
        <v>0</v>
      </c>
      <c r="D58" s="207"/>
      <c r="E58" s="395"/>
      <c r="F58" s="206"/>
      <c r="G58" s="206"/>
      <c r="H58" s="206"/>
      <c r="I58" s="206"/>
      <c r="J58" s="215">
        <f t="shared" si="2"/>
        <v>0</v>
      </c>
      <c r="K58" s="659"/>
      <c r="L58" s="206"/>
      <c r="M58" s="216"/>
      <c r="N58" s="206"/>
      <c r="O58" s="206"/>
      <c r="P58" s="206"/>
      <c r="Q58" s="206"/>
      <c r="R58" s="215">
        <f t="shared" si="3"/>
        <v>0</v>
      </c>
      <c r="S58" s="665"/>
      <c r="T58" s="667"/>
      <c r="U58" s="555"/>
      <c r="V58" s="558"/>
    </row>
    <row r="59" spans="1:278" ht="180">
      <c r="A59" s="671">
        <v>6</v>
      </c>
      <c r="B59" s="669" t="s">
        <v>368</v>
      </c>
      <c r="C59" s="393" t="str">
        <f>'5- Identificación de Riesgos'!D59</f>
        <v>1. Fallas en el proceso de verificación de requisitos e información para efectuar el pago</v>
      </c>
      <c r="D59" s="385"/>
      <c r="E59" s="386" t="s">
        <v>436</v>
      </c>
      <c r="F59" s="387" t="s">
        <v>413</v>
      </c>
      <c r="G59" s="387" t="s">
        <v>413</v>
      </c>
      <c r="H59" s="387" t="s">
        <v>413</v>
      </c>
      <c r="I59" s="387" t="s">
        <v>413</v>
      </c>
      <c r="J59" s="405">
        <f t="shared" si="2"/>
        <v>1</v>
      </c>
      <c r="K59" s="673">
        <f>AVERAGE(J59:J60)</f>
        <v>1</v>
      </c>
      <c r="L59" s="406" t="str">
        <f>'5- Identificación de Riesgos'!I59</f>
        <v>Afectación de reputacion,imagén,  credibilidad, satisfacción de usuarios y PI</v>
      </c>
      <c r="M59" s="407" t="s">
        <v>414</v>
      </c>
      <c r="N59" s="387" t="s">
        <v>412</v>
      </c>
      <c r="O59" s="387" t="s">
        <v>412</v>
      </c>
      <c r="P59" s="387" t="s">
        <v>413</v>
      </c>
      <c r="Q59" s="387" t="s">
        <v>413</v>
      </c>
      <c r="R59" s="405">
        <f t="shared" si="3"/>
        <v>0.35</v>
      </c>
      <c r="S59" s="675">
        <f>AVERAGE(R59:R60)</f>
        <v>0.55000000000000004</v>
      </c>
      <c r="T59" s="677" t="str">
        <f>CONCATENATE(INDEX('8- Políticas de Administración '!$B$6:$F$10,MATCH(ROUND(IF((RIGHT('5- Identificación de Riesgos'!H59,1)-'6- Valoración Controles'!K59)&lt;1,1,(RIGHT('5- Identificación de Riesgos'!H59,1)-'6- Valoración Controles'!K59)),0),'8- Políticas de Administración '!$F$6:$F$10,0),1)," - ",ROUND(IF((RIGHT('5- Identificación de Riesgos'!H59,1)-'6- Valoración Controles'!K59)&lt;1,1,(RIGHT('5- Identificación de Riesgos'!H59,1)-'6- Valoración Controles'!K59)),0))</f>
        <v>Muy Baja - 1</v>
      </c>
      <c r="U59" s="683" t="str">
        <f>CONCATENATE(INDEX('8- Políticas de Administración '!$B$17:$F$21,MATCH(ROUND(IF((RIGHT('5- Identificación de Riesgos'!M59,1)-'6- Valoración Controles'!S59)&lt;1,1,(RIGHT('5- Identificación de Riesgos'!M59,1)-'6- Valoración Controles'!S59)),0),'8- Políticas de Administración '!$F$17:$F$21,0),1)," - ",ROUND(IF((RIGHT('5- Identificación de Riesgos'!M59,1)-'6- Valoración Controles'!S59)&lt;1,1,(RIGHT('5- Identificación de Riesgos'!M59,1)-'6- Valoración Controles'!S59)),0))</f>
        <v>Leve - 1</v>
      </c>
      <c r="V59" s="685" t="str">
        <f>CONCATENATE(VLOOKUP((LEFT(T59,LEN(T59)-4)&amp;LEFT(U59,LEN(U59)-4)),'9- Matriz de Calor '!$D$18:$E$42,2,0)," - ",RIGHT(T59,1)*RIGHT(U59,1))</f>
        <v>Bajo - 1</v>
      </c>
    </row>
    <row r="60" spans="1:278" ht="32.25" customHeight="1">
      <c r="A60" s="672"/>
      <c r="B60" s="670"/>
      <c r="C60" s="394" t="str">
        <f>'5- Identificación de Riesgos'!D60</f>
        <v>2. Falta de ética de los servidores públicos (Debilidades en principios y valores)</v>
      </c>
      <c r="D60" s="388"/>
      <c r="E60" s="389" t="s">
        <v>437</v>
      </c>
      <c r="F60" s="390" t="s">
        <v>413</v>
      </c>
      <c r="G60" s="390" t="s">
        <v>413</v>
      </c>
      <c r="H60" s="390" t="s">
        <v>413</v>
      </c>
      <c r="I60" s="390" t="s">
        <v>413</v>
      </c>
      <c r="J60" s="391"/>
      <c r="K60" s="674"/>
      <c r="L60" s="408" t="str">
        <f>'5- Identificación de Riesgos'!I60</f>
        <v>Afectación de reputacion,imagén,  credibilidad, satisfacción de usuarios y PI</v>
      </c>
      <c r="M60" s="409" t="s">
        <v>414</v>
      </c>
      <c r="N60" s="390" t="s">
        <v>412</v>
      </c>
      <c r="O60" s="390" t="s">
        <v>413</v>
      </c>
      <c r="P60" s="390" t="s">
        <v>413</v>
      </c>
      <c r="Q60" s="390" t="s">
        <v>413</v>
      </c>
      <c r="R60" s="410">
        <f t="shared" si="3"/>
        <v>0.75</v>
      </c>
      <c r="S60" s="676"/>
      <c r="T60" s="678"/>
      <c r="U60" s="684"/>
      <c r="V60" s="686"/>
    </row>
    <row r="61" spans="1:278" ht="111.75" customHeight="1">
      <c r="A61" s="718">
        <v>7</v>
      </c>
      <c r="B61" s="554" t="str">
        <f>'5- Identificación de Riesgos'!B61</f>
        <v xml:space="preserve">Afectaciones ambientales </v>
      </c>
      <c r="C61" s="176" t="str">
        <f>'5- Identificación de Riesgos'!D61</f>
        <v xml:space="preserve">1. Falta de socialización del Acuerdo PSAA14-10160. </v>
      </c>
      <c r="D61" s="154"/>
      <c r="E61" s="177" t="s">
        <v>438</v>
      </c>
      <c r="F61" s="158" t="s">
        <v>413</v>
      </c>
      <c r="G61" s="158" t="s">
        <v>413</v>
      </c>
      <c r="H61" s="158" t="s">
        <v>413</v>
      </c>
      <c r="I61" s="158" t="s">
        <v>413</v>
      </c>
      <c r="J61" s="159">
        <f t="shared" ref="J61:J78" si="4">COUNTIF(F61:I61,"SI")/4</f>
        <v>1</v>
      </c>
      <c r="K61" s="659">
        <f>AVERAGE(J61:J64)</f>
        <v>0.75</v>
      </c>
      <c r="L61" s="158" t="str">
        <f>'5- Identificación de Riesgos'!I61</f>
        <v>Afectación de reputacion,imagén,  credibilidad, satisfacción de usuarios y PI</v>
      </c>
      <c r="M61" s="332" t="s">
        <v>414</v>
      </c>
      <c r="N61" s="158" t="s">
        <v>412</v>
      </c>
      <c r="O61" s="158" t="s">
        <v>412</v>
      </c>
      <c r="P61" s="158" t="s">
        <v>413</v>
      </c>
      <c r="Q61" s="158" t="s">
        <v>413</v>
      </c>
      <c r="R61" s="159">
        <f t="shared" ref="R61:R78" si="5">SUM(COUNTIF(N61,"SI")*25%,COUNTIF(O61,"SI")*40%,COUNTIF(P61,"SI")*25%,COUNTIF(Q61,"SI")*10%)</f>
        <v>0.35</v>
      </c>
      <c r="S61" s="663">
        <f>AVERAGE(R61:R63)</f>
        <v>0.78333333333333333</v>
      </c>
      <c r="T61" s="666" t="str">
        <f>CONCATENATE(INDEX('8- Políticas de Administración '!$B$6:$F$10,MATCH(ROUND(IF((RIGHT('5- Identificación de Riesgos'!H61,1)-'6- Valoración Controles'!K61)&lt;1,1,(RIGHT('5- Identificación de Riesgos'!H61,1)-'6- Valoración Controles'!K61)),0),'8- Políticas de Administración '!$F$6:$F$10,0),1)," - ",ROUND(IF((RIGHT('5- Identificación de Riesgos'!H61,1)-'6- Valoración Controles'!K61)&lt;1,1,(RIGHT('5- Identificación de Riesgos'!H61,1)-'6- Valoración Controles'!K61)),0))</f>
        <v>Muy Baja - 1</v>
      </c>
      <c r="U61" s="554" t="str">
        <f>CONCATENATE(INDEX('8- Políticas de Administración '!$B$17:$F$21,MATCH(ROUND(IF((RIGHT('5- Identificación de Riesgos'!M61,1)-'6- Valoración Controles'!S61)&lt;1,1,(RIGHT('5- Identificación de Riesgos'!M61,1)-'6- Valoración Controles'!S61)),0),'8- Políticas de Administración '!$F$17:$F$21,0),1)," - ",ROUND(IF((RIGHT('5- Identificación de Riesgos'!M61,1)-'6- Valoración Controles'!S61)&lt;1,1,(RIGHT('5- Identificación de Riesgos'!M61,1)-'6- Valoración Controles'!S61)),0))</f>
        <v>Menor - 2</v>
      </c>
      <c r="V61" s="556" t="str">
        <f>CONCATENATE(VLOOKUP((LEFT(T61,LEN(T61)-4)&amp;LEFT(U61,LEN(U61)-4)),'9- Matriz de Calor '!$D$18:$E$42,2,0)," - ",RIGHT(T61,1)*RIGHT(U61,1))</f>
        <v>Bajo - 2</v>
      </c>
    </row>
    <row r="62" spans="1:278" ht="102">
      <c r="A62" s="719"/>
      <c r="B62" s="552"/>
      <c r="C62" s="171" t="str">
        <f>'5- Identificación de Riesgos'!D62</f>
        <v>2.Baja participación de los funcionarios y servidores judiciales en las actividades de formación en el Sistema de Gestión Ambiental</v>
      </c>
      <c r="D62" s="164"/>
      <c r="E62" s="177" t="s">
        <v>439</v>
      </c>
      <c r="F62" s="156" t="s">
        <v>413</v>
      </c>
      <c r="G62" s="156" t="s">
        <v>413</v>
      </c>
      <c r="H62" s="156" t="s">
        <v>413</v>
      </c>
      <c r="I62" s="156" t="s">
        <v>413</v>
      </c>
      <c r="J62" s="160">
        <f t="shared" si="4"/>
        <v>1</v>
      </c>
      <c r="K62" s="659"/>
      <c r="L62" s="156" t="str">
        <f>'5- Identificación de Riesgos'!I62</f>
        <v>Afectación Ambiental</v>
      </c>
      <c r="M62" t="s">
        <v>440</v>
      </c>
      <c r="N62" s="156" t="s">
        <v>413</v>
      </c>
      <c r="O62" s="156" t="s">
        <v>413</v>
      </c>
      <c r="P62" s="156" t="s">
        <v>413</v>
      </c>
      <c r="Q62" s="156" t="s">
        <v>413</v>
      </c>
      <c r="R62" s="160">
        <f t="shared" si="5"/>
        <v>1</v>
      </c>
      <c r="S62" s="664"/>
      <c r="T62" s="603"/>
      <c r="U62" s="552"/>
      <c r="V62" s="557"/>
    </row>
    <row r="63" spans="1:278" ht="138.75" customHeight="1">
      <c r="A63" s="719"/>
      <c r="B63" s="552"/>
      <c r="C63" s="171" t="str">
        <f>'5- Identificación de Riesgos'!D63</f>
        <v>3.  Poco compromiso en la aplicabilidad y formación de la cultura ambiental</v>
      </c>
      <c r="D63" s="164"/>
      <c r="E63" s="177" t="s">
        <v>441</v>
      </c>
      <c r="F63" s="156" t="s">
        <v>412</v>
      </c>
      <c r="G63" s="156" t="s">
        <v>413</v>
      </c>
      <c r="H63" s="156" t="s">
        <v>412</v>
      </c>
      <c r="I63" s="156" t="s">
        <v>413</v>
      </c>
      <c r="J63" s="160">
        <f t="shared" si="4"/>
        <v>0.5</v>
      </c>
      <c r="K63" s="659"/>
      <c r="L63" s="156" t="str">
        <f>'5- Identificación de Riesgos'!I63</f>
        <v>Incumplimiento de las metas establecidas</v>
      </c>
      <c r="M63" s="178" t="s">
        <v>442</v>
      </c>
      <c r="N63" s="156" t="s">
        <v>413</v>
      </c>
      <c r="O63" s="156" t="s">
        <v>413</v>
      </c>
      <c r="P63" s="156" t="s">
        <v>413</v>
      </c>
      <c r="Q63" s="156" t="s">
        <v>413</v>
      </c>
      <c r="R63" s="160">
        <f t="shared" si="5"/>
        <v>1</v>
      </c>
      <c r="S63" s="664"/>
      <c r="T63" s="603"/>
      <c r="U63" s="552"/>
      <c r="V63" s="557"/>
    </row>
    <row r="64" spans="1:278" ht="169.5" customHeight="1">
      <c r="A64" s="719"/>
      <c r="B64" s="552"/>
      <c r="C64" s="171" t="str">
        <f>'5- Identificación de Riesgos'!D64</f>
        <v>4. Carencia del liderazgo en el Sistema de Gestión Ambiental</v>
      </c>
      <c r="D64" s="164"/>
      <c r="E64" s="177" t="s">
        <v>443</v>
      </c>
      <c r="F64" s="156" t="s">
        <v>412</v>
      </c>
      <c r="G64" s="156" t="s">
        <v>413</v>
      </c>
      <c r="H64" s="156" t="s">
        <v>412</v>
      </c>
      <c r="I64" s="156" t="s">
        <v>413</v>
      </c>
      <c r="J64" s="160">
        <f t="shared" si="4"/>
        <v>0.5</v>
      </c>
      <c r="K64" s="659"/>
      <c r="L64" s="156">
        <f>'5- Identificación de Riesgos'!I64</f>
        <v>0</v>
      </c>
      <c r="M64" s="178"/>
      <c r="N64" s="156"/>
      <c r="O64" s="156"/>
      <c r="P64" s="156"/>
      <c r="Q64" s="156"/>
      <c r="R64" s="160">
        <f t="shared" si="5"/>
        <v>0</v>
      </c>
      <c r="S64" s="664"/>
      <c r="T64" s="603"/>
      <c r="U64" s="552"/>
      <c r="V64" s="557"/>
    </row>
    <row r="65" spans="1:22">
      <c r="A65" s="719"/>
      <c r="B65" s="552"/>
      <c r="C65" s="171">
        <f>'5- Identificación de Riesgos'!D65</f>
        <v>0</v>
      </c>
      <c r="D65" s="164"/>
      <c r="E65" s="164"/>
      <c r="F65" s="156"/>
      <c r="G65" s="156"/>
      <c r="H65" s="156"/>
      <c r="I65" s="156"/>
      <c r="J65" s="160">
        <f t="shared" si="4"/>
        <v>0</v>
      </c>
      <c r="K65" s="659"/>
      <c r="L65" s="156">
        <f>'5- Identificación de Riesgos'!I65</f>
        <v>0</v>
      </c>
      <c r="M65" s="178"/>
      <c r="N65" s="156"/>
      <c r="O65" s="156"/>
      <c r="P65" s="156"/>
      <c r="Q65" s="156"/>
      <c r="R65" s="160">
        <f t="shared" si="5"/>
        <v>0</v>
      </c>
      <c r="S65" s="664"/>
      <c r="T65" s="603"/>
      <c r="U65" s="552"/>
      <c r="V65" s="557"/>
    </row>
    <row r="66" spans="1:22">
      <c r="A66" s="719"/>
      <c r="B66" s="552"/>
      <c r="C66" s="171">
        <f>'5- Identificación de Riesgos'!D66</f>
        <v>0</v>
      </c>
      <c r="D66" s="164"/>
      <c r="E66" s="172"/>
      <c r="F66" s="156"/>
      <c r="G66" s="156"/>
      <c r="H66" s="156"/>
      <c r="I66" s="156"/>
      <c r="J66" s="160">
        <f t="shared" si="4"/>
        <v>0</v>
      </c>
      <c r="K66" s="659"/>
      <c r="L66" s="156">
        <f>'5- Identificación de Riesgos'!I66</f>
        <v>0</v>
      </c>
      <c r="M66" s="178"/>
      <c r="N66" s="156"/>
      <c r="O66" s="156"/>
      <c r="P66" s="156"/>
      <c r="Q66" s="156"/>
      <c r="R66" s="160">
        <f t="shared" si="5"/>
        <v>0</v>
      </c>
      <c r="S66" s="664"/>
      <c r="T66" s="603"/>
      <c r="U66" s="552"/>
      <c r="V66" s="557"/>
    </row>
    <row r="67" spans="1:22">
      <c r="A67" s="719"/>
      <c r="B67" s="552"/>
      <c r="C67" s="171">
        <f>'5- Identificación de Riesgos'!D67</f>
        <v>0</v>
      </c>
      <c r="D67" s="164"/>
      <c r="E67" s="172"/>
      <c r="F67" s="156"/>
      <c r="G67" s="156"/>
      <c r="H67" s="156"/>
      <c r="I67" s="156"/>
      <c r="J67" s="160">
        <f t="shared" si="4"/>
        <v>0</v>
      </c>
      <c r="K67" s="659"/>
      <c r="L67" s="156">
        <f>'5- Identificación de Riesgos'!I67</f>
        <v>0</v>
      </c>
      <c r="M67" s="178"/>
      <c r="N67" s="156"/>
      <c r="O67" s="156"/>
      <c r="P67" s="156"/>
      <c r="Q67" s="156"/>
      <c r="R67" s="160">
        <f t="shared" si="5"/>
        <v>0</v>
      </c>
      <c r="S67" s="664"/>
      <c r="T67" s="603"/>
      <c r="U67" s="552"/>
      <c r="V67" s="557"/>
    </row>
    <row r="68" spans="1:22">
      <c r="A68" s="719"/>
      <c r="B68" s="552"/>
      <c r="C68" s="171">
        <f>'5- Identificación de Riesgos'!D68</f>
        <v>0</v>
      </c>
      <c r="D68" s="164"/>
      <c r="E68" s="172"/>
      <c r="F68" s="156"/>
      <c r="G68" s="156"/>
      <c r="H68" s="156"/>
      <c r="I68" s="156"/>
      <c r="J68" s="160">
        <f t="shared" si="4"/>
        <v>0</v>
      </c>
      <c r="K68" s="659"/>
      <c r="L68" s="156">
        <f>'5- Identificación de Riesgos'!I68</f>
        <v>0</v>
      </c>
      <c r="M68" s="178"/>
      <c r="N68" s="156"/>
      <c r="O68" s="156"/>
      <c r="P68" s="156"/>
      <c r="Q68" s="156"/>
      <c r="R68" s="160">
        <f t="shared" si="5"/>
        <v>0</v>
      </c>
      <c r="S68" s="664"/>
      <c r="T68" s="603"/>
      <c r="U68" s="552"/>
      <c r="V68" s="557"/>
    </row>
    <row r="69" spans="1:22">
      <c r="A69" s="719"/>
      <c r="B69" s="552"/>
      <c r="C69" s="171">
        <f>'5- Identificación de Riesgos'!D69</f>
        <v>0</v>
      </c>
      <c r="D69" s="164"/>
      <c r="E69" s="172"/>
      <c r="F69" s="156"/>
      <c r="G69" s="156"/>
      <c r="H69" s="156"/>
      <c r="I69" s="156"/>
      <c r="J69" s="160">
        <f t="shared" si="4"/>
        <v>0</v>
      </c>
      <c r="K69" s="659"/>
      <c r="L69" s="156">
        <f>'5- Identificación de Riesgos'!I69</f>
        <v>0</v>
      </c>
      <c r="M69" s="178"/>
      <c r="N69" s="156"/>
      <c r="O69" s="156"/>
      <c r="P69" s="156"/>
      <c r="Q69" s="156"/>
      <c r="R69" s="160">
        <f t="shared" si="5"/>
        <v>0</v>
      </c>
      <c r="S69" s="664"/>
      <c r="T69" s="603"/>
      <c r="U69" s="552"/>
      <c r="V69" s="557"/>
    </row>
    <row r="70" spans="1:22" ht="15.75" customHeight="1">
      <c r="A70" s="720"/>
      <c r="B70" s="555"/>
      <c r="C70" s="214">
        <f>'5- Identificación de Riesgos'!D70</f>
        <v>0</v>
      </c>
      <c r="D70" s="207"/>
      <c r="E70" s="217"/>
      <c r="F70" s="206"/>
      <c r="G70" s="206"/>
      <c r="H70" s="206"/>
      <c r="I70" s="206"/>
      <c r="J70" s="215">
        <f t="shared" si="4"/>
        <v>0</v>
      </c>
      <c r="K70" s="708"/>
      <c r="L70" s="206">
        <f>'5- Identificación de Riesgos'!I70</f>
        <v>0</v>
      </c>
      <c r="M70" s="216"/>
      <c r="N70" s="206"/>
      <c r="O70" s="206"/>
      <c r="P70" s="206"/>
      <c r="Q70" s="206"/>
      <c r="R70" s="215">
        <f t="shared" si="5"/>
        <v>0</v>
      </c>
      <c r="S70" s="665"/>
      <c r="T70" s="667"/>
      <c r="U70" s="555"/>
      <c r="V70" s="558"/>
    </row>
    <row r="71" spans="1:22" ht="147.75" customHeight="1">
      <c r="A71" s="660">
        <v>8</v>
      </c>
      <c r="B71" s="546" t="str">
        <f>'5- Identificación de Riesgos'!B71</f>
        <v xml:space="preserve">Recibir , ofrecer, prometer , entregar o aceptar dádivas o beneficios a nombre propio o de terceros para afectar las condiciones de integridad, confidencialidad y disponibilidad de la información que se maneja en las sedes judiciales 
</v>
      </c>
      <c r="C71" s="169" t="str">
        <f>'5- Identificación de Riesgos'!D71</f>
        <v>1. Falta de ética de los servidores públicos (Debilidades en principios y valores)</v>
      </c>
      <c r="D71" s="163"/>
      <c r="E71" s="170" t="s">
        <v>437</v>
      </c>
      <c r="F71" s="155" t="s">
        <v>413</v>
      </c>
      <c r="G71" s="155" t="s">
        <v>413</v>
      </c>
      <c r="H71" s="155" t="s">
        <v>413</v>
      </c>
      <c r="I71" s="155" t="s">
        <v>413</v>
      </c>
      <c r="J71" s="162">
        <f t="shared" si="4"/>
        <v>1</v>
      </c>
      <c r="K71" s="658">
        <f>AVERAGE(J71:J74)</f>
        <v>1</v>
      </c>
      <c r="L71" s="155" t="str">
        <f>'5- Identificación de Riesgos'!I71</f>
        <v>Afectación de reputacion,imagén,  credibilidad, satisfacción de usuarios y PI</v>
      </c>
      <c r="M71" s="328" t="s">
        <v>414</v>
      </c>
      <c r="N71" s="155" t="s">
        <v>413</v>
      </c>
      <c r="O71" s="155" t="s">
        <v>412</v>
      </c>
      <c r="P71" s="155" t="s">
        <v>413</v>
      </c>
      <c r="Q71" s="155" t="s">
        <v>413</v>
      </c>
      <c r="R71" s="162">
        <f t="shared" si="5"/>
        <v>0.6</v>
      </c>
      <c r="S71" s="658">
        <f>AVERAGE(R71:R71)</f>
        <v>0.6</v>
      </c>
      <c r="T71" s="610" t="str">
        <f>CONCATENATE(INDEX('8- Políticas de Administración '!$B$6:$F$10,MATCH(ROUND(IF((RIGHT('5- Identificación de Riesgos'!H71,1)-'6- Valoración Controles'!K71)&lt;1,1,(RIGHT('5- Identificación de Riesgos'!H71,1)-'6- Valoración Controles'!K71)),0),'8- Políticas de Administración '!$F$6:$F$10,0),1)," - ",ROUND(IF((RIGHT('5- Identificación de Riesgos'!H71,1)-'6- Valoración Controles'!K71)&lt;1,1,(RIGHT('5- Identificación de Riesgos'!H71,1)-'6- Valoración Controles'!K71)),0))</f>
        <v>Muy Baja - 1</v>
      </c>
      <c r="U71" s="546" t="str">
        <f>CONCATENATE(INDEX('8- Políticas de Administración '!$B$17:$F$21,MATCH(ROUND(IF((RIGHT('5- Identificación de Riesgos'!M71,1)-'6- Valoración Controles'!S71)&lt;1,1,(RIGHT('5- Identificación de Riesgos'!M71,1)-'6- Valoración Controles'!S71)),0),'8- Políticas de Administración '!$F$17:$F$21,0),1)," - ",ROUND(IF((RIGHT('5- Identificación de Riesgos'!M71,1)-'6- Valoración Controles'!S71)&lt;1,1,(RIGHT('5- Identificación de Riesgos'!M71,1)-'6- Valoración Controles'!S71)),0))</f>
        <v>Moderado - 3</v>
      </c>
      <c r="V71" s="597" t="str">
        <f>CONCATENATE(VLOOKUP((LEFT(T71,LEN(T71)-4)&amp;LEFT(U71,LEN(U71)-4)),'9- Matriz de Calor '!$D$18:$E$42,2,0)," - ",RIGHT(T71,1)*RIGHT(U71,1))</f>
        <v>Moderado - 3</v>
      </c>
    </row>
    <row r="72" spans="1:22" ht="93" customHeight="1">
      <c r="A72" s="661"/>
      <c r="B72" s="547"/>
      <c r="C72" s="171" t="str">
        <f>'5- Identificación de Riesgos'!D72</f>
        <v>2. Falta de ética de terceros interesados  (Debilidades principios y valores)</v>
      </c>
      <c r="D72" s="164"/>
      <c r="E72" s="330" t="s">
        <v>444</v>
      </c>
      <c r="F72" s="156" t="s">
        <v>413</v>
      </c>
      <c r="G72" s="156" t="s">
        <v>413</v>
      </c>
      <c r="H72" s="156" t="s">
        <v>413</v>
      </c>
      <c r="I72" s="156" t="s">
        <v>413</v>
      </c>
      <c r="J72" s="160">
        <f t="shared" si="4"/>
        <v>1</v>
      </c>
      <c r="K72" s="659"/>
      <c r="L72" s="156">
        <f>'5- Identificación de Riesgos'!I72</f>
        <v>0</v>
      </c>
      <c r="M72" s="322"/>
      <c r="N72" s="156"/>
      <c r="O72" s="156"/>
      <c r="P72" s="156"/>
      <c r="Q72" s="156"/>
      <c r="R72" s="160">
        <f t="shared" si="5"/>
        <v>0</v>
      </c>
      <c r="S72" s="659"/>
      <c r="T72" s="611"/>
      <c r="U72" s="547"/>
      <c r="V72" s="575"/>
    </row>
    <row r="73" spans="1:22" ht="45" customHeight="1">
      <c r="A73" s="661"/>
      <c r="B73" s="547"/>
      <c r="C73" s="171" t="str">
        <f>'5- Identificación de Riesgos'!D73</f>
        <v>3. debilidades en los controles para la manejo de la información en medio Físico</v>
      </c>
      <c r="D73" s="164"/>
      <c r="E73" s="172" t="s">
        <v>445</v>
      </c>
      <c r="F73" s="156" t="s">
        <v>413</v>
      </c>
      <c r="G73" s="156" t="s">
        <v>413</v>
      </c>
      <c r="H73" s="156" t="s">
        <v>413</v>
      </c>
      <c r="I73" s="156" t="s">
        <v>413</v>
      </c>
      <c r="J73" s="160">
        <f t="shared" si="4"/>
        <v>1</v>
      </c>
      <c r="K73" s="659"/>
      <c r="L73" s="156">
        <f>'5- Identificación de Riesgos'!I73</f>
        <v>0</v>
      </c>
      <c r="M73" s="211"/>
      <c r="N73" s="156"/>
      <c r="O73" s="156"/>
      <c r="P73" s="156"/>
      <c r="Q73" s="156"/>
      <c r="R73" s="160">
        <f t="shared" si="5"/>
        <v>0</v>
      </c>
      <c r="S73" s="659"/>
      <c r="T73" s="611"/>
      <c r="U73" s="547"/>
      <c r="V73" s="575"/>
    </row>
    <row r="74" spans="1:22" ht="75" customHeight="1">
      <c r="A74" s="661"/>
      <c r="B74" s="547"/>
      <c r="C74" s="171" t="str">
        <f>'5- Identificación de Riesgos'!D74</f>
        <v>3. debilidades en los controles para la manejo de la información en medio magnético</v>
      </c>
      <c r="D74" s="164"/>
      <c r="E74" s="172" t="s">
        <v>446</v>
      </c>
      <c r="F74" s="156" t="s">
        <v>413</v>
      </c>
      <c r="G74" s="156" t="s">
        <v>413</v>
      </c>
      <c r="H74" s="156" t="s">
        <v>413</v>
      </c>
      <c r="I74" s="156" t="s">
        <v>413</v>
      </c>
      <c r="J74" s="160">
        <f t="shared" si="4"/>
        <v>1</v>
      </c>
      <c r="K74" s="659"/>
      <c r="L74" s="156">
        <f>'5- Identificación de Riesgos'!I74</f>
        <v>0</v>
      </c>
      <c r="M74" s="211"/>
      <c r="N74" s="156"/>
      <c r="O74" s="156"/>
      <c r="P74" s="156"/>
      <c r="Q74" s="156"/>
      <c r="R74" s="160">
        <f t="shared" si="5"/>
        <v>0</v>
      </c>
      <c r="S74" s="659"/>
      <c r="T74" s="611"/>
      <c r="U74" s="547"/>
      <c r="V74" s="575"/>
    </row>
    <row r="75" spans="1:22">
      <c r="A75" s="661"/>
      <c r="B75" s="547"/>
      <c r="C75" s="171"/>
      <c r="D75" s="164"/>
      <c r="E75" s="164"/>
      <c r="F75" s="156"/>
      <c r="G75" s="156"/>
      <c r="H75" s="156"/>
      <c r="I75" s="156"/>
      <c r="J75" s="160">
        <f t="shared" si="4"/>
        <v>0</v>
      </c>
      <c r="K75" s="659"/>
      <c r="L75" s="156">
        <f>'5- Identificación de Riesgos'!I75</f>
        <v>0</v>
      </c>
      <c r="M75" s="211"/>
      <c r="N75" s="156"/>
      <c r="O75" s="156"/>
      <c r="P75" s="156"/>
      <c r="Q75" s="156"/>
      <c r="R75" s="160">
        <f t="shared" si="5"/>
        <v>0</v>
      </c>
      <c r="S75" s="659"/>
      <c r="T75" s="611"/>
      <c r="U75" s="547"/>
      <c r="V75" s="575"/>
    </row>
    <row r="76" spans="1:22">
      <c r="A76" s="661"/>
      <c r="B76" s="547"/>
      <c r="C76" s="171"/>
      <c r="D76" s="164"/>
      <c r="E76" s="172"/>
      <c r="F76" s="156"/>
      <c r="G76" s="156"/>
      <c r="H76" s="156"/>
      <c r="I76" s="156"/>
      <c r="J76" s="160">
        <f t="shared" si="4"/>
        <v>0</v>
      </c>
      <c r="K76" s="659"/>
      <c r="L76" s="156">
        <f>'5- Identificación de Riesgos'!I76</f>
        <v>0</v>
      </c>
      <c r="M76" s="211"/>
      <c r="N76" s="156"/>
      <c r="O76" s="156"/>
      <c r="P76" s="156"/>
      <c r="Q76" s="156"/>
      <c r="R76" s="160">
        <f t="shared" si="5"/>
        <v>0</v>
      </c>
      <c r="S76" s="659"/>
      <c r="T76" s="611"/>
      <c r="U76" s="547"/>
      <c r="V76" s="575"/>
    </row>
    <row r="77" spans="1:22">
      <c r="A77" s="661"/>
      <c r="B77" s="547"/>
      <c r="C77" s="171"/>
      <c r="D77" s="164"/>
      <c r="E77" s="172"/>
      <c r="F77" s="156"/>
      <c r="G77" s="156"/>
      <c r="H77" s="156"/>
      <c r="I77" s="156"/>
      <c r="J77" s="160">
        <f t="shared" si="4"/>
        <v>0</v>
      </c>
      <c r="K77" s="659"/>
      <c r="L77" s="156">
        <f>'5- Identificación de Riesgos'!I77</f>
        <v>0</v>
      </c>
      <c r="M77" s="211"/>
      <c r="N77" s="156"/>
      <c r="O77" s="156"/>
      <c r="P77" s="156"/>
      <c r="Q77" s="156"/>
      <c r="R77" s="160">
        <f t="shared" si="5"/>
        <v>0</v>
      </c>
      <c r="S77" s="659"/>
      <c r="T77" s="611"/>
      <c r="U77" s="547"/>
      <c r="V77" s="575"/>
    </row>
    <row r="78" spans="1:22">
      <c r="A78" s="661"/>
      <c r="B78" s="547"/>
      <c r="C78" s="171"/>
      <c r="D78" s="164"/>
      <c r="E78" s="172"/>
      <c r="F78" s="156"/>
      <c r="G78" s="156"/>
      <c r="H78" s="156"/>
      <c r="I78" s="156"/>
      <c r="J78" s="160">
        <f t="shared" si="4"/>
        <v>0</v>
      </c>
      <c r="K78" s="663"/>
      <c r="L78" s="156">
        <f>'5- Identificación de Riesgos'!I78</f>
        <v>0</v>
      </c>
      <c r="M78" s="211"/>
      <c r="N78" s="156"/>
      <c r="O78" s="156"/>
      <c r="P78" s="156"/>
      <c r="Q78" s="156"/>
      <c r="R78" s="160">
        <f t="shared" si="5"/>
        <v>0</v>
      </c>
      <c r="S78" s="663"/>
      <c r="T78" s="611"/>
      <c r="U78" s="547"/>
      <c r="V78" s="575"/>
    </row>
    <row r="79" spans="1:22" ht="31.5" customHeight="1">
      <c r="A79" s="661"/>
      <c r="B79" s="547"/>
      <c r="C79" s="171"/>
      <c r="D79" s="164"/>
      <c r="E79" s="172"/>
      <c r="F79" s="156"/>
      <c r="G79" s="156"/>
      <c r="H79" s="156"/>
      <c r="I79" s="156"/>
      <c r="J79" s="160"/>
      <c r="K79" s="310"/>
      <c r="L79" s="156">
        <f>'5- Identificación de Riesgos'!I79</f>
        <v>0</v>
      </c>
      <c r="M79" s="211"/>
      <c r="N79" s="156"/>
      <c r="O79" s="156"/>
      <c r="P79" s="156"/>
      <c r="Q79" s="156"/>
      <c r="R79" s="160">
        <f t="shared" ref="R79:R98" si="6">SUM(COUNTIF(N79,"SI")*25%,COUNTIF(O79,"SI")*40%,COUNTIF(P79,"SI")*25%,COUNTIF(Q79,"SI")*10%)</f>
        <v>0</v>
      </c>
      <c r="S79" s="310"/>
      <c r="T79" s="611"/>
      <c r="U79" s="547"/>
      <c r="V79" s="575"/>
    </row>
    <row r="80" spans="1:22" ht="27" customHeight="1" thickBot="1">
      <c r="A80" s="662"/>
      <c r="B80" s="548"/>
      <c r="C80" s="173"/>
      <c r="D80" s="166"/>
      <c r="E80" s="174"/>
      <c r="F80" s="157"/>
      <c r="G80" s="157"/>
      <c r="H80" s="157"/>
      <c r="I80" s="157"/>
      <c r="J80" s="161"/>
      <c r="K80" s="311"/>
      <c r="L80" s="157">
        <f>'5- Identificación de Riesgos'!I80</f>
        <v>0</v>
      </c>
      <c r="M80" s="304"/>
      <c r="N80" s="157"/>
      <c r="O80" s="157"/>
      <c r="P80" s="157"/>
      <c r="Q80" s="157"/>
      <c r="R80" s="161">
        <f t="shared" si="6"/>
        <v>0</v>
      </c>
      <c r="S80" s="311"/>
      <c r="T80" s="612"/>
      <c r="U80" s="548"/>
      <c r="V80" s="598"/>
    </row>
    <row r="81" spans="1:22" ht="118.5" customHeight="1" thickBot="1">
      <c r="A81" s="660">
        <v>9</v>
      </c>
      <c r="B81" s="546" t="str">
        <f>'5- Identificación de Riesgos'!B81</f>
        <v>Recibir, ofrecer, prometer, entregar o aceptar dadivas  o beneficios a nombre propio o de terceros para  demorar las actuaciones en los procesos</v>
      </c>
      <c r="C81" s="169" t="str">
        <f>'5- Identificación de Riesgos'!D81</f>
        <v>1. Falta de ética de los servidores públicos (Debilidades en principios y valores)</v>
      </c>
      <c r="D81" s="163"/>
      <c r="E81" s="329" t="s">
        <v>437</v>
      </c>
      <c r="F81" s="155" t="s">
        <v>413</v>
      </c>
      <c r="G81" s="155" t="s">
        <v>413</v>
      </c>
      <c r="H81" s="155" t="s">
        <v>413</v>
      </c>
      <c r="I81" s="155" t="s">
        <v>413</v>
      </c>
      <c r="J81" s="162">
        <f t="shared" ref="J81:J88" si="7">COUNTIF(F81:I81,"SI")/4</f>
        <v>1</v>
      </c>
      <c r="K81" s="658">
        <f>AVERAGE(J81:J83)</f>
        <v>1</v>
      </c>
      <c r="L81" s="155"/>
      <c r="M81" s="303" t="s">
        <v>414</v>
      </c>
      <c r="N81" s="155" t="s">
        <v>413</v>
      </c>
      <c r="O81" s="155" t="s">
        <v>412</v>
      </c>
      <c r="P81" s="155" t="s">
        <v>413</v>
      </c>
      <c r="Q81" s="155" t="s">
        <v>413</v>
      </c>
      <c r="R81" s="162">
        <f t="shared" si="6"/>
        <v>0.6</v>
      </c>
      <c r="S81" s="658">
        <f>AVERAGE(R81:R81)</f>
        <v>0.6</v>
      </c>
      <c r="T81" s="610" t="str">
        <f>CONCATENATE(INDEX('8- Políticas de Administración '!$B$6:$F$10,MATCH(ROUND(IF((RIGHT('5- Identificación de Riesgos'!H81,1)-'6- Valoración Controles'!K81)&lt;1,1,(RIGHT('5- Identificación de Riesgos'!H81,1)-'6- Valoración Controles'!K81)),0),'8- Políticas de Administración '!$F$6:$F$10,0),1)," - ",ROUND(IF((RIGHT('5- Identificación de Riesgos'!H81,1)-'6- Valoración Controles'!K81)&lt;1,1,(RIGHT('5- Identificación de Riesgos'!H81,1)-'6- Valoración Controles'!K81)),0))</f>
        <v>Muy Baja - 1</v>
      </c>
      <c r="U81" s="546" t="str">
        <f>CONCATENATE(INDEX('8- Políticas de Administración '!$B$17:$F$21,MATCH(ROUND(IF((RIGHT('5- Identificación de Riesgos'!M81,1)-'6- Valoración Controles'!S81)&lt;1,1,(RIGHT('5- Identificación de Riesgos'!M81,1)-'6- Valoración Controles'!S81)),0),'8- Políticas de Administración '!$F$17:$F$21,0),1)," - ",ROUND(IF((RIGHT('5- Identificación de Riesgos'!M81,1)-'6- Valoración Controles'!S81)&lt;1,1,(RIGHT('5- Identificación de Riesgos'!M81,1)-'6- Valoración Controles'!S81)),0))</f>
        <v>Moderado - 3</v>
      </c>
      <c r="V81" s="597" t="str">
        <f>CONCATENATE(VLOOKUP((LEFT(T81,LEN(T81)-4)&amp;LEFT(U81,LEN(U81)-4)),'9- Matriz de Calor '!$D$18:$E$42,2,0)," - ",RIGHT(T81,1)*RIGHT(U81,1))</f>
        <v>Moderado - 3</v>
      </c>
    </row>
    <row r="82" spans="1:22" ht="96" customHeight="1">
      <c r="A82" s="661"/>
      <c r="B82" s="547"/>
      <c r="C82" s="171" t="str">
        <f>'5- Identificación de Riesgos'!D82</f>
        <v>2. Falta de ética de terceros interesados  (Debilidades principios y valores)</v>
      </c>
      <c r="D82" s="164"/>
      <c r="E82" s="330" t="s">
        <v>444</v>
      </c>
      <c r="F82" s="156" t="s">
        <v>413</v>
      </c>
      <c r="G82" s="156" t="s">
        <v>413</v>
      </c>
      <c r="H82" s="156" t="s">
        <v>413</v>
      </c>
      <c r="I82" s="156" t="s">
        <v>413</v>
      </c>
      <c r="J82" s="160">
        <f t="shared" si="7"/>
        <v>1</v>
      </c>
      <c r="K82" s="659"/>
      <c r="L82" s="156">
        <f>'5- Identificación de Riesgos'!I82</f>
        <v>0</v>
      </c>
      <c r="M82" s="208"/>
      <c r="N82" s="156"/>
      <c r="O82" s="156"/>
      <c r="P82" s="156"/>
      <c r="Q82" s="156"/>
      <c r="R82" s="160">
        <f t="shared" si="6"/>
        <v>0</v>
      </c>
      <c r="S82" s="659"/>
      <c r="T82" s="611"/>
      <c r="U82" s="547"/>
      <c r="V82" s="575"/>
    </row>
    <row r="83" spans="1:22" ht="123" customHeight="1">
      <c r="A83" s="661"/>
      <c r="B83" s="547"/>
      <c r="C83" s="171" t="str">
        <f>'5- Identificación de Riesgos'!D83</f>
        <v>3. Indebida priorización de atención de procesos</v>
      </c>
      <c r="D83" s="164"/>
      <c r="E83" s="172" t="s">
        <v>447</v>
      </c>
      <c r="F83" s="156" t="s">
        <v>413</v>
      </c>
      <c r="G83" s="156" t="s">
        <v>413</v>
      </c>
      <c r="H83" s="156" t="s">
        <v>413</v>
      </c>
      <c r="I83" s="156" t="s">
        <v>413</v>
      </c>
      <c r="J83" s="160">
        <f t="shared" si="7"/>
        <v>1</v>
      </c>
      <c r="K83" s="659"/>
      <c r="L83" s="155" t="str">
        <f>'5- Identificación de Riesgos'!I83</f>
        <v>Afectación de reputacion,imagén,  credibilidad, satisfacción de usuarios y PI</v>
      </c>
      <c r="M83" s="303" t="s">
        <v>414</v>
      </c>
      <c r="N83" s="155" t="s">
        <v>412</v>
      </c>
      <c r="O83" s="155" t="s">
        <v>412</v>
      </c>
      <c r="P83" s="155" t="s">
        <v>413</v>
      </c>
      <c r="Q83" s="155" t="s">
        <v>413</v>
      </c>
      <c r="R83" s="160">
        <f t="shared" si="6"/>
        <v>0.35</v>
      </c>
      <c r="S83" s="659"/>
      <c r="T83" s="611"/>
      <c r="U83" s="547"/>
      <c r="V83" s="575"/>
    </row>
    <row r="84" spans="1:22" ht="45" customHeight="1">
      <c r="A84" s="661"/>
      <c r="B84" s="547"/>
      <c r="C84" s="171"/>
      <c r="D84" s="164"/>
      <c r="E84" s="172"/>
      <c r="F84" s="156"/>
      <c r="G84" s="156"/>
      <c r="H84" s="156"/>
      <c r="I84" s="156"/>
      <c r="J84" s="160">
        <f t="shared" si="7"/>
        <v>0</v>
      </c>
      <c r="K84" s="659"/>
      <c r="L84" s="156">
        <f>'5- Identificación de Riesgos'!I84</f>
        <v>0</v>
      </c>
      <c r="M84" s="211"/>
      <c r="N84" s="156"/>
      <c r="O84" s="156"/>
      <c r="P84" s="156"/>
      <c r="Q84" s="156"/>
      <c r="R84" s="160">
        <f t="shared" si="6"/>
        <v>0</v>
      </c>
      <c r="S84" s="659"/>
      <c r="T84" s="611"/>
      <c r="U84" s="547"/>
      <c r="V84" s="575"/>
    </row>
    <row r="85" spans="1:22">
      <c r="A85" s="661"/>
      <c r="B85" s="547"/>
      <c r="C85" s="171"/>
      <c r="D85" s="164"/>
      <c r="E85" s="164"/>
      <c r="F85" s="156"/>
      <c r="G85" s="156"/>
      <c r="H85" s="156"/>
      <c r="I85" s="156"/>
      <c r="J85" s="160">
        <f t="shared" si="7"/>
        <v>0</v>
      </c>
      <c r="K85" s="659"/>
      <c r="L85" s="156">
        <f>'5- Identificación de Riesgos'!I85</f>
        <v>0</v>
      </c>
      <c r="M85" s="211"/>
      <c r="N85" s="156"/>
      <c r="O85" s="156"/>
      <c r="P85" s="156"/>
      <c r="Q85" s="156"/>
      <c r="R85" s="160">
        <f t="shared" si="6"/>
        <v>0</v>
      </c>
      <c r="S85" s="659"/>
      <c r="T85" s="611"/>
      <c r="U85" s="547"/>
      <c r="V85" s="575"/>
    </row>
    <row r="86" spans="1:22">
      <c r="A86" s="661"/>
      <c r="B86" s="547"/>
      <c r="C86" s="171"/>
      <c r="D86" s="164"/>
      <c r="E86" s="172"/>
      <c r="F86" s="156"/>
      <c r="G86" s="156"/>
      <c r="H86" s="156"/>
      <c r="I86" s="156"/>
      <c r="J86" s="160">
        <f t="shared" si="7"/>
        <v>0</v>
      </c>
      <c r="K86" s="659"/>
      <c r="L86" s="156">
        <f>'5- Identificación de Riesgos'!I86</f>
        <v>0</v>
      </c>
      <c r="M86" s="211"/>
      <c r="N86" s="156"/>
      <c r="O86" s="156"/>
      <c r="P86" s="156"/>
      <c r="Q86" s="156"/>
      <c r="R86" s="160">
        <f t="shared" si="6"/>
        <v>0</v>
      </c>
      <c r="S86" s="659"/>
      <c r="T86" s="611"/>
      <c r="U86" s="547"/>
      <c r="V86" s="575"/>
    </row>
    <row r="87" spans="1:22">
      <c r="A87" s="661"/>
      <c r="B87" s="547"/>
      <c r="C87" s="171"/>
      <c r="D87" s="164"/>
      <c r="E87" s="172"/>
      <c r="F87" s="156"/>
      <c r="G87" s="156"/>
      <c r="H87" s="156"/>
      <c r="I87" s="156"/>
      <c r="J87" s="160">
        <f t="shared" si="7"/>
        <v>0</v>
      </c>
      <c r="K87" s="659"/>
      <c r="L87" s="156">
        <f>'5- Identificación de Riesgos'!I87</f>
        <v>0</v>
      </c>
      <c r="M87" s="211"/>
      <c r="N87" s="156"/>
      <c r="O87" s="156"/>
      <c r="P87" s="156"/>
      <c r="Q87" s="156"/>
      <c r="R87" s="160">
        <f t="shared" si="6"/>
        <v>0</v>
      </c>
      <c r="S87" s="659"/>
      <c r="T87" s="611"/>
      <c r="U87" s="547"/>
      <c r="V87" s="575"/>
    </row>
    <row r="88" spans="1:22">
      <c r="A88" s="661"/>
      <c r="B88" s="547"/>
      <c r="C88" s="171"/>
      <c r="D88" s="164"/>
      <c r="E88" s="172"/>
      <c r="F88" s="156"/>
      <c r="G88" s="156"/>
      <c r="H88" s="156"/>
      <c r="I88" s="156"/>
      <c r="J88" s="160">
        <f t="shared" si="7"/>
        <v>0</v>
      </c>
      <c r="K88" s="663"/>
      <c r="L88" s="156">
        <f>'5- Identificación de Riesgos'!I88</f>
        <v>0</v>
      </c>
      <c r="M88" s="211"/>
      <c r="N88" s="156"/>
      <c r="O88" s="156"/>
      <c r="P88" s="156"/>
      <c r="Q88" s="156"/>
      <c r="R88" s="160">
        <f t="shared" si="6"/>
        <v>0</v>
      </c>
      <c r="S88" s="663"/>
      <c r="T88" s="611"/>
      <c r="U88" s="547"/>
      <c r="V88" s="575"/>
    </row>
    <row r="89" spans="1:22" ht="31.5" customHeight="1">
      <c r="A89" s="661"/>
      <c r="B89" s="547"/>
      <c r="C89" s="171">
        <f>'5- Identificación de Riesgos'!D89</f>
        <v>0</v>
      </c>
      <c r="D89" s="164"/>
      <c r="E89" s="172"/>
      <c r="F89" s="156"/>
      <c r="G89" s="156"/>
      <c r="H89" s="156"/>
      <c r="I89" s="156"/>
      <c r="J89" s="160"/>
      <c r="K89" s="310"/>
      <c r="L89" s="156">
        <f>'5- Identificación de Riesgos'!I89</f>
        <v>0</v>
      </c>
      <c r="M89" s="211"/>
      <c r="N89" s="156"/>
      <c r="O89" s="156"/>
      <c r="P89" s="156"/>
      <c r="Q89" s="156"/>
      <c r="R89" s="160">
        <f t="shared" ref="R89:R90" si="8">SUM(COUNTIF(N89,"SI")*25%,COUNTIF(O89,"SI")*40%,COUNTIF(P89,"SI")*25%,COUNTIF(Q89,"SI")*10%)</f>
        <v>0</v>
      </c>
      <c r="S89" s="310"/>
      <c r="T89" s="611"/>
      <c r="U89" s="547"/>
      <c r="V89" s="575"/>
    </row>
    <row r="90" spans="1:22" ht="27" customHeight="1" thickBot="1">
      <c r="A90" s="662"/>
      <c r="B90" s="548"/>
      <c r="C90" s="173">
        <f>'5- Identificación de Riesgos'!D90</f>
        <v>0</v>
      </c>
      <c r="D90" s="166"/>
      <c r="E90" s="174"/>
      <c r="F90" s="157"/>
      <c r="G90" s="157"/>
      <c r="H90" s="157"/>
      <c r="I90" s="157"/>
      <c r="J90" s="161"/>
      <c r="K90" s="311"/>
      <c r="L90" s="157">
        <f>'5- Identificación de Riesgos'!I90</f>
        <v>0</v>
      </c>
      <c r="M90" s="304"/>
      <c r="N90" s="157"/>
      <c r="O90" s="157"/>
      <c r="P90" s="157"/>
      <c r="Q90" s="157"/>
      <c r="R90" s="161">
        <f t="shared" si="8"/>
        <v>0</v>
      </c>
      <c r="S90" s="311"/>
      <c r="T90" s="612"/>
      <c r="U90" s="548"/>
      <c r="V90" s="598"/>
    </row>
    <row r="91" spans="1:22" ht="88.5" customHeight="1">
      <c r="A91" s="709">
        <v>10</v>
      </c>
      <c r="B91" s="551" t="str">
        <f>'5- Identificación de Riesgos'!B91</f>
        <v>Ofrecer, prometer, entregar, aceptar o solicitar una ventaja indebida para no realizar una audiencia programada en la fecha establecida.</v>
      </c>
      <c r="C91" s="169" t="str">
        <f>'5- Identificación de Riesgos'!D91</f>
        <v>1. Falta de ética de los servidores públicos (Debilidades en principios y valores)</v>
      </c>
      <c r="D91" s="163"/>
      <c r="E91" s="329" t="s">
        <v>437</v>
      </c>
      <c r="F91" s="155" t="s">
        <v>413</v>
      </c>
      <c r="G91" s="155" t="s">
        <v>413</v>
      </c>
      <c r="H91" s="155" t="s">
        <v>413</v>
      </c>
      <c r="I91" s="155" t="s">
        <v>413</v>
      </c>
      <c r="J91" s="162">
        <f t="shared" ref="J91:J98" si="9">COUNTIF(F91:I91,"SI")/4</f>
        <v>1</v>
      </c>
      <c r="K91" s="668">
        <f>AVERAGE(J91:J93)</f>
        <v>1</v>
      </c>
      <c r="L91" s="155" t="str">
        <f>'5- Identificación de Riesgos'!I91</f>
        <v>Afectación de reputacion,imagén,  credibilidad, satisfacción de usuarios y PI</v>
      </c>
      <c r="M91" s="303" t="s">
        <v>414</v>
      </c>
      <c r="N91" s="155" t="s">
        <v>413</v>
      </c>
      <c r="O91" s="155" t="s">
        <v>412</v>
      </c>
      <c r="P91" s="155" t="s">
        <v>413</v>
      </c>
      <c r="Q91" s="155" t="s">
        <v>413</v>
      </c>
      <c r="R91" s="162">
        <f t="shared" si="6"/>
        <v>0.6</v>
      </c>
      <c r="S91" s="668">
        <f>AVERAGE(R91:R91)</f>
        <v>0.6</v>
      </c>
      <c r="T91" s="610" t="str">
        <f>CONCATENATE(INDEX('8- Políticas de Administración '!$B$6:$F$10,MATCH(ROUND(IF((RIGHT('5- Identificación de Riesgos'!H91,1)-'6- Valoración Controles'!K91)&lt;1,1,(RIGHT('5- Identificación de Riesgos'!H91,1)-'6- Valoración Controles'!K91)),0),'8- Políticas de Administración '!$F$6:$F$10,0),1)," - ",ROUND(IF((RIGHT('5- Identificación de Riesgos'!H91,1)-'6- Valoración Controles'!K91)&lt;1,1,(RIGHT('5- Identificación de Riesgos'!H91,1)-'6- Valoración Controles'!K91)),0))</f>
        <v>Muy Baja - 1</v>
      </c>
      <c r="U91" s="546" t="str">
        <f>CONCATENATE(INDEX('8- Políticas de Administración '!$B$17:$F$21,MATCH(ROUND(IF((RIGHT('5- Identificación de Riesgos'!M91,1)-'6- Valoración Controles'!S91)&lt;1,1,(RIGHT('5- Identificación de Riesgos'!M91,1)-'6- Valoración Controles'!S91)),0),'8- Políticas de Administración '!$F$17:$F$21,0),1)," - ",ROUND(IF((RIGHT('5- Identificación de Riesgos'!M91,1)-'6- Valoración Controles'!S91)&lt;1,1,(RIGHT('5- Identificación de Riesgos'!M91,1)-'6- Valoración Controles'!S91)),0))</f>
        <v>Moderado - 3</v>
      </c>
      <c r="V91" s="597" t="str">
        <f>CONCATENATE(VLOOKUP((LEFT(T91,LEN(T91)-4)&amp;LEFT(U91,LEN(U91)-4)),'9- Matriz de Calor '!$D$18:$E$42,2,0)," - ",RIGHT(T91,1)*RIGHT(U91,1))</f>
        <v>Moderado - 3</v>
      </c>
    </row>
    <row r="92" spans="1:22" ht="72.75" customHeight="1">
      <c r="A92" s="710"/>
      <c r="B92" s="552"/>
      <c r="C92" s="171" t="str">
        <f>'5- Identificación de Riesgos'!D92</f>
        <v>2. Falta de ética de terceros interesados  (Debilidades principios y valores)</v>
      </c>
      <c r="D92" s="164"/>
      <c r="E92" s="330" t="s">
        <v>444</v>
      </c>
      <c r="F92" s="156" t="s">
        <v>413</v>
      </c>
      <c r="G92" s="156" t="s">
        <v>413</v>
      </c>
      <c r="H92" s="156" t="s">
        <v>413</v>
      </c>
      <c r="I92" s="156" t="s">
        <v>413</v>
      </c>
      <c r="J92" s="160">
        <f t="shared" si="9"/>
        <v>1</v>
      </c>
      <c r="K92" s="664"/>
      <c r="L92" s="156"/>
      <c r="M92" s="211"/>
      <c r="N92" s="156"/>
      <c r="O92" s="156"/>
      <c r="P92" s="156"/>
      <c r="Q92" s="156"/>
      <c r="R92" s="160">
        <f t="shared" si="6"/>
        <v>0</v>
      </c>
      <c r="S92" s="664"/>
      <c r="T92" s="611"/>
      <c r="U92" s="547"/>
      <c r="V92" s="575"/>
    </row>
    <row r="93" spans="1:22" ht="47.25" customHeight="1">
      <c r="A93" s="710"/>
      <c r="B93" s="552"/>
      <c r="C93" s="171" t="s">
        <v>448</v>
      </c>
      <c r="D93" s="164"/>
      <c r="E93" s="172" t="s">
        <v>449</v>
      </c>
      <c r="F93" s="156" t="s">
        <v>413</v>
      </c>
      <c r="G93" s="156" t="s">
        <v>413</v>
      </c>
      <c r="H93" s="156" t="s">
        <v>413</v>
      </c>
      <c r="I93" s="156" t="s">
        <v>413</v>
      </c>
      <c r="J93" s="160">
        <f t="shared" si="9"/>
        <v>1</v>
      </c>
      <c r="K93" s="664"/>
      <c r="L93" s="156">
        <f>'5- Identificación de Riesgos'!I93</f>
        <v>0</v>
      </c>
      <c r="M93" s="211"/>
      <c r="N93" s="156"/>
      <c r="O93" s="156"/>
      <c r="P93" s="156"/>
      <c r="Q93" s="156"/>
      <c r="R93" s="160">
        <f t="shared" si="6"/>
        <v>0</v>
      </c>
      <c r="S93" s="664"/>
      <c r="T93" s="611"/>
      <c r="U93" s="547"/>
      <c r="V93" s="575"/>
    </row>
    <row r="94" spans="1:22" ht="45" customHeight="1">
      <c r="A94" s="710"/>
      <c r="B94" s="552"/>
      <c r="C94" s="171"/>
      <c r="D94" s="164"/>
      <c r="E94" s="172"/>
      <c r="F94" s="156"/>
      <c r="G94" s="156"/>
      <c r="H94" s="156"/>
      <c r="I94" s="156"/>
      <c r="J94" s="160">
        <f t="shared" si="9"/>
        <v>0</v>
      </c>
      <c r="K94" s="664"/>
      <c r="L94" s="156">
        <f>'5- Identificación de Riesgos'!I94</f>
        <v>0</v>
      </c>
      <c r="M94" s="211"/>
      <c r="N94" s="156"/>
      <c r="O94" s="156"/>
      <c r="P94" s="156"/>
      <c r="Q94" s="156"/>
      <c r="R94" s="160">
        <f t="shared" si="6"/>
        <v>0</v>
      </c>
      <c r="S94" s="664"/>
      <c r="T94" s="611"/>
      <c r="U94" s="547"/>
      <c r="V94" s="575"/>
    </row>
    <row r="95" spans="1:22">
      <c r="A95" s="710"/>
      <c r="B95" s="552"/>
      <c r="C95" s="171"/>
      <c r="D95" s="164"/>
      <c r="E95" s="164"/>
      <c r="F95" s="156"/>
      <c r="G95" s="156"/>
      <c r="H95" s="156"/>
      <c r="I95" s="156"/>
      <c r="J95" s="160">
        <f t="shared" si="9"/>
        <v>0</v>
      </c>
      <c r="K95" s="664"/>
      <c r="L95" s="156">
        <f>'5- Identificación de Riesgos'!I95</f>
        <v>0</v>
      </c>
      <c r="M95" s="211"/>
      <c r="N95" s="156"/>
      <c r="O95" s="156"/>
      <c r="P95" s="156"/>
      <c r="Q95" s="156"/>
      <c r="R95" s="160">
        <f t="shared" si="6"/>
        <v>0</v>
      </c>
      <c r="S95" s="664"/>
      <c r="T95" s="611"/>
      <c r="U95" s="547"/>
      <c r="V95" s="575"/>
    </row>
    <row r="96" spans="1:22">
      <c r="A96" s="710"/>
      <c r="B96" s="552"/>
      <c r="C96" s="171"/>
      <c r="D96" s="164"/>
      <c r="E96" s="172"/>
      <c r="F96" s="156"/>
      <c r="G96" s="156"/>
      <c r="H96" s="156"/>
      <c r="I96" s="156"/>
      <c r="J96" s="160">
        <f t="shared" si="9"/>
        <v>0</v>
      </c>
      <c r="K96" s="664"/>
      <c r="L96" s="156">
        <f>'5- Identificación de Riesgos'!I96</f>
        <v>0</v>
      </c>
      <c r="M96" s="211"/>
      <c r="N96" s="156"/>
      <c r="O96" s="156"/>
      <c r="P96" s="156"/>
      <c r="Q96" s="156"/>
      <c r="R96" s="160">
        <f t="shared" si="6"/>
        <v>0</v>
      </c>
      <c r="S96" s="664"/>
      <c r="T96" s="611"/>
      <c r="U96" s="547"/>
      <c r="V96" s="575"/>
    </row>
    <row r="97" spans="1:22">
      <c r="A97" s="710"/>
      <c r="B97" s="552"/>
      <c r="C97" s="171"/>
      <c r="D97" s="164"/>
      <c r="E97" s="172"/>
      <c r="F97" s="156"/>
      <c r="G97" s="156"/>
      <c r="H97" s="156"/>
      <c r="I97" s="156"/>
      <c r="J97" s="160">
        <f t="shared" si="9"/>
        <v>0</v>
      </c>
      <c r="K97" s="664"/>
      <c r="L97" s="156">
        <f>'5- Identificación de Riesgos'!I97</f>
        <v>0</v>
      </c>
      <c r="M97" s="211"/>
      <c r="N97" s="156"/>
      <c r="O97" s="156"/>
      <c r="P97" s="156"/>
      <c r="Q97" s="156"/>
      <c r="R97" s="160">
        <f t="shared" si="6"/>
        <v>0</v>
      </c>
      <c r="S97" s="664"/>
      <c r="T97" s="611"/>
      <c r="U97" s="547"/>
      <c r="V97" s="575"/>
    </row>
    <row r="98" spans="1:22">
      <c r="A98" s="710"/>
      <c r="B98" s="552"/>
      <c r="C98" s="171"/>
      <c r="D98" s="164"/>
      <c r="E98" s="172"/>
      <c r="F98" s="156"/>
      <c r="G98" s="156"/>
      <c r="H98" s="156"/>
      <c r="I98" s="156"/>
      <c r="J98" s="160">
        <f t="shared" si="9"/>
        <v>0</v>
      </c>
      <c r="K98" s="664"/>
      <c r="L98" s="156">
        <f>'5- Identificación de Riesgos'!I98</f>
        <v>0</v>
      </c>
      <c r="M98" s="211"/>
      <c r="N98" s="156"/>
      <c r="O98" s="156"/>
      <c r="P98" s="156"/>
      <c r="Q98" s="156"/>
      <c r="R98" s="160">
        <f t="shared" si="6"/>
        <v>0</v>
      </c>
      <c r="S98" s="664"/>
      <c r="T98" s="611"/>
      <c r="U98" s="547"/>
      <c r="V98" s="575"/>
    </row>
  </sheetData>
  <mergeCells count="88">
    <mergeCell ref="A91:A98"/>
    <mergeCell ref="B91:B98"/>
    <mergeCell ref="A81:A90"/>
    <mergeCell ref="A10:A19"/>
    <mergeCell ref="B10:B19"/>
    <mergeCell ref="A20:A29"/>
    <mergeCell ref="B20:B29"/>
    <mergeCell ref="A61:A70"/>
    <mergeCell ref="B61:B70"/>
    <mergeCell ref="A40:A49"/>
    <mergeCell ref="B40:B49"/>
    <mergeCell ref="A30:A39"/>
    <mergeCell ref="B30:B39"/>
    <mergeCell ref="A50:A58"/>
    <mergeCell ref="B50:B58"/>
    <mergeCell ref="V91:V98"/>
    <mergeCell ref="T81:T90"/>
    <mergeCell ref="U81:U90"/>
    <mergeCell ref="V81:V90"/>
    <mergeCell ref="B81:B90"/>
    <mergeCell ref="S81:S88"/>
    <mergeCell ref="K91:K98"/>
    <mergeCell ref="S91:S98"/>
    <mergeCell ref="T91:T98"/>
    <mergeCell ref="U91:U98"/>
    <mergeCell ref="K81:K88"/>
    <mergeCell ref="U10:U19"/>
    <mergeCell ref="V10:V19"/>
    <mergeCell ref="K10:K19"/>
    <mergeCell ref="V71:V80"/>
    <mergeCell ref="U71:U80"/>
    <mergeCell ref="T71:T80"/>
    <mergeCell ref="S71:S78"/>
    <mergeCell ref="K71:K78"/>
    <mergeCell ref="K20:K29"/>
    <mergeCell ref="K61:K70"/>
    <mergeCell ref="K30:K39"/>
    <mergeCell ref="S30:S39"/>
    <mergeCell ref="V20:V29"/>
    <mergeCell ref="T20:T29"/>
    <mergeCell ref="U20:U29"/>
    <mergeCell ref="S20:S29"/>
    <mergeCell ref="S10:S19"/>
    <mergeCell ref="T10:T19"/>
    <mergeCell ref="C4:Q4"/>
    <mergeCell ref="C5:Q5"/>
    <mergeCell ref="C6:Q6"/>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V61:V70"/>
    <mergeCell ref="T40:T49"/>
    <mergeCell ref="T50:T58"/>
    <mergeCell ref="U40:U49"/>
    <mergeCell ref="V40:V49"/>
    <mergeCell ref="V50:V58"/>
    <mergeCell ref="U50:U58"/>
    <mergeCell ref="U61:U70"/>
    <mergeCell ref="U59:U60"/>
    <mergeCell ref="V59:V60"/>
    <mergeCell ref="T30:T39"/>
    <mergeCell ref="U30:U39"/>
    <mergeCell ref="V30:V39"/>
    <mergeCell ref="K40:K49"/>
    <mergeCell ref="S40:S49"/>
    <mergeCell ref="K50:K58"/>
    <mergeCell ref="B71:B80"/>
    <mergeCell ref="A71:A80"/>
    <mergeCell ref="S61:S70"/>
    <mergeCell ref="T61:T70"/>
    <mergeCell ref="S50:S58"/>
    <mergeCell ref="B59:B60"/>
    <mergeCell ref="A59:A60"/>
    <mergeCell ref="K59:K60"/>
    <mergeCell ref="S59:S60"/>
    <mergeCell ref="T59:T60"/>
  </mergeCells>
  <conditionalFormatting sqref="T10 T20 T30 T40">
    <cfRule type="containsText" dxfId="546" priority="466" operator="containsText" text="Muy Baja">
      <formula>NOT(ISERROR(SEARCH("Muy Baja",T10)))</formula>
    </cfRule>
    <cfRule type="containsText" dxfId="545" priority="467" operator="containsText" text="Baja">
      <formula>NOT(ISERROR(SEARCH("Baja",T10)))</formula>
    </cfRule>
    <cfRule type="containsText" dxfId="544" priority="468" operator="containsText" text="Muy Alta">
      <formula>NOT(ISERROR(SEARCH("Muy Alta",T10)))</formula>
    </cfRule>
    <cfRule type="containsText" dxfId="543" priority="470" operator="containsText" text="Alta">
      <formula>NOT(ISERROR(SEARCH("Alta",T10)))</formula>
    </cfRule>
    <cfRule type="containsText" dxfId="542" priority="471" operator="containsText" text="Media">
      <formula>NOT(ISERROR(SEARCH("Media",T10)))</formula>
    </cfRule>
    <cfRule type="containsText" dxfId="541" priority="472" operator="containsText" text="Media">
      <formula>NOT(ISERROR(SEARCH("Media",T10)))</formula>
    </cfRule>
    <cfRule type="containsText" dxfId="540" priority="473" operator="containsText" text="Media">
      <formula>NOT(ISERROR(SEARCH("Media",T10)))</formula>
    </cfRule>
    <cfRule type="containsText" dxfId="539" priority="474" operator="containsText" text="Muy Baja">
      <formula>NOT(ISERROR(SEARCH("Muy Baja",T10)))</formula>
    </cfRule>
    <cfRule type="containsText" dxfId="538" priority="475" operator="containsText" text="Baja">
      <formula>NOT(ISERROR(SEARCH("Baja",T10)))</formula>
    </cfRule>
    <cfRule type="containsText" dxfId="537" priority="476" operator="containsText" text="Muy Baja">
      <formula>NOT(ISERROR(SEARCH("Muy Baja",T10)))</formula>
    </cfRule>
    <cfRule type="containsText" dxfId="536" priority="477" operator="containsText" text="Muy Baja">
      <formula>NOT(ISERROR(SEARCH("Muy Baja",T10)))</formula>
    </cfRule>
    <cfRule type="containsText" dxfId="535" priority="478" operator="containsText" text="Muy Baja">
      <formula>NOT(ISERROR(SEARCH("Muy Baja",T10)))</formula>
    </cfRule>
    <cfRule type="containsText" dxfId="534" priority="479" operator="containsText" text="Muy Baja'Tabla probabilidad'!">
      <formula>NOT(ISERROR(SEARCH("Muy Baja'Tabla probabilidad'!",T10)))</formula>
    </cfRule>
    <cfRule type="containsText" dxfId="533" priority="480" operator="containsText" text="Muy bajo">
      <formula>NOT(ISERROR(SEARCH("Muy bajo",T10)))</formula>
    </cfRule>
    <cfRule type="containsText" dxfId="532" priority="481" operator="containsText" text="Alta">
      <formula>NOT(ISERROR(SEARCH("Alta",T10)))</formula>
    </cfRule>
    <cfRule type="containsText" dxfId="531" priority="482" operator="containsText" text="Media">
      <formula>NOT(ISERROR(SEARCH("Media",T10)))</formula>
    </cfRule>
    <cfRule type="containsText" dxfId="530" priority="483" operator="containsText" text="Baja">
      <formula>NOT(ISERROR(SEARCH("Baja",T10)))</formula>
    </cfRule>
    <cfRule type="containsText" dxfId="529" priority="484" operator="containsText" text="Muy baja">
      <formula>NOT(ISERROR(SEARCH("Muy baja",T10)))</formula>
    </cfRule>
    <cfRule type="cellIs" dxfId="528" priority="487" operator="between">
      <formula>1</formula>
      <formula>2</formula>
    </cfRule>
    <cfRule type="cellIs" dxfId="527" priority="488" operator="between">
      <formula>0</formula>
      <formula>2</formula>
    </cfRule>
  </conditionalFormatting>
  <conditionalFormatting sqref="T50 T61 T71">
    <cfRule type="containsText" dxfId="526" priority="236" operator="containsText" text="Muy Baja">
      <formula>NOT(ISERROR(SEARCH("Muy Baja",T50)))</formula>
    </cfRule>
    <cfRule type="containsText" dxfId="525" priority="237" operator="containsText" text="Baja">
      <formula>NOT(ISERROR(SEARCH("Baja",T50)))</formula>
    </cfRule>
    <cfRule type="containsText" dxfId="524" priority="238" operator="containsText" text="Muy Alta">
      <formula>NOT(ISERROR(SEARCH("Muy Alta",T50)))</formula>
    </cfRule>
    <cfRule type="containsText" dxfId="523" priority="240" operator="containsText" text="Alta">
      <formula>NOT(ISERROR(SEARCH("Alta",T50)))</formula>
    </cfRule>
    <cfRule type="containsText" dxfId="522" priority="241" operator="containsText" text="Media">
      <formula>NOT(ISERROR(SEARCH("Media",T50)))</formula>
    </cfRule>
    <cfRule type="containsText" dxfId="521" priority="242" operator="containsText" text="Media">
      <formula>NOT(ISERROR(SEARCH("Media",T50)))</formula>
    </cfRule>
    <cfRule type="containsText" dxfId="520" priority="243" operator="containsText" text="Media">
      <formula>NOT(ISERROR(SEARCH("Media",T50)))</formula>
    </cfRule>
    <cfRule type="containsText" dxfId="519" priority="244" operator="containsText" text="Muy Baja">
      <formula>NOT(ISERROR(SEARCH("Muy Baja",T50)))</formula>
    </cfRule>
    <cfRule type="containsText" dxfId="518" priority="245" operator="containsText" text="Baja">
      <formula>NOT(ISERROR(SEARCH("Baja",T50)))</formula>
    </cfRule>
    <cfRule type="containsText" dxfId="517" priority="246" operator="containsText" text="Muy Baja">
      <formula>NOT(ISERROR(SEARCH("Muy Baja",T50)))</formula>
    </cfRule>
    <cfRule type="containsText" dxfId="516" priority="247" operator="containsText" text="Muy Baja">
      <formula>NOT(ISERROR(SEARCH("Muy Baja",T50)))</formula>
    </cfRule>
    <cfRule type="containsText" dxfId="515" priority="248" operator="containsText" text="Muy Baja">
      <formula>NOT(ISERROR(SEARCH("Muy Baja",T50)))</formula>
    </cfRule>
    <cfRule type="containsText" dxfId="514" priority="249" operator="containsText" text="Muy Baja'Tabla probabilidad'!">
      <formula>NOT(ISERROR(SEARCH("Muy Baja'Tabla probabilidad'!",T50)))</formula>
    </cfRule>
    <cfRule type="containsText" dxfId="513" priority="250" operator="containsText" text="Muy bajo">
      <formula>NOT(ISERROR(SEARCH("Muy bajo",T50)))</formula>
    </cfRule>
    <cfRule type="containsText" dxfId="512" priority="251" operator="containsText" text="Alta">
      <formula>NOT(ISERROR(SEARCH("Alta",T50)))</formula>
    </cfRule>
    <cfRule type="containsText" dxfId="511" priority="252" operator="containsText" text="Media">
      <formula>NOT(ISERROR(SEARCH("Media",T50)))</formula>
    </cfRule>
    <cfRule type="containsText" dxfId="510" priority="253" operator="containsText" text="Baja">
      <formula>NOT(ISERROR(SEARCH("Baja",T50)))</formula>
    </cfRule>
    <cfRule type="containsText" dxfId="509" priority="254" operator="containsText" text="Muy baja">
      <formula>NOT(ISERROR(SEARCH("Muy baja",T50)))</formula>
    </cfRule>
    <cfRule type="cellIs" dxfId="508" priority="257" operator="between">
      <formula>1</formula>
      <formula>2</formula>
    </cfRule>
    <cfRule type="cellIs" dxfId="507" priority="258" operator="between">
      <formula>0</formula>
      <formula>2</formula>
    </cfRule>
  </conditionalFormatting>
  <conditionalFormatting sqref="T81">
    <cfRule type="containsText" dxfId="506" priority="11" operator="containsText" text="Muy Baja">
      <formula>NOT(ISERROR(SEARCH("Muy Baja",T81)))</formula>
    </cfRule>
    <cfRule type="containsText" dxfId="505" priority="12" operator="containsText" text="Baja">
      <formula>NOT(ISERROR(SEARCH("Baja",T81)))</formula>
    </cfRule>
    <cfRule type="containsText" dxfId="504" priority="13" operator="containsText" text="Muy Alta">
      <formula>NOT(ISERROR(SEARCH("Muy Alta",T81)))</formula>
    </cfRule>
    <cfRule type="containsText" dxfId="503" priority="14" operator="containsText" text="Alta">
      <formula>NOT(ISERROR(SEARCH("Alta",T81)))</formula>
    </cfRule>
    <cfRule type="containsText" dxfId="502" priority="15" operator="containsText" text="Media">
      <formula>NOT(ISERROR(SEARCH("Media",T81)))</formula>
    </cfRule>
    <cfRule type="containsText" dxfId="501" priority="16" operator="containsText" text="Media">
      <formula>NOT(ISERROR(SEARCH("Media",T81)))</formula>
    </cfRule>
    <cfRule type="containsText" dxfId="500" priority="17" operator="containsText" text="Media">
      <formula>NOT(ISERROR(SEARCH("Media",T81)))</formula>
    </cfRule>
    <cfRule type="containsText" dxfId="499" priority="18" operator="containsText" text="Muy Baja">
      <formula>NOT(ISERROR(SEARCH("Muy Baja",T81)))</formula>
    </cfRule>
    <cfRule type="containsText" dxfId="498" priority="19" operator="containsText" text="Baja">
      <formula>NOT(ISERROR(SEARCH("Baja",T81)))</formula>
    </cfRule>
    <cfRule type="containsText" dxfId="497" priority="20" operator="containsText" text="Muy Baja">
      <formula>NOT(ISERROR(SEARCH("Muy Baja",T81)))</formula>
    </cfRule>
    <cfRule type="containsText" dxfId="496" priority="21" operator="containsText" text="Muy Baja">
      <formula>NOT(ISERROR(SEARCH("Muy Baja",T81)))</formula>
    </cfRule>
    <cfRule type="containsText" dxfId="495" priority="22" operator="containsText" text="Muy Baja">
      <formula>NOT(ISERROR(SEARCH("Muy Baja",T81)))</formula>
    </cfRule>
    <cfRule type="containsText" dxfId="494" priority="23" operator="containsText" text="Muy Baja'Tabla probabilidad'!">
      <formula>NOT(ISERROR(SEARCH("Muy Baja'Tabla probabilidad'!",T81)))</formula>
    </cfRule>
    <cfRule type="containsText" dxfId="493" priority="24" operator="containsText" text="Muy bajo">
      <formula>NOT(ISERROR(SEARCH("Muy bajo",T81)))</formula>
    </cfRule>
    <cfRule type="containsText" dxfId="492" priority="25" operator="containsText" text="Alta">
      <formula>NOT(ISERROR(SEARCH("Alta",T81)))</formula>
    </cfRule>
    <cfRule type="containsText" dxfId="491" priority="26" operator="containsText" text="Media">
      <formula>NOT(ISERROR(SEARCH("Media",T81)))</formula>
    </cfRule>
    <cfRule type="containsText" dxfId="490" priority="27" operator="containsText" text="Baja">
      <formula>NOT(ISERROR(SEARCH("Baja",T81)))</formula>
    </cfRule>
    <cfRule type="containsText" dxfId="489" priority="28" operator="containsText" text="Muy baja">
      <formula>NOT(ISERROR(SEARCH("Muy baja",T81)))</formula>
    </cfRule>
    <cfRule type="cellIs" dxfId="488" priority="31" operator="between">
      <formula>1</formula>
      <formula>2</formula>
    </cfRule>
    <cfRule type="cellIs" dxfId="487" priority="32" operator="between">
      <formula>0</formula>
      <formula>2</formula>
    </cfRule>
  </conditionalFormatting>
  <conditionalFormatting sqref="T91">
    <cfRule type="containsText" dxfId="486" priority="75" operator="containsText" text="Muy Baja">
      <formula>NOT(ISERROR(SEARCH("Muy Baja",T91)))</formula>
    </cfRule>
    <cfRule type="containsText" dxfId="485" priority="76" operator="containsText" text="Baja">
      <formula>NOT(ISERROR(SEARCH("Baja",T91)))</formula>
    </cfRule>
    <cfRule type="containsText" dxfId="484" priority="77" operator="containsText" text="Muy Alta">
      <formula>NOT(ISERROR(SEARCH("Muy Alta",T91)))</formula>
    </cfRule>
    <cfRule type="containsText" dxfId="483" priority="78" operator="containsText" text="Alta">
      <formula>NOT(ISERROR(SEARCH("Alta",T91)))</formula>
    </cfRule>
    <cfRule type="containsText" dxfId="482" priority="79" operator="containsText" text="Media">
      <formula>NOT(ISERROR(SEARCH("Media",T91)))</formula>
    </cfRule>
    <cfRule type="containsText" dxfId="481" priority="80" operator="containsText" text="Media">
      <formula>NOT(ISERROR(SEARCH("Media",T91)))</formula>
    </cfRule>
    <cfRule type="containsText" dxfId="480" priority="81" operator="containsText" text="Media">
      <formula>NOT(ISERROR(SEARCH("Media",T91)))</formula>
    </cfRule>
    <cfRule type="containsText" dxfId="479" priority="82" operator="containsText" text="Muy Baja">
      <formula>NOT(ISERROR(SEARCH("Muy Baja",T91)))</formula>
    </cfRule>
    <cfRule type="containsText" dxfId="478" priority="83" operator="containsText" text="Baja">
      <formula>NOT(ISERROR(SEARCH("Baja",T91)))</formula>
    </cfRule>
    <cfRule type="containsText" dxfId="477" priority="84" operator="containsText" text="Muy Baja">
      <formula>NOT(ISERROR(SEARCH("Muy Baja",T91)))</formula>
    </cfRule>
    <cfRule type="containsText" dxfId="476" priority="85" operator="containsText" text="Muy Baja">
      <formula>NOT(ISERROR(SEARCH("Muy Baja",T91)))</formula>
    </cfRule>
    <cfRule type="containsText" dxfId="475" priority="86" operator="containsText" text="Muy Baja">
      <formula>NOT(ISERROR(SEARCH("Muy Baja",T91)))</formula>
    </cfRule>
    <cfRule type="containsText" dxfId="474" priority="87" operator="containsText" text="Muy Baja'Tabla probabilidad'!">
      <formula>NOT(ISERROR(SEARCH("Muy Baja'Tabla probabilidad'!",T91)))</formula>
    </cfRule>
    <cfRule type="containsText" dxfId="473" priority="88" operator="containsText" text="Muy bajo">
      <formula>NOT(ISERROR(SEARCH("Muy bajo",T91)))</formula>
    </cfRule>
    <cfRule type="containsText" dxfId="472" priority="89" operator="containsText" text="Alta">
      <formula>NOT(ISERROR(SEARCH("Alta",T91)))</formula>
    </cfRule>
    <cfRule type="containsText" dxfId="471" priority="90" operator="containsText" text="Media">
      <formula>NOT(ISERROR(SEARCH("Media",T91)))</formula>
    </cfRule>
    <cfRule type="containsText" dxfId="470" priority="91" operator="containsText" text="Baja">
      <formula>NOT(ISERROR(SEARCH("Baja",T91)))</formula>
    </cfRule>
    <cfRule type="containsText" dxfId="469" priority="92" operator="containsText" text="Muy baja">
      <formula>NOT(ISERROR(SEARCH("Muy baja",T91)))</formula>
    </cfRule>
    <cfRule type="cellIs" dxfId="468" priority="95" operator="between">
      <formula>1</formula>
      <formula>2</formula>
    </cfRule>
    <cfRule type="cellIs" dxfId="467" priority="96" operator="between">
      <formula>0</formula>
      <formula>2</formula>
    </cfRule>
  </conditionalFormatting>
  <conditionalFormatting sqref="U10 U20 U30 U40">
    <cfRule type="containsText" dxfId="466" priority="460" operator="containsText" text="Catastrófico">
      <formula>NOT(ISERROR(SEARCH("Catastrófico",U10)))</formula>
    </cfRule>
    <cfRule type="containsText" dxfId="465" priority="461" operator="containsText" text="Mayor">
      <formula>NOT(ISERROR(SEARCH("Mayor",U10)))</formula>
    </cfRule>
    <cfRule type="containsText" dxfId="464" priority="462" operator="containsText" text="Alta">
      <formula>NOT(ISERROR(SEARCH("Alta",U10)))</formula>
    </cfRule>
    <cfRule type="containsText" dxfId="463" priority="463" operator="containsText" text="Moderado">
      <formula>NOT(ISERROR(SEARCH("Moderado",U10)))</formula>
    </cfRule>
    <cfRule type="containsText" dxfId="462" priority="464" operator="containsText" text="Menor">
      <formula>NOT(ISERROR(SEARCH("Menor",U10)))</formula>
    </cfRule>
    <cfRule type="containsText" dxfId="461" priority="465" operator="containsText" text="Leve">
      <formula>NOT(ISERROR(SEARCH("Leve",U10)))</formula>
    </cfRule>
  </conditionalFormatting>
  <conditionalFormatting sqref="U50 U61 U71">
    <cfRule type="containsText" dxfId="460" priority="230" operator="containsText" text="Catastrófico">
      <formula>NOT(ISERROR(SEARCH("Catastrófico",U50)))</formula>
    </cfRule>
    <cfRule type="containsText" dxfId="459" priority="231" operator="containsText" text="Mayor">
      <formula>NOT(ISERROR(SEARCH("Mayor",U50)))</formula>
    </cfRule>
    <cfRule type="containsText" dxfId="458" priority="232" operator="containsText" text="Alta">
      <formula>NOT(ISERROR(SEARCH("Alta",U50)))</formula>
    </cfRule>
    <cfRule type="containsText" dxfId="457" priority="233" operator="containsText" text="Moderado">
      <formula>NOT(ISERROR(SEARCH("Moderado",U50)))</formula>
    </cfRule>
    <cfRule type="containsText" dxfId="456" priority="234" operator="containsText" text="Menor">
      <formula>NOT(ISERROR(SEARCH("Menor",U50)))</formula>
    </cfRule>
    <cfRule type="containsText" dxfId="455" priority="235" operator="containsText" text="Leve">
      <formula>NOT(ISERROR(SEARCH("Leve",U50)))</formula>
    </cfRule>
  </conditionalFormatting>
  <conditionalFormatting sqref="U81">
    <cfRule type="containsText" dxfId="454" priority="5" operator="containsText" text="Catastrófico">
      <formula>NOT(ISERROR(SEARCH("Catastrófico",U81)))</formula>
    </cfRule>
    <cfRule type="containsText" dxfId="453" priority="6" operator="containsText" text="Mayor">
      <formula>NOT(ISERROR(SEARCH("Mayor",U81)))</formula>
    </cfRule>
    <cfRule type="containsText" dxfId="452" priority="7" operator="containsText" text="Alta">
      <formula>NOT(ISERROR(SEARCH("Alta",U81)))</formula>
    </cfRule>
    <cfRule type="containsText" dxfId="451" priority="8" operator="containsText" text="Moderado">
      <formula>NOT(ISERROR(SEARCH("Moderado",U81)))</formula>
    </cfRule>
    <cfRule type="containsText" dxfId="450" priority="9" operator="containsText" text="Menor">
      <formula>NOT(ISERROR(SEARCH("Menor",U81)))</formula>
    </cfRule>
    <cfRule type="containsText" dxfId="449" priority="10" operator="containsText" text="Leve">
      <formula>NOT(ISERROR(SEARCH("Leve",U81)))</formula>
    </cfRule>
  </conditionalFormatting>
  <conditionalFormatting sqref="U91">
    <cfRule type="containsText" dxfId="448" priority="69" operator="containsText" text="Catastrófico">
      <formula>NOT(ISERROR(SEARCH("Catastrófico",U91)))</formula>
    </cfRule>
    <cfRule type="containsText" dxfId="447" priority="70" operator="containsText" text="Mayor">
      <formula>NOT(ISERROR(SEARCH("Mayor",U91)))</formula>
    </cfRule>
    <cfRule type="containsText" dxfId="446" priority="71" operator="containsText" text="Alta">
      <formula>NOT(ISERROR(SEARCH("Alta",U91)))</formula>
    </cfRule>
    <cfRule type="containsText" dxfId="445" priority="72" operator="containsText" text="Moderado">
      <formula>NOT(ISERROR(SEARCH("Moderado",U91)))</formula>
    </cfRule>
    <cfRule type="containsText" dxfId="444" priority="73" operator="containsText" text="Menor">
      <formula>NOT(ISERROR(SEARCH("Menor",U91)))</formula>
    </cfRule>
    <cfRule type="containsText" dxfId="443" priority="74" operator="containsText" text="Leve">
      <formula>NOT(ISERROR(SEARCH("Leve",U91)))</formula>
    </cfRule>
  </conditionalFormatting>
  <conditionalFormatting sqref="V10 V20">
    <cfRule type="containsText" dxfId="442" priority="424" operator="containsText" text="Extremo">
      <formula>NOT(ISERROR(SEARCH("Extremo",V10)))</formula>
    </cfRule>
    <cfRule type="containsText" dxfId="441" priority="425" operator="containsText" text="Alto">
      <formula>NOT(ISERROR(SEARCH("Alto",V10)))</formula>
    </cfRule>
    <cfRule type="containsText" dxfId="440" priority="426" operator="containsText" text="Bajo">
      <formula>NOT(ISERROR(SEARCH("Bajo",V10)))</formula>
    </cfRule>
    <cfRule type="containsText" dxfId="439" priority="427" operator="containsText" text="Moderado">
      <formula>NOT(ISERROR(SEARCH("Moderado",V10)))</formula>
    </cfRule>
  </conditionalFormatting>
  <conditionalFormatting sqref="V30">
    <cfRule type="containsText" dxfId="438" priority="391" operator="containsText" text="Extremo">
      <formula>NOT(ISERROR(SEARCH("Extremo",V30)))</formula>
    </cfRule>
    <cfRule type="containsText" dxfId="437" priority="392" operator="containsText" text="Alto">
      <formula>NOT(ISERROR(SEARCH("Alto",V30)))</formula>
    </cfRule>
    <cfRule type="containsText" dxfId="436" priority="393" operator="containsText" text="Bajo">
      <formula>NOT(ISERROR(SEARCH("Bajo",V30)))</formula>
    </cfRule>
    <cfRule type="containsText" dxfId="435" priority="394" operator="containsText" text="Moderado">
      <formula>NOT(ISERROR(SEARCH("Moderado",V30)))</formula>
    </cfRule>
  </conditionalFormatting>
  <conditionalFormatting sqref="V40">
    <cfRule type="containsText" dxfId="434" priority="358" operator="containsText" text="Extremo">
      <formula>NOT(ISERROR(SEARCH("Extremo",V40)))</formula>
    </cfRule>
    <cfRule type="containsText" dxfId="433" priority="359" operator="containsText" text="Alto">
      <formula>NOT(ISERROR(SEARCH("Alto",V40)))</formula>
    </cfRule>
    <cfRule type="containsText" dxfId="432" priority="360" operator="containsText" text="Bajo">
      <formula>NOT(ISERROR(SEARCH("Bajo",V40)))</formula>
    </cfRule>
    <cfRule type="containsText" dxfId="431" priority="361" operator="containsText" text="Moderado">
      <formula>NOT(ISERROR(SEARCH("Moderado",V40)))</formula>
    </cfRule>
  </conditionalFormatting>
  <conditionalFormatting sqref="V50 V61 V71">
    <cfRule type="containsText" dxfId="430" priority="226" operator="containsText" text="Extremo">
      <formula>NOT(ISERROR(SEARCH("Extremo",V50)))</formula>
    </cfRule>
    <cfRule type="containsText" dxfId="429" priority="227" operator="containsText" text="Alto">
      <formula>NOT(ISERROR(SEARCH("Alto",V50)))</formula>
    </cfRule>
    <cfRule type="containsText" dxfId="428" priority="228" operator="containsText" text="Bajo">
      <formula>NOT(ISERROR(SEARCH("Bajo",V50)))</formula>
    </cfRule>
    <cfRule type="containsText" dxfId="427" priority="229" operator="containsText" text="Moderado">
      <formula>NOT(ISERROR(SEARCH("Moderado",V50)))</formula>
    </cfRule>
  </conditionalFormatting>
  <conditionalFormatting sqref="V81">
    <cfRule type="containsText" dxfId="426" priority="1" operator="containsText" text="Extremo">
      <formula>NOT(ISERROR(SEARCH("Extremo",V81)))</formula>
    </cfRule>
    <cfRule type="containsText" dxfId="425" priority="2" operator="containsText" text="Alto">
      <formula>NOT(ISERROR(SEARCH("Alto",V81)))</formula>
    </cfRule>
    <cfRule type="containsText" dxfId="424" priority="3" operator="containsText" text="Bajo">
      <formula>NOT(ISERROR(SEARCH("Bajo",V81)))</formula>
    </cfRule>
    <cfRule type="containsText" dxfId="423" priority="4" operator="containsText" text="Moderado">
      <formula>NOT(ISERROR(SEARCH("Moderado",V81)))</formula>
    </cfRule>
  </conditionalFormatting>
  <conditionalFormatting sqref="V91">
    <cfRule type="containsText" dxfId="422" priority="65" operator="containsText" text="Extremo">
      <formula>NOT(ISERROR(SEARCH("Extremo",V91)))</formula>
    </cfRule>
    <cfRule type="containsText" dxfId="421" priority="66" operator="containsText" text="Alto">
      <formula>NOT(ISERROR(SEARCH("Alto",V91)))</formula>
    </cfRule>
    <cfRule type="containsText" dxfId="420" priority="67" operator="containsText" text="Bajo">
      <formula>NOT(ISERROR(SEARCH("Bajo",V91)))</formula>
    </cfRule>
    <cfRule type="containsText" dxfId="419" priority="68" operator="containsText" text="Moderado">
      <formula>NOT(ISERROR(SEARCH("Moderado",V91)))</formula>
    </cfRule>
  </conditionalFormatting>
  <dataValidations count="2">
    <dataValidation allowBlank="1" showInputMessage="1" showErrorMessage="1" prompt="Enunciar cuál es el control" sqref="E55:E58 E25:E28 E30:E31 E76:E80 E61:E64 E74 E33:E38 E45:E48 E96:E98 E40:E43 E10:E13 E66:E69 E50:E53 E15:E23 E94 E86:E90 E84 E71" xr:uid="{00000000-0002-0000-0600-000000000000}"/>
    <dataValidation type="list" allowBlank="1" showInputMessage="1" showErrorMessage="1" sqref="F10:I98 N10:Q98"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m:sqref>T50 T61 T71</xm:sqref>
        </x14:conditionalFormatting>
        <x14:conditionalFormatting xmlns:xm="http://schemas.microsoft.com/office/excel/2006/main">
          <x14:cfRule type="containsText" priority="29" operator="containsText" id="{ADE80DBC-25DB-4C91-949B-C7D172DA4BF7}">
            <xm:f>NOT(ISERROR(SEARCH('8- Políticas de Administración '!$B$5,T81)))</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'!$B$5,T81)))</xm:f>
            <xm:f>'8- Políticas de Administración '!$B$5</xm:f>
            <x14:dxf>
              <font>
                <color rgb="FF9C0006"/>
              </font>
              <fill>
                <patternFill>
                  <bgColor rgb="FFFFC7CE"/>
                </patternFill>
              </fill>
            </x14:dxf>
          </x14:cfRule>
          <xm:sqref>T81</xm:sqref>
        </x14:conditionalFormatting>
        <x14:conditionalFormatting xmlns:xm="http://schemas.microsoft.com/office/excel/2006/main">
          <x14:cfRule type="containsText" priority="93" operator="containsText" id="{3C73CB6E-1280-468D-AFC9-F413F3E8A29D}">
            <xm:f>NOT(ISERROR(SEARCH('8- Políticas de Administración '!$B$5,T91)))</xm:f>
            <xm:f>'8- Políticas de Administración '!$B$5</xm:f>
            <x14:dxf>
              <font>
                <color rgb="FF006100"/>
              </font>
              <fill>
                <patternFill>
                  <bgColor rgb="FFC6EFCE"/>
                </patternFill>
              </fill>
            </x14:dxf>
          </x14:cfRule>
          <x14:cfRule type="containsText" priority="94" operator="containsText" id="{A33AA0CC-E4AC-4D6D-9752-50621FB32047}">
            <xm:f>NOT(ISERROR(SEARCH('8- Políticas de Administración '!$B$5,T91)))</xm:f>
            <xm:f>'8- Políticas de Administración '!$B$5</xm:f>
            <x14:dxf>
              <font>
                <color rgb="FF9C0006"/>
              </font>
              <fill>
                <patternFill>
                  <bgColor rgb="FFFFC7CE"/>
                </patternFill>
              </fill>
            </x14:dxf>
          </x14:cfRule>
          <xm:sqref>T91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100"/>
  <sheetViews>
    <sheetView showGridLines="0" zoomScale="70" zoomScaleNormal="70" zoomScalePageLayoutView="70" workbookViewId="0">
      <selection activeCell="F8" sqref="F8:F9"/>
    </sheetView>
  </sheetViews>
  <sheetFormatPr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39" hidden="1" customWidth="1"/>
    <col min="13" max="13" width="16.7109375" customWidth="1"/>
    <col min="14" max="14" width="17.42578125" customWidth="1"/>
    <col min="15" max="15" width="14.4257812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c r="A1" s="748"/>
      <c r="B1" s="748"/>
      <c r="C1" s="748"/>
      <c r="D1" s="748"/>
      <c r="E1" s="748"/>
      <c r="F1" s="747" t="s">
        <v>450</v>
      </c>
      <c r="G1" s="747"/>
      <c r="H1" s="747"/>
      <c r="I1" s="747"/>
      <c r="J1" s="747"/>
      <c r="K1" s="747"/>
      <c r="L1" s="747"/>
      <c r="M1" s="747"/>
      <c r="N1" s="747"/>
      <c r="O1" s="747"/>
      <c r="P1" s="747"/>
      <c r="Q1" s="747"/>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748"/>
      <c r="B2" s="748"/>
      <c r="C2" s="748"/>
      <c r="D2" s="748"/>
      <c r="E2" s="748"/>
      <c r="F2" s="747"/>
      <c r="G2" s="747"/>
      <c r="H2" s="747"/>
      <c r="I2" s="747"/>
      <c r="J2" s="747"/>
      <c r="K2" s="747"/>
      <c r="L2" s="747"/>
      <c r="M2" s="747"/>
      <c r="N2" s="747"/>
      <c r="O2" s="747"/>
      <c r="P2" s="747"/>
      <c r="Q2" s="747"/>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748"/>
      <c r="B3" s="748"/>
      <c r="C3" s="748"/>
      <c r="D3" s="748"/>
      <c r="E3" s="748"/>
      <c r="F3" s="747"/>
      <c r="G3" s="747"/>
      <c r="H3" s="747"/>
      <c r="I3" s="747"/>
      <c r="J3" s="747"/>
      <c r="K3" s="747"/>
      <c r="L3" s="747"/>
      <c r="M3" s="747"/>
      <c r="N3" s="747"/>
      <c r="O3" s="747"/>
      <c r="P3" s="747"/>
      <c r="Q3" s="747"/>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631" t="s">
        <v>300</v>
      </c>
      <c r="B4" s="631"/>
      <c r="C4" s="651" t="s">
        <v>301</v>
      </c>
      <c r="D4" s="651"/>
      <c r="E4" s="651"/>
      <c r="F4" s="651"/>
      <c r="G4" s="651"/>
      <c r="H4" s="651"/>
      <c r="I4" s="651"/>
      <c r="J4" s="651"/>
      <c r="K4" s="651"/>
      <c r="L4" s="651"/>
      <c r="M4" s="651"/>
      <c r="N4" s="651"/>
      <c r="O4" s="651"/>
      <c r="P4" s="651"/>
      <c r="Q4" s="651"/>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631" t="s">
        <v>302</v>
      </c>
      <c r="B5" s="631"/>
      <c r="C5" s="651" t="s">
        <v>303</v>
      </c>
      <c r="D5" s="651"/>
      <c r="E5" s="651"/>
      <c r="F5" s="651"/>
      <c r="G5" s="651"/>
      <c r="H5" s="651"/>
      <c r="I5" s="651"/>
      <c r="J5" s="651"/>
      <c r="K5" s="651"/>
      <c r="L5" s="651"/>
      <c r="M5" s="651"/>
      <c r="N5" s="651"/>
      <c r="O5" s="651"/>
      <c r="P5" s="651"/>
      <c r="Q5" s="651"/>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631" t="s">
        <v>304</v>
      </c>
      <c r="B6" s="631"/>
      <c r="C6" s="652" t="s">
        <v>305</v>
      </c>
      <c r="D6" s="652"/>
      <c r="E6" s="652"/>
      <c r="F6" s="652"/>
      <c r="G6" s="652"/>
      <c r="H6" s="652"/>
      <c r="I6" s="652"/>
      <c r="J6" s="652"/>
      <c r="K6" s="652"/>
      <c r="L6" s="652"/>
      <c r="M6" s="652"/>
      <c r="N6" s="652"/>
      <c r="O6" s="652"/>
      <c r="P6" s="652"/>
      <c r="Q6" s="652"/>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692" t="s">
        <v>451</v>
      </c>
      <c r="B7" s="692"/>
      <c r="C7" s="692"/>
      <c r="D7" s="692"/>
      <c r="E7" s="692"/>
      <c r="F7" s="692" t="s">
        <v>321</v>
      </c>
      <c r="G7" s="692"/>
      <c r="H7" s="692"/>
      <c r="I7" s="85"/>
      <c r="J7" s="649" t="s">
        <v>452</v>
      </c>
      <c r="K7" s="649"/>
      <c r="L7" s="649"/>
      <c r="M7" s="649"/>
      <c r="N7" s="650"/>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694" t="s">
        <v>311</v>
      </c>
      <c r="B8" s="695" t="s">
        <v>397</v>
      </c>
      <c r="C8" s="743" t="s">
        <v>313</v>
      </c>
      <c r="D8" s="745" t="s">
        <v>323</v>
      </c>
      <c r="E8" s="695" t="s">
        <v>307</v>
      </c>
      <c r="F8" s="737" t="s">
        <v>453</v>
      </c>
      <c r="G8" s="737" t="s">
        <v>454</v>
      </c>
      <c r="H8" s="737" t="s">
        <v>455</v>
      </c>
      <c r="I8" s="739"/>
      <c r="J8" s="737" t="s">
        <v>456</v>
      </c>
      <c r="K8" s="737" t="s">
        <v>457</v>
      </c>
      <c r="L8" s="737" t="s">
        <v>458</v>
      </c>
      <c r="M8" s="737" t="s">
        <v>459</v>
      </c>
      <c r="N8" s="737" t="s">
        <v>460</v>
      </c>
      <c r="O8" s="737" t="s">
        <v>461</v>
      </c>
      <c r="P8" s="737" t="s">
        <v>462</v>
      </c>
      <c r="Q8" s="737" t="s">
        <v>463</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632"/>
      <c r="B9" s="696"/>
      <c r="C9" s="744"/>
      <c r="D9" s="746"/>
      <c r="E9" s="696"/>
      <c r="F9" s="738"/>
      <c r="G9" s="738"/>
      <c r="H9" s="738"/>
      <c r="I9" s="740"/>
      <c r="J9" s="738"/>
      <c r="K9" s="738"/>
      <c r="L9" s="738"/>
      <c r="M9" s="738"/>
      <c r="N9" s="738"/>
      <c r="O9" s="738"/>
      <c r="P9" s="738"/>
      <c r="Q9" s="738"/>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c r="A10" s="714">
        <f>'5- Identificación de Riesgos'!A10</f>
        <v>1</v>
      </c>
      <c r="B10" s="546" t="str">
        <f>'5- Identificación de Riesgos'!B10</f>
        <v>Vencimiento de Términos</v>
      </c>
      <c r="C10" s="551" t="str">
        <f>'5- Identificación de Riesgos'!C10</f>
        <v>Se realizan  actuaciones procesales o se da  respuesta a las solicitudes de los usuarios de la administración de justicia en materia civil, después del  término legal establecido para decidir sobre los conflictos presentados a los jueces.</v>
      </c>
      <c r="D10" s="551" t="s">
        <v>338</v>
      </c>
      <c r="E10" s="180" t="str">
        <f>'5- Identificación de Riesgos'!D10</f>
        <v>1. Mayor demanda de justicia.</v>
      </c>
      <c r="F10" s="602" t="str">
        <f>'5- Identificación de Riesgos'!H10</f>
        <v>Muy Baja - 1</v>
      </c>
      <c r="G10" s="551" t="str">
        <f>'5- Identificación de Riesgos'!M10</f>
        <v>Moderado - 3</v>
      </c>
      <c r="H10" s="551" t="str">
        <f>'5- Identificación de Riesgos'!N10</f>
        <v>Moderado - 3</v>
      </c>
      <c r="I10" s="152"/>
      <c r="J10" s="742" t="str">
        <f>'6- Valoración Controles'!T10</f>
        <v>Muy Baja - 1</v>
      </c>
      <c r="K10" s="742" t="str">
        <f>'6- Valoración Controles'!U10</f>
        <v>Menor - 2</v>
      </c>
      <c r="L10" s="741" t="e">
        <f>AVERAGE(#REF!)</f>
        <v>#REF!</v>
      </c>
      <c r="M10" s="546" t="str">
        <f>'6- Valoración Controles'!V10</f>
        <v>Bajo - 2</v>
      </c>
      <c r="N10" s="546" t="s">
        <v>464</v>
      </c>
      <c r="O10" s="181"/>
      <c r="P10" s="181"/>
      <c r="Q10" s="182"/>
    </row>
    <row r="11" spans="1:269" ht="13.5" customHeight="1">
      <c r="A11" s="715"/>
      <c r="B11" s="547"/>
      <c r="C11" s="552"/>
      <c r="D11" s="552"/>
      <c r="E11" s="183" t="str">
        <f>'5- Identificación de Riesgos'!D11</f>
        <v>2. Insuficiencia de  personal  para atender la función misional y la atención a las partes interesadas en los despachos judiciales y centro de servicios</v>
      </c>
      <c r="F11" s="603"/>
      <c r="G11" s="729"/>
      <c r="H11" s="552"/>
      <c r="I11" s="86"/>
      <c r="J11" s="731"/>
      <c r="K11" s="731"/>
      <c r="L11" s="732"/>
      <c r="M11" s="547"/>
      <c r="N11" s="547"/>
      <c r="O11" s="184"/>
      <c r="P11" s="184">
        <v>5</v>
      </c>
      <c r="Q11" s="185"/>
    </row>
    <row r="12" spans="1:269" ht="13.5" customHeight="1">
      <c r="A12" s="715"/>
      <c r="B12" s="547"/>
      <c r="C12" s="552"/>
      <c r="D12" s="552"/>
      <c r="E12" s="194" t="str">
        <f>'5- Identificación de Riesgos'!D12</f>
        <v>3. Complejidad de los procesos judiciales y solicitudes, lo cual incrementa los tiempos para su resolución.</v>
      </c>
      <c r="F12" s="603"/>
      <c r="G12" s="729"/>
      <c r="H12" s="552"/>
      <c r="I12" s="86"/>
      <c r="J12" s="731"/>
      <c r="K12" s="731"/>
      <c r="L12" s="732"/>
      <c r="M12" s="547"/>
      <c r="N12" s="547"/>
      <c r="O12" s="184"/>
      <c r="P12" s="184"/>
      <c r="Q12" s="185"/>
    </row>
    <row r="13" spans="1:269" ht="13.5" customHeight="1">
      <c r="A13" s="715"/>
      <c r="B13" s="547"/>
      <c r="C13" s="552"/>
      <c r="D13" s="552"/>
      <c r="E13" s="183" t="str">
        <f>'5- Identificación de Riesgos'!D13</f>
        <v>4.Fallas en la planeación  para el desarrollo de las tareas propias del despacho.</v>
      </c>
      <c r="F13" s="603"/>
      <c r="G13" s="729"/>
      <c r="H13" s="552"/>
      <c r="I13" s="86"/>
      <c r="J13" s="731"/>
      <c r="K13" s="731"/>
      <c r="L13" s="732"/>
      <c r="M13" s="547"/>
      <c r="N13" s="547"/>
      <c r="O13" s="184"/>
      <c r="P13" s="184"/>
      <c r="Q13" s="185"/>
    </row>
    <row r="14" spans="1:269" ht="13.5" customHeight="1">
      <c r="A14" s="715"/>
      <c r="B14" s="547"/>
      <c r="C14" s="552"/>
      <c r="D14" s="552"/>
      <c r="E14" s="183" t="str">
        <f>'5- Identificación de Riesgos'!D14</f>
        <v>5.  Fallas e insuficiencia de las herramientas tecnológicas.</v>
      </c>
      <c r="F14" s="603"/>
      <c r="G14" s="729"/>
      <c r="H14" s="552"/>
      <c r="I14" s="86"/>
      <c r="J14" s="731"/>
      <c r="K14" s="731"/>
      <c r="L14" s="732"/>
      <c r="M14" s="547"/>
      <c r="N14" s="547"/>
      <c r="O14" s="184"/>
      <c r="P14" s="184"/>
      <c r="Q14" s="185"/>
    </row>
    <row r="15" spans="1:269" ht="13.5" customHeight="1">
      <c r="A15" s="715"/>
      <c r="B15" s="547"/>
      <c r="C15" s="552"/>
      <c r="D15" s="552"/>
      <c r="E15" s="183">
        <f>'5- Identificación de Riesgos'!D15</f>
        <v>0</v>
      </c>
      <c r="F15" s="603"/>
      <c r="G15" s="729"/>
      <c r="H15" s="552"/>
      <c r="I15" s="86"/>
      <c r="J15" s="731"/>
      <c r="K15" s="731"/>
      <c r="L15" s="732"/>
      <c r="M15" s="547"/>
      <c r="N15" s="547"/>
      <c r="O15" s="184"/>
      <c r="P15" s="184"/>
      <c r="Q15" s="185"/>
    </row>
    <row r="16" spans="1:269" ht="13.5" customHeight="1">
      <c r="A16" s="715"/>
      <c r="B16" s="547"/>
      <c r="C16" s="552"/>
      <c r="D16" s="552"/>
      <c r="E16" s="183">
        <f>'5- Identificación de Riesgos'!D16</f>
        <v>0</v>
      </c>
      <c r="F16" s="603"/>
      <c r="G16" s="729"/>
      <c r="H16" s="552"/>
      <c r="I16" s="86"/>
      <c r="J16" s="731"/>
      <c r="K16" s="731"/>
      <c r="L16" s="732"/>
      <c r="M16" s="547"/>
      <c r="N16" s="547"/>
      <c r="O16" s="184"/>
      <c r="P16" s="184"/>
      <c r="Q16" s="185"/>
    </row>
    <row r="17" spans="1:17" ht="13.5" customHeight="1">
      <c r="A17" s="715"/>
      <c r="B17" s="547"/>
      <c r="C17" s="552"/>
      <c r="D17" s="552"/>
      <c r="E17" s="183">
        <f>'5- Identificación de Riesgos'!D17</f>
        <v>0</v>
      </c>
      <c r="F17" s="603"/>
      <c r="G17" s="729"/>
      <c r="H17" s="552"/>
      <c r="I17" s="86"/>
      <c r="J17" s="731"/>
      <c r="K17" s="731"/>
      <c r="L17" s="732"/>
      <c r="M17" s="547"/>
      <c r="N17" s="547"/>
      <c r="O17" s="184"/>
      <c r="P17" s="184"/>
      <c r="Q17" s="185"/>
    </row>
    <row r="18" spans="1:17" ht="13.5" customHeight="1">
      <c r="A18" s="715"/>
      <c r="B18" s="547"/>
      <c r="C18" s="552"/>
      <c r="D18" s="552"/>
      <c r="E18" s="183">
        <f>'5- Identificación de Riesgos'!D18</f>
        <v>0</v>
      </c>
      <c r="F18" s="603"/>
      <c r="G18" s="729"/>
      <c r="H18" s="552"/>
      <c r="I18" s="86"/>
      <c r="J18" s="731"/>
      <c r="K18" s="731"/>
      <c r="L18" s="732"/>
      <c r="M18" s="547"/>
      <c r="N18" s="547"/>
      <c r="O18" s="184"/>
      <c r="P18" s="184"/>
      <c r="Q18" s="185"/>
    </row>
    <row r="19" spans="1:17" ht="13.5" customHeight="1">
      <c r="A19" s="715"/>
      <c r="B19" s="554"/>
      <c r="C19" s="552"/>
      <c r="D19" s="552"/>
      <c r="E19" s="183">
        <f>'5- Identificación de Riesgos'!D19</f>
        <v>0</v>
      </c>
      <c r="F19" s="603"/>
      <c r="G19" s="729"/>
      <c r="H19" s="552"/>
      <c r="I19" s="87"/>
      <c r="J19" s="735"/>
      <c r="K19" s="735"/>
      <c r="L19" s="733"/>
      <c r="M19" s="554"/>
      <c r="N19" s="554"/>
      <c r="O19" s="184"/>
      <c r="P19" s="184"/>
      <c r="Q19" s="185"/>
    </row>
    <row r="20" spans="1:17" ht="13.5" customHeight="1">
      <c r="A20" s="734">
        <f>'5- Identificación de Riesgos'!A20</f>
        <v>2</v>
      </c>
      <c r="B20" s="547" t="str">
        <f>'5- Identificación de Riesgos'!B20</f>
        <v xml:space="preserve">Incumplimientos en la realizacion de audiencias </v>
      </c>
      <c r="C20" s="554" t="str">
        <f>'5- Identificación de Riesgos'!C20</f>
        <v xml:space="preserve">No se atiende la  solicitud  de una parte interesada para la realización de una audiencia </v>
      </c>
      <c r="D20" s="554" t="s">
        <v>338</v>
      </c>
      <c r="E20" s="183" t="str">
        <f>'5- Identificación de Riesgos'!D20</f>
        <v xml:space="preserve">1. Inasistencia del Juez </v>
      </c>
      <c r="F20" s="666" t="str">
        <f>'5- Identificación de Riesgos'!H20</f>
        <v>Muy Baja - 1</v>
      </c>
      <c r="G20" s="554" t="str">
        <f>'5- Identificación de Riesgos'!M20</f>
        <v>Moderado - 3</v>
      </c>
      <c r="H20" s="554" t="str">
        <f>'5- Identificación de Riesgos'!N20</f>
        <v>Moderado - 3</v>
      </c>
      <c r="I20" s="86"/>
      <c r="J20" s="731" t="str">
        <f>'6- Valoración Controles'!T20</f>
        <v>Muy Baja - 1</v>
      </c>
      <c r="K20" s="731" t="str">
        <f>'6- Valoración Controles'!U20</f>
        <v>Menor - 2</v>
      </c>
      <c r="L20" s="732" t="e">
        <f>AVERAGE(#REF!)</f>
        <v>#REF!</v>
      </c>
      <c r="M20" s="547" t="str">
        <f>'6- Valoración Controles'!V20</f>
        <v>Bajo - 2</v>
      </c>
      <c r="N20" s="547" t="s">
        <v>464</v>
      </c>
      <c r="O20" s="184"/>
      <c r="P20" s="184"/>
      <c r="Q20" s="185"/>
    </row>
    <row r="21" spans="1:17" ht="13.5" customHeight="1">
      <c r="A21" s="715"/>
      <c r="B21" s="547"/>
      <c r="C21" s="552"/>
      <c r="D21" s="552"/>
      <c r="E21" s="183" t="str">
        <f>'5- Identificación de Riesgos'!D21</f>
        <v xml:space="preserve">2. Falta de tiempo para  la realización.
</v>
      </c>
      <c r="F21" s="603"/>
      <c r="G21" s="729"/>
      <c r="H21" s="552"/>
      <c r="I21" s="86"/>
      <c r="J21" s="731"/>
      <c r="K21" s="731"/>
      <c r="L21" s="732"/>
      <c r="M21" s="547"/>
      <c r="N21" s="547"/>
      <c r="O21" s="184"/>
      <c r="P21" s="184"/>
      <c r="Q21" s="185"/>
    </row>
    <row r="22" spans="1:17" ht="13.5" customHeight="1">
      <c r="A22" s="715"/>
      <c r="B22" s="547"/>
      <c r="C22" s="552"/>
      <c r="D22" s="552"/>
      <c r="E22" s="183" t="str">
        <f>'5- Identificación de Riesgos'!D22</f>
        <v>3. Programación de audiencias sin tener en cuenta tiempos de duración para su realización.</v>
      </c>
      <c r="F22" s="603"/>
      <c r="G22" s="729"/>
      <c r="H22" s="552"/>
      <c r="I22" s="86"/>
      <c r="J22" s="731"/>
      <c r="K22" s="731"/>
      <c r="L22" s="732"/>
      <c r="M22" s="547"/>
      <c r="N22" s="547"/>
      <c r="O22" s="184"/>
      <c r="P22" s="184"/>
      <c r="Q22" s="185"/>
    </row>
    <row r="23" spans="1:17" ht="13.5" customHeight="1">
      <c r="A23" s="715"/>
      <c r="B23" s="547"/>
      <c r="C23" s="552"/>
      <c r="D23" s="552"/>
      <c r="E23" s="183" t="str">
        <f>'5- Identificación de Riesgos'!D23</f>
        <v>4 .Notificaciones judiciales erradas o inoportunas</v>
      </c>
      <c r="F23" s="603"/>
      <c r="G23" s="729"/>
      <c r="H23" s="552"/>
      <c r="I23" s="86"/>
      <c r="J23" s="731"/>
      <c r="K23" s="731"/>
      <c r="L23" s="732"/>
      <c r="M23" s="547"/>
      <c r="N23" s="547"/>
      <c r="O23" s="184"/>
      <c r="P23" s="184"/>
      <c r="Q23" s="185"/>
    </row>
    <row r="24" spans="1:17" ht="13.5" customHeight="1">
      <c r="A24" s="715"/>
      <c r="B24" s="547"/>
      <c r="C24" s="552"/>
      <c r="D24" s="552"/>
      <c r="E24" s="183" t="str">
        <f>'5- Identificación de Riesgos'!D24</f>
        <v>5.Fallas en el servicio de internet,  conectividad  irregular.</v>
      </c>
      <c r="F24" s="603"/>
      <c r="G24" s="729"/>
      <c r="H24" s="552"/>
      <c r="I24" s="86"/>
      <c r="J24" s="731"/>
      <c r="K24" s="731"/>
      <c r="L24" s="732"/>
      <c r="M24" s="547"/>
      <c r="N24" s="547"/>
      <c r="O24" s="184"/>
      <c r="P24" s="184"/>
      <c r="Q24" s="185"/>
    </row>
    <row r="25" spans="1:17" ht="13.5" customHeight="1">
      <c r="A25" s="715"/>
      <c r="B25" s="547"/>
      <c r="C25" s="552"/>
      <c r="D25" s="552"/>
      <c r="E25" s="183">
        <f>'5- Identificación de Riesgos'!D25</f>
        <v>0</v>
      </c>
      <c r="F25" s="603"/>
      <c r="G25" s="729"/>
      <c r="H25" s="552"/>
      <c r="I25" s="86"/>
      <c r="J25" s="731"/>
      <c r="K25" s="731"/>
      <c r="L25" s="732"/>
      <c r="M25" s="547"/>
      <c r="N25" s="547"/>
      <c r="O25" s="184"/>
      <c r="P25" s="184"/>
      <c r="Q25" s="185"/>
    </row>
    <row r="26" spans="1:17" ht="13.5" customHeight="1">
      <c r="A26" s="715"/>
      <c r="B26" s="547"/>
      <c r="C26" s="552"/>
      <c r="D26" s="552"/>
      <c r="E26" s="183">
        <f>'5- Identificación de Riesgos'!D26</f>
        <v>0</v>
      </c>
      <c r="F26" s="603"/>
      <c r="G26" s="729"/>
      <c r="H26" s="552"/>
      <c r="I26" s="86"/>
      <c r="J26" s="731"/>
      <c r="K26" s="731"/>
      <c r="L26" s="732"/>
      <c r="M26" s="547"/>
      <c r="N26" s="547"/>
      <c r="O26" s="184"/>
      <c r="P26" s="184"/>
      <c r="Q26" s="185"/>
    </row>
    <row r="27" spans="1:17" ht="13.5" customHeight="1">
      <c r="A27" s="715"/>
      <c r="B27" s="547"/>
      <c r="C27" s="552"/>
      <c r="D27" s="552"/>
      <c r="E27" s="183">
        <f>'5- Identificación de Riesgos'!D27</f>
        <v>0</v>
      </c>
      <c r="F27" s="603"/>
      <c r="G27" s="729"/>
      <c r="H27" s="552"/>
      <c r="I27" s="86"/>
      <c r="J27" s="731"/>
      <c r="K27" s="731"/>
      <c r="L27" s="732"/>
      <c r="M27" s="547"/>
      <c r="N27" s="547"/>
      <c r="O27" s="184"/>
      <c r="P27" s="184"/>
      <c r="Q27" s="185"/>
    </row>
    <row r="28" spans="1:17" ht="13.5" customHeight="1">
      <c r="A28" s="715"/>
      <c r="B28" s="547"/>
      <c r="C28" s="552"/>
      <c r="D28" s="552"/>
      <c r="E28" s="183">
        <f>'5- Identificación de Riesgos'!D28</f>
        <v>0</v>
      </c>
      <c r="F28" s="603"/>
      <c r="G28" s="729"/>
      <c r="H28" s="552"/>
      <c r="I28" s="86"/>
      <c r="J28" s="731"/>
      <c r="K28" s="731"/>
      <c r="L28" s="732"/>
      <c r="M28" s="547"/>
      <c r="N28" s="547"/>
      <c r="O28" s="184"/>
      <c r="P28" s="184"/>
      <c r="Q28" s="185"/>
    </row>
    <row r="29" spans="1:17" ht="13.5" customHeight="1">
      <c r="A29" s="715"/>
      <c r="B29" s="554"/>
      <c r="C29" s="552"/>
      <c r="D29" s="552"/>
      <c r="E29" s="183">
        <f>'5- Identificación de Riesgos'!D29</f>
        <v>0</v>
      </c>
      <c r="F29" s="603"/>
      <c r="G29" s="729"/>
      <c r="H29" s="552"/>
      <c r="I29" s="87"/>
      <c r="J29" s="735"/>
      <c r="K29" s="735"/>
      <c r="L29" s="733"/>
      <c r="M29" s="554"/>
      <c r="N29" s="554"/>
      <c r="O29" s="184"/>
      <c r="P29" s="184"/>
      <c r="Q29" s="185"/>
    </row>
    <row r="30" spans="1:17" ht="13.5" customHeight="1">
      <c r="A30" s="734">
        <f>'5- Identificación de Riesgos'!A30</f>
        <v>3</v>
      </c>
      <c r="B30" s="547" t="str">
        <f>'5- Identificación de Riesgos'!B30</f>
        <v xml:space="preserve"> Efectuar notificaciones que no cumplan con los requistos</v>
      </c>
      <c r="C30" s="554" t="str">
        <f>'5- Identificación de Riesgos'!C30</f>
        <v>No se realizan las  notificaciones, no se erfectuan  oportunamente o no se aplica la normatividad</v>
      </c>
      <c r="D30" s="554" t="s">
        <v>338</v>
      </c>
      <c r="E30" s="183" t="str">
        <f>'5- Identificación de Riesgos'!D30</f>
        <v>1. Errores en la digitación</v>
      </c>
      <c r="F30" s="666" t="str">
        <f>'5- Identificación de Riesgos'!H30</f>
        <v>Muy Baja - 1</v>
      </c>
      <c r="G30" s="554" t="str">
        <f>'5- Identificación de Riesgos'!M30</f>
        <v>Moderado - 3</v>
      </c>
      <c r="H30" s="554" t="str">
        <f>'5- Identificación de Riesgos'!N30</f>
        <v>Moderado - 3</v>
      </c>
      <c r="I30" s="86"/>
      <c r="J30" s="731" t="str">
        <f>'6- Valoración Controles'!T30</f>
        <v>Muy Baja - 1</v>
      </c>
      <c r="K30" s="731" t="str">
        <f>'6- Valoración Controles'!U30</f>
        <v>Menor - 2</v>
      </c>
      <c r="L30" s="732" t="e">
        <f>AVERAGE(#REF!)</f>
        <v>#REF!</v>
      </c>
      <c r="M30" s="547" t="str">
        <f>'6- Valoración Controles'!V30</f>
        <v>Bajo - 2</v>
      </c>
      <c r="N30" s="547" t="s">
        <v>464</v>
      </c>
      <c r="O30" s="184"/>
      <c r="P30" s="184"/>
      <c r="Q30" s="185"/>
    </row>
    <row r="31" spans="1:17" ht="13.5" customHeight="1">
      <c r="A31" s="715"/>
      <c r="B31" s="547"/>
      <c r="C31" s="552"/>
      <c r="D31" s="552"/>
      <c r="E31" s="183" t="str">
        <f>'5- Identificación de Riesgos'!D31</f>
        <v>2.Incumplimiento del procedimiento de reparto.</v>
      </c>
      <c r="F31" s="603"/>
      <c r="G31" s="729"/>
      <c r="H31" s="552"/>
      <c r="I31" s="86"/>
      <c r="J31" s="731"/>
      <c r="K31" s="731"/>
      <c r="L31" s="732"/>
      <c r="M31" s="547"/>
      <c r="N31" s="547"/>
      <c r="O31" s="184"/>
      <c r="P31" s="184"/>
      <c r="Q31" s="185"/>
    </row>
    <row r="32" spans="1:17" ht="13.5" customHeight="1">
      <c r="A32" s="715"/>
      <c r="B32" s="547"/>
      <c r="C32" s="552"/>
      <c r="D32" s="552"/>
      <c r="E32" s="183" t="str">
        <f>'5- Identificación de Riesgos'!D32</f>
        <v xml:space="preserve">3. Falta de personal para atender el  volúmen de solicitudes recibidas. </v>
      </c>
      <c r="F32" s="603"/>
      <c r="G32" s="729"/>
      <c r="H32" s="552"/>
      <c r="I32" s="86"/>
      <c r="J32" s="731"/>
      <c r="K32" s="731"/>
      <c r="L32" s="732"/>
      <c r="M32" s="547"/>
      <c r="N32" s="547"/>
      <c r="O32" s="184"/>
      <c r="P32" s="184"/>
      <c r="Q32" s="185"/>
    </row>
    <row r="33" spans="1:17" ht="13.5" customHeight="1">
      <c r="A33" s="715"/>
      <c r="B33" s="547"/>
      <c r="C33" s="552"/>
      <c r="D33" s="552"/>
      <c r="E33" s="183">
        <f>'5- Identificación de Riesgos'!D33</f>
        <v>0</v>
      </c>
      <c r="F33" s="603"/>
      <c r="G33" s="729"/>
      <c r="H33" s="552"/>
      <c r="I33" s="86"/>
      <c r="J33" s="731"/>
      <c r="K33" s="731"/>
      <c r="L33" s="732"/>
      <c r="M33" s="547"/>
      <c r="N33" s="547"/>
      <c r="O33" s="184"/>
      <c r="P33" s="184"/>
      <c r="Q33" s="185"/>
    </row>
    <row r="34" spans="1:17" ht="13.5" customHeight="1">
      <c r="A34" s="715"/>
      <c r="B34" s="547"/>
      <c r="C34" s="552"/>
      <c r="D34" s="552"/>
      <c r="E34" s="183">
        <f>'5- Identificación de Riesgos'!D34</f>
        <v>0</v>
      </c>
      <c r="F34" s="603"/>
      <c r="G34" s="729"/>
      <c r="H34" s="552"/>
      <c r="I34" s="86"/>
      <c r="J34" s="731"/>
      <c r="K34" s="731"/>
      <c r="L34" s="732"/>
      <c r="M34" s="547"/>
      <c r="N34" s="547"/>
      <c r="O34" s="184"/>
      <c r="P34" s="184"/>
      <c r="Q34" s="185"/>
    </row>
    <row r="35" spans="1:17" ht="13.5" customHeight="1">
      <c r="A35" s="715"/>
      <c r="B35" s="547"/>
      <c r="C35" s="552"/>
      <c r="D35" s="552"/>
      <c r="E35" s="183">
        <f>'5- Identificación de Riesgos'!D35</f>
        <v>0</v>
      </c>
      <c r="F35" s="603"/>
      <c r="G35" s="729"/>
      <c r="H35" s="552"/>
      <c r="I35" s="86"/>
      <c r="J35" s="731"/>
      <c r="K35" s="731"/>
      <c r="L35" s="732"/>
      <c r="M35" s="547"/>
      <c r="N35" s="547"/>
      <c r="O35" s="184"/>
      <c r="P35" s="184"/>
      <c r="Q35" s="185"/>
    </row>
    <row r="36" spans="1:17" ht="13.5" customHeight="1">
      <c r="A36" s="715"/>
      <c r="B36" s="547"/>
      <c r="C36" s="552"/>
      <c r="D36" s="552"/>
      <c r="E36" s="183">
        <f>'5- Identificación de Riesgos'!D36</f>
        <v>0</v>
      </c>
      <c r="F36" s="603"/>
      <c r="G36" s="729"/>
      <c r="H36" s="552"/>
      <c r="I36" s="86"/>
      <c r="J36" s="731"/>
      <c r="K36" s="731"/>
      <c r="L36" s="732"/>
      <c r="M36" s="547"/>
      <c r="N36" s="547"/>
      <c r="O36" s="184"/>
      <c r="P36" s="184"/>
      <c r="Q36" s="185"/>
    </row>
    <row r="37" spans="1:17" ht="13.5" customHeight="1">
      <c r="A37" s="715"/>
      <c r="B37" s="547"/>
      <c r="C37" s="552"/>
      <c r="D37" s="552"/>
      <c r="E37" s="183">
        <f>'5- Identificación de Riesgos'!D37</f>
        <v>0</v>
      </c>
      <c r="F37" s="603"/>
      <c r="G37" s="729"/>
      <c r="H37" s="552"/>
      <c r="I37" s="86"/>
      <c r="J37" s="731"/>
      <c r="K37" s="731"/>
      <c r="L37" s="732"/>
      <c r="M37" s="547"/>
      <c r="N37" s="547"/>
      <c r="O37" s="184"/>
      <c r="P37" s="184"/>
      <c r="Q37" s="185"/>
    </row>
    <row r="38" spans="1:17" ht="13.5" customHeight="1">
      <c r="A38" s="715"/>
      <c r="B38" s="547"/>
      <c r="C38" s="552"/>
      <c r="D38" s="552"/>
      <c r="E38" s="183">
        <f>'5- Identificación de Riesgos'!D38</f>
        <v>0</v>
      </c>
      <c r="F38" s="603"/>
      <c r="G38" s="729"/>
      <c r="H38" s="552"/>
      <c r="I38" s="86"/>
      <c r="J38" s="731"/>
      <c r="K38" s="731"/>
      <c r="L38" s="732"/>
      <c r="M38" s="547"/>
      <c r="N38" s="547"/>
      <c r="O38" s="184"/>
      <c r="P38" s="184"/>
      <c r="Q38" s="185"/>
    </row>
    <row r="39" spans="1:17" ht="13.5" customHeight="1">
      <c r="A39" s="715"/>
      <c r="B39" s="554"/>
      <c r="C39" s="552"/>
      <c r="D39" s="552"/>
      <c r="E39" s="183">
        <f>'5- Identificación de Riesgos'!D39</f>
        <v>0</v>
      </c>
      <c r="F39" s="603"/>
      <c r="G39" s="729"/>
      <c r="H39" s="552"/>
      <c r="I39" s="87"/>
      <c r="J39" s="735"/>
      <c r="K39" s="735"/>
      <c r="L39" s="733"/>
      <c r="M39" s="554"/>
      <c r="N39" s="554"/>
      <c r="O39" s="184"/>
      <c r="P39" s="184"/>
      <c r="Q39" s="185"/>
    </row>
    <row r="40" spans="1:17" ht="13.5" customHeight="1">
      <c r="A40" s="625">
        <f>'5- Identificación de Riesgos'!A40</f>
        <v>4</v>
      </c>
      <c r="B40" s="547" t="str">
        <f>'5- Identificación de Riesgos'!B40</f>
        <v>Inexactitud o inoportunidad en el reparto de procesos</v>
      </c>
      <c r="C40" s="554" t="str">
        <f>'5- Identificación de Riesgos'!C40</f>
        <v>Posibilidad de no realizar, no hacerlo  oportunamente, no aplicar la normatividad para realizar el reparto.</v>
      </c>
      <c r="D40" s="554" t="s">
        <v>338</v>
      </c>
      <c r="E40" s="183" t="str">
        <f>'5- Identificación de Riesgos'!D40</f>
        <v>1. Errores en la digitación</v>
      </c>
      <c r="F40" s="666" t="str">
        <f>'5- Identificación de Riesgos'!H40</f>
        <v>Muy Baja - 1</v>
      </c>
      <c r="G40" s="554" t="str">
        <f>'5- Identificación de Riesgos'!M40</f>
        <v>Moderado - 3</v>
      </c>
      <c r="H40" s="554" t="str">
        <f>'5- Identificación de Riesgos'!N40</f>
        <v>Moderado - 3</v>
      </c>
      <c r="I40" s="86"/>
      <c r="J40" s="731" t="str">
        <f>'6- Valoración Controles'!T40</f>
        <v>Muy Baja - 1</v>
      </c>
      <c r="K40" s="736" t="str">
        <f>'6- Valoración Controles'!U40</f>
        <v>Menor - 2</v>
      </c>
      <c r="L40" s="732" t="e">
        <f>AVERAGE(#REF!)</f>
        <v>#REF!</v>
      </c>
      <c r="M40" s="547" t="str">
        <f>'6- Valoración Controles'!V40</f>
        <v>Bajo - 2</v>
      </c>
      <c r="N40" s="547" t="s">
        <v>464</v>
      </c>
      <c r="O40" s="184"/>
      <c r="P40" s="184"/>
      <c r="Q40" s="185"/>
    </row>
    <row r="41" spans="1:17" ht="13.5" customHeight="1">
      <c r="A41" s="614"/>
      <c r="B41" s="547"/>
      <c r="C41" s="552"/>
      <c r="D41" s="552"/>
      <c r="E41" s="183" t="str">
        <f>'5- Identificación de Riesgos'!D41</f>
        <v>2.Incumplimiento del procedimiento de reparto.</v>
      </c>
      <c r="F41" s="603"/>
      <c r="G41" s="729"/>
      <c r="H41" s="552"/>
      <c r="I41" s="86"/>
      <c r="J41" s="731"/>
      <c r="K41" s="731"/>
      <c r="L41" s="732"/>
      <c r="M41" s="547"/>
      <c r="N41" s="547"/>
      <c r="O41" s="184"/>
      <c r="P41" s="184"/>
      <c r="Q41" s="185"/>
    </row>
    <row r="42" spans="1:17" ht="13.5" customHeight="1">
      <c r="A42" s="614"/>
      <c r="B42" s="547"/>
      <c r="C42" s="552"/>
      <c r="D42" s="552"/>
      <c r="E42" s="183" t="str">
        <f>'5- Identificación de Riesgos'!D42</f>
        <v xml:space="preserve">3. Falta de personal para atender el  volúmen de solicitudes recibidas. </v>
      </c>
      <c r="F42" s="603"/>
      <c r="G42" s="729"/>
      <c r="H42" s="552"/>
      <c r="I42" s="86"/>
      <c r="J42" s="731"/>
      <c r="K42" s="731"/>
      <c r="L42" s="732"/>
      <c r="M42" s="547"/>
      <c r="N42" s="547"/>
      <c r="O42" s="184"/>
      <c r="P42" s="184"/>
      <c r="Q42" s="185"/>
    </row>
    <row r="43" spans="1:17" ht="13.5" customHeight="1">
      <c r="A43" s="614"/>
      <c r="B43" s="547"/>
      <c r="C43" s="552"/>
      <c r="D43" s="552"/>
      <c r="E43" s="183">
        <f>'5- Identificación de Riesgos'!D43</f>
        <v>0</v>
      </c>
      <c r="F43" s="603"/>
      <c r="G43" s="729"/>
      <c r="H43" s="552"/>
      <c r="I43" s="86"/>
      <c r="J43" s="731"/>
      <c r="K43" s="731"/>
      <c r="L43" s="732"/>
      <c r="M43" s="547"/>
      <c r="N43" s="547"/>
      <c r="O43" s="184"/>
      <c r="P43" s="184"/>
      <c r="Q43" s="185"/>
    </row>
    <row r="44" spans="1:17" ht="13.5" customHeight="1">
      <c r="A44" s="614"/>
      <c r="B44" s="547"/>
      <c r="C44" s="552"/>
      <c r="D44" s="552"/>
      <c r="E44" s="183" t="str">
        <f>'5- Identificación de Riesgos'!D44</f>
        <v xml:space="preserve"> </v>
      </c>
      <c r="F44" s="603"/>
      <c r="G44" s="729"/>
      <c r="H44" s="552"/>
      <c r="I44" s="86"/>
      <c r="J44" s="731"/>
      <c r="K44" s="731"/>
      <c r="L44" s="732"/>
      <c r="M44" s="547"/>
      <c r="N44" s="547"/>
      <c r="O44" s="184"/>
      <c r="P44" s="184"/>
      <c r="Q44" s="185"/>
    </row>
    <row r="45" spans="1:17" ht="13.5" customHeight="1">
      <c r="A45" s="614"/>
      <c r="B45" s="547"/>
      <c r="C45" s="552"/>
      <c r="D45" s="552"/>
      <c r="E45" s="183">
        <f>'5- Identificación de Riesgos'!D45</f>
        <v>0</v>
      </c>
      <c r="F45" s="603"/>
      <c r="G45" s="729"/>
      <c r="H45" s="552"/>
      <c r="I45" s="86"/>
      <c r="J45" s="731"/>
      <c r="K45" s="731"/>
      <c r="L45" s="732"/>
      <c r="M45" s="547"/>
      <c r="N45" s="547"/>
      <c r="O45" s="184"/>
      <c r="P45" s="184"/>
      <c r="Q45" s="185"/>
    </row>
    <row r="46" spans="1:17" ht="13.5" customHeight="1">
      <c r="A46" s="614"/>
      <c r="B46" s="547"/>
      <c r="C46" s="552"/>
      <c r="D46" s="552"/>
      <c r="E46" s="183">
        <f>'5- Identificación de Riesgos'!D46</f>
        <v>0</v>
      </c>
      <c r="F46" s="603"/>
      <c r="G46" s="729"/>
      <c r="H46" s="552"/>
      <c r="I46" s="86"/>
      <c r="J46" s="731"/>
      <c r="K46" s="731"/>
      <c r="L46" s="732"/>
      <c r="M46" s="547"/>
      <c r="N46" s="547"/>
      <c r="O46" s="184"/>
      <c r="P46" s="184"/>
      <c r="Q46" s="185"/>
    </row>
    <row r="47" spans="1:17" ht="13.5" customHeight="1">
      <c r="A47" s="614"/>
      <c r="B47" s="547"/>
      <c r="C47" s="552"/>
      <c r="D47" s="552"/>
      <c r="E47" s="183">
        <f>'5- Identificación de Riesgos'!D47</f>
        <v>0</v>
      </c>
      <c r="F47" s="603"/>
      <c r="G47" s="729"/>
      <c r="H47" s="552"/>
      <c r="I47" s="86"/>
      <c r="J47" s="731"/>
      <c r="K47" s="731"/>
      <c r="L47" s="732"/>
      <c r="M47" s="547"/>
      <c r="N47" s="547"/>
      <c r="O47" s="184"/>
      <c r="P47" s="184"/>
      <c r="Q47" s="185"/>
    </row>
    <row r="48" spans="1:17" ht="13.5" customHeight="1">
      <c r="A48" s="614"/>
      <c r="B48" s="547"/>
      <c r="C48" s="552"/>
      <c r="D48" s="552"/>
      <c r="E48" s="183">
        <f>'5- Identificación de Riesgos'!D48</f>
        <v>0</v>
      </c>
      <c r="F48" s="603"/>
      <c r="G48" s="729"/>
      <c r="H48" s="552"/>
      <c r="I48" s="86"/>
      <c r="J48" s="731"/>
      <c r="K48" s="731"/>
      <c r="L48" s="732"/>
      <c r="M48" s="547"/>
      <c r="N48" s="547"/>
      <c r="O48" s="184"/>
      <c r="P48" s="184"/>
      <c r="Q48" s="185"/>
    </row>
    <row r="49" spans="1:17" ht="13.5" customHeight="1">
      <c r="A49" s="614"/>
      <c r="B49" s="554"/>
      <c r="C49" s="552"/>
      <c r="D49" s="552"/>
      <c r="E49" s="183">
        <f>'5- Identificación de Riesgos'!D49</f>
        <v>0</v>
      </c>
      <c r="F49" s="603"/>
      <c r="G49" s="729"/>
      <c r="H49" s="552"/>
      <c r="I49" s="87"/>
      <c r="J49" s="735"/>
      <c r="K49" s="735"/>
      <c r="L49" s="733"/>
      <c r="M49" s="554"/>
      <c r="N49" s="554"/>
      <c r="O49" s="184"/>
      <c r="P49" s="184"/>
      <c r="Q49" s="185"/>
    </row>
    <row r="50" spans="1:17" ht="13.5" customHeight="1">
      <c r="A50" s="625">
        <v>5</v>
      </c>
      <c r="B50" s="547" t="str">
        <f>'5- Identificación de Riesgos'!B50</f>
        <v>Pérdida de documentos</v>
      </c>
      <c r="C50" s="554" t="str">
        <f>'5- Identificación de Riesgos'!C50</f>
        <v>Extravío temporal o definitivo de los  documentos de los procesos judiciales</v>
      </c>
      <c r="D50" s="554" t="s">
        <v>338</v>
      </c>
      <c r="E50" s="183" t="str">
        <f>'5- Identificación de Riesgos'!D50</f>
        <v xml:space="preserve">1. Falta de implementación del expediente electrónico en todas las dependencias y juzgados.
</v>
      </c>
      <c r="F50" s="666" t="str">
        <f>'5- Identificación de Riesgos'!H50</f>
        <v>Muy Baja - 1</v>
      </c>
      <c r="G50" s="554" t="str">
        <f>'5- Identificación de Riesgos'!M50</f>
        <v>Mayor - 4</v>
      </c>
      <c r="H50" s="554" t="str">
        <f>'5- Identificación de Riesgos'!N50</f>
        <v>Alto  - 4</v>
      </c>
      <c r="I50" s="86"/>
      <c r="J50" s="731" t="str">
        <f>'6- Valoración Controles'!T50</f>
        <v>Muy Baja - 1</v>
      </c>
      <c r="K50" s="731" t="str">
        <f>'6- Valoración Controles'!U50</f>
        <v>Moderado - 3</v>
      </c>
      <c r="L50" s="732" t="e">
        <f>AVERAGE(#REF!)</f>
        <v>#REF!</v>
      </c>
      <c r="M50" s="547" t="str">
        <f>'6- Valoración Controles'!V50</f>
        <v>Moderado - 3</v>
      </c>
      <c r="N50" s="547" t="s">
        <v>464</v>
      </c>
      <c r="O50" s="184"/>
      <c r="P50" s="184"/>
      <c r="Q50" s="185"/>
    </row>
    <row r="51" spans="1:17" ht="13.5" customHeight="1">
      <c r="A51" s="614"/>
      <c r="B51" s="547"/>
      <c r="C51" s="552"/>
      <c r="D51" s="552"/>
      <c r="E51" s="183" t="str">
        <f>'5- Identificación de Riesgos'!D51</f>
        <v>2.Falta de software institucional estandarizado para la especialidad para el control del archivo de documentos tanto físicos como virtuales.</v>
      </c>
      <c r="F51" s="603"/>
      <c r="G51" s="729"/>
      <c r="H51" s="552"/>
      <c r="I51" s="86"/>
      <c r="J51" s="731"/>
      <c r="K51" s="731"/>
      <c r="L51" s="732"/>
      <c r="M51" s="547"/>
      <c r="N51" s="547"/>
      <c r="O51" s="184"/>
      <c r="P51" s="184"/>
      <c r="Q51" s="185"/>
    </row>
    <row r="52" spans="1:17" ht="13.5" customHeight="1">
      <c r="A52" s="614"/>
      <c r="B52" s="547"/>
      <c r="C52" s="552"/>
      <c r="D52" s="552"/>
      <c r="E52" s="183" t="str">
        <f>'5- Identificación de Riesgos'!D52</f>
        <v>3.Desconocimiento e inaplicabilidad de las Tablas de Retención Documental (TRD)</v>
      </c>
      <c r="F52" s="603"/>
      <c r="G52" s="729"/>
      <c r="H52" s="552"/>
      <c r="I52" s="86"/>
      <c r="J52" s="731"/>
      <c r="K52" s="731"/>
      <c r="L52" s="732"/>
      <c r="M52" s="547"/>
      <c r="N52" s="547"/>
      <c r="O52" s="184"/>
      <c r="P52" s="184"/>
      <c r="Q52" s="185"/>
    </row>
    <row r="53" spans="1:17" ht="13.5" customHeight="1">
      <c r="A53" s="614"/>
      <c r="B53" s="547"/>
      <c r="C53" s="552"/>
      <c r="D53" s="552"/>
      <c r="E53" s="183" t="str">
        <f>'5- Identificación de Riesgos'!D53</f>
        <v>4.Volumen excesivo de ingreso de expedientes para el personal asignado,  generando demoras en la organización de los expedientes.</v>
      </c>
      <c r="F53" s="603"/>
      <c r="G53" s="729"/>
      <c r="H53" s="552"/>
      <c r="I53" s="86"/>
      <c r="J53" s="731"/>
      <c r="K53" s="731"/>
      <c r="L53" s="732"/>
      <c r="M53" s="547"/>
      <c r="N53" s="547"/>
      <c r="O53" s="184"/>
      <c r="P53" s="184"/>
      <c r="Q53" s="185"/>
    </row>
    <row r="54" spans="1:17" ht="13.5" customHeight="1">
      <c r="A54" s="614"/>
      <c r="B54" s="547"/>
      <c r="C54" s="552"/>
      <c r="D54" s="552"/>
      <c r="E54" s="183">
        <f>'5- Identificación de Riesgos'!D54</f>
        <v>0</v>
      </c>
      <c r="F54" s="603"/>
      <c r="G54" s="729"/>
      <c r="H54" s="552"/>
      <c r="I54" s="86"/>
      <c r="J54" s="731"/>
      <c r="K54" s="731"/>
      <c r="L54" s="732"/>
      <c r="M54" s="547"/>
      <c r="N54" s="547"/>
      <c r="O54" s="184"/>
      <c r="P54" s="184"/>
      <c r="Q54" s="185"/>
    </row>
    <row r="55" spans="1:17" ht="13.5" customHeight="1">
      <c r="A55" s="614"/>
      <c r="B55" s="547"/>
      <c r="C55" s="552"/>
      <c r="D55" s="552"/>
      <c r="E55" s="183">
        <f>'5- Identificación de Riesgos'!D55</f>
        <v>0</v>
      </c>
      <c r="F55" s="603"/>
      <c r="G55" s="729"/>
      <c r="H55" s="552"/>
      <c r="I55" s="86"/>
      <c r="J55" s="731"/>
      <c r="K55" s="731"/>
      <c r="L55" s="732"/>
      <c r="M55" s="547"/>
      <c r="N55" s="547"/>
      <c r="O55" s="184"/>
      <c r="P55" s="184"/>
      <c r="Q55" s="185"/>
    </row>
    <row r="56" spans="1:17" ht="13.5" customHeight="1">
      <c r="A56" s="614"/>
      <c r="B56" s="547"/>
      <c r="C56" s="552"/>
      <c r="D56" s="552"/>
      <c r="E56" s="183">
        <f>'5- Identificación de Riesgos'!D56</f>
        <v>0</v>
      </c>
      <c r="F56" s="603"/>
      <c r="G56" s="729"/>
      <c r="H56" s="552"/>
      <c r="I56" s="86"/>
      <c r="J56" s="731"/>
      <c r="K56" s="731"/>
      <c r="L56" s="732"/>
      <c r="M56" s="547"/>
      <c r="N56" s="547"/>
      <c r="O56" s="184"/>
      <c r="P56" s="184"/>
      <c r="Q56" s="185"/>
    </row>
    <row r="57" spans="1:17" ht="13.5" customHeight="1">
      <c r="A57" s="614"/>
      <c r="B57" s="547"/>
      <c r="C57" s="552"/>
      <c r="D57" s="552"/>
      <c r="E57" s="183">
        <f>'5- Identificación de Riesgos'!D57</f>
        <v>0</v>
      </c>
      <c r="F57" s="603"/>
      <c r="G57" s="729"/>
      <c r="H57" s="552"/>
      <c r="I57" s="86"/>
      <c r="J57" s="731"/>
      <c r="K57" s="731"/>
      <c r="L57" s="732"/>
      <c r="M57" s="547"/>
      <c r="N57" s="547"/>
      <c r="O57" s="184"/>
      <c r="P57" s="184"/>
      <c r="Q57" s="185"/>
    </row>
    <row r="58" spans="1:17" ht="13.5" customHeight="1">
      <c r="A58" s="626"/>
      <c r="B58" s="547"/>
      <c r="C58" s="555"/>
      <c r="D58" s="555"/>
      <c r="E58" s="411">
        <f>'5- Identificación de Riesgos'!D58</f>
        <v>0</v>
      </c>
      <c r="F58" s="667"/>
      <c r="G58" s="730"/>
      <c r="H58" s="555"/>
      <c r="I58" s="86"/>
      <c r="J58" s="731"/>
      <c r="K58" s="731"/>
      <c r="L58" s="732"/>
      <c r="M58" s="547"/>
      <c r="N58" s="547"/>
      <c r="O58" s="184"/>
      <c r="P58" s="184"/>
      <c r="Q58" s="185"/>
    </row>
    <row r="59" spans="1:17" ht="48" customHeight="1">
      <c r="A59" s="725">
        <v>6</v>
      </c>
      <c r="B59" s="726" t="str">
        <f>'5- Identificación de Riesgos'!B59</f>
        <v>Realizar pagos de depósitos judiciales de manera errónea</v>
      </c>
      <c r="C59" s="726" t="str">
        <f>'5- Identificación de Riesgos'!C59</f>
        <v>Efectuar el pago de depósitos judiciales con errores como: 
- Pago a beneficiario incorrecto
- Entrega de depósitos en cantidades inexactas
- Realizar conversión a dependencia o proceso incorrecto</v>
      </c>
      <c r="D59" s="384"/>
      <c r="E59" s="414"/>
      <c r="F59" s="723" t="str">
        <f>'5- Identificación de Riesgos'!H59</f>
        <v>Muy Baja - 1</v>
      </c>
      <c r="G59" s="727" t="str">
        <f>'5- Identificación de Riesgos'!M59</f>
        <v>Leve - 1</v>
      </c>
      <c r="H59" s="723" t="str">
        <f>'5- Identificación de Riesgos'!N59</f>
        <v>Bajo - 1</v>
      </c>
      <c r="I59" s="721"/>
      <c r="J59" s="723" t="str">
        <f>'6- Valoración Controles'!T59</f>
        <v>Muy Baja - 1</v>
      </c>
      <c r="K59" s="727" t="str">
        <f>'6- Valoración Controles'!U59</f>
        <v>Leve - 1</v>
      </c>
      <c r="L59" s="721"/>
      <c r="M59" s="723" t="str">
        <f>'6- Valoración Controles'!V59</f>
        <v>Bajo - 1</v>
      </c>
      <c r="N59" s="721" t="s">
        <v>464</v>
      </c>
      <c r="O59" s="415"/>
      <c r="P59" s="412"/>
      <c r="Q59" s="413"/>
    </row>
    <row r="60" spans="1:17" ht="63" customHeight="1">
      <c r="A60" s="725"/>
      <c r="B60" s="726"/>
      <c r="C60" s="726"/>
      <c r="D60" s="384"/>
      <c r="E60" s="414"/>
      <c r="F60" s="724"/>
      <c r="G60" s="728"/>
      <c r="H60" s="724"/>
      <c r="I60" s="722"/>
      <c r="J60" s="724"/>
      <c r="K60" s="728"/>
      <c r="L60" s="722"/>
      <c r="M60" s="724"/>
      <c r="N60" s="722"/>
      <c r="O60" s="415"/>
      <c r="P60" s="412"/>
      <c r="Q60" s="413"/>
    </row>
    <row r="61" spans="1:17" ht="13.5" customHeight="1">
      <c r="A61" s="753">
        <v>7</v>
      </c>
      <c r="B61" s="547" t="str">
        <f>'5- Identificación de Riesgos'!B61</f>
        <v xml:space="preserve">Afectaciones ambientales </v>
      </c>
      <c r="C61" s="554" t="str">
        <f>'5- Identificación de Riesgos'!C61</f>
        <v>Se tienen   afectaciones ambientales que generen impactos negativos en el entorno</v>
      </c>
      <c r="D61" s="554" t="s">
        <v>338</v>
      </c>
      <c r="E61" s="183" t="str">
        <f>'5- Identificación de Riesgos'!D61</f>
        <v xml:space="preserve">1. Falta de socialización del Acuerdo PSAA14-10160. </v>
      </c>
      <c r="F61" s="666" t="str">
        <f>'5- Identificación de Riesgos'!H61</f>
        <v>Muy Baja - 1</v>
      </c>
      <c r="G61" s="554" t="str">
        <f>'5- Identificación de Riesgos'!M61</f>
        <v>Moderado - 3</v>
      </c>
      <c r="H61" s="554" t="str">
        <f>'5- Identificación de Riesgos'!N61</f>
        <v>Moderado - 3</v>
      </c>
      <c r="I61" s="86"/>
      <c r="J61" s="731" t="str">
        <f>'6- Valoración Controles'!T61</f>
        <v>Muy Baja - 1</v>
      </c>
      <c r="K61" s="731" t="str">
        <f>'6- Valoración Controles'!U61</f>
        <v>Menor - 2</v>
      </c>
      <c r="L61" s="732" t="e">
        <f>AVERAGE(#REF!)</f>
        <v>#REF!</v>
      </c>
      <c r="M61" s="547" t="str">
        <f>'6- Valoración Controles'!V61</f>
        <v>Bajo - 2</v>
      </c>
      <c r="N61" s="547" t="s">
        <v>464</v>
      </c>
      <c r="O61" s="184"/>
      <c r="P61" s="184"/>
      <c r="Q61" s="185"/>
    </row>
    <row r="62" spans="1:17" ht="13.5" customHeight="1">
      <c r="A62" s="754"/>
      <c r="B62" s="547"/>
      <c r="C62" s="552"/>
      <c r="D62" s="552"/>
      <c r="E62" s="183" t="str">
        <f>'5- Identificación de Riesgos'!D62</f>
        <v>2.Baja participación de los funcionarios y servidores judiciales en las actividades de formación en el Sistema de Gestión Ambiental</v>
      </c>
      <c r="F62" s="603"/>
      <c r="G62" s="729"/>
      <c r="H62" s="552"/>
      <c r="I62" s="86"/>
      <c r="J62" s="731"/>
      <c r="K62" s="731"/>
      <c r="L62" s="732"/>
      <c r="M62" s="547"/>
      <c r="N62" s="547"/>
      <c r="O62" s="184"/>
      <c r="P62" s="184"/>
      <c r="Q62" s="185"/>
    </row>
    <row r="63" spans="1:17" ht="13.5" customHeight="1">
      <c r="A63" s="754"/>
      <c r="B63" s="547"/>
      <c r="C63" s="552"/>
      <c r="D63" s="552"/>
      <c r="E63" s="183" t="str">
        <f>'5- Identificación de Riesgos'!D63</f>
        <v>3.  Poco compromiso en la aplicabilidad y formación de la cultura ambiental</v>
      </c>
      <c r="F63" s="603"/>
      <c r="G63" s="729"/>
      <c r="H63" s="552"/>
      <c r="I63" s="86"/>
      <c r="J63" s="731"/>
      <c r="K63" s="731"/>
      <c r="L63" s="732"/>
      <c r="M63" s="547"/>
      <c r="N63" s="547"/>
      <c r="O63" s="184"/>
      <c r="P63" s="184"/>
      <c r="Q63" s="185"/>
    </row>
    <row r="64" spans="1:17" ht="13.5" customHeight="1">
      <c r="A64" s="754"/>
      <c r="B64" s="547"/>
      <c r="C64" s="552"/>
      <c r="D64" s="552"/>
      <c r="E64" s="183" t="str">
        <f>'5- Identificación de Riesgos'!D64</f>
        <v>4. Carencia del liderazgo en el Sistema de Gestión Ambiental</v>
      </c>
      <c r="F64" s="603"/>
      <c r="G64" s="729"/>
      <c r="H64" s="552"/>
      <c r="I64" s="86"/>
      <c r="J64" s="731"/>
      <c r="K64" s="731"/>
      <c r="L64" s="732"/>
      <c r="M64" s="547"/>
      <c r="N64" s="547"/>
      <c r="O64" s="184"/>
      <c r="P64" s="184"/>
      <c r="Q64" s="185"/>
    </row>
    <row r="65" spans="1:17" ht="13.5" customHeight="1">
      <c r="A65" s="754"/>
      <c r="B65" s="547"/>
      <c r="C65" s="552"/>
      <c r="D65" s="552"/>
      <c r="E65" s="183">
        <f>'5- Identificación de Riesgos'!D65</f>
        <v>0</v>
      </c>
      <c r="F65" s="603"/>
      <c r="G65" s="729"/>
      <c r="H65" s="552"/>
      <c r="I65" s="86"/>
      <c r="J65" s="731"/>
      <c r="K65" s="731"/>
      <c r="L65" s="732"/>
      <c r="M65" s="547"/>
      <c r="N65" s="547"/>
      <c r="O65" s="184"/>
      <c r="P65" s="184"/>
      <c r="Q65" s="185"/>
    </row>
    <row r="66" spans="1:17" ht="13.5" customHeight="1">
      <c r="A66" s="754"/>
      <c r="B66" s="547"/>
      <c r="C66" s="552"/>
      <c r="D66" s="552"/>
      <c r="E66" s="183">
        <f>'5- Identificación de Riesgos'!D66</f>
        <v>0</v>
      </c>
      <c r="F66" s="603"/>
      <c r="G66" s="729"/>
      <c r="H66" s="552"/>
      <c r="I66" s="86"/>
      <c r="J66" s="731"/>
      <c r="K66" s="731"/>
      <c r="L66" s="732"/>
      <c r="M66" s="547"/>
      <c r="N66" s="547"/>
      <c r="O66" s="184"/>
      <c r="P66" s="184"/>
      <c r="Q66" s="185"/>
    </row>
    <row r="67" spans="1:17" ht="13.5" customHeight="1">
      <c r="A67" s="754"/>
      <c r="B67" s="547"/>
      <c r="C67" s="552"/>
      <c r="D67" s="552"/>
      <c r="E67" s="183">
        <f>'5- Identificación de Riesgos'!D67</f>
        <v>0</v>
      </c>
      <c r="F67" s="603"/>
      <c r="G67" s="729"/>
      <c r="H67" s="552"/>
      <c r="I67" s="86"/>
      <c r="J67" s="731"/>
      <c r="K67" s="731"/>
      <c r="L67" s="732"/>
      <c r="M67" s="547"/>
      <c r="N67" s="547"/>
      <c r="O67" s="184"/>
      <c r="P67" s="184"/>
      <c r="Q67" s="185"/>
    </row>
    <row r="68" spans="1:17" ht="13.5" customHeight="1">
      <c r="A68" s="754"/>
      <c r="B68" s="547"/>
      <c r="C68" s="552"/>
      <c r="D68" s="552"/>
      <c r="E68" s="183">
        <f>'5- Identificación de Riesgos'!D68</f>
        <v>0</v>
      </c>
      <c r="F68" s="603"/>
      <c r="G68" s="729"/>
      <c r="H68" s="552"/>
      <c r="I68" s="86"/>
      <c r="J68" s="731"/>
      <c r="K68" s="731"/>
      <c r="L68" s="732"/>
      <c r="M68" s="547"/>
      <c r="N68" s="547"/>
      <c r="O68" s="184"/>
      <c r="P68" s="184"/>
      <c r="Q68" s="185"/>
    </row>
    <row r="69" spans="1:17" ht="13.5" customHeight="1">
      <c r="A69" s="754"/>
      <c r="B69" s="547"/>
      <c r="C69" s="552"/>
      <c r="D69" s="552"/>
      <c r="E69" s="183">
        <f>'5- Identificación de Riesgos'!D69</f>
        <v>0</v>
      </c>
      <c r="F69" s="603"/>
      <c r="G69" s="729"/>
      <c r="H69" s="552"/>
      <c r="I69" s="86"/>
      <c r="J69" s="731"/>
      <c r="K69" s="731"/>
      <c r="L69" s="732"/>
      <c r="M69" s="547"/>
      <c r="N69" s="547"/>
      <c r="O69" s="184"/>
      <c r="P69" s="184"/>
      <c r="Q69" s="185"/>
    </row>
    <row r="70" spans="1:17" ht="13.5" customHeight="1" thickBot="1">
      <c r="A70" s="755"/>
      <c r="B70" s="548"/>
      <c r="C70" s="553"/>
      <c r="D70" s="553"/>
      <c r="E70" s="186">
        <f>'5- Identificación de Riesgos'!D70</f>
        <v>0</v>
      </c>
      <c r="F70" s="604"/>
      <c r="G70" s="752"/>
      <c r="H70" s="553"/>
      <c r="I70" s="153"/>
      <c r="J70" s="735"/>
      <c r="K70" s="735"/>
      <c r="L70" s="733"/>
      <c r="M70" s="554"/>
      <c r="N70" s="548"/>
      <c r="O70" s="187"/>
      <c r="P70" s="187"/>
      <c r="Q70" s="188"/>
    </row>
    <row r="71" spans="1:17" ht="13.5" customHeight="1">
      <c r="A71" s="749">
        <v>8</v>
      </c>
      <c r="B71" s="547" t="str">
        <f>'5- Identificación de Riesgos'!B71</f>
        <v xml:space="preserve">Recibir , ofrecer, prometer , entregar o aceptar dádivas o beneficios a nombre propio o de terceros para afectar las condiciones de integridad, confidencialidad y disponibilidad de la información que se maneja en las sedes judiciales 
</v>
      </c>
      <c r="C71" s="554" t="str">
        <f>'5- Identificación de Riesgos'!C71</f>
        <v xml:space="preserve">Expedir, alterar, retener, extraviar o entregar  documentos  o información sin el lleno de requisitos legales </v>
      </c>
      <c r="D71" s="554" t="s">
        <v>338</v>
      </c>
      <c r="E71" s="183" t="str">
        <f>'5- Identificación de Riesgos'!D71</f>
        <v>1. Falta de ética de los servidores públicos (Debilidades en principios y valores)</v>
      </c>
      <c r="F71" s="666" t="str">
        <f>'5- Identificación de Riesgos'!H71</f>
        <v>Muy Baja - 1</v>
      </c>
      <c r="G71" s="554" t="str">
        <f>'5- Identificación de Riesgos'!M71</f>
        <v>Mayor - 4</v>
      </c>
      <c r="H71" s="554" t="str">
        <f>'5- Identificación de Riesgos'!N71</f>
        <v>Alto  - 4</v>
      </c>
      <c r="I71" s="86"/>
      <c r="J71" s="731" t="str">
        <f>'6- Valoración Controles'!T71</f>
        <v>Muy Baja - 1</v>
      </c>
      <c r="K71" s="731" t="str">
        <f>'6- Valoración Controles'!U71</f>
        <v>Moderado - 3</v>
      </c>
      <c r="L71" s="732" t="e">
        <f>AVERAGE(#REF!)</f>
        <v>#REF!</v>
      </c>
      <c r="M71" s="547" t="str">
        <f>'6- Valoración Controles'!V71</f>
        <v>Moderado - 3</v>
      </c>
      <c r="N71" s="547" t="s">
        <v>464</v>
      </c>
      <c r="O71" s="327"/>
      <c r="P71" s="184"/>
      <c r="Q71" s="185"/>
    </row>
    <row r="72" spans="1:17" ht="13.5" customHeight="1">
      <c r="A72" s="750"/>
      <c r="B72" s="547"/>
      <c r="C72" s="552"/>
      <c r="D72" s="552"/>
      <c r="E72" s="183" t="str">
        <f>'5- Identificación de Riesgos'!D72</f>
        <v>2. Falta de ética de terceros interesados  (Debilidades principios y valores)</v>
      </c>
      <c r="F72" s="603"/>
      <c r="G72" s="729"/>
      <c r="H72" s="552"/>
      <c r="I72" s="86"/>
      <c r="J72" s="731"/>
      <c r="K72" s="731"/>
      <c r="L72" s="732"/>
      <c r="M72" s="547"/>
      <c r="N72" s="547"/>
      <c r="O72" s="184"/>
      <c r="P72" s="184"/>
      <c r="Q72" s="185"/>
    </row>
    <row r="73" spans="1:17" ht="13.5" customHeight="1">
      <c r="A73" s="750"/>
      <c r="B73" s="547"/>
      <c r="C73" s="552"/>
      <c r="D73" s="552"/>
      <c r="E73" s="183" t="str">
        <f>'5- Identificación de Riesgos'!D73</f>
        <v>3. debilidades en los controles para la manejo de la información en medio Físico</v>
      </c>
      <c r="F73" s="603"/>
      <c r="G73" s="729"/>
      <c r="H73" s="552"/>
      <c r="I73" s="86"/>
      <c r="J73" s="731"/>
      <c r="K73" s="731"/>
      <c r="L73" s="732"/>
      <c r="M73" s="547"/>
      <c r="N73" s="547"/>
      <c r="O73" s="184"/>
      <c r="P73" s="184"/>
      <c r="Q73" s="185"/>
    </row>
    <row r="74" spans="1:17" ht="13.5" customHeight="1">
      <c r="A74" s="750"/>
      <c r="B74" s="547"/>
      <c r="C74" s="552"/>
      <c r="D74" s="552"/>
      <c r="E74" s="183" t="str">
        <f>'5- Identificación de Riesgos'!D74</f>
        <v>3. debilidades en los controles para la manejo de la información en medio magnético</v>
      </c>
      <c r="F74" s="603"/>
      <c r="G74" s="729"/>
      <c r="H74" s="552"/>
      <c r="I74" s="86"/>
      <c r="J74" s="731"/>
      <c r="K74" s="731"/>
      <c r="L74" s="732"/>
      <c r="M74" s="547"/>
      <c r="N74" s="547"/>
      <c r="O74" s="184"/>
      <c r="P74" s="184"/>
      <c r="Q74" s="185"/>
    </row>
    <row r="75" spans="1:17" ht="13.5" customHeight="1">
      <c r="A75" s="750"/>
      <c r="B75" s="547"/>
      <c r="C75" s="552"/>
      <c r="D75" s="552"/>
      <c r="E75" s="183">
        <f>'5- Identificación de Riesgos'!D75</f>
        <v>0</v>
      </c>
      <c r="F75" s="603"/>
      <c r="G75" s="729"/>
      <c r="H75" s="552"/>
      <c r="I75" s="86"/>
      <c r="J75" s="731"/>
      <c r="K75" s="731"/>
      <c r="L75" s="732"/>
      <c r="M75" s="547"/>
      <c r="N75" s="547"/>
      <c r="O75" s="184"/>
      <c r="P75" s="184"/>
      <c r="Q75" s="185"/>
    </row>
    <row r="76" spans="1:17" ht="13.5" customHeight="1">
      <c r="A76" s="750"/>
      <c r="B76" s="547"/>
      <c r="C76" s="552"/>
      <c r="D76" s="552"/>
      <c r="E76" s="183">
        <f>'5- Identificación de Riesgos'!D76</f>
        <v>0</v>
      </c>
      <c r="F76" s="603"/>
      <c r="G76" s="729"/>
      <c r="H76" s="552"/>
      <c r="I76" s="86"/>
      <c r="J76" s="731"/>
      <c r="K76" s="731"/>
      <c r="L76" s="732"/>
      <c r="M76" s="547"/>
      <c r="N76" s="547"/>
      <c r="O76" s="184"/>
      <c r="P76" s="184"/>
      <c r="Q76" s="185"/>
    </row>
    <row r="77" spans="1:17" ht="13.5" customHeight="1">
      <c r="A77" s="750"/>
      <c r="B77" s="547"/>
      <c r="C77" s="552"/>
      <c r="D77" s="552"/>
      <c r="E77" s="183">
        <f>'5- Identificación de Riesgos'!D77</f>
        <v>0</v>
      </c>
      <c r="F77" s="603"/>
      <c r="G77" s="729"/>
      <c r="H77" s="552"/>
      <c r="I77" s="86"/>
      <c r="J77" s="731"/>
      <c r="K77" s="731"/>
      <c r="L77" s="732"/>
      <c r="M77" s="547"/>
      <c r="N77" s="547"/>
      <c r="O77" s="184"/>
      <c r="P77" s="184"/>
      <c r="Q77" s="185"/>
    </row>
    <row r="78" spans="1:17" ht="13.5" customHeight="1">
      <c r="A78" s="750"/>
      <c r="B78" s="547"/>
      <c r="C78" s="552"/>
      <c r="D78" s="552"/>
      <c r="E78" s="183">
        <f>'5- Identificación de Riesgos'!D78</f>
        <v>0</v>
      </c>
      <c r="F78" s="603"/>
      <c r="G78" s="729"/>
      <c r="H78" s="552"/>
      <c r="I78" s="86"/>
      <c r="J78" s="731"/>
      <c r="K78" s="731"/>
      <c r="L78" s="732"/>
      <c r="M78" s="547"/>
      <c r="N78" s="547"/>
      <c r="O78" s="184"/>
      <c r="P78" s="184"/>
      <c r="Q78" s="185"/>
    </row>
    <row r="79" spans="1:17" ht="13.5" customHeight="1">
      <c r="A79" s="750"/>
      <c r="B79" s="547"/>
      <c r="C79" s="552"/>
      <c r="D79" s="552"/>
      <c r="E79" s="183">
        <f>'5- Identificación de Riesgos'!D79</f>
        <v>0</v>
      </c>
      <c r="F79" s="603"/>
      <c r="G79" s="729"/>
      <c r="H79" s="552"/>
      <c r="I79" s="86"/>
      <c r="J79" s="731"/>
      <c r="K79" s="731"/>
      <c r="L79" s="732"/>
      <c r="M79" s="547"/>
      <c r="N79" s="547"/>
      <c r="O79" s="184"/>
      <c r="P79" s="184"/>
      <c r="Q79" s="185"/>
    </row>
    <row r="80" spans="1:17" ht="58.5" customHeight="1" thickBot="1">
      <c r="A80" s="751"/>
      <c r="B80" s="548"/>
      <c r="C80" s="553"/>
      <c r="D80" s="553"/>
      <c r="E80" s="186">
        <f>'5- Identificación de Riesgos'!D80</f>
        <v>0</v>
      </c>
      <c r="F80" s="604"/>
      <c r="G80" s="752"/>
      <c r="H80" s="553"/>
      <c r="I80" s="153"/>
      <c r="J80" s="735"/>
      <c r="K80" s="735"/>
      <c r="L80" s="733"/>
      <c r="M80" s="554"/>
      <c r="N80" s="548"/>
      <c r="O80" s="187"/>
      <c r="P80" s="187"/>
      <c r="Q80" s="188"/>
    </row>
    <row r="81" spans="1:17" ht="13.5" customHeight="1">
      <c r="A81" s="756">
        <v>9</v>
      </c>
      <c r="B81" s="547" t="str">
        <f>'5- Identificación de Riesgos'!B81</f>
        <v>Recibir, ofrecer, prometer, entregar o aceptar dadivas  o beneficios a nombre propio o de terceros para  demorar las actuaciones en los procesos</v>
      </c>
      <c r="C81" s="554" t="str">
        <f>'5- Identificación de Riesgos'!C81</f>
        <v xml:space="preserve">Cuando por indebido interés se actua de  manera indebida para retrasar las actuaciones de los procesos </v>
      </c>
      <c r="D81" s="554" t="s">
        <v>338</v>
      </c>
      <c r="E81" s="183" t="str">
        <f>'5- Identificación de Riesgos'!D91</f>
        <v>1. Falta de ética de los servidores públicos (Debilidades en principios y valores)</v>
      </c>
      <c r="F81" s="666" t="str">
        <f>'5- Identificación de Riesgos'!H81</f>
        <v>Muy Baja - 1</v>
      </c>
      <c r="G81" s="554" t="str">
        <f>'5- Identificación de Riesgos'!M81</f>
        <v>Mayor - 4</v>
      </c>
      <c r="H81" s="554" t="str">
        <f>'5- Identificación de Riesgos'!N81</f>
        <v>Alto  - 4</v>
      </c>
      <c r="I81" s="86"/>
      <c r="J81" s="731" t="str">
        <f>'6- Valoración Controles'!T81</f>
        <v>Muy Baja - 1</v>
      </c>
      <c r="K81" s="731" t="str">
        <f>'6- Valoración Controles'!U81</f>
        <v>Moderado - 3</v>
      </c>
      <c r="L81" s="732" t="e">
        <f>AVERAGE(#REF!)</f>
        <v>#REF!</v>
      </c>
      <c r="M81" s="547" t="str">
        <f>'6- Valoración Controles'!V81</f>
        <v>Moderado - 3</v>
      </c>
      <c r="N81" s="547" t="s">
        <v>464</v>
      </c>
      <c r="O81" s="184"/>
      <c r="P81" s="184"/>
      <c r="Q81" s="185"/>
    </row>
    <row r="82" spans="1:17" ht="13.5" customHeight="1">
      <c r="A82" s="710"/>
      <c r="B82" s="547"/>
      <c r="C82" s="552"/>
      <c r="D82" s="552"/>
      <c r="E82" s="183" t="str">
        <f>'5- Identificación de Riesgos'!D92</f>
        <v>2. Falta de ética de terceros interesados  (Debilidades principios y valores)</v>
      </c>
      <c r="F82" s="603"/>
      <c r="G82" s="729"/>
      <c r="H82" s="552"/>
      <c r="I82" s="86"/>
      <c r="J82" s="731"/>
      <c r="K82" s="731"/>
      <c r="L82" s="732"/>
      <c r="M82" s="547"/>
      <c r="N82" s="547"/>
      <c r="O82" s="184"/>
      <c r="P82" s="184"/>
      <c r="Q82" s="185"/>
    </row>
    <row r="83" spans="1:17" ht="13.5" customHeight="1">
      <c r="A83" s="710"/>
      <c r="B83" s="547"/>
      <c r="C83" s="552"/>
      <c r="D83" s="552"/>
      <c r="E83" s="183" t="str">
        <f>'5- Identificación de Riesgos'!D93</f>
        <v>3. Error en la  notificación de las partes procesales</v>
      </c>
      <c r="F83" s="603"/>
      <c r="G83" s="729"/>
      <c r="H83" s="552"/>
      <c r="I83" s="86"/>
      <c r="J83" s="731"/>
      <c r="K83" s="731"/>
      <c r="L83" s="732"/>
      <c r="M83" s="547"/>
      <c r="N83" s="547"/>
      <c r="O83" s="184"/>
      <c r="P83" s="184"/>
      <c r="Q83" s="185"/>
    </row>
    <row r="84" spans="1:17" ht="13.5" customHeight="1">
      <c r="A84" s="710"/>
      <c r="B84" s="547"/>
      <c r="C84" s="552"/>
      <c r="D84" s="552"/>
      <c r="E84" s="183">
        <f>'5- Identificación de Riesgos'!D94</f>
        <v>0</v>
      </c>
      <c r="F84" s="603"/>
      <c r="G84" s="729"/>
      <c r="H84" s="552"/>
      <c r="I84" s="86"/>
      <c r="J84" s="731"/>
      <c r="K84" s="731"/>
      <c r="L84" s="732"/>
      <c r="M84" s="547"/>
      <c r="N84" s="547"/>
      <c r="O84" s="184"/>
      <c r="P84" s="184"/>
      <c r="Q84" s="185"/>
    </row>
    <row r="85" spans="1:17" ht="13.5" customHeight="1">
      <c r="A85" s="710"/>
      <c r="B85" s="547"/>
      <c r="C85" s="552"/>
      <c r="D85" s="552"/>
      <c r="E85" s="183">
        <f>'5- Identificación de Riesgos'!D95</f>
        <v>0</v>
      </c>
      <c r="F85" s="603"/>
      <c r="G85" s="729"/>
      <c r="H85" s="552"/>
      <c r="I85" s="86"/>
      <c r="J85" s="731"/>
      <c r="K85" s="731"/>
      <c r="L85" s="732"/>
      <c r="M85" s="547"/>
      <c r="N85" s="547"/>
      <c r="O85" s="184"/>
      <c r="P85" s="184"/>
      <c r="Q85" s="185"/>
    </row>
    <row r="86" spans="1:17" ht="13.5" customHeight="1">
      <c r="A86" s="710"/>
      <c r="B86" s="547"/>
      <c r="C86" s="552"/>
      <c r="D86" s="552"/>
      <c r="E86" s="183">
        <f>'5- Identificación de Riesgos'!D96</f>
        <v>0</v>
      </c>
      <c r="F86" s="603"/>
      <c r="G86" s="729"/>
      <c r="H86" s="552"/>
      <c r="I86" s="86"/>
      <c r="J86" s="731"/>
      <c r="K86" s="731"/>
      <c r="L86" s="732"/>
      <c r="M86" s="547"/>
      <c r="N86" s="547"/>
      <c r="O86" s="184"/>
      <c r="P86" s="184"/>
      <c r="Q86" s="185"/>
    </row>
    <row r="87" spans="1:17" ht="13.5" customHeight="1">
      <c r="A87" s="710"/>
      <c r="B87" s="547"/>
      <c r="C87" s="552"/>
      <c r="D87" s="552"/>
      <c r="E87" s="183">
        <f>'5- Identificación de Riesgos'!D97</f>
        <v>0</v>
      </c>
      <c r="F87" s="603"/>
      <c r="G87" s="729"/>
      <c r="H87" s="552"/>
      <c r="I87" s="86"/>
      <c r="J87" s="731"/>
      <c r="K87" s="731"/>
      <c r="L87" s="732"/>
      <c r="M87" s="547"/>
      <c r="N87" s="547"/>
      <c r="O87" s="184"/>
      <c r="P87" s="184"/>
      <c r="Q87" s="185"/>
    </row>
    <row r="88" spans="1:17" ht="13.5" customHeight="1">
      <c r="A88" s="710"/>
      <c r="B88" s="547"/>
      <c r="C88" s="552"/>
      <c r="D88" s="552"/>
      <c r="E88" s="183">
        <f>'5- Identificación de Riesgos'!D98</f>
        <v>0</v>
      </c>
      <c r="F88" s="603"/>
      <c r="G88" s="729"/>
      <c r="H88" s="552"/>
      <c r="I88" s="86"/>
      <c r="J88" s="731"/>
      <c r="K88" s="731"/>
      <c r="L88" s="732"/>
      <c r="M88" s="547"/>
      <c r="N88" s="547"/>
      <c r="O88" s="184"/>
      <c r="P88" s="184"/>
      <c r="Q88" s="185"/>
    </row>
    <row r="89" spans="1:17" ht="13.5" customHeight="1">
      <c r="A89" s="710"/>
      <c r="B89" s="547"/>
      <c r="C89" s="552"/>
      <c r="D89" s="552"/>
      <c r="E89" s="183">
        <f>'5- Identificación de Riesgos'!D99</f>
        <v>0</v>
      </c>
      <c r="F89" s="603"/>
      <c r="G89" s="729"/>
      <c r="H89" s="552"/>
      <c r="I89" s="86"/>
      <c r="J89" s="731"/>
      <c r="K89" s="731"/>
      <c r="L89" s="732"/>
      <c r="M89" s="547"/>
      <c r="N89" s="547"/>
      <c r="O89" s="184"/>
      <c r="P89" s="184"/>
      <c r="Q89" s="185"/>
    </row>
    <row r="90" spans="1:17" ht="13.5" customHeight="1" thickBot="1">
      <c r="A90" s="757"/>
      <c r="B90" s="548"/>
      <c r="C90" s="553"/>
      <c r="D90" s="553"/>
      <c r="E90" s="186">
        <f>'5- Identificación de Riesgos'!D100</f>
        <v>0</v>
      </c>
      <c r="F90" s="604"/>
      <c r="G90" s="752"/>
      <c r="H90" s="553"/>
      <c r="I90" s="153"/>
      <c r="J90" s="735"/>
      <c r="K90" s="735"/>
      <c r="L90" s="733"/>
      <c r="M90" s="554"/>
      <c r="N90" s="548"/>
      <c r="O90" s="187"/>
      <c r="P90" s="187"/>
      <c r="Q90" s="188"/>
    </row>
    <row r="91" spans="1:17" ht="13.5" customHeight="1">
      <c r="A91" s="756">
        <v>10</v>
      </c>
      <c r="B91" s="547" t="str">
        <f>'5- Identificación de Riesgos'!B91</f>
        <v>Ofrecer, prometer, entregar, aceptar o solicitar una ventaja indebida para no realizar una audiencia programada en la fecha establecida.</v>
      </c>
      <c r="C91" s="554" t="str">
        <f>'5- Identificación de Riesgos'!C91</f>
        <v>Cuando por indebido interés  no se realizar una audiencia programada en la fecha establecida</v>
      </c>
      <c r="D91" s="554" t="s">
        <v>338</v>
      </c>
      <c r="E91" s="183">
        <f>'5- Identificación de Riesgos'!D101</f>
        <v>0</v>
      </c>
      <c r="F91" s="666" t="str">
        <f>'5- Identificación de Riesgos'!H91</f>
        <v>Muy Baja - 1</v>
      </c>
      <c r="G91" s="554" t="str">
        <f>'5- Identificación de Riesgos'!M91</f>
        <v>Mayor - 4</v>
      </c>
      <c r="H91" s="554" t="str">
        <f>'5- Identificación de Riesgos'!N91</f>
        <v>Alto  - 4</v>
      </c>
      <c r="I91" s="86"/>
      <c r="J91" s="731" t="str">
        <f>'6- Valoración Controles'!T91</f>
        <v>Muy Baja - 1</v>
      </c>
      <c r="K91" s="731" t="str">
        <f>'6- Valoración Controles'!U91</f>
        <v>Moderado - 3</v>
      </c>
      <c r="L91" s="732" t="e">
        <f>AVERAGE(#REF!)</f>
        <v>#REF!</v>
      </c>
      <c r="M91" s="547" t="str">
        <f>'6- Valoración Controles'!V91</f>
        <v>Moderado - 3</v>
      </c>
      <c r="N91" s="547" t="s">
        <v>464</v>
      </c>
      <c r="O91" s="184"/>
      <c r="P91" s="184"/>
      <c r="Q91" s="185"/>
    </row>
    <row r="92" spans="1:17" ht="13.5" customHeight="1">
      <c r="A92" s="710"/>
      <c r="B92" s="547"/>
      <c r="C92" s="552"/>
      <c r="D92" s="552"/>
      <c r="E92" s="183">
        <f>'5- Identificación de Riesgos'!D102</f>
        <v>0</v>
      </c>
      <c r="F92" s="603"/>
      <c r="G92" s="729"/>
      <c r="H92" s="552"/>
      <c r="I92" s="86"/>
      <c r="J92" s="731"/>
      <c r="K92" s="731"/>
      <c r="L92" s="732"/>
      <c r="M92" s="547"/>
      <c r="N92" s="547"/>
      <c r="O92" s="184"/>
      <c r="P92" s="184"/>
      <c r="Q92" s="185"/>
    </row>
    <row r="93" spans="1:17" ht="13.5" customHeight="1">
      <c r="A93" s="710"/>
      <c r="B93" s="547"/>
      <c r="C93" s="552"/>
      <c r="D93" s="552"/>
      <c r="E93" s="183">
        <f>'5- Identificación de Riesgos'!D103</f>
        <v>0</v>
      </c>
      <c r="F93" s="603"/>
      <c r="G93" s="729"/>
      <c r="H93" s="552"/>
      <c r="I93" s="86"/>
      <c r="J93" s="731"/>
      <c r="K93" s="731"/>
      <c r="L93" s="732"/>
      <c r="M93" s="547"/>
      <c r="N93" s="547"/>
      <c r="O93" s="184"/>
      <c r="P93" s="184"/>
      <c r="Q93" s="185"/>
    </row>
    <row r="94" spans="1:17" ht="13.5" customHeight="1">
      <c r="A94" s="710"/>
      <c r="B94" s="547"/>
      <c r="C94" s="552"/>
      <c r="D94" s="552"/>
      <c r="E94" s="183">
        <f>'5- Identificación de Riesgos'!D104</f>
        <v>0</v>
      </c>
      <c r="F94" s="603"/>
      <c r="G94" s="729"/>
      <c r="H94" s="552"/>
      <c r="I94" s="86"/>
      <c r="J94" s="731"/>
      <c r="K94" s="731"/>
      <c r="L94" s="732"/>
      <c r="M94" s="547"/>
      <c r="N94" s="547"/>
      <c r="O94" s="184"/>
      <c r="P94" s="184"/>
      <c r="Q94" s="185"/>
    </row>
    <row r="95" spans="1:17" ht="13.5" customHeight="1">
      <c r="A95" s="710"/>
      <c r="B95" s="547"/>
      <c r="C95" s="552"/>
      <c r="D95" s="552"/>
      <c r="E95" s="183">
        <f>'5- Identificación de Riesgos'!D105</f>
        <v>0</v>
      </c>
      <c r="F95" s="603"/>
      <c r="G95" s="729"/>
      <c r="H95" s="552"/>
      <c r="I95" s="86"/>
      <c r="J95" s="731"/>
      <c r="K95" s="731"/>
      <c r="L95" s="732"/>
      <c r="M95" s="547"/>
      <c r="N95" s="547"/>
      <c r="O95" s="184"/>
      <c r="P95" s="184"/>
      <c r="Q95" s="185"/>
    </row>
    <row r="96" spans="1:17" ht="13.5" customHeight="1">
      <c r="A96" s="710"/>
      <c r="B96" s="547"/>
      <c r="C96" s="552"/>
      <c r="D96" s="552"/>
      <c r="E96" s="183">
        <f>'5- Identificación de Riesgos'!D106</f>
        <v>0</v>
      </c>
      <c r="F96" s="603"/>
      <c r="G96" s="729"/>
      <c r="H96" s="552"/>
      <c r="I96" s="86"/>
      <c r="J96" s="731"/>
      <c r="K96" s="731"/>
      <c r="L96" s="732"/>
      <c r="M96" s="547"/>
      <c r="N96" s="547"/>
      <c r="O96" s="184"/>
      <c r="P96" s="184"/>
      <c r="Q96" s="185"/>
    </row>
    <row r="97" spans="1:17" ht="13.5" customHeight="1">
      <c r="A97" s="710"/>
      <c r="B97" s="547"/>
      <c r="C97" s="552"/>
      <c r="D97" s="552"/>
      <c r="E97" s="183">
        <f>'5- Identificación de Riesgos'!D107</f>
        <v>0</v>
      </c>
      <c r="F97" s="603"/>
      <c r="G97" s="729"/>
      <c r="H97" s="552"/>
      <c r="I97" s="86"/>
      <c r="J97" s="731"/>
      <c r="K97" s="731"/>
      <c r="L97" s="732"/>
      <c r="M97" s="547"/>
      <c r="N97" s="547"/>
      <c r="O97" s="184"/>
      <c r="P97" s="184"/>
      <c r="Q97" s="185"/>
    </row>
    <row r="98" spans="1:17" ht="13.5" customHeight="1">
      <c r="A98" s="710"/>
      <c r="B98" s="547"/>
      <c r="C98" s="552"/>
      <c r="D98" s="552"/>
      <c r="E98" s="183">
        <f>'5- Identificación de Riesgos'!D108</f>
        <v>0</v>
      </c>
      <c r="F98" s="603"/>
      <c r="G98" s="729"/>
      <c r="H98" s="552"/>
      <c r="I98" s="86"/>
      <c r="J98" s="731"/>
      <c r="K98" s="731"/>
      <c r="L98" s="732"/>
      <c r="M98" s="547"/>
      <c r="N98" s="547"/>
      <c r="O98" s="184"/>
      <c r="P98" s="184"/>
      <c r="Q98" s="185"/>
    </row>
    <row r="99" spans="1:17" ht="13.5" customHeight="1">
      <c r="A99" s="710"/>
      <c r="B99" s="547"/>
      <c r="C99" s="552"/>
      <c r="D99" s="552"/>
      <c r="E99" s="183">
        <f>'5- Identificación de Riesgos'!D109</f>
        <v>0</v>
      </c>
      <c r="F99" s="603"/>
      <c r="G99" s="729"/>
      <c r="H99" s="552"/>
      <c r="I99" s="86"/>
      <c r="J99" s="731"/>
      <c r="K99" s="731"/>
      <c r="L99" s="732"/>
      <c r="M99" s="547"/>
      <c r="N99" s="547"/>
      <c r="O99" s="184"/>
      <c r="P99" s="184"/>
      <c r="Q99" s="185"/>
    </row>
    <row r="100" spans="1:17" ht="13.5" customHeight="1" thickBot="1">
      <c r="A100" s="757"/>
      <c r="B100" s="548"/>
      <c r="C100" s="553"/>
      <c r="D100" s="553"/>
      <c r="E100" s="186">
        <f>'5- Identificación de Riesgos'!D110</f>
        <v>0</v>
      </c>
      <c r="F100" s="604"/>
      <c r="G100" s="752"/>
      <c r="H100" s="553"/>
      <c r="I100" s="153"/>
      <c r="J100" s="735"/>
      <c r="K100" s="735"/>
      <c r="L100" s="733"/>
      <c r="M100" s="554"/>
      <c r="N100" s="548"/>
      <c r="O100" s="187"/>
      <c r="P100" s="187"/>
      <c r="Q100" s="188"/>
    </row>
  </sheetData>
  <mergeCells count="148">
    <mergeCell ref="L91:L100"/>
    <mergeCell ref="M91:M100"/>
    <mergeCell ref="N91:N100"/>
    <mergeCell ref="A91:A100"/>
    <mergeCell ref="B91:B100"/>
    <mergeCell ref="C91:C100"/>
    <mergeCell ref="D91:D100"/>
    <mergeCell ref="F91:F100"/>
    <mergeCell ref="G91:G100"/>
    <mergeCell ref="H91:H100"/>
    <mergeCell ref="J91:J100"/>
    <mergeCell ref="K91:K100"/>
    <mergeCell ref="M81:M90"/>
    <mergeCell ref="N81:N90"/>
    <mergeCell ref="G81:G90"/>
    <mergeCell ref="H81:H90"/>
    <mergeCell ref="J81:J90"/>
    <mergeCell ref="K81:K90"/>
    <mergeCell ref="L81:L90"/>
    <mergeCell ref="A81:A90"/>
    <mergeCell ref="B81:B90"/>
    <mergeCell ref="C81:C90"/>
    <mergeCell ref="D81:D90"/>
    <mergeCell ref="F81:F90"/>
    <mergeCell ref="M61:M70"/>
    <mergeCell ref="N61:N70"/>
    <mergeCell ref="A71:A80"/>
    <mergeCell ref="B71:B80"/>
    <mergeCell ref="C71:C80"/>
    <mergeCell ref="D71:D80"/>
    <mergeCell ref="F71:F80"/>
    <mergeCell ref="G71:G80"/>
    <mergeCell ref="H71:H80"/>
    <mergeCell ref="J71:J80"/>
    <mergeCell ref="K71:K80"/>
    <mergeCell ref="L71:L80"/>
    <mergeCell ref="M71:M80"/>
    <mergeCell ref="N71:N80"/>
    <mergeCell ref="G61:G70"/>
    <mergeCell ref="H61:H70"/>
    <mergeCell ref="J61:J70"/>
    <mergeCell ref="K61:K70"/>
    <mergeCell ref="L61:L70"/>
    <mergeCell ref="A61:A70"/>
    <mergeCell ref="B61:B70"/>
    <mergeCell ref="C61:C70"/>
    <mergeCell ref="D61:D70"/>
    <mergeCell ref="F61:F70"/>
    <mergeCell ref="M10:M19"/>
    <mergeCell ref="N10:N19"/>
    <mergeCell ref="C10:C19"/>
    <mergeCell ref="D10:D1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F10:F19"/>
    <mergeCell ref="K8:K9"/>
    <mergeCell ref="I8:I9"/>
    <mergeCell ref="E8:E9"/>
    <mergeCell ref="D20:D29"/>
    <mergeCell ref="L10:L19"/>
    <mergeCell ref="A20:A29"/>
    <mergeCell ref="B20:B29"/>
    <mergeCell ref="K20:K29"/>
    <mergeCell ref="G10:G19"/>
    <mergeCell ref="H10:H19"/>
    <mergeCell ref="J10:J19"/>
    <mergeCell ref="K10:K19"/>
    <mergeCell ref="J8:J9"/>
    <mergeCell ref="H8:H9"/>
    <mergeCell ref="C8:C9"/>
    <mergeCell ref="D8:D9"/>
    <mergeCell ref="F20:F29"/>
    <mergeCell ref="G20:G29"/>
    <mergeCell ref="H20:H29"/>
    <mergeCell ref="J20:J29"/>
    <mergeCell ref="L20:L29"/>
    <mergeCell ref="M20:M29"/>
    <mergeCell ref="N20:N29"/>
    <mergeCell ref="B8:B9"/>
    <mergeCell ref="H40:H49"/>
    <mergeCell ref="L30:L39"/>
    <mergeCell ref="C20:C29"/>
    <mergeCell ref="A30:A39"/>
    <mergeCell ref="B30:B39"/>
    <mergeCell ref="C30:C39"/>
    <mergeCell ref="D30:D39"/>
    <mergeCell ref="F30:F39"/>
    <mergeCell ref="C40:C49"/>
    <mergeCell ref="M30:M39"/>
    <mergeCell ref="N30:N39"/>
    <mergeCell ref="M40:M49"/>
    <mergeCell ref="N40:N49"/>
    <mergeCell ref="L40:L49"/>
    <mergeCell ref="J30:J39"/>
    <mergeCell ref="K30:K39"/>
    <mergeCell ref="J40:J49"/>
    <mergeCell ref="K40:K49"/>
    <mergeCell ref="G30:G39"/>
    <mergeCell ref="A10:A19"/>
    <mergeCell ref="B10:B19"/>
    <mergeCell ref="A50:A58"/>
    <mergeCell ref="B50:B58"/>
    <mergeCell ref="C50:C58"/>
    <mergeCell ref="D50:D58"/>
    <mergeCell ref="F50:F58"/>
    <mergeCell ref="D40:D49"/>
    <mergeCell ref="F40:F49"/>
    <mergeCell ref="A40:A49"/>
    <mergeCell ref="B40:B49"/>
    <mergeCell ref="M50:M58"/>
    <mergeCell ref="N50:N58"/>
    <mergeCell ref="G50:G58"/>
    <mergeCell ref="H50:H58"/>
    <mergeCell ref="J50:J58"/>
    <mergeCell ref="K50:K58"/>
    <mergeCell ref="L50:L58"/>
    <mergeCell ref="H30:H39"/>
    <mergeCell ref="G40:G49"/>
    <mergeCell ref="L59:L60"/>
    <mergeCell ref="M59:M60"/>
    <mergeCell ref="N59:N60"/>
    <mergeCell ref="A59:A60"/>
    <mergeCell ref="B59:B60"/>
    <mergeCell ref="C59:C60"/>
    <mergeCell ref="F59:F60"/>
    <mergeCell ref="G59:G60"/>
    <mergeCell ref="H59:H60"/>
    <mergeCell ref="I59:I60"/>
    <mergeCell ref="J59:J60"/>
    <mergeCell ref="K59:K60"/>
  </mergeCells>
  <conditionalFormatting sqref="F10 F20 F30 F40 F50">
    <cfRule type="containsText" dxfId="410" priority="587" operator="containsText" text="Muy Baja">
      <formula>NOT(ISERROR(SEARCH("Muy Baja",F10)))</formula>
    </cfRule>
    <cfRule type="containsText" dxfId="409" priority="588" operator="containsText" text="Baja">
      <formula>NOT(ISERROR(SEARCH("Baja",F10)))</formula>
    </cfRule>
    <cfRule type="containsText" dxfId="408" priority="589" operator="containsText" text="Muy Alta">
      <formula>NOT(ISERROR(SEARCH("Muy Alta",F10)))</formula>
    </cfRule>
    <cfRule type="containsText" dxfId="407" priority="591" operator="containsText" text="Alta">
      <formula>NOT(ISERROR(SEARCH("Alta",F10)))</formula>
    </cfRule>
    <cfRule type="containsText" dxfId="406" priority="592" operator="containsText" text="Media">
      <formula>NOT(ISERROR(SEARCH("Media",F10)))</formula>
    </cfRule>
    <cfRule type="containsText" dxfId="405" priority="593" operator="containsText" text="Media">
      <formula>NOT(ISERROR(SEARCH("Media",F10)))</formula>
    </cfRule>
    <cfRule type="containsText" dxfId="404" priority="594" operator="containsText" text="Media">
      <formula>NOT(ISERROR(SEARCH("Media",F10)))</formula>
    </cfRule>
    <cfRule type="containsText" dxfId="403" priority="595" operator="containsText" text="Muy Baja">
      <formula>NOT(ISERROR(SEARCH("Muy Baja",F10)))</formula>
    </cfRule>
    <cfRule type="containsText" dxfId="402" priority="596" operator="containsText" text="Baja">
      <formula>NOT(ISERROR(SEARCH("Baja",F10)))</formula>
    </cfRule>
    <cfRule type="containsText" dxfId="401" priority="597" operator="containsText" text="Muy Baja">
      <formula>NOT(ISERROR(SEARCH("Muy Baja",F10)))</formula>
    </cfRule>
    <cfRule type="containsText" dxfId="400" priority="598" operator="containsText" text="Muy Baja">
      <formula>NOT(ISERROR(SEARCH("Muy Baja",F10)))</formula>
    </cfRule>
    <cfRule type="containsText" dxfId="399" priority="599" operator="containsText" text="Muy Baja">
      <formula>NOT(ISERROR(SEARCH("Muy Baja",F10)))</formula>
    </cfRule>
    <cfRule type="containsText" dxfId="398" priority="600" operator="containsText" text="Muy Baja'Tabla probabilidad'!">
      <formula>NOT(ISERROR(SEARCH("Muy Baja'Tabla probabilidad'!",F10)))</formula>
    </cfRule>
    <cfRule type="containsText" dxfId="397" priority="601" operator="containsText" text="Muy bajo">
      <formula>NOT(ISERROR(SEARCH("Muy bajo",F10)))</formula>
    </cfRule>
    <cfRule type="containsText" dxfId="396" priority="602" operator="containsText" text="Alta">
      <formula>NOT(ISERROR(SEARCH("Alta",F10)))</formula>
    </cfRule>
    <cfRule type="containsText" dxfId="395" priority="603" operator="containsText" text="Media">
      <formula>NOT(ISERROR(SEARCH("Media",F10)))</formula>
    </cfRule>
    <cfRule type="containsText" dxfId="394" priority="604" operator="containsText" text="Baja">
      <formula>NOT(ISERROR(SEARCH("Baja",F10)))</formula>
    </cfRule>
    <cfRule type="containsText" dxfId="393" priority="605" operator="containsText" text="Muy baja">
      <formula>NOT(ISERROR(SEARCH("Muy baja",F10)))</formula>
    </cfRule>
    <cfRule type="cellIs" dxfId="392" priority="608" operator="between">
      <formula>1</formula>
      <formula>2</formula>
    </cfRule>
    <cfRule type="cellIs" dxfId="391" priority="609" operator="between">
      <formula>0</formula>
      <formula>2</formula>
    </cfRule>
  </conditionalFormatting>
  <conditionalFormatting sqref="F61">
    <cfRule type="containsText" dxfId="390" priority="231" operator="containsText" text="Muy Baja">
      <formula>NOT(ISERROR(SEARCH("Muy Baja",F61)))</formula>
    </cfRule>
    <cfRule type="containsText" dxfId="389" priority="232" operator="containsText" text="Baja">
      <formula>NOT(ISERROR(SEARCH("Baja",F61)))</formula>
    </cfRule>
    <cfRule type="containsText" dxfId="388" priority="233" operator="containsText" text="Muy Alta">
      <formula>NOT(ISERROR(SEARCH("Muy Alta",F61)))</formula>
    </cfRule>
    <cfRule type="containsText" dxfId="387" priority="234" operator="containsText" text="Alta">
      <formula>NOT(ISERROR(SEARCH("Alta",F61)))</formula>
    </cfRule>
    <cfRule type="containsText" dxfId="386" priority="235" operator="containsText" text="Media">
      <formula>NOT(ISERROR(SEARCH("Media",F61)))</formula>
    </cfRule>
    <cfRule type="containsText" dxfId="385" priority="236" operator="containsText" text="Media">
      <formula>NOT(ISERROR(SEARCH("Media",F61)))</formula>
    </cfRule>
    <cfRule type="containsText" dxfId="384" priority="237" operator="containsText" text="Media">
      <formula>NOT(ISERROR(SEARCH("Media",F61)))</formula>
    </cfRule>
    <cfRule type="containsText" dxfId="383" priority="238" operator="containsText" text="Muy Baja">
      <formula>NOT(ISERROR(SEARCH("Muy Baja",F61)))</formula>
    </cfRule>
    <cfRule type="containsText" dxfId="382" priority="239" operator="containsText" text="Baja">
      <formula>NOT(ISERROR(SEARCH("Baja",F61)))</formula>
    </cfRule>
    <cfRule type="containsText" dxfId="381" priority="240" operator="containsText" text="Muy Baja">
      <formula>NOT(ISERROR(SEARCH("Muy Baja",F61)))</formula>
    </cfRule>
    <cfRule type="containsText" dxfId="380" priority="241" operator="containsText" text="Muy Baja">
      <formula>NOT(ISERROR(SEARCH("Muy Baja",F61)))</formula>
    </cfRule>
    <cfRule type="containsText" dxfId="379" priority="242" operator="containsText" text="Muy Baja">
      <formula>NOT(ISERROR(SEARCH("Muy Baja",F61)))</formula>
    </cfRule>
    <cfRule type="containsText" dxfId="378" priority="243" operator="containsText" text="Muy Baja'Tabla probabilidad'!">
      <formula>NOT(ISERROR(SEARCH("Muy Baja'Tabla probabilidad'!",F61)))</formula>
    </cfRule>
    <cfRule type="containsText" dxfId="377" priority="244" operator="containsText" text="Muy bajo">
      <formula>NOT(ISERROR(SEARCH("Muy bajo",F61)))</formula>
    </cfRule>
    <cfRule type="containsText" dxfId="376" priority="245" operator="containsText" text="Alta">
      <formula>NOT(ISERROR(SEARCH("Alta",F61)))</formula>
    </cfRule>
    <cfRule type="containsText" dxfId="375" priority="246" operator="containsText" text="Media">
      <formula>NOT(ISERROR(SEARCH("Media",F61)))</formula>
    </cfRule>
    <cfRule type="containsText" dxfId="374" priority="247" operator="containsText" text="Baja">
      <formula>NOT(ISERROR(SEARCH("Baja",F61)))</formula>
    </cfRule>
    <cfRule type="containsText" dxfId="373" priority="248" operator="containsText" text="Muy baja">
      <formula>NOT(ISERROR(SEARCH("Muy baja",F61)))</formula>
    </cfRule>
    <cfRule type="cellIs" dxfId="372" priority="251" operator="between">
      <formula>1</formula>
      <formula>2</formula>
    </cfRule>
    <cfRule type="cellIs" dxfId="371" priority="252" operator="between">
      <formula>0</formula>
      <formula>2</formula>
    </cfRule>
  </conditionalFormatting>
  <conditionalFormatting sqref="F71">
    <cfRule type="containsText" dxfId="370" priority="189" operator="containsText" text="Muy Baja">
      <formula>NOT(ISERROR(SEARCH("Muy Baja",F71)))</formula>
    </cfRule>
    <cfRule type="containsText" dxfId="369" priority="190" operator="containsText" text="Baja">
      <formula>NOT(ISERROR(SEARCH("Baja",F71)))</formula>
    </cfRule>
    <cfRule type="containsText" dxfId="368" priority="191" operator="containsText" text="Muy Alta">
      <formula>NOT(ISERROR(SEARCH("Muy Alta",F71)))</formula>
    </cfRule>
    <cfRule type="containsText" dxfId="367" priority="192" operator="containsText" text="Alta">
      <formula>NOT(ISERROR(SEARCH("Alta",F71)))</formula>
    </cfRule>
    <cfRule type="containsText" dxfId="366" priority="193" operator="containsText" text="Media">
      <formula>NOT(ISERROR(SEARCH("Media",F71)))</formula>
    </cfRule>
    <cfRule type="containsText" dxfId="365" priority="194" operator="containsText" text="Media">
      <formula>NOT(ISERROR(SEARCH("Media",F71)))</formula>
    </cfRule>
    <cfRule type="containsText" dxfId="364" priority="195" operator="containsText" text="Media">
      <formula>NOT(ISERROR(SEARCH("Media",F71)))</formula>
    </cfRule>
    <cfRule type="containsText" dxfId="363" priority="196" operator="containsText" text="Muy Baja">
      <formula>NOT(ISERROR(SEARCH("Muy Baja",F71)))</formula>
    </cfRule>
    <cfRule type="containsText" dxfId="362" priority="197" operator="containsText" text="Baja">
      <formula>NOT(ISERROR(SEARCH("Baja",F71)))</formula>
    </cfRule>
    <cfRule type="containsText" dxfId="361" priority="198" operator="containsText" text="Muy Baja">
      <formula>NOT(ISERROR(SEARCH("Muy Baja",F71)))</formula>
    </cfRule>
    <cfRule type="containsText" dxfId="360" priority="199" operator="containsText" text="Muy Baja">
      <formula>NOT(ISERROR(SEARCH("Muy Baja",F71)))</formula>
    </cfRule>
    <cfRule type="containsText" dxfId="359" priority="200" operator="containsText" text="Muy Baja">
      <formula>NOT(ISERROR(SEARCH("Muy Baja",F71)))</formula>
    </cfRule>
    <cfRule type="containsText" dxfId="358" priority="201" operator="containsText" text="Muy Baja'Tabla probabilidad'!">
      <formula>NOT(ISERROR(SEARCH("Muy Baja'Tabla probabilidad'!",F71)))</formula>
    </cfRule>
    <cfRule type="containsText" dxfId="357" priority="202" operator="containsText" text="Muy bajo">
      <formula>NOT(ISERROR(SEARCH("Muy bajo",F71)))</formula>
    </cfRule>
    <cfRule type="containsText" dxfId="356" priority="203" operator="containsText" text="Alta">
      <formula>NOT(ISERROR(SEARCH("Alta",F71)))</formula>
    </cfRule>
    <cfRule type="containsText" dxfId="355" priority="204" operator="containsText" text="Media">
      <formula>NOT(ISERROR(SEARCH("Media",F71)))</formula>
    </cfRule>
    <cfRule type="containsText" dxfId="354" priority="205" operator="containsText" text="Baja">
      <formula>NOT(ISERROR(SEARCH("Baja",F71)))</formula>
    </cfRule>
    <cfRule type="containsText" dxfId="353" priority="206" operator="containsText" text="Muy baja">
      <formula>NOT(ISERROR(SEARCH("Muy baja",F71)))</formula>
    </cfRule>
    <cfRule type="cellIs" dxfId="352" priority="209" operator="between">
      <formula>1</formula>
      <formula>2</formula>
    </cfRule>
    <cfRule type="cellIs" dxfId="351" priority="210" operator="between">
      <formula>0</formula>
      <formula>2</formula>
    </cfRule>
  </conditionalFormatting>
  <conditionalFormatting sqref="F81">
    <cfRule type="containsText" dxfId="350" priority="63" operator="containsText" text="Muy Baja">
      <formula>NOT(ISERROR(SEARCH("Muy Baja",F81)))</formula>
    </cfRule>
    <cfRule type="containsText" dxfId="349" priority="64" operator="containsText" text="Baja">
      <formula>NOT(ISERROR(SEARCH("Baja",F81)))</formula>
    </cfRule>
    <cfRule type="containsText" dxfId="348" priority="65" operator="containsText" text="Muy Alta">
      <formula>NOT(ISERROR(SEARCH("Muy Alta",F81)))</formula>
    </cfRule>
    <cfRule type="containsText" dxfId="347" priority="66" operator="containsText" text="Alta">
      <formula>NOT(ISERROR(SEARCH("Alta",F81)))</formula>
    </cfRule>
    <cfRule type="containsText" dxfId="346" priority="67" operator="containsText" text="Media">
      <formula>NOT(ISERROR(SEARCH("Media",F81)))</formula>
    </cfRule>
    <cfRule type="containsText" dxfId="345" priority="68" operator="containsText" text="Media">
      <formula>NOT(ISERROR(SEARCH("Media",F81)))</formula>
    </cfRule>
    <cfRule type="containsText" dxfId="344" priority="69" operator="containsText" text="Media">
      <formula>NOT(ISERROR(SEARCH("Media",F81)))</formula>
    </cfRule>
    <cfRule type="containsText" dxfId="343" priority="70" operator="containsText" text="Muy Baja">
      <formula>NOT(ISERROR(SEARCH("Muy Baja",F81)))</formula>
    </cfRule>
    <cfRule type="containsText" dxfId="342" priority="71" operator="containsText" text="Baja">
      <formula>NOT(ISERROR(SEARCH("Baja",F81)))</formula>
    </cfRule>
    <cfRule type="containsText" dxfId="341" priority="72" operator="containsText" text="Muy Baja">
      <formula>NOT(ISERROR(SEARCH("Muy Baja",F81)))</formula>
    </cfRule>
    <cfRule type="containsText" dxfId="340" priority="73" operator="containsText" text="Muy Baja">
      <formula>NOT(ISERROR(SEARCH("Muy Baja",F81)))</formula>
    </cfRule>
    <cfRule type="containsText" dxfId="339" priority="74" operator="containsText" text="Muy Baja">
      <formula>NOT(ISERROR(SEARCH("Muy Baja",F81)))</formula>
    </cfRule>
    <cfRule type="containsText" dxfId="338" priority="75" operator="containsText" text="Muy Baja'Tabla probabilidad'!">
      <formula>NOT(ISERROR(SEARCH("Muy Baja'Tabla probabilidad'!",F81)))</formula>
    </cfRule>
    <cfRule type="containsText" dxfId="337" priority="76" operator="containsText" text="Muy bajo">
      <formula>NOT(ISERROR(SEARCH("Muy bajo",F81)))</formula>
    </cfRule>
    <cfRule type="containsText" dxfId="336" priority="77" operator="containsText" text="Alta">
      <formula>NOT(ISERROR(SEARCH("Alta",F81)))</formula>
    </cfRule>
    <cfRule type="containsText" dxfId="335" priority="78" operator="containsText" text="Media">
      <formula>NOT(ISERROR(SEARCH("Media",F81)))</formula>
    </cfRule>
    <cfRule type="containsText" dxfId="334" priority="79" operator="containsText" text="Baja">
      <formula>NOT(ISERROR(SEARCH("Baja",F81)))</formula>
    </cfRule>
    <cfRule type="containsText" dxfId="333" priority="80" operator="containsText" text="Muy baja">
      <formula>NOT(ISERROR(SEARCH("Muy baja",F81)))</formula>
    </cfRule>
    <cfRule type="cellIs" dxfId="332" priority="83" operator="between">
      <formula>1</formula>
      <formula>2</formula>
    </cfRule>
    <cfRule type="cellIs" dxfId="331" priority="84" operator="between">
      <formula>0</formula>
      <formula>2</formula>
    </cfRule>
  </conditionalFormatting>
  <conditionalFormatting sqref="F91">
    <cfRule type="containsText" dxfId="330" priority="21" operator="containsText" text="Muy Baja">
      <formula>NOT(ISERROR(SEARCH("Muy Baja",F91)))</formula>
    </cfRule>
    <cfRule type="containsText" dxfId="329" priority="22" operator="containsText" text="Baja">
      <formula>NOT(ISERROR(SEARCH("Baja",F91)))</formula>
    </cfRule>
    <cfRule type="containsText" dxfId="328" priority="23" operator="containsText" text="Muy Alta">
      <formula>NOT(ISERROR(SEARCH("Muy Alta",F91)))</formula>
    </cfRule>
    <cfRule type="containsText" dxfId="327" priority="24" operator="containsText" text="Alta">
      <formula>NOT(ISERROR(SEARCH("Alta",F91)))</formula>
    </cfRule>
    <cfRule type="containsText" dxfId="326" priority="25" operator="containsText" text="Media">
      <formula>NOT(ISERROR(SEARCH("Media",F91)))</formula>
    </cfRule>
    <cfRule type="containsText" dxfId="325" priority="26" operator="containsText" text="Media">
      <formula>NOT(ISERROR(SEARCH("Media",F91)))</formula>
    </cfRule>
    <cfRule type="containsText" dxfId="324" priority="27" operator="containsText" text="Media">
      <formula>NOT(ISERROR(SEARCH("Media",F91)))</formula>
    </cfRule>
    <cfRule type="containsText" dxfId="323" priority="28" operator="containsText" text="Muy Baja">
      <formula>NOT(ISERROR(SEARCH("Muy Baja",F91)))</formula>
    </cfRule>
    <cfRule type="containsText" dxfId="322" priority="29" operator="containsText" text="Baja">
      <formula>NOT(ISERROR(SEARCH("Baja",F91)))</formula>
    </cfRule>
    <cfRule type="containsText" dxfId="321" priority="30" operator="containsText" text="Muy Baja">
      <formula>NOT(ISERROR(SEARCH("Muy Baja",F91)))</formula>
    </cfRule>
    <cfRule type="containsText" dxfId="320" priority="31" operator="containsText" text="Muy Baja">
      <formula>NOT(ISERROR(SEARCH("Muy Baja",F91)))</formula>
    </cfRule>
    <cfRule type="containsText" dxfId="319" priority="32" operator="containsText" text="Muy Baja">
      <formula>NOT(ISERROR(SEARCH("Muy Baja",F91)))</formula>
    </cfRule>
    <cfRule type="containsText" dxfId="318" priority="33" operator="containsText" text="Muy Baja'Tabla probabilidad'!">
      <formula>NOT(ISERROR(SEARCH("Muy Baja'Tabla probabilidad'!",F91)))</formula>
    </cfRule>
    <cfRule type="containsText" dxfId="317" priority="34" operator="containsText" text="Muy bajo">
      <formula>NOT(ISERROR(SEARCH("Muy bajo",F91)))</formula>
    </cfRule>
    <cfRule type="containsText" dxfId="316" priority="35" operator="containsText" text="Alta">
      <formula>NOT(ISERROR(SEARCH("Alta",F91)))</formula>
    </cfRule>
    <cfRule type="containsText" dxfId="315" priority="36" operator="containsText" text="Media">
      <formula>NOT(ISERROR(SEARCH("Media",F91)))</formula>
    </cfRule>
    <cfRule type="containsText" dxfId="314" priority="37" operator="containsText" text="Baja">
      <formula>NOT(ISERROR(SEARCH("Baja",F91)))</formula>
    </cfRule>
    <cfRule type="containsText" dxfId="313" priority="38" operator="containsText" text="Muy baja">
      <formula>NOT(ISERROR(SEARCH("Muy baja",F91)))</formula>
    </cfRule>
    <cfRule type="cellIs" dxfId="312" priority="41" operator="between">
      <formula>1</formula>
      <formula>2</formula>
    </cfRule>
    <cfRule type="cellIs" dxfId="311" priority="42" operator="between">
      <formula>0</formula>
      <formula>2</formula>
    </cfRule>
  </conditionalFormatting>
  <conditionalFormatting sqref="G10 G20 G30 G40 G50">
    <cfRule type="containsText" dxfId="310" priority="581" operator="containsText" text="Catastrófico">
      <formula>NOT(ISERROR(SEARCH("Catastrófico",G10)))</formula>
    </cfRule>
    <cfRule type="containsText" dxfId="309" priority="582" operator="containsText" text="Mayor">
      <formula>NOT(ISERROR(SEARCH("Mayor",G10)))</formula>
    </cfRule>
    <cfRule type="containsText" dxfId="308" priority="583" operator="containsText" text="Alta">
      <formula>NOT(ISERROR(SEARCH("Alta",G10)))</formula>
    </cfRule>
    <cfRule type="containsText" dxfId="307" priority="584" operator="containsText" text="Moderado">
      <formula>NOT(ISERROR(SEARCH("Moderado",G10)))</formula>
    </cfRule>
    <cfRule type="containsText" dxfId="306" priority="585" operator="containsText" text="Menor">
      <formula>NOT(ISERROR(SEARCH("Menor",G10)))</formula>
    </cfRule>
    <cfRule type="containsText" dxfId="305" priority="586" operator="containsText" text="Leve">
      <formula>NOT(ISERROR(SEARCH("Leve",G10)))</formula>
    </cfRule>
  </conditionalFormatting>
  <conditionalFormatting sqref="G61">
    <cfRule type="containsText" dxfId="304" priority="225" operator="containsText" text="Catastrófico">
      <formula>NOT(ISERROR(SEARCH("Catastrófico",G61)))</formula>
    </cfRule>
    <cfRule type="containsText" dxfId="303" priority="226" operator="containsText" text="Mayor">
      <formula>NOT(ISERROR(SEARCH("Mayor",G61)))</formula>
    </cfRule>
    <cfRule type="containsText" dxfId="302" priority="227" operator="containsText" text="Alta">
      <formula>NOT(ISERROR(SEARCH("Alta",G61)))</formula>
    </cfRule>
    <cfRule type="containsText" dxfId="301" priority="228" operator="containsText" text="Moderado">
      <formula>NOT(ISERROR(SEARCH("Moderado",G61)))</formula>
    </cfRule>
    <cfRule type="containsText" dxfId="300" priority="229" operator="containsText" text="Menor">
      <formula>NOT(ISERROR(SEARCH("Menor",G61)))</formula>
    </cfRule>
    <cfRule type="containsText" dxfId="299" priority="230" operator="containsText" text="Leve">
      <formula>NOT(ISERROR(SEARCH("Leve",G61)))</formula>
    </cfRule>
  </conditionalFormatting>
  <conditionalFormatting sqref="G71">
    <cfRule type="containsText" dxfId="298" priority="183" operator="containsText" text="Catastrófico">
      <formula>NOT(ISERROR(SEARCH("Catastrófico",G71)))</formula>
    </cfRule>
    <cfRule type="containsText" dxfId="297" priority="184" operator="containsText" text="Mayor">
      <formula>NOT(ISERROR(SEARCH("Mayor",G71)))</formula>
    </cfRule>
    <cfRule type="containsText" dxfId="296" priority="185" operator="containsText" text="Alta">
      <formula>NOT(ISERROR(SEARCH("Alta",G71)))</formula>
    </cfRule>
    <cfRule type="containsText" dxfId="295" priority="186" operator="containsText" text="Moderado">
      <formula>NOT(ISERROR(SEARCH("Moderado",G71)))</formula>
    </cfRule>
    <cfRule type="containsText" dxfId="294" priority="187" operator="containsText" text="Menor">
      <formula>NOT(ISERROR(SEARCH("Menor",G71)))</formula>
    </cfRule>
    <cfRule type="containsText" dxfId="293" priority="188" operator="containsText" text="Leve">
      <formula>NOT(ISERROR(SEARCH("Leve",G71)))</formula>
    </cfRule>
  </conditionalFormatting>
  <conditionalFormatting sqref="G81">
    <cfRule type="containsText" dxfId="292" priority="57" operator="containsText" text="Catastrófico">
      <formula>NOT(ISERROR(SEARCH("Catastrófico",G81)))</formula>
    </cfRule>
    <cfRule type="containsText" dxfId="291" priority="58" operator="containsText" text="Mayor">
      <formula>NOT(ISERROR(SEARCH("Mayor",G81)))</formula>
    </cfRule>
    <cfRule type="containsText" dxfId="290" priority="59" operator="containsText" text="Alta">
      <formula>NOT(ISERROR(SEARCH("Alta",G81)))</formula>
    </cfRule>
    <cfRule type="containsText" dxfId="289" priority="60" operator="containsText" text="Moderado">
      <formula>NOT(ISERROR(SEARCH("Moderado",G81)))</formula>
    </cfRule>
    <cfRule type="containsText" dxfId="288" priority="61" operator="containsText" text="Menor">
      <formula>NOT(ISERROR(SEARCH("Menor",G81)))</formula>
    </cfRule>
    <cfRule type="containsText" dxfId="287" priority="62" operator="containsText" text="Leve">
      <formula>NOT(ISERROR(SEARCH("Leve",G81)))</formula>
    </cfRule>
  </conditionalFormatting>
  <conditionalFormatting sqref="G91">
    <cfRule type="containsText" dxfId="286" priority="15" operator="containsText" text="Catastrófico">
      <formula>NOT(ISERROR(SEARCH("Catastrófico",G91)))</formula>
    </cfRule>
    <cfRule type="containsText" dxfId="285" priority="16" operator="containsText" text="Mayor">
      <formula>NOT(ISERROR(SEARCH("Mayor",G91)))</formula>
    </cfRule>
    <cfRule type="containsText" dxfId="284" priority="17" operator="containsText" text="Alta">
      <formula>NOT(ISERROR(SEARCH("Alta",G91)))</formula>
    </cfRule>
    <cfRule type="containsText" dxfId="283" priority="18" operator="containsText" text="Moderado">
      <formula>NOT(ISERROR(SEARCH("Moderado",G91)))</formula>
    </cfRule>
    <cfRule type="containsText" dxfId="282" priority="19" operator="containsText" text="Menor">
      <formula>NOT(ISERROR(SEARCH("Menor",G91)))</formula>
    </cfRule>
    <cfRule type="containsText" dxfId="281" priority="20" operator="containsText" text="Leve">
      <formula>NOT(ISERROR(SEARCH("Leve",G91)))</formula>
    </cfRule>
  </conditionalFormatting>
  <conditionalFormatting sqref="H10:I10 H20:I20 H30:I30 H40:I40 H50:I50">
    <cfRule type="containsText" dxfId="280" priority="576" operator="containsText" text="Extremo">
      <formula>NOT(ISERROR(SEARCH("Extremo",H10)))</formula>
    </cfRule>
    <cfRule type="containsText" dxfId="279" priority="577" operator="containsText" text="Alto">
      <formula>NOT(ISERROR(SEARCH("Alto",H10)))</formula>
    </cfRule>
    <cfRule type="containsText" dxfId="278" priority="578" operator="containsText" text="Bajo">
      <formula>NOT(ISERROR(SEARCH("Bajo",H10)))</formula>
    </cfRule>
    <cfRule type="containsText" dxfId="277" priority="579" operator="containsText" text="Moderado">
      <formula>NOT(ISERROR(SEARCH("Moderado",H10)))</formula>
    </cfRule>
    <cfRule type="containsText" dxfId="276" priority="580" operator="containsText" text="Extremo">
      <formula>NOT(ISERROR(SEARCH("Extremo",H10)))</formula>
    </cfRule>
  </conditionalFormatting>
  <conditionalFormatting sqref="H61:I61">
    <cfRule type="containsText" dxfId="275" priority="220" operator="containsText" text="Extremo">
      <formula>NOT(ISERROR(SEARCH("Extremo",H61)))</formula>
    </cfRule>
    <cfRule type="containsText" dxfId="274" priority="221" operator="containsText" text="Alto">
      <formula>NOT(ISERROR(SEARCH("Alto",H61)))</formula>
    </cfRule>
    <cfRule type="containsText" dxfId="273" priority="222" operator="containsText" text="Bajo">
      <formula>NOT(ISERROR(SEARCH("Bajo",H61)))</formula>
    </cfRule>
    <cfRule type="containsText" dxfId="272" priority="223" operator="containsText" text="Moderado">
      <formula>NOT(ISERROR(SEARCH("Moderado",H61)))</formula>
    </cfRule>
    <cfRule type="containsText" dxfId="271" priority="224" operator="containsText" text="Extremo">
      <formula>NOT(ISERROR(SEARCH("Extremo",H61)))</formula>
    </cfRule>
  </conditionalFormatting>
  <conditionalFormatting sqref="H71:I71">
    <cfRule type="containsText" dxfId="270" priority="178" operator="containsText" text="Extremo">
      <formula>NOT(ISERROR(SEARCH("Extremo",H71)))</formula>
    </cfRule>
    <cfRule type="containsText" dxfId="269" priority="179" operator="containsText" text="Alto">
      <formula>NOT(ISERROR(SEARCH("Alto",H71)))</formula>
    </cfRule>
    <cfRule type="containsText" dxfId="268" priority="180" operator="containsText" text="Bajo">
      <formula>NOT(ISERROR(SEARCH("Bajo",H71)))</formula>
    </cfRule>
    <cfRule type="containsText" dxfId="267" priority="181" operator="containsText" text="Moderado">
      <formula>NOT(ISERROR(SEARCH("Moderado",H71)))</formula>
    </cfRule>
    <cfRule type="containsText" dxfId="266" priority="182" operator="containsText" text="Extremo">
      <formula>NOT(ISERROR(SEARCH("Extremo",H71)))</formula>
    </cfRule>
  </conditionalFormatting>
  <conditionalFormatting sqref="H81:I81">
    <cfRule type="containsText" dxfId="265" priority="52" operator="containsText" text="Extremo">
      <formula>NOT(ISERROR(SEARCH("Extremo",H81)))</formula>
    </cfRule>
    <cfRule type="containsText" dxfId="264" priority="53" operator="containsText" text="Alto">
      <formula>NOT(ISERROR(SEARCH("Alto",H81)))</formula>
    </cfRule>
    <cfRule type="containsText" dxfId="263" priority="54" operator="containsText" text="Bajo">
      <formula>NOT(ISERROR(SEARCH("Bajo",H81)))</formula>
    </cfRule>
    <cfRule type="containsText" dxfId="262" priority="55" operator="containsText" text="Moderado">
      <formula>NOT(ISERROR(SEARCH("Moderado",H81)))</formula>
    </cfRule>
    <cfRule type="containsText" dxfId="261" priority="56" operator="containsText" text="Extremo">
      <formula>NOT(ISERROR(SEARCH("Extremo",H81)))</formula>
    </cfRule>
  </conditionalFormatting>
  <conditionalFormatting sqref="H91:I91">
    <cfRule type="containsText" dxfId="260" priority="10" operator="containsText" text="Extremo">
      <formula>NOT(ISERROR(SEARCH("Extremo",H91)))</formula>
    </cfRule>
    <cfRule type="containsText" dxfId="259" priority="11" operator="containsText" text="Alto">
      <formula>NOT(ISERROR(SEARCH("Alto",H91)))</formula>
    </cfRule>
    <cfRule type="containsText" dxfId="258" priority="12" operator="containsText" text="Bajo">
      <formula>NOT(ISERROR(SEARCH("Bajo",H91)))</formula>
    </cfRule>
    <cfRule type="containsText" dxfId="257" priority="13" operator="containsText" text="Moderado">
      <formula>NOT(ISERROR(SEARCH("Moderado",H91)))</formula>
    </cfRule>
    <cfRule type="containsText" dxfId="256" priority="14" operator="containsText" text="Extremo">
      <formula>NOT(ISERROR(SEARCH("Extremo",H91)))</formula>
    </cfRule>
  </conditionalFormatting>
  <conditionalFormatting sqref="J10:J49">
    <cfRule type="containsText" dxfId="255" priority="545" operator="containsText" text="Muy Alta">
      <formula>NOT(ISERROR(SEARCH("Muy Alta",J10)))</formula>
    </cfRule>
    <cfRule type="containsText" dxfId="254" priority="546" operator="containsText" text="Alta">
      <formula>NOT(ISERROR(SEARCH("Alta",J10)))</formula>
    </cfRule>
    <cfRule type="containsText" dxfId="253" priority="547" operator="containsText" text="Media">
      <formula>NOT(ISERROR(SEARCH("Media",J10)))</formula>
    </cfRule>
    <cfRule type="containsText" dxfId="252" priority="548" operator="containsText" text="Baja">
      <formula>NOT(ISERROR(SEARCH("Baja",J10)))</formula>
    </cfRule>
    <cfRule type="containsText" dxfId="251" priority="549" operator="containsText" text="Muy Baja">
      <formula>NOT(ISERROR(SEARCH("Muy Baja",J10)))</formula>
    </cfRule>
  </conditionalFormatting>
  <conditionalFormatting sqref="J10:J58 J61:J100">
    <cfRule type="containsText" dxfId="250" priority="263" operator="containsText" text="Muy Baja">
      <formula>NOT(ISERROR(SEARCH("Muy Baja",J10)))</formula>
    </cfRule>
  </conditionalFormatting>
  <conditionalFormatting sqref="J50:J58 J61:J100">
    <cfRule type="containsText" dxfId="249" priority="253" operator="containsText" text="Muy Baja">
      <formula>NOT(ISERROR(SEARCH("Muy Baja",J50)))</formula>
    </cfRule>
    <cfRule type="containsText" dxfId="248" priority="259" operator="containsText" text="Muy Alta">
      <formula>NOT(ISERROR(SEARCH("Muy Alta",J50)))</formula>
    </cfRule>
    <cfRule type="containsText" dxfId="247" priority="260" operator="containsText" text="Alta">
      <formula>NOT(ISERROR(SEARCH("Alta",J50)))</formula>
    </cfRule>
    <cfRule type="containsText" dxfId="246" priority="261" operator="containsText" text="Media">
      <formula>NOT(ISERROR(SEARCH("Media",J50)))</formula>
    </cfRule>
    <cfRule type="containsText" dxfId="245" priority="262" operator="containsText" text="Baja">
      <formula>NOT(ISERROR(SEARCH("Baja",J50)))</formula>
    </cfRule>
  </conditionalFormatting>
  <conditionalFormatting sqref="K10:K58 K61:K100">
    <cfRule type="containsText" dxfId="244" priority="254" operator="containsText" text="Catastrófico">
      <formula>NOT(ISERROR(SEARCH("Catastrófico",K10)))</formula>
    </cfRule>
    <cfRule type="containsText" dxfId="243" priority="255" operator="containsText" text="Moderado">
      <formula>NOT(ISERROR(SEARCH("Moderado",K10)))</formula>
    </cfRule>
    <cfRule type="containsText" dxfId="242" priority="256" operator="containsText" text="Menor">
      <formula>NOT(ISERROR(SEARCH("Menor",K10)))</formula>
    </cfRule>
    <cfRule type="containsText" dxfId="241" priority="257" operator="containsText" text="Leve">
      <formula>NOT(ISERROR(SEARCH("Leve",K10)))</formula>
    </cfRule>
    <cfRule type="containsText" dxfId="240" priority="258" operator="containsText" text="Mayor">
      <formula>NOT(ISERROR(SEARCH("Mayor",K10)))</formula>
    </cfRule>
  </conditionalFormatting>
  <conditionalFormatting sqref="M10 M20 M30 M40">
    <cfRule type="containsText" dxfId="239" priority="550" operator="containsText" text="Extremo">
      <formula>NOT(ISERROR(SEARCH("Extremo",M10)))</formula>
    </cfRule>
    <cfRule type="containsText" dxfId="238" priority="551" operator="containsText" text="Alto">
      <formula>NOT(ISERROR(SEARCH("Alto",M10)))</formula>
    </cfRule>
    <cfRule type="containsText" dxfId="237" priority="552" operator="containsText" text="Moderado">
      <formula>NOT(ISERROR(SEARCH("Moderado",M10)))</formula>
    </cfRule>
    <cfRule type="containsText" dxfId="236" priority="553" operator="containsText" text="Menor">
      <formula>NOT(ISERROR(SEARCH("Menor",M10)))</formula>
    </cfRule>
    <cfRule type="containsText" dxfId="235" priority="554" operator="containsText" text="Bajo">
      <formula>NOT(ISERROR(SEARCH("Bajo",M10)))</formula>
    </cfRule>
    <cfRule type="containsText" dxfId="234" priority="555" operator="containsText" text="Moderado">
      <formula>NOT(ISERROR(SEARCH("Moderado",M10)))</formula>
    </cfRule>
    <cfRule type="containsText" dxfId="233" priority="556" operator="containsText" text="Extremo">
      <formula>NOT(ISERROR(SEARCH("Extremo",M10)))</formula>
    </cfRule>
    <cfRule type="containsText" dxfId="232" priority="557" operator="containsText" text="Baja">
      <formula>NOT(ISERROR(SEARCH("Baja",M10)))</formula>
    </cfRule>
    <cfRule type="containsText" dxfId="231" priority="558" operator="containsText" text="Alto">
      <formula>NOT(ISERROR(SEARCH("Alto",M10)))</formula>
    </cfRule>
  </conditionalFormatting>
  <conditionalFormatting sqref="M50">
    <cfRule type="containsText" dxfId="230" priority="264" operator="containsText" text="Extremo">
      <formula>NOT(ISERROR(SEARCH("Extremo",M50)))</formula>
    </cfRule>
    <cfRule type="containsText" dxfId="229" priority="265" operator="containsText" text="Alto">
      <formula>NOT(ISERROR(SEARCH("Alto",M50)))</formula>
    </cfRule>
    <cfRule type="containsText" dxfId="228" priority="266" operator="containsText" text="Moderado">
      <formula>NOT(ISERROR(SEARCH("Moderado",M50)))</formula>
    </cfRule>
    <cfRule type="containsText" dxfId="227" priority="267" operator="containsText" text="Menor">
      <formula>NOT(ISERROR(SEARCH("Menor",M50)))</formula>
    </cfRule>
    <cfRule type="containsText" dxfId="226" priority="268" operator="containsText" text="Bajo">
      <formula>NOT(ISERROR(SEARCH("Bajo",M50)))</formula>
    </cfRule>
    <cfRule type="containsText" dxfId="225" priority="269" operator="containsText" text="Moderado">
      <formula>NOT(ISERROR(SEARCH("Moderado",M50)))</formula>
    </cfRule>
    <cfRule type="containsText" dxfId="224" priority="270" operator="containsText" text="Extremo">
      <formula>NOT(ISERROR(SEARCH("Extremo",M50)))</formula>
    </cfRule>
    <cfRule type="containsText" dxfId="223" priority="271" operator="containsText" text="Baja">
      <formula>NOT(ISERROR(SEARCH("Baja",M50)))</formula>
    </cfRule>
    <cfRule type="containsText" dxfId="222" priority="272" operator="containsText" text="Alto">
      <formula>NOT(ISERROR(SEARCH("Alto",M50)))</formula>
    </cfRule>
  </conditionalFormatting>
  <conditionalFormatting sqref="M61">
    <cfRule type="containsText" dxfId="221" priority="211" operator="containsText" text="Extremo">
      <formula>NOT(ISERROR(SEARCH("Extremo",M61)))</formula>
    </cfRule>
    <cfRule type="containsText" dxfId="220" priority="212" operator="containsText" text="Alto">
      <formula>NOT(ISERROR(SEARCH("Alto",M61)))</formula>
    </cfRule>
    <cfRule type="containsText" dxfId="219" priority="213" operator="containsText" text="Moderado">
      <formula>NOT(ISERROR(SEARCH("Moderado",M61)))</formula>
    </cfRule>
    <cfRule type="containsText" dxfId="218" priority="214" operator="containsText" text="Menor">
      <formula>NOT(ISERROR(SEARCH("Menor",M61)))</formula>
    </cfRule>
    <cfRule type="containsText" dxfId="217" priority="215" operator="containsText" text="Bajo">
      <formula>NOT(ISERROR(SEARCH("Bajo",M61)))</formula>
    </cfRule>
    <cfRule type="containsText" dxfId="216" priority="216" operator="containsText" text="Moderado">
      <formula>NOT(ISERROR(SEARCH("Moderado",M61)))</formula>
    </cfRule>
    <cfRule type="containsText" dxfId="215" priority="217" operator="containsText" text="Extremo">
      <formula>NOT(ISERROR(SEARCH("Extremo",M61)))</formula>
    </cfRule>
    <cfRule type="containsText" dxfId="214" priority="218" operator="containsText" text="Baja">
      <formula>NOT(ISERROR(SEARCH("Baja",M61)))</formula>
    </cfRule>
    <cfRule type="containsText" dxfId="213" priority="219" operator="containsText" text="Alto">
      <formula>NOT(ISERROR(SEARCH("Alto",M61)))</formula>
    </cfRule>
  </conditionalFormatting>
  <conditionalFormatting sqref="M71">
    <cfRule type="containsText" dxfId="212" priority="169" operator="containsText" text="Extremo">
      <formula>NOT(ISERROR(SEARCH("Extremo",M71)))</formula>
    </cfRule>
    <cfRule type="containsText" dxfId="211" priority="170" operator="containsText" text="Alto">
      <formula>NOT(ISERROR(SEARCH("Alto",M71)))</formula>
    </cfRule>
    <cfRule type="containsText" dxfId="210" priority="171" operator="containsText" text="Moderado">
      <formula>NOT(ISERROR(SEARCH("Moderado",M71)))</formula>
    </cfRule>
    <cfRule type="containsText" dxfId="209" priority="172" operator="containsText" text="Menor">
      <formula>NOT(ISERROR(SEARCH("Menor",M71)))</formula>
    </cfRule>
    <cfRule type="containsText" dxfId="208" priority="173" operator="containsText" text="Bajo">
      <formula>NOT(ISERROR(SEARCH("Bajo",M71)))</formula>
    </cfRule>
    <cfRule type="containsText" dxfId="207" priority="174" operator="containsText" text="Moderado">
      <formula>NOT(ISERROR(SEARCH("Moderado",M71)))</formula>
    </cfRule>
    <cfRule type="containsText" dxfId="206" priority="175" operator="containsText" text="Extremo">
      <formula>NOT(ISERROR(SEARCH("Extremo",M71)))</formula>
    </cfRule>
    <cfRule type="containsText" dxfId="205" priority="176" operator="containsText" text="Baja">
      <formula>NOT(ISERROR(SEARCH("Baja",M71)))</formula>
    </cfRule>
    <cfRule type="containsText" dxfId="204" priority="177" operator="containsText" text="Alto">
      <formula>NOT(ISERROR(SEARCH("Alto",M71)))</formula>
    </cfRule>
  </conditionalFormatting>
  <conditionalFormatting sqref="M81">
    <cfRule type="containsText" dxfId="203" priority="43" operator="containsText" text="Extremo">
      <formula>NOT(ISERROR(SEARCH("Extremo",M81)))</formula>
    </cfRule>
    <cfRule type="containsText" dxfId="202" priority="44" operator="containsText" text="Alto">
      <formula>NOT(ISERROR(SEARCH("Alto",M81)))</formula>
    </cfRule>
    <cfRule type="containsText" dxfId="201" priority="45" operator="containsText" text="Moderado">
      <formula>NOT(ISERROR(SEARCH("Moderado",M81)))</formula>
    </cfRule>
    <cfRule type="containsText" dxfId="200" priority="46" operator="containsText" text="Menor">
      <formula>NOT(ISERROR(SEARCH("Menor",M81)))</formula>
    </cfRule>
    <cfRule type="containsText" dxfId="199" priority="47" operator="containsText" text="Bajo">
      <formula>NOT(ISERROR(SEARCH("Bajo",M81)))</formula>
    </cfRule>
    <cfRule type="containsText" dxfId="198" priority="48" operator="containsText" text="Moderado">
      <formula>NOT(ISERROR(SEARCH("Moderado",M81)))</formula>
    </cfRule>
    <cfRule type="containsText" dxfId="197" priority="49" operator="containsText" text="Extremo">
      <formula>NOT(ISERROR(SEARCH("Extremo",M81)))</formula>
    </cfRule>
    <cfRule type="containsText" dxfId="196" priority="50" operator="containsText" text="Baja">
      <formula>NOT(ISERROR(SEARCH("Baja",M81)))</formula>
    </cfRule>
    <cfRule type="containsText" dxfId="195" priority="51" operator="containsText" text="Alto">
      <formula>NOT(ISERROR(SEARCH("Alto",M81)))</formula>
    </cfRule>
  </conditionalFormatting>
  <conditionalFormatting sqref="M91">
    <cfRule type="containsText" dxfId="194" priority="1" operator="containsText" text="Extremo">
      <formula>NOT(ISERROR(SEARCH("Extremo",M91)))</formula>
    </cfRule>
    <cfRule type="containsText" dxfId="193" priority="2" operator="containsText" text="Alto">
      <formula>NOT(ISERROR(SEARCH("Alto",M91)))</formula>
    </cfRule>
    <cfRule type="containsText" dxfId="192" priority="3" operator="containsText" text="Moderado">
      <formula>NOT(ISERROR(SEARCH("Moderado",M91)))</formula>
    </cfRule>
    <cfRule type="containsText" dxfId="191" priority="4" operator="containsText" text="Menor">
      <formula>NOT(ISERROR(SEARCH("Menor",M91)))</formula>
    </cfRule>
    <cfRule type="containsText" dxfId="190" priority="5" operator="containsText" text="Bajo">
      <formula>NOT(ISERROR(SEARCH("Bajo",M91)))</formula>
    </cfRule>
    <cfRule type="containsText" dxfId="189" priority="6" operator="containsText" text="Moderado">
      <formula>NOT(ISERROR(SEARCH("Moderado",M91)))</formula>
    </cfRule>
    <cfRule type="containsText" dxfId="188" priority="7" operator="containsText" text="Extremo">
      <formula>NOT(ISERROR(SEARCH("Extremo",M91)))</formula>
    </cfRule>
    <cfRule type="containsText" dxfId="187" priority="8" operator="containsText" text="Baja">
      <formula>NOT(ISERROR(SEARCH("Baja",M91)))</formula>
    </cfRule>
    <cfRule type="containsText" dxfId="186" priority="9" operator="containsText" text="Alto">
      <formula>NOT(ISERROR(SEARCH("Alto",M91)))</formula>
    </cfRule>
  </conditionalFormatting>
  <dataValidations count="1">
    <dataValidation type="list" allowBlank="1" showInputMessage="1" showErrorMessage="1" sqref="D10:D100"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49" operator="containsText" id="{91756295-6D92-47C2-BE74-D10A34FEA2E1}">
            <xm:f>NOT(ISERROR(SEARCH('8- Políticas de Administración '!$B$5,F61)))</xm:f>
            <xm:f>'8- Políticas de Administración '!$B$5</xm:f>
            <x14:dxf>
              <font>
                <color rgb="FF006100"/>
              </font>
              <fill>
                <patternFill>
                  <bgColor rgb="FFC6EFCE"/>
                </patternFill>
              </fill>
            </x14:dxf>
          </x14:cfRule>
          <x14:cfRule type="containsText" priority="250" operator="containsText" id="{3190203D-BB23-48A1-90E6-DEE308CAD889}">
            <xm:f>NOT(ISERROR(SEARCH('8- Políticas de Administración '!$B$5,F61)))</xm:f>
            <xm:f>'8- Políticas de Administración '!$B$5</xm:f>
            <x14:dxf>
              <font>
                <color rgb="FF9C0006"/>
              </font>
              <fill>
                <patternFill>
                  <bgColor rgb="FFFFC7CE"/>
                </patternFill>
              </fill>
            </x14:dxf>
          </x14:cfRule>
          <xm:sqref>F61</xm:sqref>
        </x14:conditionalFormatting>
        <x14:conditionalFormatting xmlns:xm="http://schemas.microsoft.com/office/excel/2006/main">
          <x14:cfRule type="containsText" priority="207" operator="containsText" id="{37B1FF55-3E45-460B-95E7-60D085119331}">
            <xm:f>NOT(ISERROR(SEARCH('8- Políticas de Administración '!$B$5,F71)))</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'!$B$5,F71)))</xm:f>
            <xm:f>'8- Políticas de Administración '!$B$5</xm:f>
            <x14:dxf>
              <font>
                <color rgb="FF9C0006"/>
              </font>
              <fill>
                <patternFill>
                  <bgColor rgb="FFFFC7CE"/>
                </patternFill>
              </fill>
            </x14:dxf>
          </x14:cfRule>
          <xm:sqref>F71</xm:sqref>
        </x14:conditionalFormatting>
        <x14:conditionalFormatting xmlns:xm="http://schemas.microsoft.com/office/excel/2006/main">
          <x14:cfRule type="containsText" priority="81" operator="containsText" id="{B789873B-1499-470E-AC4A-852F1DABE718}">
            <xm:f>NOT(ISERROR(SEARCH('8- Políticas de Administración '!$B$5,F81)))</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'!$B$5,F81)))</xm:f>
            <xm:f>'8- Políticas de Administración '!$B$5</xm:f>
            <x14:dxf>
              <font>
                <color rgb="FF9C0006"/>
              </font>
              <fill>
                <patternFill>
                  <bgColor rgb="FFFFC7CE"/>
                </patternFill>
              </fill>
            </x14:dxf>
          </x14:cfRule>
          <xm:sqref>F81</xm:sqref>
        </x14:conditionalFormatting>
        <x14:conditionalFormatting xmlns:xm="http://schemas.microsoft.com/office/excel/2006/main">
          <x14:cfRule type="containsText" priority="39" operator="containsText" id="{0C561044-5F74-4808-B0CD-95AA49655497}">
            <xm:f>NOT(ISERROR(SEARCH('8- Políticas de Administración '!$B$5,F91)))</xm:f>
            <xm:f>'8- Políticas de Administración '!$B$5</xm:f>
            <x14:dxf>
              <font>
                <color rgb="FF006100"/>
              </font>
              <fill>
                <patternFill>
                  <bgColor rgb="FFC6EFCE"/>
                </patternFill>
              </fill>
            </x14:dxf>
          </x14:cfRule>
          <x14:cfRule type="containsText" priority="40" operator="containsText" id="{A6DCE7D2-2258-4111-B179-C9F8DFACFD5B}">
            <xm:f>NOT(ISERROR(SEARCH('8- Políticas de Administración '!$B$5,F91)))</xm:f>
            <xm:f>'8- Políticas de Administración '!$B$5</xm:f>
            <x14:dxf>
              <font>
                <color rgb="FF9C0006"/>
              </font>
              <fill>
                <patternFill>
                  <bgColor rgb="FFFFC7CE"/>
                </patternFill>
              </fill>
            </x14:dxf>
          </x14:cfRule>
          <xm:sqref>F91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C17" sqref="C17:E17"/>
    </sheetView>
  </sheetViews>
  <sheetFormatPr defaultColWidth="11.42578125" defaultRowHeight="15"/>
  <cols>
    <col min="2" max="2" width="24.28515625" customWidth="1"/>
    <col min="3" max="3" width="62.85546875" customWidth="1"/>
    <col min="4" max="4" width="10.28515625" bestFit="1" customWidth="1"/>
    <col min="5" max="5" width="84.28515625" style="45" customWidth="1"/>
    <col min="6" max="6" width="24.7109375" customWidth="1"/>
    <col min="7" max="7" width="11.5703125" customWidth="1"/>
    <col min="8" max="8" width="13.7109375" customWidth="1"/>
    <col min="9" max="9" width="38.140625" hidden="1" customWidth="1"/>
    <col min="10" max="13" width="11.5703125" customWidth="1"/>
    <col min="14" max="14" width="11.5703125" style="126"/>
    <col min="15" max="15" width="102.7109375" style="317" customWidth="1"/>
    <col min="16" max="32" width="11.5703125" style="94"/>
    <col min="33" max="36" width="11.42578125" style="3"/>
    <col min="37" max="138" width="11.42578125" style="2"/>
  </cols>
  <sheetData>
    <row r="1" spans="1:138" s="2" customFormat="1">
      <c r="E1" s="42"/>
      <c r="N1" s="123"/>
      <c r="O1" s="312"/>
      <c r="P1" s="3"/>
      <c r="Q1" s="3"/>
      <c r="R1" s="3"/>
      <c r="S1" s="3"/>
      <c r="T1" s="3"/>
      <c r="U1" s="3"/>
      <c r="V1" s="3"/>
      <c r="W1" s="3"/>
      <c r="X1" s="3"/>
      <c r="Y1" s="3"/>
      <c r="Z1" s="3"/>
      <c r="AA1" s="3"/>
      <c r="AB1" s="3"/>
      <c r="AC1" s="3"/>
      <c r="AD1" s="3"/>
      <c r="AE1" s="3"/>
      <c r="AF1" s="3"/>
      <c r="AG1" s="3"/>
      <c r="AH1" s="3"/>
      <c r="AI1" s="3"/>
      <c r="AJ1" s="3"/>
    </row>
    <row r="2" spans="1:138" ht="24" thickBot="1">
      <c r="A2" s="2"/>
      <c r="B2" s="767" t="s">
        <v>465</v>
      </c>
      <c r="C2" s="767"/>
      <c r="D2" s="767"/>
      <c r="E2" s="767"/>
      <c r="F2" s="83"/>
      <c r="G2" s="2"/>
      <c r="H2" s="2"/>
      <c r="I2" s="2"/>
      <c r="J2" s="2"/>
      <c r="K2" s="2"/>
      <c r="L2" s="2"/>
      <c r="M2" s="2"/>
      <c r="N2" s="123"/>
      <c r="O2" s="312"/>
      <c r="P2" s="3"/>
      <c r="Q2" s="3"/>
      <c r="R2" s="3"/>
      <c r="S2" s="3"/>
      <c r="T2" s="3"/>
      <c r="U2" s="3"/>
      <c r="V2" s="3"/>
      <c r="W2" s="3"/>
      <c r="X2" s="3"/>
      <c r="Y2" s="3"/>
      <c r="Z2" s="3"/>
      <c r="AA2" s="3"/>
      <c r="AB2" s="3"/>
      <c r="AC2" s="3"/>
      <c r="AD2" s="3"/>
      <c r="AE2" s="3"/>
      <c r="AF2" s="3"/>
    </row>
    <row r="3" spans="1:138" ht="15.75" thickTop="1">
      <c r="A3" s="2"/>
      <c r="B3" s="16"/>
      <c r="C3" s="16"/>
      <c r="D3" s="16"/>
      <c r="E3" s="43"/>
      <c r="F3" s="2"/>
      <c r="G3" s="2"/>
      <c r="H3" s="2"/>
      <c r="I3" s="2"/>
      <c r="J3" s="2"/>
      <c r="K3" s="2"/>
      <c r="L3" s="2"/>
      <c r="M3" s="2"/>
      <c r="N3" s="123"/>
      <c r="O3" s="312"/>
      <c r="P3" s="3"/>
      <c r="Q3" s="3"/>
      <c r="R3" s="3"/>
      <c r="S3" s="3"/>
      <c r="T3" s="3"/>
      <c r="U3" s="3"/>
      <c r="V3" s="3"/>
      <c r="W3" s="3"/>
      <c r="X3" s="3"/>
      <c r="Y3" s="3"/>
      <c r="Z3" s="3"/>
      <c r="AA3" s="3"/>
      <c r="AB3" s="3"/>
      <c r="AC3" s="3"/>
      <c r="AD3" s="3"/>
      <c r="AE3" s="3"/>
      <c r="AF3" s="3"/>
    </row>
    <row r="4" spans="1:138" ht="21">
      <c r="A4" s="2"/>
      <c r="B4" s="58"/>
      <c r="C4" s="59" t="s">
        <v>466</v>
      </c>
      <c r="D4" s="59"/>
      <c r="E4" s="59" t="s">
        <v>467</v>
      </c>
      <c r="F4" s="60"/>
      <c r="G4" s="2"/>
      <c r="H4" s="2"/>
      <c r="I4" s="2"/>
      <c r="J4" s="2"/>
      <c r="K4" s="2"/>
      <c r="L4" s="2"/>
      <c r="M4" s="2"/>
      <c r="N4" s="123"/>
      <c r="O4" s="312"/>
      <c r="P4" s="3"/>
      <c r="Q4" s="3"/>
      <c r="R4" s="3"/>
      <c r="S4" s="3"/>
      <c r="T4" s="3"/>
      <c r="U4" s="3"/>
      <c r="V4" s="3"/>
      <c r="W4" s="3"/>
      <c r="X4" s="3"/>
      <c r="Y4" s="3"/>
      <c r="Z4" s="3"/>
      <c r="AA4" s="3"/>
      <c r="AB4" s="3"/>
      <c r="AC4" s="3"/>
      <c r="AD4" s="3"/>
      <c r="AE4" s="3"/>
      <c r="AF4" s="3"/>
    </row>
    <row r="5" spans="1:138" ht="40.5">
      <c r="A5" s="2"/>
      <c r="B5" s="58"/>
      <c r="C5" s="59" t="s">
        <v>468</v>
      </c>
      <c r="D5" s="59"/>
      <c r="E5" s="61" t="s">
        <v>469</v>
      </c>
      <c r="F5" s="59" t="s">
        <v>467</v>
      </c>
      <c r="G5" s="2"/>
      <c r="H5" s="2"/>
      <c r="I5" s="2"/>
      <c r="J5" s="2"/>
      <c r="K5" s="2"/>
      <c r="L5" s="2"/>
      <c r="M5" s="2"/>
      <c r="N5" s="123"/>
      <c r="O5" s="312"/>
      <c r="P5" s="3"/>
      <c r="Q5" s="3"/>
      <c r="R5" s="3"/>
      <c r="S5" s="3"/>
      <c r="T5" s="3"/>
      <c r="U5" s="3"/>
      <c r="V5" s="3"/>
      <c r="W5" s="3"/>
      <c r="X5" s="3"/>
      <c r="Y5" s="3"/>
      <c r="Z5" s="3"/>
      <c r="AA5" s="3"/>
      <c r="AB5" s="3"/>
      <c r="AC5" s="3"/>
      <c r="AD5" s="3"/>
      <c r="AE5" s="3"/>
      <c r="AF5" s="3"/>
    </row>
    <row r="6" spans="1:138" ht="20.25">
      <c r="A6" s="2"/>
      <c r="B6" s="62" t="s">
        <v>470</v>
      </c>
      <c r="C6" s="108" t="s">
        <v>471</v>
      </c>
      <c r="D6" s="63">
        <v>0.04</v>
      </c>
      <c r="E6" s="64" t="s">
        <v>472</v>
      </c>
      <c r="F6" s="65">
        <v>1</v>
      </c>
      <c r="G6" s="2"/>
      <c r="H6" s="47"/>
      <c r="I6" s="2"/>
      <c r="J6" s="2"/>
      <c r="K6" s="2"/>
      <c r="L6" s="2"/>
      <c r="M6" s="2"/>
      <c r="N6" s="123"/>
      <c r="O6" s="313"/>
      <c r="P6" s="3"/>
      <c r="Q6" s="3"/>
      <c r="R6" s="3"/>
      <c r="S6" s="3"/>
      <c r="T6" s="3"/>
      <c r="U6" s="3"/>
      <c r="V6" s="3"/>
      <c r="W6" s="3"/>
      <c r="X6" s="3"/>
      <c r="Y6" s="3"/>
      <c r="Z6" s="3"/>
      <c r="AA6" s="3"/>
      <c r="AB6" s="3"/>
      <c r="AC6" s="3"/>
      <c r="AD6" s="3"/>
      <c r="AE6" s="3"/>
      <c r="AF6" s="3"/>
    </row>
    <row r="7" spans="1:138" ht="20.25">
      <c r="A7" s="2"/>
      <c r="B7" s="66" t="s">
        <v>473</v>
      </c>
      <c r="C7" s="108" t="s">
        <v>474</v>
      </c>
      <c r="D7" s="63">
        <v>0.09</v>
      </c>
      <c r="E7" s="64" t="s">
        <v>475</v>
      </c>
      <c r="F7" s="65">
        <v>2</v>
      </c>
      <c r="G7" s="2"/>
      <c r="H7" s="2"/>
      <c r="I7" s="2"/>
      <c r="J7" s="2"/>
      <c r="K7" s="2"/>
      <c r="L7" s="2"/>
      <c r="M7" s="2"/>
      <c r="N7" s="123"/>
      <c r="O7" s="313"/>
      <c r="P7" s="3"/>
      <c r="Q7" s="3"/>
      <c r="R7" s="3"/>
      <c r="S7" s="3"/>
      <c r="T7" s="3"/>
      <c r="U7" s="3"/>
      <c r="V7" s="3"/>
      <c r="W7" s="3"/>
      <c r="X7" s="3"/>
      <c r="Y7" s="3"/>
      <c r="Z7" s="3"/>
      <c r="AA7" s="3"/>
      <c r="AB7" s="3"/>
      <c r="AC7" s="3"/>
      <c r="AD7" s="3"/>
      <c r="AE7" s="3"/>
      <c r="AF7" s="3"/>
    </row>
    <row r="8" spans="1:138" ht="20.25">
      <c r="A8" s="2"/>
      <c r="B8" s="67" t="s">
        <v>476</v>
      </c>
      <c r="C8" s="108" t="s">
        <v>477</v>
      </c>
      <c r="D8" s="63">
        <v>0.28999999999999998</v>
      </c>
      <c r="E8" s="64" t="s">
        <v>478</v>
      </c>
      <c r="F8" s="65">
        <v>3</v>
      </c>
      <c r="G8" s="2"/>
      <c r="H8" s="2"/>
      <c r="I8" s="2"/>
      <c r="J8" s="2"/>
      <c r="K8" s="2"/>
      <c r="L8" s="2"/>
      <c r="M8" s="2"/>
      <c r="N8" s="123"/>
      <c r="O8" s="313"/>
      <c r="P8" s="3"/>
      <c r="Q8" s="3"/>
      <c r="R8" s="3"/>
      <c r="S8" s="3"/>
      <c r="T8" s="3"/>
      <c r="U8" s="3"/>
      <c r="V8" s="3"/>
      <c r="W8" s="3"/>
      <c r="X8" s="3"/>
      <c r="Y8" s="3"/>
      <c r="Z8" s="3"/>
      <c r="AA8" s="3"/>
      <c r="AB8" s="3"/>
      <c r="AC8" s="3"/>
      <c r="AD8" s="3"/>
      <c r="AE8" s="3"/>
      <c r="AF8" s="3"/>
    </row>
    <row r="9" spans="1:138" ht="20.25">
      <c r="A9" s="2"/>
      <c r="B9" s="68" t="s">
        <v>479</v>
      </c>
      <c r="C9" s="108" t="s">
        <v>480</v>
      </c>
      <c r="D9" s="63">
        <v>0.49</v>
      </c>
      <c r="E9" s="64" t="s">
        <v>481</v>
      </c>
      <c r="F9" s="65">
        <v>4</v>
      </c>
      <c r="G9" s="2"/>
      <c r="H9" s="2"/>
      <c r="I9" s="2"/>
      <c r="J9" s="2"/>
      <c r="K9" s="2"/>
      <c r="L9" s="2"/>
      <c r="M9" s="2"/>
      <c r="N9" s="123"/>
      <c r="O9" s="313"/>
      <c r="P9" s="3"/>
      <c r="Q9" s="3"/>
      <c r="R9" s="3"/>
      <c r="S9" s="3"/>
      <c r="T9" s="3"/>
      <c r="U9" s="3"/>
      <c r="V9" s="3"/>
      <c r="W9" s="3"/>
      <c r="X9" s="3"/>
      <c r="Y9" s="3"/>
      <c r="Z9" s="3"/>
      <c r="AA9" s="3"/>
      <c r="AB9" s="3"/>
      <c r="AC9" s="3"/>
      <c r="AD9" s="3"/>
      <c r="AE9" s="3"/>
      <c r="AF9" s="3"/>
    </row>
    <row r="10" spans="1:138" ht="20.25">
      <c r="A10" s="2"/>
      <c r="B10" s="69" t="s">
        <v>482</v>
      </c>
      <c r="C10" s="108" t="s">
        <v>483</v>
      </c>
      <c r="D10" s="63">
        <v>1</v>
      </c>
      <c r="E10" s="64" t="s">
        <v>484</v>
      </c>
      <c r="F10" s="65">
        <v>5</v>
      </c>
      <c r="G10" s="2"/>
      <c r="H10" s="2"/>
      <c r="I10" s="88" t="s">
        <v>377</v>
      </c>
      <c r="J10" s="2"/>
      <c r="K10" s="2"/>
      <c r="L10" s="2"/>
      <c r="M10" s="2"/>
      <c r="N10" s="123"/>
      <c r="O10" s="313"/>
      <c r="P10" s="3"/>
      <c r="Q10" s="3"/>
      <c r="R10" s="3"/>
      <c r="S10" s="3"/>
      <c r="T10" s="3"/>
      <c r="U10" s="3"/>
      <c r="V10" s="3"/>
      <c r="W10" s="3"/>
      <c r="X10" s="3"/>
      <c r="Y10" s="3"/>
      <c r="Z10" s="3"/>
      <c r="AA10" s="3"/>
      <c r="AB10" s="3"/>
      <c r="AC10" s="3"/>
      <c r="AD10" s="3"/>
      <c r="AE10" s="3"/>
      <c r="AF10" s="3"/>
    </row>
    <row r="11" spans="1:138" ht="16.5">
      <c r="A11" s="2"/>
      <c r="B11" s="4"/>
      <c r="C11" s="3"/>
      <c r="D11" s="3"/>
      <c r="E11" s="44"/>
      <c r="F11" s="2"/>
      <c r="G11" s="2"/>
      <c r="H11" s="2"/>
      <c r="I11" s="2"/>
      <c r="J11" s="2"/>
      <c r="K11" s="2"/>
      <c r="L11" s="2"/>
      <c r="M11" s="2"/>
      <c r="N11" s="123"/>
      <c r="O11" s="312"/>
      <c r="P11" s="3"/>
      <c r="Q11" s="3"/>
      <c r="R11" s="3"/>
      <c r="S11" s="3"/>
      <c r="T11" s="3"/>
      <c r="U11" s="3"/>
      <c r="V11" s="3"/>
      <c r="W11" s="3"/>
      <c r="X11" s="3"/>
      <c r="Y11" s="3"/>
      <c r="Z11" s="3"/>
      <c r="AA11" s="3"/>
      <c r="AB11" s="3"/>
      <c r="AC11" s="3"/>
      <c r="AD11" s="3"/>
      <c r="AE11" s="3"/>
      <c r="AF11" s="3"/>
    </row>
    <row r="12" spans="1:138">
      <c r="A12" s="2"/>
      <c r="B12" s="2"/>
      <c r="C12" s="2"/>
      <c r="D12" s="2"/>
      <c r="E12" s="42"/>
      <c r="F12" s="2"/>
      <c r="G12" s="2"/>
      <c r="H12" s="2"/>
      <c r="I12" s="2"/>
      <c r="J12" s="2"/>
      <c r="K12" s="2"/>
      <c r="L12" s="2"/>
      <c r="M12" s="2"/>
      <c r="N12" s="123"/>
      <c r="O12" s="312"/>
      <c r="P12" s="3"/>
      <c r="Q12" s="3"/>
      <c r="R12" s="3"/>
      <c r="S12" s="3"/>
      <c r="T12" s="3"/>
      <c r="U12" s="3"/>
      <c r="V12" s="3"/>
      <c r="W12" s="3"/>
      <c r="X12" s="3"/>
      <c r="Y12" s="3"/>
      <c r="Z12" s="3"/>
      <c r="AA12" s="3"/>
      <c r="AB12" s="3"/>
      <c r="AC12" s="3"/>
      <c r="AD12" s="3"/>
      <c r="AE12" s="3"/>
      <c r="AF12" s="3"/>
    </row>
    <row r="13" spans="1:138">
      <c r="A13" s="2"/>
      <c r="B13" s="2"/>
      <c r="C13" s="2"/>
      <c r="D13" s="2"/>
      <c r="E13" s="42"/>
      <c r="F13" s="2"/>
      <c r="G13" s="2"/>
      <c r="H13" s="2"/>
      <c r="I13" s="2"/>
      <c r="J13" s="2"/>
      <c r="K13" s="2"/>
      <c r="L13" s="2"/>
      <c r="M13" s="2"/>
      <c r="N13" s="123"/>
      <c r="O13" s="312"/>
      <c r="P13" s="3"/>
      <c r="Q13" s="3"/>
      <c r="R13" s="3"/>
      <c r="S13" s="3"/>
      <c r="T13" s="3"/>
      <c r="U13" s="3"/>
      <c r="V13" s="3"/>
      <c r="W13" s="3"/>
      <c r="X13" s="3"/>
      <c r="Y13" s="3"/>
      <c r="Z13" s="3"/>
      <c r="AA13" s="3"/>
      <c r="AB13" s="3"/>
      <c r="AC13" s="3"/>
      <c r="AD13" s="3"/>
      <c r="AE13" s="3"/>
      <c r="AF13" s="3"/>
    </row>
    <row r="14" spans="1:138" ht="23.25">
      <c r="A14" s="2"/>
      <c r="B14" s="768" t="s">
        <v>485</v>
      </c>
      <c r="C14" s="768"/>
      <c r="D14" s="768"/>
      <c r="E14" s="768"/>
      <c r="F14" s="96"/>
      <c r="G14" s="57"/>
      <c r="H14" s="2"/>
      <c r="I14" s="2"/>
      <c r="J14" s="2"/>
      <c r="K14" s="2"/>
      <c r="L14" s="2"/>
      <c r="M14" s="2"/>
      <c r="N14" s="123"/>
      <c r="O14" s="312"/>
      <c r="P14" s="3"/>
      <c r="Q14" s="3"/>
      <c r="R14" s="3"/>
      <c r="S14" s="3"/>
      <c r="T14" s="3"/>
      <c r="U14" s="3"/>
      <c r="V14" s="3"/>
      <c r="W14" s="3"/>
      <c r="X14" s="3"/>
      <c r="Y14" s="3"/>
      <c r="Z14" s="3"/>
      <c r="AA14" s="3"/>
      <c r="AB14" s="3"/>
      <c r="AC14" s="3"/>
      <c r="AD14" s="3"/>
      <c r="AE14" s="3"/>
      <c r="AF14" s="3"/>
    </row>
    <row r="15" spans="1:138">
      <c r="A15" s="2"/>
      <c r="B15" s="95"/>
      <c r="C15" s="95"/>
      <c r="D15" s="95"/>
      <c r="E15" s="95"/>
      <c r="F15" s="97"/>
      <c r="G15" s="2"/>
      <c r="H15" s="2"/>
      <c r="I15" s="2"/>
      <c r="J15" s="2"/>
      <c r="K15" s="2"/>
      <c r="L15" s="2"/>
      <c r="M15" s="2"/>
      <c r="N15" s="123"/>
      <c r="O15" s="312"/>
      <c r="P15" s="3"/>
      <c r="Q15" s="3"/>
      <c r="R15" s="3"/>
      <c r="S15" s="3"/>
      <c r="T15" s="3"/>
      <c r="U15" s="3"/>
      <c r="V15" s="3"/>
      <c r="W15" s="3"/>
      <c r="X15" s="3"/>
      <c r="Y15" s="3"/>
      <c r="Z15" s="3"/>
      <c r="AA15" s="3"/>
      <c r="AB15" s="3"/>
      <c r="AC15" s="3"/>
      <c r="AD15" s="3"/>
      <c r="AE15" s="3"/>
      <c r="AF15" s="3"/>
    </row>
    <row r="16" spans="1:138" s="73" customFormat="1" ht="20.25">
      <c r="A16" s="71"/>
      <c r="B16" s="98"/>
      <c r="C16" s="766" t="s">
        <v>329</v>
      </c>
      <c r="D16" s="766"/>
      <c r="E16" s="766"/>
      <c r="F16" s="99"/>
      <c r="G16" s="71"/>
      <c r="H16" s="71"/>
      <c r="I16" s="89" t="s">
        <v>323</v>
      </c>
      <c r="J16" s="71"/>
      <c r="K16" s="71"/>
      <c r="L16" s="71"/>
      <c r="M16" s="71"/>
      <c r="N16" s="124"/>
      <c r="O16" s="314"/>
      <c r="P16" s="101"/>
      <c r="Q16" s="101"/>
      <c r="R16" s="101"/>
      <c r="S16" s="101"/>
      <c r="T16" s="101"/>
      <c r="U16" s="101"/>
      <c r="V16" s="101"/>
      <c r="W16" s="101"/>
      <c r="X16" s="101"/>
      <c r="Y16" s="101"/>
      <c r="Z16" s="101"/>
      <c r="AA16" s="101"/>
      <c r="AB16" s="101"/>
      <c r="AC16" s="101"/>
      <c r="AD16" s="101"/>
      <c r="AE16" s="101"/>
      <c r="AF16" s="101"/>
      <c r="AG16" s="101"/>
      <c r="AH16" s="101"/>
      <c r="AI16" s="101"/>
      <c r="AJ16" s="10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row>
    <row r="17" spans="1:138" s="73" customFormat="1" ht="40.5" customHeight="1">
      <c r="A17" s="71"/>
      <c r="B17" s="62" t="s">
        <v>486</v>
      </c>
      <c r="C17" s="764" t="s">
        <v>371</v>
      </c>
      <c r="D17" s="764"/>
      <c r="E17" s="764"/>
      <c r="F17" s="100">
        <v>1</v>
      </c>
      <c r="G17" s="71"/>
      <c r="H17" s="71"/>
      <c r="I17" s="88" t="s">
        <v>329</v>
      </c>
      <c r="J17" s="71"/>
      <c r="K17" s="71"/>
      <c r="L17" s="71"/>
      <c r="M17" s="71"/>
      <c r="N17" s="124"/>
      <c r="O17" s="315"/>
      <c r="P17" s="101"/>
      <c r="Q17" s="101"/>
      <c r="R17" s="101"/>
      <c r="S17" s="101"/>
      <c r="T17" s="101"/>
      <c r="U17" s="101"/>
      <c r="V17" s="101"/>
      <c r="W17" s="101"/>
      <c r="X17" s="101"/>
      <c r="Y17" s="101"/>
      <c r="Z17" s="101"/>
      <c r="AA17" s="101"/>
      <c r="AB17" s="101"/>
      <c r="AC17" s="101"/>
      <c r="AD17" s="101"/>
      <c r="AE17" s="101"/>
      <c r="AF17" s="101"/>
      <c r="AG17" s="101"/>
      <c r="AH17" s="101"/>
      <c r="AI17" s="101"/>
      <c r="AJ17" s="10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row>
    <row r="18" spans="1:138" s="73" customFormat="1" ht="33.75">
      <c r="A18" s="71"/>
      <c r="B18" s="66" t="s">
        <v>487</v>
      </c>
      <c r="C18" s="764" t="s">
        <v>330</v>
      </c>
      <c r="D18" s="764"/>
      <c r="E18" s="764"/>
      <c r="F18" s="100">
        <v>2</v>
      </c>
      <c r="G18" s="71"/>
      <c r="H18" s="71"/>
      <c r="I18" s="88" t="s">
        <v>332</v>
      </c>
      <c r="J18" s="71"/>
      <c r="K18" s="71"/>
      <c r="L18" s="71"/>
      <c r="M18" s="71"/>
      <c r="N18" s="124"/>
      <c r="O18" s="315"/>
      <c r="P18" s="101"/>
      <c r="Q18" s="101"/>
      <c r="R18" s="101"/>
      <c r="S18" s="101"/>
      <c r="T18" s="101"/>
      <c r="U18" s="101"/>
      <c r="V18" s="101"/>
      <c r="W18" s="101"/>
      <c r="X18" s="101"/>
      <c r="Y18" s="101"/>
      <c r="Z18" s="101"/>
      <c r="AA18" s="101"/>
      <c r="AB18" s="101"/>
      <c r="AC18" s="101"/>
      <c r="AD18" s="101"/>
      <c r="AE18" s="101"/>
      <c r="AF18" s="101"/>
      <c r="AG18" s="101"/>
      <c r="AH18" s="101"/>
      <c r="AI18" s="101"/>
      <c r="AJ18" s="10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row>
    <row r="19" spans="1:138" s="73" customFormat="1" ht="33.75">
      <c r="A19" s="71"/>
      <c r="B19" s="67" t="s">
        <v>488</v>
      </c>
      <c r="C19" s="764" t="s">
        <v>344</v>
      </c>
      <c r="D19" s="764"/>
      <c r="E19" s="764"/>
      <c r="F19" s="100">
        <v>3</v>
      </c>
      <c r="G19" s="71"/>
      <c r="H19" s="71"/>
      <c r="I19" s="88" t="s">
        <v>338</v>
      </c>
      <c r="J19" s="71"/>
      <c r="K19" s="71"/>
      <c r="L19" s="71"/>
      <c r="M19" s="71"/>
      <c r="N19" s="124"/>
      <c r="O19" s="315"/>
      <c r="P19" s="101"/>
      <c r="Q19" s="101"/>
      <c r="R19" s="101"/>
      <c r="S19" s="101"/>
      <c r="T19" s="101"/>
      <c r="U19" s="101"/>
      <c r="V19" s="101"/>
      <c r="W19" s="101"/>
      <c r="X19" s="101"/>
      <c r="Y19" s="101"/>
      <c r="Z19" s="101"/>
      <c r="AA19" s="101"/>
      <c r="AB19" s="101"/>
      <c r="AC19" s="101"/>
      <c r="AD19" s="101"/>
      <c r="AE19" s="101"/>
      <c r="AF19" s="101"/>
      <c r="AG19" s="101"/>
      <c r="AH19" s="101"/>
      <c r="AI19" s="101"/>
      <c r="AJ19" s="10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row>
    <row r="20" spans="1:138" s="73" customFormat="1" ht="33.75">
      <c r="A20" s="71"/>
      <c r="B20" s="68" t="s">
        <v>489</v>
      </c>
      <c r="C20" s="764" t="s">
        <v>352</v>
      </c>
      <c r="D20" s="764"/>
      <c r="E20" s="764"/>
      <c r="F20" s="100">
        <v>4</v>
      </c>
      <c r="G20" s="71"/>
      <c r="H20" s="71"/>
      <c r="I20" s="88" t="s">
        <v>335</v>
      </c>
      <c r="J20" s="71"/>
      <c r="K20" s="71"/>
      <c r="L20" s="71"/>
      <c r="M20" s="71"/>
      <c r="N20" s="124"/>
      <c r="O20" s="315"/>
      <c r="P20" s="101"/>
      <c r="Q20" s="101"/>
      <c r="R20" s="101"/>
      <c r="S20" s="101"/>
      <c r="T20" s="101"/>
      <c r="U20" s="101"/>
      <c r="V20" s="101"/>
      <c r="W20" s="101"/>
      <c r="X20" s="101"/>
      <c r="Y20" s="101"/>
      <c r="Z20" s="101"/>
      <c r="AA20" s="101"/>
      <c r="AB20" s="101"/>
      <c r="AC20" s="101"/>
      <c r="AD20" s="101"/>
      <c r="AE20" s="101"/>
      <c r="AF20" s="101"/>
      <c r="AG20" s="101"/>
      <c r="AH20" s="101"/>
      <c r="AI20" s="101"/>
      <c r="AJ20" s="10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row>
    <row r="21" spans="1:138" s="73" customFormat="1" ht="60.6" customHeight="1">
      <c r="A21" s="71"/>
      <c r="B21" s="69" t="s">
        <v>490</v>
      </c>
      <c r="C21" s="764" t="s">
        <v>491</v>
      </c>
      <c r="D21" s="764"/>
      <c r="E21" s="764"/>
      <c r="F21" s="100">
        <v>5</v>
      </c>
      <c r="G21" s="71"/>
      <c r="H21" s="71"/>
      <c r="I21" s="88" t="str">
        <f>C48</f>
        <v>Interrupción o afectación en la prestación del servicio administrativo</v>
      </c>
      <c r="J21" s="71"/>
      <c r="K21" s="71"/>
      <c r="L21" s="71"/>
      <c r="M21" s="71"/>
      <c r="N21" s="124"/>
      <c r="O21" s="315"/>
      <c r="P21" s="101"/>
      <c r="Q21" s="101"/>
      <c r="R21" s="101"/>
      <c r="S21" s="101"/>
      <c r="T21" s="101"/>
      <c r="U21" s="101"/>
      <c r="V21" s="101"/>
      <c r="W21" s="101"/>
      <c r="X21" s="101"/>
      <c r="Y21" s="101"/>
      <c r="Z21" s="101"/>
      <c r="AA21" s="101"/>
      <c r="AB21" s="101"/>
      <c r="AC21" s="101"/>
      <c r="AD21" s="101"/>
      <c r="AE21" s="101"/>
      <c r="AF21" s="101"/>
      <c r="AG21" s="101"/>
      <c r="AH21" s="101"/>
      <c r="AI21" s="101"/>
      <c r="AJ21" s="10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row>
    <row r="22" spans="1:138" s="73" customFormat="1" ht="20.25">
      <c r="A22" s="71"/>
      <c r="B22" s="79"/>
      <c r="C22" s="70"/>
      <c r="D22" s="70"/>
      <c r="E22" s="70"/>
      <c r="F22" s="80"/>
      <c r="G22" s="71"/>
      <c r="H22" s="71"/>
      <c r="I22" s="88" t="str">
        <f>C56</f>
        <v>Afectación Ambiental</v>
      </c>
      <c r="J22" s="71"/>
      <c r="K22" s="71"/>
      <c r="L22" s="71"/>
      <c r="M22" s="71"/>
      <c r="N22" s="124"/>
      <c r="O22" s="314"/>
      <c r="P22" s="101"/>
      <c r="Q22" s="101"/>
      <c r="R22" s="101"/>
      <c r="S22" s="101"/>
      <c r="T22" s="101"/>
      <c r="U22" s="101"/>
      <c r="V22" s="101"/>
      <c r="W22" s="101"/>
      <c r="X22" s="101"/>
      <c r="Y22" s="101"/>
      <c r="Z22" s="101"/>
      <c r="AA22" s="101"/>
      <c r="AB22" s="101"/>
      <c r="AC22" s="101"/>
      <c r="AD22" s="101"/>
      <c r="AE22" s="101"/>
      <c r="AF22" s="101"/>
      <c r="AG22" s="101"/>
      <c r="AH22" s="101"/>
      <c r="AI22" s="101"/>
      <c r="AJ22" s="10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row>
    <row r="23" spans="1:138" s="73" customFormat="1" ht="20.25">
      <c r="A23" s="71"/>
      <c r="B23" s="79"/>
      <c r="C23" s="70"/>
      <c r="D23" s="70"/>
      <c r="E23" s="70"/>
      <c r="F23" s="80"/>
      <c r="G23" s="71"/>
      <c r="H23" s="71"/>
      <c r="I23" s="71"/>
      <c r="J23" s="71"/>
      <c r="K23" s="71"/>
      <c r="L23" s="71"/>
      <c r="M23" s="71"/>
      <c r="N23" s="124"/>
      <c r="O23" s="314"/>
      <c r="P23" s="101"/>
      <c r="Q23" s="101"/>
      <c r="R23" s="101"/>
      <c r="S23" s="101"/>
      <c r="T23" s="101"/>
      <c r="U23" s="101"/>
      <c r="V23" s="101"/>
      <c r="W23" s="101"/>
      <c r="X23" s="101"/>
      <c r="Y23" s="101"/>
      <c r="Z23" s="101"/>
      <c r="AA23" s="101"/>
      <c r="AB23" s="101"/>
      <c r="AC23" s="101"/>
      <c r="AD23" s="101"/>
      <c r="AE23" s="101"/>
      <c r="AF23" s="101"/>
      <c r="AG23" s="101"/>
      <c r="AH23" s="101"/>
      <c r="AI23" s="101"/>
      <c r="AJ23" s="10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row>
    <row r="24" spans="1:138" s="73" customFormat="1" ht="20.25">
      <c r="A24" s="71"/>
      <c r="B24" s="72"/>
      <c r="C24" s="765" t="s">
        <v>332</v>
      </c>
      <c r="D24" s="765"/>
      <c r="E24" s="765"/>
      <c r="F24" s="80"/>
      <c r="G24" s="71"/>
      <c r="H24" s="71"/>
      <c r="I24" s="71"/>
      <c r="J24" s="71"/>
      <c r="K24" s="71"/>
      <c r="L24" s="71"/>
      <c r="M24" s="71"/>
      <c r="N24" s="124"/>
      <c r="O24" s="314"/>
      <c r="P24" s="101"/>
      <c r="Q24" s="101"/>
      <c r="R24" s="101"/>
      <c r="S24" s="101"/>
      <c r="T24" s="101"/>
      <c r="U24" s="101"/>
      <c r="V24" s="101"/>
      <c r="W24" s="101"/>
      <c r="X24" s="101"/>
      <c r="Y24" s="101"/>
      <c r="Z24" s="101"/>
      <c r="AA24" s="101"/>
      <c r="AB24" s="101"/>
      <c r="AC24" s="101"/>
      <c r="AD24" s="101"/>
      <c r="AE24" s="101"/>
      <c r="AF24" s="101"/>
      <c r="AG24" s="101"/>
      <c r="AH24" s="101"/>
      <c r="AI24" s="101"/>
      <c r="AJ24" s="10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row>
    <row r="25" spans="1:138" s="73" customFormat="1" ht="33.75">
      <c r="A25" s="71"/>
      <c r="B25" s="74" t="s">
        <v>486</v>
      </c>
      <c r="C25" s="764" t="s">
        <v>492</v>
      </c>
      <c r="D25" s="764"/>
      <c r="E25" s="764"/>
      <c r="F25" s="100">
        <v>1</v>
      </c>
      <c r="G25" s="71"/>
      <c r="H25" s="71"/>
      <c r="I25" s="71"/>
      <c r="J25" s="71"/>
      <c r="K25" s="71"/>
      <c r="L25" s="71"/>
      <c r="M25" s="71"/>
      <c r="N25" s="124"/>
      <c r="O25" s="316"/>
      <c r="P25" s="101"/>
      <c r="Q25" s="101"/>
      <c r="R25" s="101"/>
      <c r="S25" s="101"/>
      <c r="T25" s="101"/>
      <c r="U25" s="101"/>
      <c r="V25" s="101"/>
      <c r="W25" s="101"/>
      <c r="X25" s="101"/>
      <c r="Y25" s="101"/>
      <c r="Z25" s="101"/>
      <c r="AA25" s="101"/>
      <c r="AB25" s="101"/>
      <c r="AC25" s="101"/>
      <c r="AD25" s="101"/>
      <c r="AE25" s="101"/>
      <c r="AF25" s="101"/>
      <c r="AG25" s="101"/>
      <c r="AH25" s="101"/>
      <c r="AI25" s="101"/>
      <c r="AJ25" s="10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row>
    <row r="26" spans="1:138" s="73" customFormat="1" ht="33.75">
      <c r="A26" s="71"/>
      <c r="B26" s="75" t="s">
        <v>487</v>
      </c>
      <c r="C26" s="764" t="s">
        <v>493</v>
      </c>
      <c r="D26" s="764"/>
      <c r="E26" s="764"/>
      <c r="F26" s="100">
        <v>2</v>
      </c>
      <c r="G26" s="71"/>
      <c r="H26" s="71"/>
      <c r="I26" s="79"/>
      <c r="J26" s="79"/>
      <c r="K26" s="79"/>
      <c r="L26" s="79"/>
      <c r="M26" s="79"/>
      <c r="N26" s="125"/>
      <c r="O26" s="316"/>
      <c r="P26" s="101"/>
      <c r="Q26" s="101"/>
      <c r="R26" s="101"/>
      <c r="S26" s="101"/>
      <c r="T26" s="101"/>
      <c r="U26" s="101"/>
      <c r="V26" s="101"/>
      <c r="W26" s="101"/>
      <c r="X26" s="101"/>
      <c r="Y26" s="101"/>
      <c r="Z26" s="101"/>
      <c r="AA26" s="101"/>
      <c r="AB26" s="101"/>
      <c r="AC26" s="101"/>
      <c r="AD26" s="101"/>
      <c r="AE26" s="101"/>
      <c r="AF26" s="101"/>
      <c r="AG26" s="101"/>
      <c r="AH26" s="101"/>
      <c r="AI26" s="101"/>
      <c r="AJ26" s="10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row>
    <row r="27" spans="1:138" s="73" customFormat="1" ht="33.75">
      <c r="A27" s="71"/>
      <c r="B27" s="76" t="s">
        <v>488</v>
      </c>
      <c r="C27" s="764" t="s">
        <v>354</v>
      </c>
      <c r="D27" s="764"/>
      <c r="E27" s="764"/>
      <c r="F27" s="100">
        <v>3</v>
      </c>
      <c r="G27" s="71"/>
      <c r="H27" s="71"/>
      <c r="I27" s="79"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79"/>
      <c r="K27" s="79"/>
      <c r="L27" s="79"/>
      <c r="M27" s="79"/>
      <c r="N27" s="125"/>
      <c r="O27" s="316"/>
      <c r="P27" s="101"/>
      <c r="Q27" s="101"/>
      <c r="R27" s="101"/>
      <c r="S27" s="101"/>
      <c r="T27" s="101"/>
      <c r="U27" s="101"/>
      <c r="V27" s="101"/>
      <c r="W27" s="101"/>
      <c r="X27" s="101"/>
      <c r="Y27" s="101"/>
      <c r="Z27" s="101"/>
      <c r="AA27" s="101"/>
      <c r="AB27" s="101"/>
      <c r="AC27" s="101"/>
      <c r="AD27" s="101"/>
      <c r="AE27" s="101"/>
      <c r="AF27" s="101"/>
      <c r="AG27" s="101"/>
      <c r="AH27" s="101"/>
      <c r="AI27" s="101"/>
      <c r="AJ27" s="10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row>
    <row r="28" spans="1:138" s="73" customFormat="1" ht="33.75">
      <c r="A28" s="71"/>
      <c r="B28" s="77" t="s">
        <v>489</v>
      </c>
      <c r="C28" s="764" t="s">
        <v>494</v>
      </c>
      <c r="D28" s="764"/>
      <c r="E28" s="764"/>
      <c r="F28" s="100">
        <v>4</v>
      </c>
      <c r="G28" s="71"/>
      <c r="H28" s="71"/>
      <c r="I28" s="79" t="str">
        <v xml:space="preserve">Si el hecho llegara a presentarse, tendría bajo impacto o efecto sobre la entidad.
</v>
      </c>
      <c r="J28" s="79"/>
      <c r="K28" s="79"/>
      <c r="L28" s="79"/>
      <c r="M28" s="79"/>
      <c r="N28" s="125"/>
      <c r="O28" s="316"/>
      <c r="P28" s="101"/>
      <c r="Q28" s="101"/>
      <c r="R28" s="101"/>
      <c r="S28" s="101"/>
      <c r="T28" s="101"/>
      <c r="U28" s="101"/>
      <c r="V28" s="101"/>
      <c r="W28" s="101"/>
      <c r="X28" s="101"/>
      <c r="Y28" s="101"/>
      <c r="Z28" s="101"/>
      <c r="AA28" s="101"/>
      <c r="AB28" s="101"/>
      <c r="AC28" s="101"/>
      <c r="AD28" s="101"/>
      <c r="AE28" s="101"/>
      <c r="AF28" s="101"/>
      <c r="AG28" s="101"/>
      <c r="AH28" s="101"/>
      <c r="AI28" s="101"/>
      <c r="AJ28" s="10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row>
    <row r="29" spans="1:138" s="73" customFormat="1" ht="33.75">
      <c r="A29" s="71"/>
      <c r="B29" s="78" t="s">
        <v>490</v>
      </c>
      <c r="C29" s="764" t="s">
        <v>333</v>
      </c>
      <c r="D29" s="764"/>
      <c r="E29" s="764"/>
      <c r="F29" s="100">
        <v>5</v>
      </c>
      <c r="G29" s="71"/>
      <c r="H29" s="71"/>
      <c r="I29" s="79" t="str">
        <v xml:space="preserve">Si el hecho llegara a presentarse, tendría medianas consecuencias o efectos sobre la entidad.
</v>
      </c>
      <c r="J29" s="79"/>
      <c r="K29" s="79"/>
      <c r="L29" s="79"/>
      <c r="M29" s="79"/>
      <c r="N29" s="125"/>
      <c r="O29" s="316"/>
      <c r="P29" s="101"/>
      <c r="Q29" s="101"/>
      <c r="R29" s="101"/>
      <c r="S29" s="101"/>
      <c r="T29" s="101"/>
      <c r="U29" s="101"/>
      <c r="V29" s="101"/>
      <c r="W29" s="101"/>
      <c r="X29" s="101"/>
      <c r="Y29" s="101"/>
      <c r="Z29" s="101"/>
      <c r="AA29" s="101"/>
      <c r="AB29" s="101"/>
      <c r="AC29" s="101"/>
      <c r="AD29" s="101"/>
      <c r="AE29" s="101"/>
      <c r="AF29" s="101"/>
      <c r="AG29" s="101"/>
      <c r="AH29" s="101"/>
      <c r="AI29" s="101"/>
      <c r="AJ29" s="10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row>
    <row r="30" spans="1:138" s="73" customFormat="1" ht="20.25">
      <c r="A30" s="71"/>
      <c r="B30" s="79"/>
      <c r="C30" s="70"/>
      <c r="D30" s="70"/>
      <c r="E30" s="70"/>
      <c r="F30" s="80"/>
      <c r="G30" s="71"/>
      <c r="H30" s="71"/>
      <c r="I30" s="79" t="str">
        <v xml:space="preserve">Si el hecho llegara a presentarse, tendría altas consecuencias o efectos sobre la entidad
</v>
      </c>
      <c r="J30" s="79"/>
      <c r="K30" s="79"/>
      <c r="L30" s="79"/>
      <c r="M30" s="79"/>
      <c r="N30" s="125"/>
      <c r="O30" s="314"/>
      <c r="P30" s="101"/>
      <c r="Q30" s="101"/>
      <c r="R30" s="101"/>
      <c r="S30" s="101"/>
      <c r="T30" s="101"/>
      <c r="U30" s="101"/>
      <c r="V30" s="101"/>
      <c r="W30" s="101"/>
      <c r="X30" s="101"/>
      <c r="Y30" s="101"/>
      <c r="Z30" s="101"/>
      <c r="AA30" s="101"/>
      <c r="AB30" s="101"/>
      <c r="AC30" s="101"/>
      <c r="AD30" s="101"/>
      <c r="AE30" s="101"/>
      <c r="AF30" s="101"/>
      <c r="AG30" s="101"/>
      <c r="AH30" s="101"/>
      <c r="AI30" s="101"/>
      <c r="AJ30" s="10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row>
    <row r="31" spans="1:138" s="71" customFormat="1" ht="20.25">
      <c r="B31" s="81"/>
      <c r="C31" s="81"/>
      <c r="D31" s="81"/>
      <c r="E31" s="81"/>
      <c r="F31" s="80"/>
      <c r="I31" s="79" t="str">
        <v xml:space="preserve">Si el hecho llegara a presentarse, tendría desastrosas consecuencias o efectos sobre la entidad.
</v>
      </c>
      <c r="J31" s="79"/>
      <c r="K31" s="79"/>
      <c r="L31" s="79"/>
      <c r="M31" s="79"/>
      <c r="N31" s="125"/>
      <c r="O31" s="314"/>
      <c r="P31" s="101"/>
      <c r="Q31" s="101"/>
      <c r="R31" s="101"/>
      <c r="S31" s="101"/>
      <c r="T31" s="101"/>
      <c r="U31" s="101"/>
      <c r="V31" s="101"/>
      <c r="W31" s="101"/>
      <c r="X31" s="101"/>
      <c r="Y31" s="101"/>
      <c r="Z31" s="101"/>
      <c r="AA31" s="101"/>
      <c r="AB31" s="101"/>
      <c r="AC31" s="101"/>
      <c r="AD31" s="101"/>
      <c r="AE31" s="101"/>
      <c r="AF31" s="101"/>
      <c r="AG31" s="101"/>
      <c r="AH31" s="101"/>
      <c r="AI31" s="101"/>
      <c r="AJ31" s="101"/>
    </row>
    <row r="32" spans="1:138" s="71" customFormat="1" ht="20.25">
      <c r="B32" s="98"/>
      <c r="C32" s="766" t="s">
        <v>338</v>
      </c>
      <c r="D32" s="766"/>
      <c r="E32" s="766"/>
      <c r="F32" s="80"/>
      <c r="I32" s="79"/>
      <c r="J32" s="79"/>
      <c r="K32" s="79"/>
      <c r="L32" s="79"/>
      <c r="M32" s="79"/>
      <c r="N32" s="125"/>
      <c r="O32" s="314"/>
      <c r="P32" s="101"/>
      <c r="Q32" s="101"/>
      <c r="R32" s="101"/>
      <c r="S32" s="101"/>
      <c r="T32" s="101"/>
      <c r="U32" s="101"/>
      <c r="V32" s="101"/>
      <c r="W32" s="101"/>
      <c r="X32" s="101"/>
      <c r="Y32" s="101"/>
      <c r="Z32" s="101"/>
      <c r="AA32" s="101"/>
      <c r="AB32" s="101"/>
      <c r="AC32" s="101"/>
      <c r="AD32" s="101"/>
      <c r="AE32" s="101"/>
      <c r="AF32" s="101"/>
      <c r="AG32" s="101"/>
      <c r="AH32" s="101"/>
      <c r="AI32" s="101"/>
      <c r="AJ32" s="101"/>
    </row>
    <row r="33" spans="2:36" s="71" customFormat="1" ht="20.25">
      <c r="B33" s="62" t="s">
        <v>486</v>
      </c>
      <c r="C33" s="764" t="s">
        <v>495</v>
      </c>
      <c r="D33" s="764"/>
      <c r="E33" s="764"/>
      <c r="F33" s="102">
        <v>1</v>
      </c>
      <c r="I33" s="79"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79"/>
      <c r="K33" s="79"/>
      <c r="L33" s="79"/>
      <c r="M33" s="79"/>
      <c r="N33" s="125"/>
      <c r="O33" s="314"/>
      <c r="P33" s="101"/>
      <c r="Q33" s="101"/>
      <c r="R33" s="101"/>
      <c r="S33" s="101"/>
      <c r="T33" s="101"/>
      <c r="U33" s="101"/>
      <c r="V33" s="101"/>
      <c r="W33" s="101"/>
      <c r="X33" s="101"/>
      <c r="Y33" s="101"/>
      <c r="Z33" s="101"/>
      <c r="AA33" s="101"/>
      <c r="AB33" s="101"/>
      <c r="AC33" s="101"/>
      <c r="AD33" s="101"/>
      <c r="AE33" s="101"/>
      <c r="AF33" s="101"/>
      <c r="AG33" s="101"/>
      <c r="AH33" s="101"/>
      <c r="AI33" s="101"/>
      <c r="AJ33" s="101"/>
    </row>
    <row r="34" spans="2:36" s="71" customFormat="1" ht="20.25">
      <c r="B34" s="66" t="s">
        <v>487</v>
      </c>
      <c r="C34" s="764" t="s">
        <v>496</v>
      </c>
      <c r="D34" s="764"/>
      <c r="E34" s="764"/>
      <c r="F34" s="102">
        <v>2</v>
      </c>
      <c r="I34" s="79" t="str">
        <v xml:space="preserve">Si el hecho llegara a presentarse, tendría bajo impacto o efecto sobre la entidad.
</v>
      </c>
      <c r="J34" s="79"/>
      <c r="K34" s="79"/>
      <c r="L34" s="79"/>
      <c r="M34" s="79"/>
      <c r="N34" s="125"/>
      <c r="O34" s="314"/>
      <c r="P34" s="101"/>
      <c r="Q34" s="101"/>
      <c r="R34" s="101"/>
      <c r="S34" s="101"/>
      <c r="T34" s="101"/>
      <c r="U34" s="101"/>
      <c r="V34" s="101"/>
      <c r="W34" s="101"/>
      <c r="X34" s="101"/>
      <c r="Y34" s="101"/>
      <c r="Z34" s="101"/>
      <c r="AA34" s="101"/>
      <c r="AB34" s="101"/>
      <c r="AC34" s="101"/>
      <c r="AD34" s="101"/>
      <c r="AE34" s="101"/>
      <c r="AF34" s="101"/>
      <c r="AG34" s="101"/>
      <c r="AH34" s="101"/>
      <c r="AI34" s="101"/>
      <c r="AJ34" s="101"/>
    </row>
    <row r="35" spans="2:36" s="71" customFormat="1" ht="20.25">
      <c r="B35" s="67" t="s">
        <v>488</v>
      </c>
      <c r="C35" s="764" t="s">
        <v>339</v>
      </c>
      <c r="D35" s="764"/>
      <c r="E35" s="764"/>
      <c r="F35" s="102">
        <v>3</v>
      </c>
      <c r="I35" s="79" t="str">
        <v xml:space="preserve">Si el hecho llegara a presentarse, tendría medianas consecuencias o efectos sobre la entidad.
</v>
      </c>
      <c r="J35" s="79"/>
      <c r="K35" s="79"/>
      <c r="L35" s="79"/>
      <c r="M35" s="79"/>
      <c r="N35" s="125"/>
      <c r="O35" s="314"/>
      <c r="P35" s="101"/>
      <c r="Q35" s="101"/>
      <c r="R35" s="101"/>
      <c r="S35" s="101"/>
      <c r="T35" s="101"/>
      <c r="U35" s="101"/>
      <c r="V35" s="101"/>
      <c r="W35" s="101"/>
      <c r="X35" s="101"/>
      <c r="Y35" s="101"/>
      <c r="Z35" s="101"/>
      <c r="AA35" s="101"/>
      <c r="AB35" s="101"/>
      <c r="AC35" s="101"/>
      <c r="AD35" s="101"/>
      <c r="AE35" s="101"/>
      <c r="AF35" s="101"/>
      <c r="AG35" s="101"/>
      <c r="AH35" s="101"/>
      <c r="AI35" s="101"/>
      <c r="AJ35" s="101"/>
    </row>
    <row r="36" spans="2:36" s="71" customFormat="1" ht="20.25">
      <c r="B36" s="68" t="s">
        <v>489</v>
      </c>
      <c r="C36" s="764" t="s">
        <v>497</v>
      </c>
      <c r="D36" s="764"/>
      <c r="E36" s="764"/>
      <c r="F36" s="102">
        <v>4</v>
      </c>
      <c r="I36" s="79" t="str">
        <v xml:space="preserve">Si el hecho llegara a presentarse, tendría altas consecuencias o efectos sobre la entidad
</v>
      </c>
      <c r="J36" s="79"/>
      <c r="K36" s="79"/>
      <c r="L36" s="79"/>
      <c r="M36" s="79"/>
      <c r="N36" s="125"/>
      <c r="O36" s="314"/>
      <c r="P36" s="101"/>
      <c r="Q36" s="101"/>
      <c r="R36" s="101"/>
      <c r="S36" s="101"/>
      <c r="T36" s="101"/>
      <c r="U36" s="101"/>
      <c r="V36" s="101"/>
      <c r="W36" s="101"/>
      <c r="X36" s="101"/>
      <c r="Y36" s="101"/>
      <c r="Z36" s="101"/>
      <c r="AA36" s="101"/>
      <c r="AB36" s="101"/>
      <c r="AC36" s="101"/>
      <c r="AD36" s="101"/>
      <c r="AE36" s="101"/>
      <c r="AF36" s="101"/>
      <c r="AG36" s="101"/>
      <c r="AH36" s="101"/>
      <c r="AI36" s="101"/>
      <c r="AJ36" s="101"/>
    </row>
    <row r="37" spans="2:36" s="71" customFormat="1" ht="20.25">
      <c r="B37" s="69" t="s">
        <v>490</v>
      </c>
      <c r="C37" s="764" t="s">
        <v>498</v>
      </c>
      <c r="D37" s="764"/>
      <c r="E37" s="764"/>
      <c r="F37" s="102">
        <v>5</v>
      </c>
      <c r="I37" s="79" t="str">
        <v xml:space="preserve">Si el hecho llegara a presentarse, tendría desastrosas consecuencias o efectos sobre la entidad.
</v>
      </c>
      <c r="J37" s="79"/>
      <c r="K37" s="79"/>
      <c r="L37" s="79"/>
      <c r="M37" s="79"/>
      <c r="N37" s="125"/>
      <c r="O37" s="314"/>
      <c r="P37" s="101"/>
      <c r="Q37" s="101"/>
      <c r="R37" s="101"/>
      <c r="S37" s="101"/>
      <c r="T37" s="101"/>
      <c r="U37" s="101"/>
      <c r="V37" s="101"/>
      <c r="W37" s="101"/>
      <c r="X37" s="101"/>
      <c r="Y37" s="101"/>
      <c r="Z37" s="101"/>
      <c r="AA37" s="101"/>
      <c r="AB37" s="101"/>
      <c r="AC37" s="101"/>
      <c r="AD37" s="101"/>
      <c r="AE37" s="101"/>
      <c r="AF37" s="101"/>
      <c r="AG37" s="101"/>
      <c r="AH37" s="101"/>
      <c r="AI37" s="101"/>
      <c r="AJ37" s="101"/>
    </row>
    <row r="38" spans="2:36" s="71" customFormat="1" ht="20.25">
      <c r="B38" s="81"/>
      <c r="C38" s="81"/>
      <c r="D38" s="81"/>
      <c r="E38" s="81"/>
      <c r="F38" s="80"/>
      <c r="I38" s="79"/>
      <c r="J38" s="79"/>
      <c r="K38" s="79"/>
      <c r="L38" s="79"/>
      <c r="M38" s="79"/>
      <c r="N38" s="125"/>
      <c r="O38" s="314"/>
      <c r="P38" s="101"/>
      <c r="Q38" s="101"/>
      <c r="R38" s="101"/>
      <c r="S38" s="101"/>
      <c r="T38" s="101"/>
      <c r="U38" s="101"/>
      <c r="V38" s="101"/>
      <c r="W38" s="101"/>
      <c r="X38" s="101"/>
      <c r="Y38" s="101"/>
      <c r="Z38" s="101"/>
      <c r="AA38" s="101"/>
      <c r="AB38" s="101"/>
      <c r="AC38" s="101"/>
      <c r="AD38" s="101"/>
      <c r="AE38" s="101"/>
      <c r="AF38" s="101"/>
      <c r="AG38" s="101"/>
      <c r="AH38" s="101"/>
      <c r="AI38" s="101"/>
      <c r="AJ38" s="101"/>
    </row>
    <row r="39" spans="2:36" s="71" customFormat="1" ht="20.25">
      <c r="B39" s="81"/>
      <c r="C39" s="81"/>
      <c r="D39" s="81"/>
      <c r="E39" s="81"/>
      <c r="F39" s="80"/>
      <c r="N39" s="124"/>
      <c r="O39" s="314"/>
      <c r="P39" s="101"/>
      <c r="Q39" s="101"/>
      <c r="R39" s="101"/>
      <c r="S39" s="101"/>
      <c r="T39" s="101"/>
      <c r="U39" s="101"/>
      <c r="V39" s="101"/>
      <c r="W39" s="101"/>
      <c r="X39" s="101"/>
      <c r="Y39" s="101"/>
      <c r="Z39" s="101"/>
      <c r="AA39" s="101"/>
      <c r="AB39" s="101"/>
      <c r="AC39" s="101"/>
      <c r="AD39" s="101"/>
      <c r="AE39" s="101"/>
      <c r="AF39" s="101"/>
      <c r="AG39" s="101"/>
      <c r="AH39" s="101"/>
      <c r="AI39" s="101"/>
      <c r="AJ39" s="101"/>
    </row>
    <row r="40" spans="2:36" s="71" customFormat="1" ht="20.25">
      <c r="B40" s="72"/>
      <c r="C40" s="766" t="s">
        <v>335</v>
      </c>
      <c r="D40" s="766"/>
      <c r="E40" s="766"/>
      <c r="F40" s="80"/>
      <c r="N40" s="124"/>
      <c r="O40" s="314"/>
      <c r="P40" s="101"/>
      <c r="Q40" s="101"/>
      <c r="R40" s="101"/>
      <c r="S40" s="101"/>
      <c r="T40" s="101"/>
      <c r="U40" s="101"/>
      <c r="V40" s="101"/>
      <c r="W40" s="101"/>
      <c r="X40" s="101"/>
      <c r="Y40" s="101"/>
      <c r="Z40" s="101"/>
      <c r="AA40" s="101"/>
      <c r="AB40" s="101"/>
      <c r="AC40" s="101"/>
      <c r="AD40" s="101"/>
      <c r="AE40" s="101"/>
      <c r="AF40" s="101"/>
      <c r="AG40" s="101"/>
      <c r="AH40" s="101"/>
      <c r="AI40" s="101"/>
      <c r="AJ40" s="101"/>
    </row>
    <row r="41" spans="2:36" s="71" customFormat="1" ht="20.25">
      <c r="B41" s="103" t="s">
        <v>486</v>
      </c>
      <c r="C41" s="764" t="s">
        <v>499</v>
      </c>
      <c r="D41" s="764"/>
      <c r="E41" s="764"/>
      <c r="F41" s="102">
        <v>1</v>
      </c>
      <c r="N41" s="124"/>
      <c r="O41" s="314"/>
      <c r="P41" s="101"/>
      <c r="Q41" s="101"/>
      <c r="R41" s="101"/>
      <c r="S41" s="101"/>
      <c r="T41" s="101"/>
      <c r="U41" s="101"/>
      <c r="V41" s="101"/>
      <c r="W41" s="101"/>
      <c r="X41" s="101"/>
      <c r="Y41" s="101"/>
      <c r="Z41" s="101"/>
      <c r="AA41" s="101"/>
      <c r="AB41" s="101"/>
      <c r="AC41" s="101"/>
      <c r="AD41" s="101"/>
      <c r="AE41" s="101"/>
      <c r="AF41" s="101"/>
      <c r="AG41" s="101"/>
      <c r="AH41" s="101"/>
      <c r="AI41" s="101"/>
      <c r="AJ41" s="101"/>
    </row>
    <row r="42" spans="2:36" s="71" customFormat="1" ht="20.25">
      <c r="B42" s="104" t="s">
        <v>487</v>
      </c>
      <c r="C42" s="764" t="s">
        <v>336</v>
      </c>
      <c r="D42" s="764"/>
      <c r="E42" s="764"/>
      <c r="F42" s="102">
        <v>2</v>
      </c>
      <c r="N42" s="124"/>
      <c r="O42" s="314"/>
      <c r="P42" s="101"/>
      <c r="Q42" s="101"/>
      <c r="R42" s="101"/>
      <c r="S42" s="101"/>
      <c r="T42" s="101"/>
      <c r="U42" s="101"/>
      <c r="V42" s="101"/>
      <c r="W42" s="101"/>
      <c r="X42" s="101"/>
      <c r="Y42" s="101"/>
      <c r="Z42" s="101"/>
      <c r="AA42" s="101"/>
      <c r="AB42" s="101"/>
      <c r="AC42" s="101"/>
      <c r="AD42" s="101"/>
      <c r="AE42" s="101"/>
      <c r="AF42" s="101"/>
      <c r="AG42" s="101"/>
      <c r="AH42" s="101"/>
      <c r="AI42" s="101"/>
      <c r="AJ42" s="101"/>
    </row>
    <row r="43" spans="2:36" s="71" customFormat="1" ht="20.25">
      <c r="B43" s="105" t="s">
        <v>488</v>
      </c>
      <c r="C43" s="764" t="s">
        <v>500</v>
      </c>
      <c r="D43" s="764"/>
      <c r="E43" s="764"/>
      <c r="F43" s="102">
        <v>3</v>
      </c>
      <c r="N43" s="124"/>
      <c r="O43" s="314"/>
      <c r="P43" s="101"/>
      <c r="Q43" s="101"/>
      <c r="R43" s="101"/>
      <c r="S43" s="101"/>
      <c r="T43" s="101"/>
      <c r="U43" s="101"/>
      <c r="V43" s="101"/>
      <c r="W43" s="101"/>
      <c r="X43" s="101"/>
      <c r="Y43" s="101"/>
      <c r="Z43" s="101"/>
      <c r="AA43" s="101"/>
      <c r="AB43" s="101"/>
      <c r="AC43" s="101"/>
      <c r="AD43" s="101"/>
      <c r="AE43" s="101"/>
      <c r="AF43" s="101"/>
      <c r="AG43" s="101"/>
      <c r="AH43" s="101"/>
      <c r="AI43" s="101"/>
      <c r="AJ43" s="101"/>
    </row>
    <row r="44" spans="2:36" s="71" customFormat="1" ht="20.25">
      <c r="B44" s="106" t="s">
        <v>489</v>
      </c>
      <c r="C44" s="764" t="s">
        <v>364</v>
      </c>
      <c r="D44" s="764"/>
      <c r="E44" s="764"/>
      <c r="F44" s="102">
        <v>4</v>
      </c>
      <c r="N44" s="124"/>
      <c r="O44" s="314"/>
      <c r="P44" s="101"/>
      <c r="Q44" s="101"/>
      <c r="R44" s="101"/>
      <c r="S44" s="101"/>
      <c r="T44" s="101"/>
      <c r="U44" s="101"/>
      <c r="V44" s="101"/>
      <c r="W44" s="101"/>
      <c r="X44" s="101"/>
      <c r="Y44" s="101"/>
      <c r="Z44" s="101"/>
      <c r="AA44" s="101"/>
      <c r="AB44" s="101"/>
      <c r="AC44" s="101"/>
      <c r="AD44" s="101"/>
      <c r="AE44" s="101"/>
      <c r="AF44" s="101"/>
      <c r="AG44" s="101"/>
      <c r="AH44" s="101"/>
      <c r="AI44" s="101"/>
      <c r="AJ44" s="101"/>
    </row>
    <row r="45" spans="2:36" s="71" customFormat="1" ht="20.25">
      <c r="B45" s="107" t="s">
        <v>490</v>
      </c>
      <c r="C45" s="764" t="s">
        <v>501</v>
      </c>
      <c r="D45" s="764"/>
      <c r="E45" s="764"/>
      <c r="F45" s="102">
        <v>5</v>
      </c>
      <c r="N45" s="124"/>
      <c r="O45" s="314"/>
      <c r="P45" s="101"/>
      <c r="Q45" s="101"/>
      <c r="R45" s="101"/>
      <c r="S45" s="101"/>
      <c r="T45" s="101"/>
      <c r="U45" s="101"/>
      <c r="V45" s="101"/>
      <c r="W45" s="101"/>
      <c r="X45" s="101"/>
      <c r="Y45" s="101"/>
      <c r="Z45" s="101"/>
      <c r="AA45" s="101"/>
      <c r="AB45" s="101"/>
      <c r="AC45" s="101"/>
      <c r="AD45" s="101"/>
      <c r="AE45" s="101"/>
      <c r="AF45" s="101"/>
      <c r="AG45" s="101"/>
      <c r="AH45" s="101"/>
      <c r="AI45" s="101"/>
      <c r="AJ45" s="101"/>
    </row>
    <row r="46" spans="2:36" s="71" customFormat="1" ht="20.25">
      <c r="B46" s="79"/>
      <c r="C46" s="79" t="s">
        <v>502</v>
      </c>
      <c r="D46" s="79"/>
      <c r="F46" s="80"/>
      <c r="N46" s="124"/>
      <c r="O46" s="314"/>
      <c r="P46" s="101"/>
      <c r="Q46" s="101"/>
      <c r="R46" s="101"/>
      <c r="S46" s="101"/>
      <c r="T46" s="101"/>
      <c r="U46" s="101"/>
      <c r="V46" s="101"/>
      <c r="W46" s="101"/>
      <c r="X46" s="101"/>
      <c r="Y46" s="101"/>
      <c r="Z46" s="101"/>
      <c r="AA46" s="101"/>
      <c r="AB46" s="101"/>
      <c r="AC46" s="101"/>
      <c r="AD46" s="101"/>
      <c r="AE46" s="101"/>
      <c r="AF46" s="101"/>
      <c r="AG46" s="101"/>
      <c r="AH46" s="101"/>
      <c r="AI46" s="101"/>
      <c r="AJ46" s="101"/>
    </row>
    <row r="47" spans="2:36" s="71" customFormat="1" ht="20.25">
      <c r="B47" s="79"/>
      <c r="C47" s="79"/>
      <c r="D47" s="79"/>
      <c r="F47" s="80"/>
      <c r="N47" s="124"/>
      <c r="O47" s="314"/>
      <c r="P47" s="101"/>
      <c r="Q47" s="101"/>
      <c r="R47" s="101"/>
      <c r="S47" s="101"/>
      <c r="T47" s="101"/>
      <c r="U47" s="101"/>
      <c r="V47" s="101"/>
      <c r="W47" s="101"/>
      <c r="X47" s="101"/>
      <c r="Y47" s="101"/>
      <c r="Z47" s="101"/>
      <c r="AA47" s="101"/>
      <c r="AB47" s="101"/>
      <c r="AC47" s="101"/>
      <c r="AD47" s="101"/>
      <c r="AE47" s="101"/>
      <c r="AF47" s="101"/>
      <c r="AG47" s="101"/>
      <c r="AH47" s="101"/>
      <c r="AI47" s="101"/>
      <c r="AJ47" s="101"/>
    </row>
    <row r="48" spans="2:36" s="71" customFormat="1" ht="20.25">
      <c r="B48" s="72"/>
      <c r="C48" s="765" t="s">
        <v>358</v>
      </c>
      <c r="D48" s="765"/>
      <c r="E48" s="765"/>
      <c r="F48" s="80"/>
      <c r="N48" s="124"/>
      <c r="O48" s="314"/>
      <c r="P48" s="101"/>
      <c r="Q48" s="101"/>
      <c r="R48" s="101"/>
      <c r="S48" s="101"/>
      <c r="T48" s="101"/>
      <c r="U48" s="101"/>
      <c r="V48" s="101"/>
      <c r="W48" s="101"/>
      <c r="X48" s="101"/>
      <c r="Y48" s="101"/>
      <c r="Z48" s="101"/>
      <c r="AA48" s="101"/>
      <c r="AB48" s="101"/>
      <c r="AC48" s="101"/>
      <c r="AD48" s="101"/>
      <c r="AE48" s="101"/>
      <c r="AF48" s="101"/>
      <c r="AG48" s="101"/>
      <c r="AH48" s="101"/>
      <c r="AI48" s="101"/>
      <c r="AJ48" s="101"/>
    </row>
    <row r="49" spans="2:36" s="71" customFormat="1" ht="20.25" customHeight="1">
      <c r="B49" s="74" t="s">
        <v>486</v>
      </c>
      <c r="C49" s="761" t="s">
        <v>503</v>
      </c>
      <c r="D49" s="762"/>
      <c r="E49" s="763"/>
      <c r="F49" s="65">
        <v>1</v>
      </c>
      <c r="N49" s="124"/>
      <c r="O49" s="314"/>
      <c r="P49" s="101"/>
      <c r="Q49" s="101"/>
      <c r="R49" s="101"/>
      <c r="S49" s="101"/>
      <c r="T49" s="101"/>
      <c r="U49" s="101"/>
      <c r="V49" s="101"/>
      <c r="W49" s="101"/>
      <c r="X49" s="101"/>
      <c r="Y49" s="101"/>
      <c r="Z49" s="101"/>
      <c r="AA49" s="101"/>
      <c r="AB49" s="101"/>
      <c r="AC49" s="101"/>
      <c r="AD49" s="101"/>
      <c r="AE49" s="101"/>
      <c r="AF49" s="101"/>
      <c r="AG49" s="101"/>
      <c r="AH49" s="101"/>
      <c r="AI49" s="101"/>
      <c r="AJ49" s="101"/>
    </row>
    <row r="50" spans="2:36" s="71" customFormat="1" ht="20.25" customHeight="1">
      <c r="B50" s="75" t="s">
        <v>487</v>
      </c>
      <c r="C50" s="761" t="s">
        <v>504</v>
      </c>
      <c r="D50" s="762"/>
      <c r="E50" s="763"/>
      <c r="F50" s="65">
        <v>2</v>
      </c>
      <c r="N50" s="124"/>
      <c r="O50" s="314"/>
      <c r="P50" s="101"/>
      <c r="Q50" s="101"/>
      <c r="R50" s="101"/>
      <c r="S50" s="101"/>
      <c r="T50" s="101"/>
      <c r="U50" s="101"/>
      <c r="V50" s="101"/>
      <c r="W50" s="101"/>
      <c r="X50" s="101"/>
      <c r="Y50" s="101"/>
      <c r="Z50" s="101"/>
      <c r="AA50" s="101"/>
      <c r="AB50" s="101"/>
      <c r="AC50" s="101"/>
      <c r="AD50" s="101"/>
      <c r="AE50" s="101"/>
      <c r="AF50" s="101"/>
      <c r="AG50" s="101"/>
      <c r="AH50" s="101"/>
      <c r="AI50" s="101"/>
      <c r="AJ50" s="101"/>
    </row>
    <row r="51" spans="2:36" s="71" customFormat="1" ht="20.25" customHeight="1">
      <c r="B51" s="76" t="s">
        <v>488</v>
      </c>
      <c r="C51" s="761" t="s">
        <v>359</v>
      </c>
      <c r="D51" s="762"/>
      <c r="E51" s="763"/>
      <c r="F51" s="65">
        <v>3</v>
      </c>
      <c r="N51" s="124"/>
      <c r="O51" s="314"/>
      <c r="P51" s="101"/>
      <c r="Q51" s="101"/>
      <c r="R51" s="101"/>
      <c r="S51" s="101"/>
      <c r="T51" s="101"/>
      <c r="U51" s="101"/>
      <c r="V51" s="101"/>
      <c r="W51" s="101"/>
      <c r="X51" s="101"/>
      <c r="Y51" s="101"/>
      <c r="Z51" s="101"/>
      <c r="AA51" s="101"/>
      <c r="AB51" s="101"/>
      <c r="AC51" s="101"/>
      <c r="AD51" s="101"/>
      <c r="AE51" s="101"/>
      <c r="AF51" s="101"/>
      <c r="AG51" s="101"/>
      <c r="AH51" s="101"/>
      <c r="AI51" s="101"/>
      <c r="AJ51" s="101"/>
    </row>
    <row r="52" spans="2:36" s="71" customFormat="1" ht="20.25" customHeight="1">
      <c r="B52" s="77" t="s">
        <v>489</v>
      </c>
      <c r="C52" s="761" t="s">
        <v>505</v>
      </c>
      <c r="D52" s="762"/>
      <c r="E52" s="763"/>
      <c r="F52" s="65">
        <v>4</v>
      </c>
      <c r="N52" s="124"/>
      <c r="O52" s="314"/>
      <c r="P52" s="101"/>
      <c r="Q52" s="101"/>
      <c r="R52" s="101"/>
      <c r="S52" s="101"/>
      <c r="T52" s="101"/>
      <c r="U52" s="101"/>
      <c r="V52" s="101"/>
      <c r="W52" s="101"/>
      <c r="X52" s="101"/>
      <c r="Y52" s="101"/>
      <c r="Z52" s="101"/>
      <c r="AA52" s="101"/>
      <c r="AB52" s="101"/>
      <c r="AC52" s="101"/>
      <c r="AD52" s="101"/>
      <c r="AE52" s="101"/>
      <c r="AF52" s="101"/>
      <c r="AG52" s="101"/>
      <c r="AH52" s="101"/>
      <c r="AI52" s="101"/>
      <c r="AJ52" s="101"/>
    </row>
    <row r="53" spans="2:36" s="71" customFormat="1" ht="20.25" customHeight="1">
      <c r="B53" s="78" t="s">
        <v>490</v>
      </c>
      <c r="C53" s="761" t="s">
        <v>506</v>
      </c>
      <c r="D53" s="762"/>
      <c r="E53" s="763"/>
      <c r="F53" s="65">
        <v>5</v>
      </c>
      <c r="N53" s="124"/>
      <c r="O53" s="314"/>
      <c r="P53" s="101"/>
      <c r="Q53" s="101"/>
      <c r="R53" s="101"/>
      <c r="S53" s="101"/>
      <c r="T53" s="101"/>
      <c r="U53" s="101"/>
      <c r="V53" s="101"/>
      <c r="W53" s="101"/>
      <c r="X53" s="101"/>
      <c r="Y53" s="101"/>
      <c r="Z53" s="101"/>
      <c r="AA53" s="101"/>
      <c r="AB53" s="101"/>
      <c r="AC53" s="101"/>
      <c r="AD53" s="101"/>
      <c r="AE53" s="101"/>
      <c r="AF53" s="101"/>
      <c r="AG53" s="101"/>
      <c r="AH53" s="101"/>
      <c r="AI53" s="101"/>
      <c r="AJ53" s="101"/>
    </row>
    <row r="54" spans="2:36" s="71" customFormat="1" ht="20.25">
      <c r="B54" s="79"/>
      <c r="C54" s="79"/>
      <c r="D54" s="79"/>
      <c r="E54" s="79"/>
      <c r="F54" s="80"/>
      <c r="N54" s="124"/>
      <c r="O54" s="314"/>
      <c r="P54" s="101"/>
      <c r="Q54" s="101"/>
      <c r="R54" s="101"/>
      <c r="S54" s="101"/>
      <c r="T54" s="101"/>
      <c r="U54" s="101"/>
      <c r="V54" s="101"/>
      <c r="W54" s="101"/>
      <c r="X54" s="101"/>
      <c r="Y54" s="101"/>
      <c r="Z54" s="101"/>
      <c r="AA54" s="101"/>
      <c r="AB54" s="101"/>
      <c r="AC54" s="101"/>
      <c r="AD54" s="101"/>
      <c r="AE54" s="101"/>
      <c r="AF54" s="101"/>
      <c r="AG54" s="101"/>
      <c r="AH54" s="101"/>
      <c r="AI54" s="101"/>
      <c r="AJ54" s="101"/>
    </row>
    <row r="55" spans="2:36" s="71" customFormat="1" ht="20.25">
      <c r="N55" s="124"/>
      <c r="O55" s="314"/>
      <c r="P55" s="101"/>
      <c r="Q55" s="101"/>
      <c r="R55" s="101"/>
      <c r="S55" s="101"/>
      <c r="T55" s="101"/>
      <c r="U55" s="101"/>
      <c r="V55" s="101"/>
      <c r="W55" s="101"/>
      <c r="X55" s="101"/>
      <c r="Y55" s="101"/>
      <c r="Z55" s="101"/>
      <c r="AA55" s="101"/>
      <c r="AB55" s="101"/>
      <c r="AC55" s="101"/>
      <c r="AD55" s="101"/>
      <c r="AE55" s="101"/>
      <c r="AF55" s="101"/>
      <c r="AG55" s="101"/>
      <c r="AH55" s="101"/>
      <c r="AI55" s="101"/>
      <c r="AJ55" s="101"/>
    </row>
    <row r="56" spans="2:36" s="71" customFormat="1" ht="20.25" customHeight="1">
      <c r="B56" s="72"/>
      <c r="C56" s="91" t="s">
        <v>377</v>
      </c>
      <c r="D56" s="91"/>
      <c r="E56" s="91"/>
      <c r="F56" s="80"/>
      <c r="N56" s="124"/>
      <c r="O56" s="314"/>
      <c r="P56" s="101"/>
      <c r="Q56" s="101"/>
      <c r="R56" s="101"/>
      <c r="S56" s="101"/>
      <c r="T56" s="101"/>
      <c r="U56" s="101"/>
      <c r="V56" s="101"/>
      <c r="W56" s="101"/>
      <c r="X56" s="101"/>
      <c r="Y56" s="101"/>
      <c r="Z56" s="101"/>
      <c r="AA56" s="101"/>
      <c r="AB56" s="101"/>
      <c r="AC56" s="101"/>
      <c r="AD56" s="101"/>
      <c r="AE56" s="101"/>
      <c r="AF56" s="101"/>
      <c r="AG56" s="101"/>
      <c r="AH56" s="101"/>
      <c r="AI56" s="101"/>
      <c r="AJ56" s="101"/>
    </row>
    <row r="57" spans="2:36" s="71" customFormat="1" ht="20.25" customHeight="1">
      <c r="B57" s="74" t="s">
        <v>486</v>
      </c>
      <c r="C57" s="758" t="s">
        <v>507</v>
      </c>
      <c r="D57" s="759"/>
      <c r="E57" s="760"/>
      <c r="F57" s="65">
        <v>1</v>
      </c>
      <c r="N57" s="124"/>
      <c r="O57" s="314"/>
      <c r="P57" s="101"/>
      <c r="Q57" s="101"/>
      <c r="R57" s="101"/>
      <c r="S57" s="101"/>
      <c r="T57" s="101"/>
      <c r="U57" s="101"/>
      <c r="V57" s="101"/>
      <c r="W57" s="101"/>
      <c r="X57" s="101"/>
      <c r="Y57" s="101"/>
      <c r="Z57" s="101"/>
      <c r="AA57" s="101"/>
      <c r="AB57" s="101"/>
      <c r="AC57" s="101"/>
      <c r="AD57" s="101"/>
      <c r="AE57" s="101"/>
      <c r="AF57" s="101"/>
      <c r="AG57" s="101"/>
      <c r="AH57" s="101"/>
      <c r="AI57" s="101"/>
      <c r="AJ57" s="101"/>
    </row>
    <row r="58" spans="2:36" s="71" customFormat="1" ht="20.25" customHeight="1">
      <c r="B58" s="75" t="s">
        <v>487</v>
      </c>
      <c r="C58" s="758" t="s">
        <v>508</v>
      </c>
      <c r="D58" s="759"/>
      <c r="E58" s="760"/>
      <c r="F58" s="65">
        <v>2</v>
      </c>
      <c r="N58" s="124"/>
      <c r="O58" s="314"/>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2:36" s="71" customFormat="1" ht="20.25" customHeight="1">
      <c r="B59" s="76" t="s">
        <v>488</v>
      </c>
      <c r="C59" s="758" t="s">
        <v>378</v>
      </c>
      <c r="D59" s="759"/>
      <c r="E59" s="760"/>
      <c r="F59" s="65">
        <v>3</v>
      </c>
      <c r="N59" s="124"/>
      <c r="O59" s="314"/>
      <c r="P59" s="101"/>
      <c r="Q59" s="101"/>
      <c r="R59" s="101"/>
      <c r="S59" s="101"/>
      <c r="T59" s="101"/>
      <c r="U59" s="101"/>
      <c r="V59" s="101"/>
      <c r="W59" s="101"/>
      <c r="X59" s="101"/>
      <c r="Y59" s="101"/>
      <c r="Z59" s="101"/>
      <c r="AA59" s="101"/>
      <c r="AB59" s="101"/>
      <c r="AC59" s="101"/>
      <c r="AD59" s="101"/>
      <c r="AE59" s="101"/>
      <c r="AF59" s="101"/>
      <c r="AG59" s="101"/>
      <c r="AH59" s="101"/>
      <c r="AI59" s="101"/>
      <c r="AJ59" s="101"/>
    </row>
    <row r="60" spans="2:36" s="71" customFormat="1" ht="20.25" customHeight="1">
      <c r="B60" s="77" t="s">
        <v>489</v>
      </c>
      <c r="C60" s="758" t="s">
        <v>509</v>
      </c>
      <c r="D60" s="759"/>
      <c r="E60" s="760"/>
      <c r="F60" s="65">
        <v>4</v>
      </c>
      <c r="N60" s="124"/>
      <c r="O60" s="314"/>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2:36" s="71" customFormat="1" ht="20.25" customHeight="1">
      <c r="B61" s="78" t="s">
        <v>490</v>
      </c>
      <c r="C61" s="758" t="s">
        <v>510</v>
      </c>
      <c r="D61" s="759"/>
      <c r="E61" s="760"/>
      <c r="F61" s="65">
        <v>5</v>
      </c>
      <c r="N61" s="124"/>
      <c r="O61" s="314"/>
      <c r="P61" s="101"/>
      <c r="Q61" s="101"/>
      <c r="R61" s="101"/>
      <c r="S61" s="101"/>
      <c r="T61" s="101"/>
      <c r="U61" s="101"/>
      <c r="V61" s="101"/>
      <c r="W61" s="101"/>
      <c r="X61" s="101"/>
      <c r="Y61" s="101"/>
      <c r="Z61" s="101"/>
      <c r="AA61" s="101"/>
      <c r="AB61" s="101"/>
      <c r="AC61" s="101"/>
      <c r="AD61" s="101"/>
      <c r="AE61" s="101"/>
      <c r="AF61" s="101"/>
      <c r="AG61" s="101"/>
      <c r="AH61" s="101"/>
      <c r="AI61" s="101"/>
      <c r="AJ61" s="101"/>
    </row>
    <row r="62" spans="2:36" s="71" customFormat="1" ht="20.25">
      <c r="E62" s="82"/>
      <c r="N62" s="124"/>
      <c r="O62" s="314"/>
      <c r="P62" s="101"/>
      <c r="Q62" s="101"/>
      <c r="R62" s="101"/>
      <c r="S62" s="101"/>
      <c r="T62" s="101"/>
      <c r="U62" s="101"/>
      <c r="V62" s="101"/>
      <c r="W62" s="101"/>
      <c r="X62" s="101"/>
      <c r="Y62" s="101"/>
      <c r="Z62" s="101"/>
      <c r="AA62" s="101"/>
      <c r="AB62" s="101"/>
      <c r="AC62" s="101"/>
      <c r="AD62" s="101"/>
      <c r="AE62" s="101"/>
      <c r="AF62" s="101"/>
      <c r="AG62" s="101"/>
      <c r="AH62" s="101"/>
      <c r="AI62" s="101"/>
      <c r="AJ62" s="101"/>
    </row>
    <row r="63" spans="2:36" s="71" customFormat="1" ht="20.25">
      <c r="E63" s="82"/>
      <c r="N63" s="124"/>
      <c r="O63" s="314"/>
      <c r="P63" s="101"/>
      <c r="Q63" s="101"/>
      <c r="R63" s="101"/>
      <c r="S63" s="101"/>
      <c r="T63" s="101"/>
      <c r="U63" s="101"/>
      <c r="V63" s="101"/>
      <c r="W63" s="101"/>
      <c r="X63" s="101"/>
      <c r="Y63" s="101"/>
      <c r="Z63" s="101"/>
      <c r="AA63" s="101"/>
      <c r="AB63" s="101"/>
      <c r="AC63" s="101"/>
      <c r="AD63" s="101"/>
      <c r="AE63" s="101"/>
      <c r="AF63" s="101"/>
      <c r="AG63" s="101"/>
      <c r="AH63" s="101"/>
      <c r="AI63" s="101"/>
      <c r="AJ63" s="101"/>
    </row>
    <row r="64" spans="2:36" s="71" customFormat="1" ht="20.25">
      <c r="E64" s="82"/>
      <c r="N64" s="124"/>
      <c r="O64" s="314"/>
      <c r="P64" s="101"/>
      <c r="Q64" s="101"/>
      <c r="R64" s="101"/>
      <c r="S64" s="101"/>
      <c r="T64" s="101"/>
      <c r="U64" s="101"/>
      <c r="V64" s="101"/>
      <c r="W64" s="101"/>
      <c r="X64" s="101"/>
      <c r="Y64" s="101"/>
      <c r="Z64" s="101"/>
      <c r="AA64" s="101"/>
      <c r="AB64" s="101"/>
      <c r="AC64" s="101"/>
      <c r="AD64" s="101"/>
      <c r="AE64" s="101"/>
      <c r="AF64" s="101"/>
      <c r="AG64" s="101"/>
      <c r="AH64" s="101"/>
      <c r="AI64" s="101"/>
      <c r="AJ64" s="101"/>
    </row>
    <row r="65" spans="5:36" s="71" customFormat="1" ht="20.25">
      <c r="E65" s="82"/>
      <c r="N65" s="124"/>
      <c r="O65" s="314"/>
      <c r="P65" s="101"/>
      <c r="Q65" s="101"/>
      <c r="R65" s="101"/>
      <c r="S65" s="101"/>
      <c r="T65" s="101"/>
      <c r="U65" s="101"/>
      <c r="V65" s="101"/>
      <c r="W65" s="101"/>
      <c r="X65" s="101"/>
      <c r="Y65" s="101"/>
      <c r="Z65" s="101"/>
      <c r="AA65" s="101"/>
      <c r="AB65" s="101"/>
      <c r="AC65" s="101"/>
      <c r="AD65" s="101"/>
      <c r="AE65" s="101"/>
      <c r="AF65" s="101"/>
      <c r="AG65" s="101"/>
      <c r="AH65" s="101"/>
      <c r="AI65" s="101"/>
      <c r="AJ65" s="101"/>
    </row>
    <row r="66" spans="5:36" s="71" customFormat="1" ht="20.25">
      <c r="E66" s="82"/>
      <c r="N66" s="124"/>
      <c r="O66" s="314"/>
      <c r="P66" s="101"/>
      <c r="Q66" s="101"/>
      <c r="R66" s="101"/>
      <c r="S66" s="101"/>
      <c r="T66" s="101"/>
      <c r="U66" s="101"/>
      <c r="V66" s="101"/>
      <c r="W66" s="101"/>
      <c r="X66" s="101"/>
      <c r="Y66" s="101"/>
      <c r="Z66" s="101"/>
      <c r="AA66" s="101"/>
      <c r="AB66" s="101"/>
      <c r="AC66" s="101"/>
      <c r="AD66" s="101"/>
      <c r="AE66" s="101"/>
      <c r="AF66" s="101"/>
      <c r="AG66" s="101"/>
      <c r="AH66" s="101"/>
      <c r="AI66" s="101"/>
      <c r="AJ66" s="101"/>
    </row>
    <row r="67" spans="5:36" s="71" customFormat="1" ht="20.25">
      <c r="E67" s="82"/>
      <c r="N67" s="124"/>
      <c r="O67" s="314"/>
      <c r="P67" s="101"/>
      <c r="Q67" s="101"/>
      <c r="R67" s="101"/>
      <c r="S67" s="101"/>
      <c r="T67" s="101"/>
      <c r="U67" s="101"/>
      <c r="V67" s="101"/>
      <c r="W67" s="101"/>
      <c r="X67" s="101"/>
      <c r="Y67" s="101"/>
      <c r="Z67" s="101"/>
      <c r="AA67" s="101"/>
      <c r="AB67" s="101"/>
      <c r="AC67" s="101"/>
      <c r="AD67" s="101"/>
      <c r="AE67" s="101"/>
      <c r="AF67" s="101"/>
      <c r="AG67" s="101"/>
      <c r="AH67" s="101"/>
      <c r="AI67" s="101"/>
      <c r="AJ67" s="101"/>
    </row>
    <row r="68" spans="5:36" s="71" customFormat="1" ht="20.25">
      <c r="E68" s="82"/>
      <c r="N68" s="124"/>
      <c r="O68" s="314"/>
      <c r="P68" s="101"/>
      <c r="Q68" s="101"/>
      <c r="R68" s="101"/>
      <c r="S68" s="101"/>
      <c r="T68" s="101"/>
      <c r="U68" s="101"/>
      <c r="V68" s="101"/>
      <c r="W68" s="101"/>
      <c r="X68" s="101"/>
      <c r="Y68" s="101"/>
      <c r="Z68" s="101"/>
      <c r="AA68" s="101"/>
      <c r="AB68" s="101"/>
      <c r="AC68" s="101"/>
      <c r="AD68" s="101"/>
      <c r="AE68" s="101"/>
      <c r="AF68" s="101"/>
      <c r="AG68" s="101"/>
      <c r="AH68" s="101"/>
      <c r="AI68" s="101"/>
      <c r="AJ68" s="101"/>
    </row>
    <row r="69" spans="5:36" s="71" customFormat="1" ht="20.25">
      <c r="E69" s="82"/>
      <c r="N69" s="124"/>
      <c r="O69" s="314"/>
      <c r="P69" s="101"/>
      <c r="Q69" s="101"/>
      <c r="R69" s="101"/>
      <c r="S69" s="101"/>
      <c r="T69" s="101"/>
      <c r="U69" s="101"/>
      <c r="V69" s="101"/>
      <c r="W69" s="101"/>
      <c r="X69" s="101"/>
      <c r="Y69" s="101"/>
      <c r="Z69" s="101"/>
      <c r="AA69" s="101"/>
      <c r="AB69" s="101"/>
      <c r="AC69" s="101"/>
      <c r="AD69" s="101"/>
      <c r="AE69" s="101"/>
      <c r="AF69" s="101"/>
      <c r="AG69" s="101"/>
      <c r="AH69" s="101"/>
      <c r="AI69" s="101"/>
      <c r="AJ69" s="101"/>
    </row>
    <row r="70" spans="5:36" s="71" customFormat="1" ht="20.25">
      <c r="E70" s="82"/>
      <c r="N70" s="124"/>
      <c r="O70" s="314"/>
      <c r="P70" s="101"/>
      <c r="Q70" s="101"/>
      <c r="R70" s="101"/>
      <c r="S70" s="101"/>
      <c r="T70" s="101"/>
      <c r="U70" s="101"/>
      <c r="V70" s="101"/>
      <c r="W70" s="101"/>
      <c r="X70" s="101"/>
      <c r="Y70" s="101"/>
      <c r="Z70" s="101"/>
      <c r="AA70" s="101"/>
      <c r="AB70" s="101"/>
      <c r="AC70" s="101"/>
      <c r="AD70" s="101"/>
      <c r="AE70" s="101"/>
      <c r="AF70" s="101"/>
      <c r="AG70" s="101"/>
      <c r="AH70" s="101"/>
      <c r="AI70" s="101"/>
      <c r="AJ70" s="101"/>
    </row>
    <row r="71" spans="5:36" s="71" customFormat="1" ht="20.25">
      <c r="E71" s="82"/>
      <c r="N71" s="124"/>
      <c r="O71" s="314"/>
      <c r="P71" s="101"/>
      <c r="Q71" s="101"/>
      <c r="R71" s="101"/>
      <c r="S71" s="101"/>
      <c r="T71" s="101"/>
      <c r="U71" s="101"/>
      <c r="V71" s="101"/>
      <c r="W71" s="101"/>
      <c r="X71" s="101"/>
      <c r="Y71" s="101"/>
      <c r="Z71" s="101"/>
      <c r="AA71" s="101"/>
      <c r="AB71" s="101"/>
      <c r="AC71" s="101"/>
      <c r="AD71" s="101"/>
      <c r="AE71" s="101"/>
      <c r="AF71" s="101"/>
      <c r="AG71" s="101"/>
      <c r="AH71" s="101"/>
      <c r="AI71" s="101"/>
      <c r="AJ71" s="101"/>
    </row>
    <row r="72" spans="5:36" s="71" customFormat="1" ht="20.25">
      <c r="E72" s="82"/>
      <c r="N72" s="124"/>
      <c r="O72" s="314"/>
      <c r="P72" s="101"/>
      <c r="Q72" s="101"/>
      <c r="R72" s="101"/>
      <c r="S72" s="101"/>
      <c r="T72" s="101"/>
      <c r="U72" s="101"/>
      <c r="V72" s="101"/>
      <c r="W72" s="101"/>
      <c r="X72" s="101"/>
      <c r="Y72" s="101"/>
      <c r="Z72" s="101"/>
      <c r="AA72" s="101"/>
      <c r="AB72" s="101"/>
      <c r="AC72" s="101"/>
      <c r="AD72" s="101"/>
      <c r="AE72" s="101"/>
      <c r="AF72" s="101"/>
      <c r="AG72" s="101"/>
      <c r="AH72" s="101"/>
      <c r="AI72" s="101"/>
      <c r="AJ72" s="101"/>
    </row>
    <row r="73" spans="5:36" s="71" customFormat="1" ht="20.25">
      <c r="E73" s="82"/>
      <c r="N73" s="124"/>
      <c r="O73" s="314"/>
      <c r="P73" s="101"/>
      <c r="Q73" s="101"/>
      <c r="R73" s="101"/>
      <c r="S73" s="101"/>
      <c r="T73" s="101"/>
      <c r="U73" s="101"/>
      <c r="V73" s="101"/>
      <c r="W73" s="101"/>
      <c r="X73" s="101"/>
      <c r="Y73" s="101"/>
      <c r="Z73" s="101"/>
      <c r="AA73" s="101"/>
      <c r="AB73" s="101"/>
      <c r="AC73" s="101"/>
      <c r="AD73" s="101"/>
      <c r="AE73" s="101"/>
      <c r="AF73" s="101"/>
      <c r="AG73" s="101"/>
      <c r="AH73" s="101"/>
      <c r="AI73" s="101"/>
      <c r="AJ73" s="101"/>
    </row>
    <row r="74" spans="5:36" s="71" customFormat="1" ht="20.25">
      <c r="E74" s="82"/>
      <c r="N74" s="124"/>
      <c r="O74" s="314"/>
      <c r="P74" s="101"/>
      <c r="Q74" s="101"/>
      <c r="R74" s="101"/>
      <c r="S74" s="101"/>
      <c r="T74" s="101"/>
      <c r="U74" s="101"/>
      <c r="V74" s="101"/>
      <c r="W74" s="101"/>
      <c r="X74" s="101"/>
      <c r="Y74" s="101"/>
      <c r="Z74" s="101"/>
      <c r="AA74" s="101"/>
      <c r="AB74" s="101"/>
      <c r="AC74" s="101"/>
      <c r="AD74" s="101"/>
      <c r="AE74" s="101"/>
      <c r="AF74" s="101"/>
      <c r="AG74" s="101"/>
      <c r="AH74" s="101"/>
      <c r="AI74" s="101"/>
      <c r="AJ74" s="101"/>
    </row>
    <row r="75" spans="5:36" s="71" customFormat="1" ht="20.25">
      <c r="E75" s="82"/>
      <c r="N75" s="124"/>
      <c r="O75" s="314"/>
      <c r="P75" s="101"/>
      <c r="Q75" s="101"/>
      <c r="R75" s="101"/>
      <c r="S75" s="101"/>
      <c r="T75" s="101"/>
      <c r="U75" s="101"/>
      <c r="V75" s="101"/>
      <c r="W75" s="101"/>
      <c r="X75" s="101"/>
      <c r="Y75" s="101"/>
      <c r="Z75" s="101"/>
      <c r="AA75" s="101"/>
      <c r="AB75" s="101"/>
      <c r="AC75" s="101"/>
      <c r="AD75" s="101"/>
      <c r="AE75" s="101"/>
      <c r="AF75" s="101"/>
      <c r="AG75" s="101"/>
      <c r="AH75" s="101"/>
      <c r="AI75" s="101"/>
      <c r="AJ75" s="101"/>
    </row>
    <row r="76" spans="5:36" s="71" customFormat="1" ht="20.25">
      <c r="E76" s="82"/>
      <c r="N76" s="124"/>
      <c r="O76" s="314"/>
      <c r="P76" s="101"/>
      <c r="Q76" s="101"/>
      <c r="R76" s="101"/>
      <c r="S76" s="101"/>
      <c r="T76" s="101"/>
      <c r="U76" s="101"/>
      <c r="V76" s="101"/>
      <c r="W76" s="101"/>
      <c r="X76" s="101"/>
      <c r="Y76" s="101"/>
      <c r="Z76" s="101"/>
      <c r="AA76" s="101"/>
      <c r="AB76" s="101"/>
      <c r="AC76" s="101"/>
      <c r="AD76" s="101"/>
      <c r="AE76" s="101"/>
      <c r="AF76" s="101"/>
      <c r="AG76" s="101"/>
      <c r="AH76" s="101"/>
      <c r="AI76" s="101"/>
      <c r="AJ76" s="101"/>
    </row>
    <row r="77" spans="5:36" s="71" customFormat="1" ht="20.25">
      <c r="E77" s="82"/>
      <c r="N77" s="124"/>
      <c r="O77" s="314"/>
      <c r="P77" s="101"/>
      <c r="Q77" s="101"/>
      <c r="R77" s="101"/>
      <c r="S77" s="101"/>
      <c r="T77" s="101"/>
      <c r="U77" s="101"/>
      <c r="V77" s="101"/>
      <c r="W77" s="101"/>
      <c r="X77" s="101"/>
      <c r="Y77" s="101"/>
      <c r="Z77" s="101"/>
      <c r="AA77" s="101"/>
      <c r="AB77" s="101"/>
      <c r="AC77" s="101"/>
      <c r="AD77" s="101"/>
      <c r="AE77" s="101"/>
      <c r="AF77" s="101"/>
      <c r="AG77" s="101"/>
      <c r="AH77" s="101"/>
      <c r="AI77" s="101"/>
      <c r="AJ77" s="101"/>
    </row>
    <row r="78" spans="5:36" s="71" customFormat="1" ht="20.25">
      <c r="E78" s="82"/>
      <c r="N78" s="124"/>
      <c r="O78" s="314"/>
      <c r="P78" s="101"/>
      <c r="Q78" s="101"/>
      <c r="R78" s="101"/>
      <c r="S78" s="101"/>
      <c r="T78" s="101"/>
      <c r="U78" s="101"/>
      <c r="V78" s="101"/>
      <c r="W78" s="101"/>
      <c r="X78" s="101"/>
      <c r="Y78" s="101"/>
      <c r="Z78" s="101"/>
      <c r="AA78" s="101"/>
      <c r="AB78" s="101"/>
      <c r="AC78" s="101"/>
      <c r="AD78" s="101"/>
      <c r="AE78" s="101"/>
      <c r="AF78" s="101"/>
      <c r="AG78" s="101"/>
      <c r="AH78" s="101"/>
      <c r="AI78" s="101"/>
      <c r="AJ78" s="101"/>
    </row>
    <row r="79" spans="5:36" s="71" customFormat="1" ht="20.25">
      <c r="E79" s="82"/>
      <c r="N79" s="124"/>
      <c r="O79" s="314"/>
      <c r="P79" s="101"/>
      <c r="Q79" s="101"/>
      <c r="R79" s="101"/>
      <c r="S79" s="101"/>
      <c r="T79" s="101"/>
      <c r="U79" s="101"/>
      <c r="V79" s="101"/>
      <c r="W79" s="101"/>
      <c r="X79" s="101"/>
      <c r="Y79" s="101"/>
      <c r="Z79" s="101"/>
      <c r="AA79" s="101"/>
      <c r="AB79" s="101"/>
      <c r="AC79" s="101"/>
      <c r="AD79" s="101"/>
      <c r="AE79" s="101"/>
      <c r="AF79" s="101"/>
      <c r="AG79" s="101"/>
      <c r="AH79" s="101"/>
      <c r="AI79" s="101"/>
      <c r="AJ79" s="101"/>
    </row>
    <row r="80" spans="5:36" s="71" customFormat="1" ht="20.25">
      <c r="E80" s="82"/>
      <c r="N80" s="124"/>
      <c r="O80" s="314"/>
      <c r="P80" s="101"/>
      <c r="Q80" s="101"/>
      <c r="R80" s="101"/>
      <c r="S80" s="101"/>
      <c r="T80" s="101"/>
      <c r="U80" s="101"/>
      <c r="V80" s="101"/>
      <c r="W80" s="101"/>
      <c r="X80" s="101"/>
      <c r="Y80" s="101"/>
      <c r="Z80" s="101"/>
      <c r="AA80" s="101"/>
      <c r="AB80" s="101"/>
      <c r="AC80" s="101"/>
      <c r="AD80" s="101"/>
      <c r="AE80" s="101"/>
      <c r="AF80" s="101"/>
      <c r="AG80" s="101"/>
      <c r="AH80" s="101"/>
      <c r="AI80" s="101"/>
      <c r="AJ80" s="101"/>
    </row>
    <row r="81" spans="5:36" s="71" customFormat="1" ht="20.25">
      <c r="E81" s="82"/>
      <c r="N81" s="124"/>
      <c r="O81" s="314"/>
      <c r="P81" s="101"/>
      <c r="Q81" s="101"/>
      <c r="R81" s="101"/>
      <c r="S81" s="101"/>
      <c r="T81" s="101"/>
      <c r="U81" s="101"/>
      <c r="V81" s="101"/>
      <c r="W81" s="101"/>
      <c r="X81" s="101"/>
      <c r="Y81" s="101"/>
      <c r="Z81" s="101"/>
      <c r="AA81" s="101"/>
      <c r="AB81" s="101"/>
      <c r="AC81" s="101"/>
      <c r="AD81" s="101"/>
      <c r="AE81" s="101"/>
      <c r="AF81" s="101"/>
      <c r="AG81" s="101"/>
      <c r="AH81" s="101"/>
      <c r="AI81" s="101"/>
      <c r="AJ81" s="101"/>
    </row>
    <row r="82" spans="5:36" s="71" customFormat="1" ht="20.25">
      <c r="E82" s="82"/>
      <c r="N82" s="124"/>
      <c r="O82" s="314"/>
      <c r="P82" s="101"/>
      <c r="Q82" s="101"/>
      <c r="R82" s="101"/>
      <c r="S82" s="101"/>
      <c r="T82" s="101"/>
      <c r="U82" s="101"/>
      <c r="V82" s="101"/>
      <c r="W82" s="101"/>
      <c r="X82" s="101"/>
      <c r="Y82" s="101"/>
      <c r="Z82" s="101"/>
      <c r="AA82" s="101"/>
      <c r="AB82" s="101"/>
      <c r="AC82" s="101"/>
      <c r="AD82" s="101"/>
      <c r="AE82" s="101"/>
      <c r="AF82" s="101"/>
      <c r="AG82" s="101"/>
      <c r="AH82" s="101"/>
      <c r="AI82" s="101"/>
      <c r="AJ82" s="101"/>
    </row>
    <row r="83" spans="5:36" s="71" customFormat="1" ht="20.25">
      <c r="E83" s="82"/>
      <c r="N83" s="124"/>
      <c r="O83" s="314"/>
      <c r="P83" s="101"/>
      <c r="Q83" s="101"/>
      <c r="R83" s="101"/>
      <c r="S83" s="101"/>
      <c r="T83" s="101"/>
      <c r="U83" s="101"/>
      <c r="V83" s="101"/>
      <c r="W83" s="101"/>
      <c r="X83" s="101"/>
      <c r="Y83" s="101"/>
      <c r="Z83" s="101"/>
      <c r="AA83" s="101"/>
      <c r="AB83" s="101"/>
      <c r="AC83" s="101"/>
      <c r="AD83" s="101"/>
      <c r="AE83" s="101"/>
      <c r="AF83" s="101"/>
      <c r="AG83" s="101"/>
      <c r="AH83" s="101"/>
      <c r="AI83" s="101"/>
      <c r="AJ83" s="101"/>
    </row>
    <row r="84" spans="5:36" s="71" customFormat="1" ht="20.25">
      <c r="E84" s="82"/>
      <c r="N84" s="124"/>
      <c r="O84" s="314"/>
      <c r="P84" s="101"/>
      <c r="Q84" s="101"/>
      <c r="R84" s="101"/>
      <c r="S84" s="101"/>
      <c r="T84" s="101"/>
      <c r="U84" s="101"/>
      <c r="V84" s="101"/>
      <c r="W84" s="101"/>
      <c r="X84" s="101"/>
      <c r="Y84" s="101"/>
      <c r="Z84" s="101"/>
      <c r="AA84" s="101"/>
      <c r="AB84" s="101"/>
      <c r="AC84" s="101"/>
      <c r="AD84" s="101"/>
      <c r="AE84" s="101"/>
      <c r="AF84" s="101"/>
      <c r="AG84" s="101"/>
      <c r="AH84" s="101"/>
      <c r="AI84" s="101"/>
      <c r="AJ84" s="101"/>
    </row>
    <row r="85" spans="5:36" s="71" customFormat="1" ht="20.25">
      <c r="E85" s="82"/>
      <c r="N85" s="124"/>
      <c r="O85" s="314"/>
      <c r="P85" s="101"/>
      <c r="Q85" s="101"/>
      <c r="R85" s="101"/>
      <c r="S85" s="101"/>
      <c r="T85" s="101"/>
      <c r="U85" s="101"/>
      <c r="V85" s="101"/>
      <c r="W85" s="101"/>
      <c r="X85" s="101"/>
      <c r="Y85" s="101"/>
      <c r="Z85" s="101"/>
      <c r="AA85" s="101"/>
      <c r="AB85" s="101"/>
      <c r="AC85" s="101"/>
      <c r="AD85" s="101"/>
      <c r="AE85" s="101"/>
      <c r="AF85" s="101"/>
      <c r="AG85" s="101"/>
      <c r="AH85" s="101"/>
      <c r="AI85" s="101"/>
      <c r="AJ85" s="101"/>
    </row>
    <row r="86" spans="5:36" s="71" customFormat="1" ht="20.25">
      <c r="E86" s="82"/>
      <c r="N86" s="124"/>
      <c r="O86" s="314"/>
      <c r="P86" s="101"/>
      <c r="Q86" s="101"/>
      <c r="R86" s="101"/>
      <c r="S86" s="101"/>
      <c r="T86" s="101"/>
      <c r="U86" s="101"/>
      <c r="V86" s="101"/>
      <c r="W86" s="101"/>
      <c r="X86" s="101"/>
      <c r="Y86" s="101"/>
      <c r="Z86" s="101"/>
      <c r="AA86" s="101"/>
      <c r="AB86" s="101"/>
      <c r="AC86" s="101"/>
      <c r="AD86" s="101"/>
      <c r="AE86" s="101"/>
      <c r="AF86" s="101"/>
      <c r="AG86" s="101"/>
      <c r="AH86" s="101"/>
      <c r="AI86" s="101"/>
      <c r="AJ86" s="101"/>
    </row>
    <row r="87" spans="5:36" s="71" customFormat="1" ht="20.25">
      <c r="E87" s="82"/>
      <c r="N87" s="124"/>
      <c r="O87" s="314"/>
      <c r="P87" s="101"/>
      <c r="Q87" s="101"/>
      <c r="R87" s="101"/>
      <c r="S87" s="101"/>
      <c r="T87" s="101"/>
      <c r="U87" s="101"/>
      <c r="V87" s="101"/>
      <c r="W87" s="101"/>
      <c r="X87" s="101"/>
      <c r="Y87" s="101"/>
      <c r="Z87" s="101"/>
      <c r="AA87" s="101"/>
      <c r="AB87" s="101"/>
      <c r="AC87" s="101"/>
      <c r="AD87" s="101"/>
      <c r="AE87" s="101"/>
      <c r="AF87" s="101"/>
      <c r="AG87" s="101"/>
      <c r="AH87" s="101"/>
      <c r="AI87" s="101"/>
      <c r="AJ87" s="101"/>
    </row>
    <row r="88" spans="5:36" s="71" customFormat="1" ht="20.25">
      <c r="E88" s="82"/>
      <c r="N88" s="124"/>
      <c r="O88" s="314"/>
      <c r="P88" s="101"/>
      <c r="Q88" s="101"/>
      <c r="R88" s="101"/>
      <c r="S88" s="101"/>
      <c r="T88" s="101"/>
      <c r="U88" s="101"/>
      <c r="V88" s="101"/>
      <c r="W88" s="101"/>
      <c r="X88" s="101"/>
      <c r="Y88" s="101"/>
      <c r="Z88" s="101"/>
      <c r="AA88" s="101"/>
      <c r="AB88" s="101"/>
      <c r="AC88" s="101"/>
      <c r="AD88" s="101"/>
      <c r="AE88" s="101"/>
      <c r="AF88" s="101"/>
      <c r="AG88" s="101"/>
      <c r="AH88" s="101"/>
      <c r="AI88" s="101"/>
      <c r="AJ88" s="101"/>
    </row>
    <row r="89" spans="5:36" s="71" customFormat="1" ht="20.25">
      <c r="E89" s="82"/>
      <c r="N89" s="124"/>
      <c r="O89" s="314"/>
      <c r="P89" s="101"/>
      <c r="Q89" s="101"/>
      <c r="R89" s="101"/>
      <c r="S89" s="101"/>
      <c r="T89" s="101"/>
      <c r="U89" s="101"/>
      <c r="V89" s="101"/>
      <c r="W89" s="101"/>
      <c r="X89" s="101"/>
      <c r="Y89" s="101"/>
      <c r="Z89" s="101"/>
      <c r="AA89" s="101"/>
      <c r="AB89" s="101"/>
      <c r="AC89" s="101"/>
      <c r="AD89" s="101"/>
      <c r="AE89" s="101"/>
      <c r="AF89" s="101"/>
      <c r="AG89" s="101"/>
      <c r="AH89" s="101"/>
      <c r="AI89" s="101"/>
      <c r="AJ89" s="101"/>
    </row>
    <row r="90" spans="5:36" s="71" customFormat="1" ht="20.25">
      <c r="E90" s="82"/>
      <c r="N90" s="124"/>
      <c r="O90" s="314"/>
      <c r="P90" s="101"/>
      <c r="Q90" s="101"/>
      <c r="R90" s="101"/>
      <c r="S90" s="101"/>
      <c r="T90" s="101"/>
      <c r="U90" s="101"/>
      <c r="V90" s="101"/>
      <c r="W90" s="101"/>
      <c r="X90" s="101"/>
      <c r="Y90" s="101"/>
      <c r="Z90" s="101"/>
      <c r="AA90" s="101"/>
      <c r="AB90" s="101"/>
      <c r="AC90" s="101"/>
      <c r="AD90" s="101"/>
      <c r="AE90" s="101"/>
      <c r="AF90" s="101"/>
      <c r="AG90" s="101"/>
      <c r="AH90" s="101"/>
      <c r="AI90" s="101"/>
      <c r="AJ90" s="101"/>
    </row>
    <row r="91" spans="5:36" s="71" customFormat="1" ht="20.25">
      <c r="E91" s="82"/>
      <c r="N91" s="124"/>
      <c r="O91" s="314"/>
      <c r="P91" s="101"/>
      <c r="Q91" s="101"/>
      <c r="R91" s="101"/>
      <c r="S91" s="101"/>
      <c r="T91" s="101"/>
      <c r="U91" s="101"/>
      <c r="V91" s="101"/>
      <c r="W91" s="101"/>
      <c r="X91" s="101"/>
      <c r="Y91" s="101"/>
      <c r="Z91" s="101"/>
      <c r="AA91" s="101"/>
      <c r="AB91" s="101"/>
      <c r="AC91" s="101"/>
      <c r="AD91" s="101"/>
      <c r="AE91" s="101"/>
      <c r="AF91" s="101"/>
      <c r="AG91" s="101"/>
      <c r="AH91" s="101"/>
      <c r="AI91" s="101"/>
      <c r="AJ91" s="101"/>
    </row>
    <row r="92" spans="5:36" s="71" customFormat="1" ht="20.25">
      <c r="E92" s="82"/>
      <c r="N92" s="124"/>
      <c r="O92" s="314"/>
      <c r="P92" s="101"/>
      <c r="Q92" s="101"/>
      <c r="R92" s="101"/>
      <c r="S92" s="101"/>
      <c r="T92" s="101"/>
      <c r="U92" s="101"/>
      <c r="V92" s="101"/>
      <c r="W92" s="101"/>
      <c r="X92" s="101"/>
      <c r="Y92" s="101"/>
      <c r="Z92" s="101"/>
      <c r="AA92" s="101"/>
      <c r="AB92" s="101"/>
      <c r="AC92" s="101"/>
      <c r="AD92" s="101"/>
      <c r="AE92" s="101"/>
      <c r="AF92" s="101"/>
      <c r="AG92" s="101"/>
      <c r="AH92" s="101"/>
      <c r="AI92" s="101"/>
      <c r="AJ92" s="101"/>
    </row>
    <row r="93" spans="5:36" s="71" customFormat="1" ht="20.25">
      <c r="E93" s="82"/>
      <c r="N93" s="124"/>
      <c r="O93" s="314"/>
      <c r="P93" s="101"/>
      <c r="Q93" s="101"/>
      <c r="R93" s="101"/>
      <c r="S93" s="101"/>
      <c r="T93" s="101"/>
      <c r="U93" s="101"/>
      <c r="V93" s="101"/>
      <c r="W93" s="101"/>
      <c r="X93" s="101"/>
      <c r="Y93" s="101"/>
      <c r="Z93" s="101"/>
      <c r="AA93" s="101"/>
      <c r="AB93" s="101"/>
      <c r="AC93" s="101"/>
      <c r="AD93" s="101"/>
      <c r="AE93" s="101"/>
      <c r="AF93" s="101"/>
      <c r="AG93" s="101"/>
      <c r="AH93" s="101"/>
      <c r="AI93" s="101"/>
      <c r="AJ93" s="101"/>
    </row>
    <row r="94" spans="5:36" s="71" customFormat="1" ht="20.25">
      <c r="E94" s="82"/>
      <c r="N94" s="124"/>
      <c r="O94" s="314"/>
      <c r="P94" s="101"/>
      <c r="Q94" s="101"/>
      <c r="R94" s="101"/>
      <c r="S94" s="101"/>
      <c r="T94" s="101"/>
      <c r="U94" s="101"/>
      <c r="V94" s="101"/>
      <c r="W94" s="101"/>
      <c r="X94" s="101"/>
      <c r="Y94" s="101"/>
      <c r="Z94" s="101"/>
      <c r="AA94" s="101"/>
      <c r="AB94" s="101"/>
      <c r="AC94" s="101"/>
      <c r="AD94" s="101"/>
      <c r="AE94" s="101"/>
      <c r="AF94" s="101"/>
      <c r="AG94" s="101"/>
      <c r="AH94" s="101"/>
      <c r="AI94" s="101"/>
      <c r="AJ94" s="101"/>
    </row>
    <row r="95" spans="5:36" s="71" customFormat="1" ht="20.25">
      <c r="E95" s="82"/>
      <c r="N95" s="124"/>
      <c r="O95" s="314"/>
      <c r="P95" s="101"/>
      <c r="Q95" s="101"/>
      <c r="R95" s="101"/>
      <c r="S95" s="101"/>
      <c r="T95" s="101"/>
      <c r="U95" s="101"/>
      <c r="V95" s="101"/>
      <c r="W95" s="101"/>
      <c r="X95" s="101"/>
      <c r="Y95" s="101"/>
      <c r="Z95" s="101"/>
      <c r="AA95" s="101"/>
      <c r="AB95" s="101"/>
      <c r="AC95" s="101"/>
      <c r="AD95" s="101"/>
      <c r="AE95" s="101"/>
      <c r="AF95" s="101"/>
      <c r="AG95" s="101"/>
      <c r="AH95" s="101"/>
      <c r="AI95" s="101"/>
      <c r="AJ95" s="101"/>
    </row>
    <row r="96" spans="5:36" s="71" customFormat="1" ht="20.25">
      <c r="E96" s="82"/>
      <c r="N96" s="124"/>
      <c r="O96" s="314"/>
      <c r="P96" s="101"/>
      <c r="Q96" s="101"/>
      <c r="R96" s="101"/>
      <c r="S96" s="101"/>
      <c r="T96" s="101"/>
      <c r="U96" s="101"/>
      <c r="V96" s="101"/>
      <c r="W96" s="101"/>
      <c r="X96" s="101"/>
      <c r="Y96" s="101"/>
      <c r="Z96" s="101"/>
      <c r="AA96" s="101"/>
      <c r="AB96" s="101"/>
      <c r="AC96" s="101"/>
      <c r="AD96" s="101"/>
      <c r="AE96" s="101"/>
      <c r="AF96" s="101"/>
      <c r="AG96" s="101"/>
      <c r="AH96" s="101"/>
      <c r="AI96" s="101"/>
      <c r="AJ96" s="101"/>
    </row>
    <row r="97" spans="5:36" s="71" customFormat="1" ht="20.25">
      <c r="E97" s="82"/>
      <c r="N97" s="124"/>
      <c r="O97" s="314"/>
      <c r="P97" s="101"/>
      <c r="Q97" s="101"/>
      <c r="R97" s="101"/>
      <c r="S97" s="101"/>
      <c r="T97" s="101"/>
      <c r="U97" s="101"/>
      <c r="V97" s="101"/>
      <c r="W97" s="101"/>
      <c r="X97" s="101"/>
      <c r="Y97" s="101"/>
      <c r="Z97" s="101"/>
      <c r="AA97" s="101"/>
      <c r="AB97" s="101"/>
      <c r="AC97" s="101"/>
      <c r="AD97" s="101"/>
      <c r="AE97" s="101"/>
      <c r="AF97" s="101"/>
      <c r="AG97" s="101"/>
      <c r="AH97" s="101"/>
      <c r="AI97" s="101"/>
      <c r="AJ97" s="101"/>
    </row>
    <row r="98" spans="5:36" s="71" customFormat="1" ht="20.25">
      <c r="E98" s="82"/>
      <c r="N98" s="124"/>
      <c r="O98" s="314"/>
      <c r="P98" s="101"/>
      <c r="Q98" s="101"/>
      <c r="R98" s="101"/>
      <c r="S98" s="101"/>
      <c r="T98" s="101"/>
      <c r="U98" s="101"/>
      <c r="V98" s="101"/>
      <c r="W98" s="101"/>
      <c r="X98" s="101"/>
      <c r="Y98" s="101"/>
      <c r="Z98" s="101"/>
      <c r="AA98" s="101"/>
      <c r="AB98" s="101"/>
      <c r="AC98" s="101"/>
      <c r="AD98" s="101"/>
      <c r="AE98" s="101"/>
      <c r="AF98" s="101"/>
      <c r="AG98" s="101"/>
      <c r="AH98" s="101"/>
      <c r="AI98" s="101"/>
      <c r="AJ98" s="101"/>
    </row>
    <row r="99" spans="5:36" s="71" customFormat="1" ht="20.25">
      <c r="E99" s="82"/>
      <c r="N99" s="124"/>
      <c r="O99" s="314"/>
      <c r="P99" s="101"/>
      <c r="Q99" s="101"/>
      <c r="R99" s="101"/>
      <c r="S99" s="101"/>
      <c r="T99" s="101"/>
      <c r="U99" s="101"/>
      <c r="V99" s="101"/>
      <c r="W99" s="101"/>
      <c r="X99" s="101"/>
      <c r="Y99" s="101"/>
      <c r="Z99" s="101"/>
      <c r="AA99" s="101"/>
      <c r="AB99" s="101"/>
      <c r="AC99" s="101"/>
      <c r="AD99" s="101"/>
      <c r="AE99" s="101"/>
      <c r="AF99" s="101"/>
      <c r="AG99" s="101"/>
      <c r="AH99" s="101"/>
      <c r="AI99" s="101"/>
      <c r="AJ99" s="101"/>
    </row>
    <row r="100" spans="5:36" s="71" customFormat="1" ht="20.25">
      <c r="E100" s="82"/>
      <c r="N100" s="124"/>
      <c r="O100" s="314"/>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row>
    <row r="101" spans="5:36" s="71" customFormat="1" ht="20.25">
      <c r="E101" s="82"/>
      <c r="N101" s="124"/>
      <c r="O101" s="314"/>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row>
    <row r="102" spans="5:36" s="71" customFormat="1" ht="20.25">
      <c r="E102" s="82"/>
      <c r="N102" s="124"/>
      <c r="O102" s="314"/>
      <c r="P102" s="101"/>
      <c r="Q102" s="101"/>
      <c r="R102" s="101"/>
      <c r="S102" s="101"/>
      <c r="T102" s="101"/>
      <c r="U102" s="101"/>
      <c r="V102" s="101"/>
      <c r="W102" s="101"/>
      <c r="X102" s="101"/>
      <c r="Y102" s="101"/>
      <c r="Z102" s="101"/>
      <c r="AA102" s="101"/>
      <c r="AB102" s="101"/>
      <c r="AC102" s="101"/>
      <c r="AD102" s="101"/>
      <c r="AE102" s="101"/>
      <c r="AF102" s="101"/>
      <c r="AG102" s="101"/>
      <c r="AH102" s="101"/>
      <c r="AI102" s="101"/>
      <c r="AJ102" s="101"/>
    </row>
    <row r="103" spans="5:36" s="71" customFormat="1" ht="20.25">
      <c r="E103" s="82"/>
      <c r="N103" s="124"/>
      <c r="O103" s="314"/>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row>
    <row r="104" spans="5:36" s="71" customFormat="1" ht="20.25">
      <c r="E104" s="82"/>
      <c r="N104" s="124"/>
      <c r="O104" s="314"/>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row>
    <row r="105" spans="5:36" s="71" customFormat="1" ht="20.25">
      <c r="E105" s="82"/>
      <c r="N105" s="124"/>
      <c r="O105" s="314"/>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row>
    <row r="106" spans="5:36" s="71" customFormat="1" ht="20.25">
      <c r="E106" s="82"/>
      <c r="N106" s="124"/>
      <c r="O106" s="314"/>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row>
    <row r="107" spans="5:36" s="71" customFormat="1" ht="20.25">
      <c r="E107" s="82"/>
      <c r="N107" s="124"/>
      <c r="O107" s="314"/>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row>
    <row r="108" spans="5:36" s="71" customFormat="1" ht="20.25">
      <c r="E108" s="82"/>
      <c r="N108" s="124"/>
      <c r="O108" s="314"/>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row>
    <row r="109" spans="5:36" s="71" customFormat="1" ht="20.25">
      <c r="E109" s="82"/>
      <c r="N109" s="124"/>
      <c r="O109" s="314"/>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row>
    <row r="110" spans="5:36" s="71" customFormat="1" ht="20.25">
      <c r="E110" s="82"/>
      <c r="N110" s="124"/>
      <c r="O110" s="314"/>
      <c r="P110" s="101"/>
      <c r="Q110" s="101"/>
      <c r="R110" s="101"/>
      <c r="S110" s="101"/>
      <c r="T110" s="101"/>
      <c r="U110" s="101"/>
      <c r="V110" s="101"/>
      <c r="W110" s="101"/>
      <c r="X110" s="101"/>
      <c r="Y110" s="101"/>
      <c r="Z110" s="101"/>
      <c r="AA110" s="101"/>
      <c r="AB110" s="101"/>
      <c r="AC110" s="101"/>
      <c r="AD110" s="101"/>
      <c r="AE110" s="101"/>
      <c r="AF110" s="101"/>
      <c r="AG110" s="101"/>
      <c r="AH110" s="101"/>
      <c r="AI110" s="101"/>
      <c r="AJ110" s="101"/>
    </row>
    <row r="111" spans="5:36" s="71" customFormat="1" ht="20.25">
      <c r="E111" s="82"/>
      <c r="N111" s="124"/>
      <c r="O111" s="314"/>
      <c r="P111" s="101"/>
      <c r="Q111" s="101"/>
      <c r="R111" s="101"/>
      <c r="S111" s="101"/>
      <c r="T111" s="101"/>
      <c r="U111" s="101"/>
      <c r="V111" s="101"/>
      <c r="W111" s="101"/>
      <c r="X111" s="101"/>
      <c r="Y111" s="101"/>
      <c r="Z111" s="101"/>
      <c r="AA111" s="101"/>
      <c r="AB111" s="101"/>
      <c r="AC111" s="101"/>
      <c r="AD111" s="101"/>
      <c r="AE111" s="101"/>
      <c r="AF111" s="101"/>
      <c r="AG111" s="101"/>
      <c r="AH111" s="101"/>
      <c r="AI111" s="101"/>
      <c r="AJ111" s="101"/>
    </row>
    <row r="112" spans="5:36" s="71" customFormat="1" ht="20.25">
      <c r="E112" s="82"/>
      <c r="N112" s="124"/>
      <c r="O112" s="314"/>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row>
    <row r="113" spans="5:36" s="71" customFormat="1" ht="20.25">
      <c r="E113" s="82"/>
      <c r="N113" s="124"/>
      <c r="O113" s="314"/>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row>
    <row r="114" spans="5:36" s="71" customFormat="1" ht="20.25">
      <c r="E114" s="82"/>
      <c r="N114" s="124"/>
      <c r="O114" s="314"/>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row>
    <row r="115" spans="5:36" s="71" customFormat="1" ht="20.25">
      <c r="E115" s="82"/>
      <c r="N115" s="124"/>
      <c r="O115" s="314"/>
      <c r="P115" s="101"/>
      <c r="Q115" s="101"/>
      <c r="R115" s="101"/>
      <c r="S115" s="101"/>
      <c r="T115" s="101"/>
      <c r="U115" s="101"/>
      <c r="V115" s="101"/>
      <c r="W115" s="101"/>
      <c r="X115" s="101"/>
      <c r="Y115" s="101"/>
      <c r="Z115" s="101"/>
      <c r="AA115" s="101"/>
      <c r="AB115" s="101"/>
      <c r="AC115" s="101"/>
      <c r="AD115" s="101"/>
      <c r="AE115" s="101"/>
      <c r="AF115" s="101"/>
      <c r="AG115" s="101"/>
      <c r="AH115" s="101"/>
      <c r="AI115" s="101"/>
      <c r="AJ115" s="101"/>
    </row>
    <row r="116" spans="5:36" s="71" customFormat="1" ht="20.25">
      <c r="E116" s="82"/>
      <c r="N116" s="124"/>
      <c r="O116" s="314"/>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row>
    <row r="117" spans="5:36" s="71" customFormat="1" ht="20.25">
      <c r="E117" s="82"/>
      <c r="N117" s="124"/>
      <c r="O117" s="314"/>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row>
    <row r="118" spans="5:36" s="71" customFormat="1" ht="20.25">
      <c r="E118" s="82"/>
      <c r="N118" s="124"/>
      <c r="O118" s="314"/>
      <c r="P118" s="101"/>
      <c r="Q118" s="101"/>
      <c r="R118" s="101"/>
      <c r="S118" s="101"/>
      <c r="T118" s="101"/>
      <c r="U118" s="101"/>
      <c r="V118" s="101"/>
      <c r="W118" s="101"/>
      <c r="X118" s="101"/>
      <c r="Y118" s="101"/>
      <c r="Z118" s="101"/>
      <c r="AA118" s="101"/>
      <c r="AB118" s="101"/>
      <c r="AC118" s="101"/>
      <c r="AD118" s="101"/>
      <c r="AE118" s="101"/>
      <c r="AF118" s="101"/>
      <c r="AG118" s="101"/>
      <c r="AH118" s="101"/>
      <c r="AI118" s="101"/>
      <c r="AJ118" s="101"/>
    </row>
    <row r="119" spans="5:36" s="71" customFormat="1" ht="20.25">
      <c r="E119" s="82"/>
      <c r="N119" s="124"/>
      <c r="O119" s="314"/>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row>
    <row r="120" spans="5:36" s="71" customFormat="1" ht="20.25">
      <c r="E120" s="82"/>
      <c r="N120" s="124"/>
      <c r="O120" s="314"/>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row>
    <row r="121" spans="5:36" s="71" customFormat="1" ht="20.25">
      <c r="E121" s="82"/>
      <c r="N121" s="124"/>
      <c r="O121" s="314"/>
      <c r="P121" s="101"/>
      <c r="Q121" s="101"/>
      <c r="R121" s="101"/>
      <c r="S121" s="101"/>
      <c r="T121" s="101"/>
      <c r="U121" s="101"/>
      <c r="V121" s="101"/>
      <c r="W121" s="101"/>
      <c r="X121" s="101"/>
      <c r="Y121" s="101"/>
      <c r="Z121" s="101"/>
      <c r="AA121" s="101"/>
      <c r="AB121" s="101"/>
      <c r="AC121" s="101"/>
      <c r="AD121" s="101"/>
      <c r="AE121" s="101"/>
      <c r="AF121" s="101"/>
      <c r="AG121" s="101"/>
      <c r="AH121" s="101"/>
      <c r="AI121" s="101"/>
      <c r="AJ121" s="101"/>
    </row>
    <row r="122" spans="5:36" s="71" customFormat="1" ht="20.25">
      <c r="E122" s="82"/>
      <c r="N122" s="124"/>
      <c r="O122" s="314"/>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row>
    <row r="123" spans="5:36" s="71" customFormat="1" ht="20.25">
      <c r="E123" s="82"/>
      <c r="N123" s="124"/>
      <c r="O123" s="314"/>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row>
    <row r="124" spans="5:36" s="71" customFormat="1" ht="20.25">
      <c r="E124" s="82"/>
      <c r="N124" s="124"/>
      <c r="O124" s="314"/>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row>
    <row r="125" spans="5:36" s="71" customFormat="1" ht="20.25">
      <c r="E125" s="82"/>
      <c r="N125" s="124"/>
      <c r="O125" s="314"/>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row>
    <row r="126" spans="5:36" s="71" customFormat="1" ht="20.25">
      <c r="E126" s="82"/>
      <c r="N126" s="124"/>
      <c r="O126" s="314"/>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row>
    <row r="127" spans="5:36" s="71" customFormat="1" ht="20.25">
      <c r="E127" s="82"/>
      <c r="N127" s="124"/>
      <c r="O127" s="314"/>
      <c r="P127" s="101"/>
      <c r="Q127" s="101"/>
      <c r="R127" s="101"/>
      <c r="S127" s="101"/>
      <c r="T127" s="101"/>
      <c r="U127" s="101"/>
      <c r="V127" s="101"/>
      <c r="W127" s="101"/>
      <c r="X127" s="101"/>
      <c r="Y127" s="101"/>
      <c r="Z127" s="101"/>
      <c r="AA127" s="101"/>
      <c r="AB127" s="101"/>
      <c r="AC127" s="101"/>
      <c r="AD127" s="101"/>
      <c r="AE127" s="101"/>
      <c r="AF127" s="101"/>
      <c r="AG127" s="101"/>
      <c r="AH127" s="101"/>
      <c r="AI127" s="101"/>
      <c r="AJ127" s="101"/>
    </row>
    <row r="128" spans="5:36" s="71" customFormat="1" ht="20.25">
      <c r="E128" s="82"/>
      <c r="N128" s="124"/>
      <c r="O128" s="314"/>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row>
    <row r="129" spans="5:36" s="71" customFormat="1" ht="20.25">
      <c r="E129" s="82"/>
      <c r="N129" s="124"/>
      <c r="O129" s="314"/>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row>
    <row r="130" spans="5:36" s="71" customFormat="1" ht="20.25">
      <c r="E130" s="82"/>
      <c r="N130" s="124"/>
      <c r="O130" s="314"/>
      <c r="P130" s="101"/>
      <c r="Q130" s="101"/>
      <c r="R130" s="101"/>
      <c r="S130" s="101"/>
      <c r="T130" s="101"/>
      <c r="U130" s="101"/>
      <c r="V130" s="101"/>
      <c r="W130" s="101"/>
      <c r="X130" s="101"/>
      <c r="Y130" s="101"/>
      <c r="Z130" s="101"/>
      <c r="AA130" s="101"/>
      <c r="AB130" s="101"/>
      <c r="AC130" s="101"/>
      <c r="AD130" s="101"/>
      <c r="AE130" s="101"/>
      <c r="AF130" s="101"/>
      <c r="AG130" s="101"/>
      <c r="AH130" s="101"/>
      <c r="AI130" s="101"/>
      <c r="AJ130" s="101"/>
    </row>
    <row r="131" spans="5:36" s="71" customFormat="1" ht="20.25">
      <c r="E131" s="82"/>
      <c r="N131" s="124"/>
      <c r="O131" s="314"/>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row>
    <row r="132" spans="5:36" s="71" customFormat="1" ht="20.25">
      <c r="E132" s="82"/>
      <c r="N132" s="124"/>
      <c r="O132" s="314"/>
      <c r="P132" s="101"/>
      <c r="Q132" s="101"/>
      <c r="R132" s="101"/>
      <c r="S132" s="101"/>
      <c r="T132" s="101"/>
      <c r="U132" s="101"/>
      <c r="V132" s="101"/>
      <c r="W132" s="101"/>
      <c r="X132" s="101"/>
      <c r="Y132" s="101"/>
      <c r="Z132" s="101"/>
      <c r="AA132" s="101"/>
      <c r="AB132" s="101"/>
      <c r="AC132" s="101"/>
      <c r="AD132" s="101"/>
      <c r="AE132" s="101"/>
      <c r="AF132" s="101"/>
      <c r="AG132" s="101"/>
      <c r="AH132" s="101"/>
      <c r="AI132" s="101"/>
      <c r="AJ132" s="101"/>
    </row>
    <row r="133" spans="5:36" s="71" customFormat="1" ht="20.25">
      <c r="E133" s="82"/>
      <c r="N133" s="124"/>
      <c r="O133" s="314"/>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row>
    <row r="134" spans="5:36" s="71" customFormat="1" ht="20.25">
      <c r="E134" s="82"/>
      <c r="N134" s="124"/>
      <c r="O134" s="314"/>
      <c r="P134" s="101"/>
      <c r="Q134" s="101"/>
      <c r="R134" s="101"/>
      <c r="S134" s="101"/>
      <c r="T134" s="101"/>
      <c r="U134" s="101"/>
      <c r="V134" s="101"/>
      <c r="W134" s="101"/>
      <c r="X134" s="101"/>
      <c r="Y134" s="101"/>
      <c r="Z134" s="101"/>
      <c r="AA134" s="101"/>
      <c r="AB134" s="101"/>
      <c r="AC134" s="101"/>
      <c r="AD134" s="101"/>
      <c r="AE134" s="101"/>
      <c r="AF134" s="101"/>
      <c r="AG134" s="101"/>
      <c r="AH134" s="101"/>
      <c r="AI134" s="101"/>
      <c r="AJ134" s="101"/>
    </row>
    <row r="135" spans="5:36" s="71" customFormat="1" ht="20.25">
      <c r="E135" s="82"/>
      <c r="N135" s="124"/>
      <c r="O135" s="314"/>
      <c r="P135" s="101"/>
      <c r="Q135" s="101"/>
      <c r="R135" s="101"/>
      <c r="S135" s="101"/>
      <c r="T135" s="101"/>
      <c r="U135" s="101"/>
      <c r="V135" s="101"/>
      <c r="W135" s="101"/>
      <c r="X135" s="101"/>
      <c r="Y135" s="101"/>
      <c r="Z135" s="101"/>
      <c r="AA135" s="101"/>
      <c r="AB135" s="101"/>
      <c r="AC135" s="101"/>
      <c r="AD135" s="101"/>
      <c r="AE135" s="101"/>
      <c r="AF135" s="101"/>
      <c r="AG135" s="101"/>
      <c r="AH135" s="101"/>
      <c r="AI135" s="101"/>
      <c r="AJ135" s="101"/>
    </row>
    <row r="136" spans="5:36" s="71" customFormat="1" ht="20.25">
      <c r="E136" s="82"/>
      <c r="N136" s="124"/>
      <c r="O136" s="314"/>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row>
    <row r="137" spans="5:36" s="71" customFormat="1" ht="20.25">
      <c r="E137" s="82"/>
      <c r="N137" s="124"/>
      <c r="O137" s="314"/>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row>
    <row r="138" spans="5:36" s="71" customFormat="1" ht="20.25">
      <c r="E138" s="82"/>
      <c r="N138" s="124"/>
      <c r="O138" s="314"/>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row>
    <row r="139" spans="5:36" s="71" customFormat="1" ht="20.25">
      <c r="E139" s="82"/>
      <c r="N139" s="124"/>
      <c r="O139" s="314"/>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row>
    <row r="140" spans="5:36" s="71" customFormat="1" ht="20.25">
      <c r="E140" s="82"/>
      <c r="N140" s="124"/>
      <c r="O140" s="314"/>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row>
    <row r="141" spans="5:36" s="71" customFormat="1" ht="20.25">
      <c r="E141" s="82"/>
      <c r="N141" s="124"/>
      <c r="O141" s="314"/>
      <c r="P141" s="101"/>
      <c r="Q141" s="101"/>
      <c r="R141" s="101"/>
      <c r="S141" s="101"/>
      <c r="T141" s="101"/>
      <c r="U141" s="101"/>
      <c r="V141" s="101"/>
      <c r="W141" s="101"/>
      <c r="X141" s="101"/>
      <c r="Y141" s="101"/>
      <c r="Z141" s="101"/>
      <c r="AA141" s="101"/>
      <c r="AB141" s="101"/>
      <c r="AC141" s="101"/>
      <c r="AD141" s="101"/>
      <c r="AE141" s="101"/>
      <c r="AF141" s="101"/>
      <c r="AG141" s="101"/>
      <c r="AH141" s="101"/>
      <c r="AI141" s="101"/>
      <c r="AJ141" s="101"/>
    </row>
    <row r="142" spans="5:36" s="71" customFormat="1" ht="20.25">
      <c r="E142" s="82"/>
      <c r="N142" s="124"/>
      <c r="O142" s="314"/>
      <c r="P142" s="101"/>
      <c r="Q142" s="101"/>
      <c r="R142" s="101"/>
      <c r="S142" s="101"/>
      <c r="T142" s="101"/>
      <c r="U142" s="101"/>
      <c r="V142" s="101"/>
      <c r="W142" s="101"/>
      <c r="X142" s="101"/>
      <c r="Y142" s="101"/>
      <c r="Z142" s="101"/>
      <c r="AA142" s="101"/>
      <c r="AB142" s="101"/>
      <c r="AC142" s="101"/>
      <c r="AD142" s="101"/>
      <c r="AE142" s="101"/>
      <c r="AF142" s="101"/>
      <c r="AG142" s="101"/>
      <c r="AH142" s="101"/>
      <c r="AI142" s="101"/>
      <c r="AJ142" s="101"/>
    </row>
    <row r="143" spans="5:36" s="71" customFormat="1" ht="20.25">
      <c r="E143" s="82"/>
      <c r="N143" s="124"/>
      <c r="O143" s="314"/>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row>
    <row r="144" spans="5:36" s="71" customFormat="1" ht="20.25">
      <c r="E144" s="82"/>
      <c r="N144" s="124"/>
      <c r="O144" s="314"/>
      <c r="P144" s="101"/>
      <c r="Q144" s="101"/>
      <c r="R144" s="101"/>
      <c r="S144" s="101"/>
      <c r="T144" s="101"/>
      <c r="U144" s="101"/>
      <c r="V144" s="101"/>
      <c r="W144" s="101"/>
      <c r="X144" s="101"/>
      <c r="Y144" s="101"/>
      <c r="Z144" s="101"/>
      <c r="AA144" s="101"/>
      <c r="AB144" s="101"/>
      <c r="AC144" s="101"/>
      <c r="AD144" s="101"/>
      <c r="AE144" s="101"/>
      <c r="AF144" s="101"/>
      <c r="AG144" s="101"/>
      <c r="AH144" s="101"/>
      <c r="AI144" s="101"/>
      <c r="AJ144" s="101"/>
    </row>
    <row r="145" spans="5:36" s="71" customFormat="1" ht="20.25">
      <c r="E145" s="82"/>
      <c r="N145" s="124"/>
      <c r="O145" s="314"/>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row>
    <row r="146" spans="5:36" s="71" customFormat="1" ht="20.25">
      <c r="E146" s="82"/>
      <c r="N146" s="124"/>
      <c r="O146" s="314"/>
      <c r="P146" s="101"/>
      <c r="Q146" s="101"/>
      <c r="R146" s="101"/>
      <c r="S146" s="101"/>
      <c r="T146" s="101"/>
      <c r="U146" s="101"/>
      <c r="V146" s="101"/>
      <c r="W146" s="101"/>
      <c r="X146" s="101"/>
      <c r="Y146" s="101"/>
      <c r="Z146" s="101"/>
      <c r="AA146" s="101"/>
      <c r="AB146" s="101"/>
      <c r="AC146" s="101"/>
      <c r="AD146" s="101"/>
      <c r="AE146" s="101"/>
      <c r="AF146" s="101"/>
      <c r="AG146" s="101"/>
      <c r="AH146" s="101"/>
      <c r="AI146" s="101"/>
      <c r="AJ146" s="101"/>
    </row>
    <row r="147" spans="5:36" s="71" customFormat="1" ht="20.25">
      <c r="E147" s="82"/>
      <c r="N147" s="124"/>
      <c r="O147" s="314"/>
      <c r="P147" s="101"/>
      <c r="Q147" s="101"/>
      <c r="R147" s="101"/>
      <c r="S147" s="101"/>
      <c r="T147" s="101"/>
      <c r="U147" s="101"/>
      <c r="V147" s="101"/>
      <c r="W147" s="101"/>
      <c r="X147" s="101"/>
      <c r="Y147" s="101"/>
      <c r="Z147" s="101"/>
      <c r="AA147" s="101"/>
      <c r="AB147" s="101"/>
      <c r="AC147" s="101"/>
      <c r="AD147" s="101"/>
      <c r="AE147" s="101"/>
      <c r="AF147" s="101"/>
      <c r="AG147" s="101"/>
      <c r="AH147" s="101"/>
      <c r="AI147" s="101"/>
      <c r="AJ147" s="101"/>
    </row>
    <row r="148" spans="5:36" s="71" customFormat="1" ht="20.25">
      <c r="E148" s="82"/>
      <c r="N148" s="124"/>
      <c r="O148" s="314"/>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row>
    <row r="149" spans="5:36" s="71" customFormat="1" ht="20.25">
      <c r="E149" s="82"/>
      <c r="N149" s="124"/>
      <c r="O149" s="314"/>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row>
    <row r="150" spans="5:36" s="71" customFormat="1" ht="20.25">
      <c r="E150" s="82"/>
      <c r="N150" s="124"/>
      <c r="O150" s="314"/>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101"/>
    </row>
    <row r="151" spans="5:36" s="71" customFormat="1" ht="20.25">
      <c r="E151" s="82"/>
      <c r="N151" s="124"/>
      <c r="O151" s="314"/>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row>
    <row r="152" spans="5:36" s="71" customFormat="1" ht="20.25">
      <c r="E152" s="82"/>
      <c r="N152" s="124"/>
      <c r="O152" s="314"/>
      <c r="P152" s="101"/>
      <c r="Q152" s="101"/>
      <c r="R152" s="101"/>
      <c r="S152" s="101"/>
      <c r="T152" s="101"/>
      <c r="U152" s="101"/>
      <c r="V152" s="101"/>
      <c r="W152" s="101"/>
      <c r="X152" s="101"/>
      <c r="Y152" s="101"/>
      <c r="Z152" s="101"/>
      <c r="AA152" s="101"/>
      <c r="AB152" s="101"/>
      <c r="AC152" s="101"/>
      <c r="AD152" s="101"/>
      <c r="AE152" s="101"/>
      <c r="AF152" s="101"/>
      <c r="AG152" s="101"/>
      <c r="AH152" s="101"/>
      <c r="AI152" s="101"/>
      <c r="AJ152" s="101"/>
    </row>
    <row r="153" spans="5:36" s="71" customFormat="1" ht="20.25">
      <c r="E153" s="82"/>
      <c r="N153" s="124"/>
      <c r="O153" s="314"/>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row>
    <row r="154" spans="5:36" s="71" customFormat="1" ht="20.25">
      <c r="E154" s="82"/>
      <c r="N154" s="124"/>
      <c r="O154" s="314"/>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row>
    <row r="155" spans="5:36" s="71" customFormat="1" ht="20.25">
      <c r="E155" s="82"/>
      <c r="N155" s="124"/>
      <c r="O155" s="314"/>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row>
    <row r="156" spans="5:36" s="71" customFormat="1" ht="20.25">
      <c r="E156" s="82"/>
      <c r="N156" s="124"/>
      <c r="O156" s="314"/>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row>
    <row r="157" spans="5:36" s="71" customFormat="1" ht="20.25">
      <c r="E157" s="82"/>
      <c r="N157" s="124"/>
      <c r="O157" s="314"/>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row>
    <row r="158" spans="5:36" s="71" customFormat="1" ht="20.25">
      <c r="E158" s="82"/>
      <c r="N158" s="124"/>
      <c r="O158" s="314"/>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row>
    <row r="159" spans="5:36" s="71" customFormat="1" ht="20.25">
      <c r="E159" s="82"/>
      <c r="N159" s="124"/>
      <c r="O159" s="314"/>
      <c r="P159" s="101"/>
      <c r="Q159" s="101"/>
      <c r="R159" s="101"/>
      <c r="S159" s="101"/>
      <c r="T159" s="101"/>
      <c r="U159" s="101"/>
      <c r="V159" s="101"/>
      <c r="W159" s="101"/>
      <c r="X159" s="101"/>
      <c r="Y159" s="101"/>
      <c r="Z159" s="101"/>
      <c r="AA159" s="101"/>
      <c r="AB159" s="101"/>
      <c r="AC159" s="101"/>
      <c r="AD159" s="101"/>
      <c r="AE159" s="101"/>
      <c r="AF159" s="101"/>
      <c r="AG159" s="101"/>
      <c r="AH159" s="101"/>
      <c r="AI159" s="101"/>
      <c r="AJ159" s="101"/>
    </row>
    <row r="160" spans="5:36" s="71" customFormat="1" ht="20.25">
      <c r="E160" s="82"/>
      <c r="N160" s="124"/>
      <c r="O160" s="314"/>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row>
    <row r="161" spans="5:36" s="71" customFormat="1" ht="20.25">
      <c r="E161" s="82"/>
      <c r="N161" s="124"/>
      <c r="O161" s="314"/>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row>
    <row r="162" spans="5:36" s="71" customFormat="1" ht="20.25">
      <c r="E162" s="82"/>
      <c r="N162" s="124"/>
      <c r="O162" s="314"/>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row>
    <row r="163" spans="5:36" s="71" customFormat="1" ht="20.25">
      <c r="E163" s="82"/>
      <c r="N163" s="124"/>
      <c r="O163" s="314"/>
      <c r="P163" s="101"/>
      <c r="Q163" s="101"/>
      <c r="R163" s="101"/>
      <c r="S163" s="101"/>
      <c r="T163" s="101"/>
      <c r="U163" s="101"/>
      <c r="V163" s="101"/>
      <c r="W163" s="101"/>
      <c r="X163" s="101"/>
      <c r="Y163" s="101"/>
      <c r="Z163" s="101"/>
      <c r="AA163" s="101"/>
      <c r="AB163" s="101"/>
      <c r="AC163" s="101"/>
      <c r="AD163" s="101"/>
      <c r="AE163" s="101"/>
      <c r="AF163" s="101"/>
      <c r="AG163" s="101"/>
      <c r="AH163" s="101"/>
      <c r="AI163" s="101"/>
      <c r="AJ163" s="101"/>
    </row>
    <row r="164" spans="5:36" s="71" customFormat="1" ht="20.25">
      <c r="E164" s="82"/>
      <c r="N164" s="124"/>
      <c r="O164" s="314"/>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row>
    <row r="165" spans="5:36" s="71" customFormat="1" ht="20.25">
      <c r="E165" s="82"/>
      <c r="N165" s="124"/>
      <c r="O165" s="314"/>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row>
    <row r="166" spans="5:36" s="71" customFormat="1" ht="20.25">
      <c r="E166" s="82"/>
      <c r="N166" s="124"/>
      <c r="O166" s="314"/>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row>
    <row r="167" spans="5:36" s="71" customFormat="1" ht="20.25">
      <c r="E167" s="82"/>
      <c r="N167" s="124"/>
      <c r="O167" s="314"/>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row>
    <row r="168" spans="5:36" s="71" customFormat="1" ht="20.25">
      <c r="E168" s="82"/>
      <c r="N168" s="124"/>
      <c r="O168" s="314"/>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row>
    <row r="169" spans="5:36" s="71" customFormat="1" ht="20.25">
      <c r="E169" s="82"/>
      <c r="N169" s="124"/>
      <c r="O169" s="314"/>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row>
    <row r="170" spans="5:36" s="71" customFormat="1" ht="20.25">
      <c r="E170" s="82"/>
      <c r="N170" s="124"/>
      <c r="O170" s="314"/>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row>
    <row r="171" spans="5:36" s="71" customFormat="1" ht="20.25">
      <c r="E171" s="82"/>
      <c r="N171" s="124"/>
      <c r="O171" s="314"/>
      <c r="P171" s="101"/>
      <c r="Q171" s="101"/>
      <c r="R171" s="101"/>
      <c r="S171" s="101"/>
      <c r="T171" s="101"/>
      <c r="U171" s="101"/>
      <c r="V171" s="101"/>
      <c r="W171" s="101"/>
      <c r="X171" s="101"/>
      <c r="Y171" s="101"/>
      <c r="Z171" s="101"/>
      <c r="AA171" s="101"/>
      <c r="AB171" s="101"/>
      <c r="AC171" s="101"/>
      <c r="AD171" s="101"/>
      <c r="AE171" s="101"/>
      <c r="AF171" s="101"/>
      <c r="AG171" s="101"/>
      <c r="AH171" s="101"/>
      <c r="AI171" s="101"/>
      <c r="AJ171" s="101"/>
    </row>
    <row r="172" spans="5:36" s="71" customFormat="1" ht="20.25">
      <c r="E172" s="82"/>
      <c r="N172" s="124"/>
      <c r="O172" s="314"/>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row>
    <row r="173" spans="5:36" s="71" customFormat="1" ht="20.25">
      <c r="E173" s="82"/>
      <c r="N173" s="124"/>
      <c r="O173" s="314"/>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row>
    <row r="174" spans="5:36" s="71" customFormat="1" ht="20.25">
      <c r="E174" s="82"/>
      <c r="N174" s="124"/>
      <c r="O174" s="314"/>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row>
    <row r="175" spans="5:36" s="71" customFormat="1" ht="20.25">
      <c r="E175" s="82"/>
      <c r="N175" s="124"/>
      <c r="O175" s="314"/>
      <c r="P175" s="101"/>
      <c r="Q175" s="101"/>
      <c r="R175" s="101"/>
      <c r="S175" s="101"/>
      <c r="T175" s="101"/>
      <c r="U175" s="101"/>
      <c r="V175" s="101"/>
      <c r="W175" s="101"/>
      <c r="X175" s="101"/>
      <c r="Y175" s="101"/>
      <c r="Z175" s="101"/>
      <c r="AA175" s="101"/>
      <c r="AB175" s="101"/>
      <c r="AC175" s="101"/>
      <c r="AD175" s="101"/>
      <c r="AE175" s="101"/>
      <c r="AF175" s="101"/>
      <c r="AG175" s="101"/>
      <c r="AH175" s="101"/>
      <c r="AI175" s="101"/>
      <c r="AJ175" s="101"/>
    </row>
    <row r="176" spans="5:36" s="71" customFormat="1" ht="20.25">
      <c r="E176" s="82"/>
      <c r="N176" s="124"/>
      <c r="O176" s="314"/>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row>
    <row r="177" spans="5:36" s="71" customFormat="1" ht="20.25">
      <c r="E177" s="82"/>
      <c r="N177" s="124"/>
      <c r="O177" s="314"/>
      <c r="P177" s="101"/>
      <c r="Q177" s="101"/>
      <c r="R177" s="101"/>
      <c r="S177" s="101"/>
      <c r="T177" s="101"/>
      <c r="U177" s="101"/>
      <c r="V177" s="101"/>
      <c r="W177" s="101"/>
      <c r="X177" s="101"/>
      <c r="Y177" s="101"/>
      <c r="Z177" s="101"/>
      <c r="AA177" s="101"/>
      <c r="AB177" s="101"/>
      <c r="AC177" s="101"/>
      <c r="AD177" s="101"/>
      <c r="AE177" s="101"/>
      <c r="AF177" s="101"/>
      <c r="AG177" s="101"/>
      <c r="AH177" s="101"/>
      <c r="AI177" s="101"/>
      <c r="AJ177" s="101"/>
    </row>
    <row r="178" spans="5:36" s="71" customFormat="1" ht="20.25">
      <c r="E178" s="82"/>
      <c r="N178" s="124"/>
      <c r="O178" s="314"/>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row>
    <row r="179" spans="5:36" s="71" customFormat="1" ht="20.25">
      <c r="E179" s="82"/>
      <c r="N179" s="124"/>
      <c r="O179" s="314"/>
      <c r="P179" s="101"/>
      <c r="Q179" s="101"/>
      <c r="R179" s="101"/>
      <c r="S179" s="101"/>
      <c r="T179" s="101"/>
      <c r="U179" s="101"/>
      <c r="V179" s="101"/>
      <c r="W179" s="101"/>
      <c r="X179" s="101"/>
      <c r="Y179" s="101"/>
      <c r="Z179" s="101"/>
      <c r="AA179" s="101"/>
      <c r="AB179" s="101"/>
      <c r="AC179" s="101"/>
      <c r="AD179" s="101"/>
      <c r="AE179" s="101"/>
      <c r="AF179" s="101"/>
      <c r="AG179" s="101"/>
      <c r="AH179" s="101"/>
      <c r="AI179" s="101"/>
      <c r="AJ179" s="101"/>
    </row>
    <row r="180" spans="5:36" s="71" customFormat="1" ht="20.25">
      <c r="E180" s="82"/>
      <c r="N180" s="124"/>
      <c r="O180" s="314"/>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row>
    <row r="181" spans="5:36" s="71" customFormat="1" ht="20.25">
      <c r="E181" s="82"/>
      <c r="N181" s="124"/>
      <c r="O181" s="314"/>
      <c r="P181" s="101"/>
      <c r="Q181" s="101"/>
      <c r="R181" s="101"/>
      <c r="S181" s="101"/>
      <c r="T181" s="101"/>
      <c r="U181" s="101"/>
      <c r="V181" s="101"/>
      <c r="W181" s="101"/>
      <c r="X181" s="101"/>
      <c r="Y181" s="101"/>
      <c r="Z181" s="101"/>
      <c r="AA181" s="101"/>
      <c r="AB181" s="101"/>
      <c r="AC181" s="101"/>
      <c r="AD181" s="101"/>
      <c r="AE181" s="101"/>
      <c r="AF181" s="101"/>
      <c r="AG181" s="101"/>
      <c r="AH181" s="101"/>
      <c r="AI181" s="101"/>
      <c r="AJ181" s="101"/>
    </row>
    <row r="182" spans="5:36" s="71" customFormat="1" ht="20.25">
      <c r="E182" s="82"/>
      <c r="N182" s="124"/>
      <c r="O182" s="314"/>
      <c r="P182" s="101"/>
      <c r="Q182" s="101"/>
      <c r="R182" s="101"/>
      <c r="S182" s="101"/>
      <c r="T182" s="101"/>
      <c r="U182" s="101"/>
      <c r="V182" s="101"/>
      <c r="W182" s="101"/>
      <c r="X182" s="101"/>
      <c r="Y182" s="101"/>
      <c r="Z182" s="101"/>
      <c r="AA182" s="101"/>
      <c r="AB182" s="101"/>
      <c r="AC182" s="101"/>
      <c r="AD182" s="101"/>
      <c r="AE182" s="101"/>
      <c r="AF182" s="101"/>
      <c r="AG182" s="101"/>
      <c r="AH182" s="101"/>
      <c r="AI182" s="101"/>
      <c r="AJ182" s="101"/>
    </row>
    <row r="183" spans="5:36" s="71" customFormat="1" ht="20.25">
      <c r="E183" s="82"/>
      <c r="N183" s="124"/>
      <c r="O183" s="314"/>
      <c r="P183" s="101"/>
      <c r="Q183" s="101"/>
      <c r="R183" s="101"/>
      <c r="S183" s="101"/>
      <c r="T183" s="101"/>
      <c r="U183" s="101"/>
      <c r="V183" s="101"/>
      <c r="W183" s="101"/>
      <c r="X183" s="101"/>
      <c r="Y183" s="101"/>
      <c r="Z183" s="101"/>
      <c r="AA183" s="101"/>
      <c r="AB183" s="101"/>
      <c r="AC183" s="101"/>
      <c r="AD183" s="101"/>
      <c r="AE183" s="101"/>
      <c r="AF183" s="101"/>
      <c r="AG183" s="101"/>
      <c r="AH183" s="101"/>
      <c r="AI183" s="101"/>
      <c r="AJ183" s="101"/>
    </row>
    <row r="184" spans="5:36" s="71" customFormat="1" ht="20.25">
      <c r="E184" s="82"/>
      <c r="N184" s="124"/>
      <c r="O184" s="314"/>
      <c r="P184" s="101"/>
      <c r="Q184" s="101"/>
      <c r="R184" s="101"/>
      <c r="S184" s="101"/>
      <c r="T184" s="101"/>
      <c r="U184" s="101"/>
      <c r="V184" s="101"/>
      <c r="W184" s="101"/>
      <c r="X184" s="101"/>
      <c r="Y184" s="101"/>
      <c r="Z184" s="101"/>
      <c r="AA184" s="101"/>
      <c r="AB184" s="101"/>
      <c r="AC184" s="101"/>
      <c r="AD184" s="101"/>
      <c r="AE184" s="101"/>
      <c r="AF184" s="101"/>
      <c r="AG184" s="101"/>
      <c r="AH184" s="101"/>
      <c r="AI184" s="101"/>
      <c r="AJ184" s="101"/>
    </row>
    <row r="185" spans="5:36" s="71" customFormat="1" ht="20.25">
      <c r="E185" s="82"/>
      <c r="N185" s="124"/>
      <c r="O185" s="314"/>
      <c r="P185" s="101"/>
      <c r="Q185" s="101"/>
      <c r="R185" s="101"/>
      <c r="S185" s="101"/>
      <c r="T185" s="101"/>
      <c r="U185" s="101"/>
      <c r="V185" s="101"/>
      <c r="W185" s="101"/>
      <c r="X185" s="101"/>
      <c r="Y185" s="101"/>
      <c r="Z185" s="101"/>
      <c r="AA185" s="101"/>
      <c r="AB185" s="101"/>
      <c r="AC185" s="101"/>
      <c r="AD185" s="101"/>
      <c r="AE185" s="101"/>
      <c r="AF185" s="101"/>
      <c r="AG185" s="101"/>
      <c r="AH185" s="101"/>
      <c r="AI185" s="101"/>
      <c r="AJ185" s="101"/>
    </row>
    <row r="186" spans="5:36" s="71" customFormat="1" ht="20.25">
      <c r="E186" s="82"/>
      <c r="N186" s="124"/>
      <c r="O186" s="314"/>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row>
    <row r="187" spans="5:36" s="71" customFormat="1" ht="20.25">
      <c r="E187" s="82"/>
      <c r="N187" s="124"/>
      <c r="O187" s="314"/>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row>
    <row r="188" spans="5:36" s="71" customFormat="1" ht="20.25">
      <c r="E188" s="82"/>
      <c r="N188" s="124"/>
      <c r="O188" s="314"/>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row>
    <row r="189" spans="5:36" s="71" customFormat="1" ht="20.25">
      <c r="E189" s="82"/>
      <c r="N189" s="124"/>
      <c r="O189" s="314"/>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row>
    <row r="190" spans="5:36" s="71" customFormat="1" ht="20.25">
      <c r="E190" s="82"/>
      <c r="N190" s="124"/>
      <c r="O190" s="314"/>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row>
    <row r="191" spans="5:36" s="71" customFormat="1" ht="20.25">
      <c r="E191" s="82"/>
      <c r="N191" s="124"/>
      <c r="O191" s="314"/>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row>
    <row r="192" spans="5:36" s="71" customFormat="1" ht="20.25">
      <c r="E192" s="82"/>
      <c r="N192" s="124"/>
      <c r="O192" s="314"/>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row>
    <row r="193" spans="5:36" s="71" customFormat="1" ht="20.25">
      <c r="E193" s="82"/>
      <c r="N193" s="124"/>
      <c r="O193" s="314"/>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row>
    <row r="194" spans="5:36" s="71" customFormat="1" ht="20.25">
      <c r="E194" s="82"/>
      <c r="N194" s="124"/>
      <c r="O194" s="314"/>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row>
    <row r="195" spans="5:36" s="71" customFormat="1" ht="20.25">
      <c r="E195" s="82"/>
      <c r="N195" s="124"/>
      <c r="O195" s="314"/>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row>
    <row r="196" spans="5:36" s="71" customFormat="1" ht="20.25">
      <c r="E196" s="82"/>
      <c r="N196" s="124"/>
      <c r="O196" s="314"/>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row>
    <row r="197" spans="5:36" s="71" customFormat="1" ht="20.25">
      <c r="E197" s="82"/>
      <c r="N197" s="124"/>
      <c r="O197" s="314"/>
      <c r="P197" s="101"/>
      <c r="Q197" s="101"/>
      <c r="R197" s="101"/>
      <c r="S197" s="101"/>
      <c r="T197" s="101"/>
      <c r="U197" s="101"/>
      <c r="V197" s="101"/>
      <c r="W197" s="101"/>
      <c r="X197" s="101"/>
      <c r="Y197" s="101"/>
      <c r="Z197" s="101"/>
      <c r="AA197" s="101"/>
      <c r="AB197" s="101"/>
      <c r="AC197" s="101"/>
      <c r="AD197" s="101"/>
      <c r="AE197" s="101"/>
      <c r="AF197" s="101"/>
      <c r="AG197" s="101"/>
      <c r="AH197" s="101"/>
      <c r="AI197" s="101"/>
      <c r="AJ197" s="101"/>
    </row>
    <row r="198" spans="5:36" s="71" customFormat="1" ht="20.25">
      <c r="E198" s="82"/>
      <c r="N198" s="124"/>
      <c r="O198" s="314"/>
      <c r="P198" s="101"/>
      <c r="Q198" s="101"/>
      <c r="R198" s="101"/>
      <c r="S198" s="101"/>
      <c r="T198" s="101"/>
      <c r="U198" s="101"/>
      <c r="V198" s="101"/>
      <c r="W198" s="101"/>
      <c r="X198" s="101"/>
      <c r="Y198" s="101"/>
      <c r="Z198" s="101"/>
      <c r="AA198" s="101"/>
      <c r="AB198" s="101"/>
      <c r="AC198" s="101"/>
      <c r="AD198" s="101"/>
      <c r="AE198" s="101"/>
      <c r="AF198" s="101"/>
      <c r="AG198" s="101"/>
      <c r="AH198" s="101"/>
      <c r="AI198" s="101"/>
      <c r="AJ198" s="101"/>
    </row>
    <row r="199" spans="5:36" s="2" customFormat="1">
      <c r="E199" s="42"/>
      <c r="N199" s="123"/>
      <c r="O199" s="312"/>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2"/>
      <c r="N200" s="123"/>
      <c r="O200" s="312"/>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2"/>
      <c r="N201" s="123"/>
      <c r="O201" s="312"/>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2"/>
      <c r="N202" s="123"/>
      <c r="O202" s="312"/>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2"/>
      <c r="N203" s="123"/>
      <c r="O203" s="312"/>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2"/>
      <c r="N204" s="123"/>
      <c r="O204" s="312"/>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2"/>
      <c r="N205" s="123"/>
      <c r="O205" s="312"/>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2"/>
      <c r="N206" s="123"/>
      <c r="O206" s="312"/>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2"/>
      <c r="N207" s="123"/>
      <c r="O207" s="312"/>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2"/>
      <c r="N208" s="123"/>
      <c r="O208" s="312"/>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2"/>
      <c r="N209" s="123"/>
      <c r="O209" s="312"/>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2"/>
      <c r="N210" s="123"/>
      <c r="O210" s="312"/>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2"/>
      <c r="N211" s="123"/>
      <c r="O211" s="312"/>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2"/>
      <c r="N212" s="123"/>
      <c r="O212" s="312"/>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2"/>
      <c r="N213" s="123"/>
      <c r="O213" s="312"/>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2"/>
      <c r="N214" s="123"/>
      <c r="O214" s="312"/>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2"/>
      <c r="N215" s="123"/>
      <c r="O215" s="312"/>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2"/>
      <c r="N216" s="123"/>
      <c r="O216" s="312"/>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2"/>
      <c r="N217" s="123"/>
      <c r="O217" s="312"/>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2"/>
      <c r="N218" s="123"/>
      <c r="O218" s="312"/>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2"/>
      <c r="N219" s="123"/>
      <c r="O219" s="312"/>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2"/>
      <c r="N220" s="123"/>
      <c r="O220" s="312"/>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2"/>
      <c r="N221" s="123"/>
      <c r="O221" s="312"/>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2"/>
      <c r="N222" s="123"/>
      <c r="O222" s="312"/>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2"/>
      <c r="N223" s="123"/>
      <c r="O223" s="312"/>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2"/>
      <c r="N224" s="123"/>
      <c r="O224" s="312"/>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2"/>
      <c r="N225" s="123"/>
      <c r="O225" s="312"/>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2"/>
      <c r="N226" s="123"/>
      <c r="O226" s="312"/>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2"/>
      <c r="N227" s="123"/>
      <c r="O227" s="312"/>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2"/>
      <c r="N228" s="123"/>
      <c r="O228" s="312"/>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2"/>
      <c r="N229" s="123"/>
      <c r="O229" s="312"/>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2"/>
      <c r="N230" s="123"/>
      <c r="O230" s="312"/>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2"/>
      <c r="N231" s="123"/>
      <c r="O231" s="312"/>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2"/>
      <c r="N232" s="123"/>
      <c r="O232" s="312"/>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2"/>
      <c r="N233" s="123"/>
      <c r="O233" s="312"/>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2"/>
      <c r="N234" s="123"/>
      <c r="O234" s="312"/>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2"/>
      <c r="N235" s="123"/>
      <c r="O235" s="312"/>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2"/>
      <c r="N236" s="123"/>
      <c r="O236" s="312"/>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2"/>
      <c r="N237" s="123"/>
      <c r="O237" s="312"/>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2"/>
      <c r="N238" s="123"/>
      <c r="O238" s="312"/>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2"/>
      <c r="N239" s="123"/>
      <c r="O239" s="312"/>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2"/>
      <c r="N240" s="123"/>
      <c r="O240" s="312"/>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2"/>
      <c r="N241" s="123"/>
      <c r="O241" s="312"/>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2"/>
      <c r="N242" s="123"/>
      <c r="O242" s="312"/>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2"/>
      <c r="N243" s="123"/>
      <c r="O243" s="312"/>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2"/>
      <c r="N244" s="123"/>
      <c r="O244" s="312"/>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2"/>
      <c r="N245" s="123"/>
      <c r="O245" s="312"/>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2"/>
      <c r="N246" s="123"/>
      <c r="O246" s="312"/>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2"/>
      <c r="N247" s="123"/>
      <c r="O247" s="312"/>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2"/>
      <c r="N248" s="123"/>
      <c r="O248" s="312"/>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2"/>
      <c r="N249" s="123"/>
      <c r="O249" s="312"/>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2"/>
      <c r="N250" s="123"/>
      <c r="O250" s="312"/>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2"/>
      <c r="N251" s="123"/>
      <c r="O251" s="312"/>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2"/>
      <c r="N252" s="123"/>
      <c r="O252" s="312"/>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2"/>
      <c r="N253" s="123"/>
      <c r="O253" s="312"/>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2"/>
      <c r="N254" s="123"/>
      <c r="O254" s="312"/>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2"/>
      <c r="N255" s="123"/>
      <c r="O255" s="312"/>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2"/>
      <c r="N256" s="123"/>
      <c r="O256" s="312"/>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2"/>
      <c r="N257" s="123"/>
      <c r="O257" s="312"/>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2"/>
      <c r="N258" s="123"/>
      <c r="O258" s="312"/>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2"/>
      <c r="N259" s="123"/>
      <c r="O259" s="312"/>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2"/>
      <c r="N260" s="123"/>
      <c r="O260" s="312"/>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2"/>
      <c r="N261" s="123"/>
      <c r="O261" s="312"/>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2"/>
      <c r="N262" s="123"/>
      <c r="O262" s="312"/>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2"/>
      <c r="N263" s="123"/>
      <c r="O263" s="312"/>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2"/>
      <c r="N264" s="123"/>
      <c r="O264" s="312"/>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2"/>
      <c r="N265" s="123"/>
      <c r="O265" s="312"/>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2"/>
      <c r="N266" s="123"/>
      <c r="O266" s="312"/>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2"/>
      <c r="N267" s="123"/>
      <c r="O267" s="312"/>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2"/>
      <c r="N268" s="123"/>
      <c r="O268" s="312"/>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2"/>
      <c r="N269" s="123"/>
      <c r="O269" s="312"/>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2"/>
      <c r="N270" s="123"/>
      <c r="O270" s="312"/>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2"/>
      <c r="N271" s="123"/>
      <c r="O271" s="312"/>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2"/>
      <c r="N272" s="123"/>
      <c r="O272" s="312"/>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2"/>
      <c r="N273" s="123"/>
      <c r="O273" s="312"/>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2"/>
      <c r="N274" s="123"/>
      <c r="O274" s="312"/>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2"/>
      <c r="N275" s="123"/>
      <c r="O275" s="312"/>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2"/>
      <c r="N276" s="123"/>
      <c r="O276" s="312"/>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2"/>
      <c r="N277" s="123"/>
      <c r="O277" s="312"/>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2"/>
      <c r="N278" s="123"/>
      <c r="O278" s="312"/>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2"/>
      <c r="N279" s="123"/>
      <c r="O279" s="312"/>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2"/>
      <c r="N280" s="123"/>
      <c r="O280" s="312"/>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2"/>
      <c r="N281" s="123"/>
      <c r="O281" s="312"/>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2"/>
      <c r="N282" s="123"/>
      <c r="O282" s="312"/>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2"/>
      <c r="N283" s="123"/>
      <c r="O283" s="312"/>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2"/>
      <c r="N284" s="123"/>
      <c r="O284" s="312"/>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2"/>
      <c r="N285" s="123"/>
      <c r="O285" s="312"/>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2"/>
      <c r="N286" s="123"/>
      <c r="O286" s="312"/>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2"/>
      <c r="N287" s="123"/>
      <c r="O287" s="312"/>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2"/>
      <c r="N288" s="123"/>
      <c r="O288" s="312"/>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2"/>
      <c r="N289" s="123"/>
      <c r="O289" s="312"/>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2"/>
      <c r="N290" s="123"/>
      <c r="O290" s="312"/>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2"/>
      <c r="N291" s="123"/>
      <c r="O291" s="312"/>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2"/>
      <c r="N292" s="123"/>
      <c r="O292" s="312"/>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2"/>
      <c r="N293" s="123"/>
      <c r="O293" s="312"/>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2"/>
      <c r="N294" s="123"/>
      <c r="O294" s="312"/>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2"/>
      <c r="N295" s="123"/>
      <c r="O295" s="312"/>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2"/>
      <c r="N296" s="123"/>
      <c r="O296" s="312"/>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2"/>
      <c r="N297" s="123"/>
      <c r="O297" s="312"/>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2"/>
      <c r="N298" s="123"/>
      <c r="O298" s="312"/>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2"/>
      <c r="N299" s="123"/>
      <c r="O299" s="312"/>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2"/>
      <c r="N300" s="123"/>
      <c r="O300" s="312"/>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2"/>
      <c r="N301" s="123"/>
      <c r="O301" s="312"/>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2"/>
      <c r="N302" s="123"/>
      <c r="O302" s="312"/>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2"/>
      <c r="N303" s="123"/>
      <c r="O303" s="312"/>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2"/>
      <c r="N304" s="123"/>
      <c r="O304" s="312"/>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2"/>
      <c r="N305" s="123"/>
      <c r="O305" s="312"/>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2"/>
      <c r="N306" s="123"/>
      <c r="O306" s="312"/>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2"/>
      <c r="N307" s="123"/>
      <c r="O307" s="312"/>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2"/>
      <c r="N308" s="123"/>
      <c r="O308" s="312"/>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2"/>
      <c r="N309" s="123"/>
      <c r="O309" s="312"/>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2"/>
      <c r="N310" s="123"/>
      <c r="O310" s="312"/>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2"/>
      <c r="N311" s="123"/>
      <c r="O311" s="312"/>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2"/>
      <c r="N312" s="123"/>
      <c r="O312" s="312"/>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2"/>
      <c r="N313" s="123"/>
      <c r="O313" s="312"/>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2"/>
      <c r="N314" s="123"/>
      <c r="O314" s="312"/>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2"/>
      <c r="N315" s="123"/>
      <c r="O315" s="312"/>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2"/>
      <c r="N316" s="123"/>
      <c r="O316" s="312"/>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2"/>
      <c r="N317" s="123"/>
      <c r="O317" s="312"/>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2"/>
      <c r="N318" s="123"/>
      <c r="O318" s="312"/>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2"/>
      <c r="N319" s="123"/>
      <c r="O319" s="312"/>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2"/>
      <c r="N320" s="123"/>
      <c r="O320" s="312"/>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2"/>
      <c r="N321" s="123"/>
      <c r="O321" s="312"/>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2"/>
      <c r="N322" s="123"/>
      <c r="O322" s="312"/>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2"/>
      <c r="N323" s="123"/>
      <c r="O323" s="312"/>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2"/>
      <c r="N324" s="123"/>
      <c r="O324" s="312"/>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2"/>
      <c r="N325" s="123"/>
      <c r="O325" s="312"/>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2"/>
      <c r="N326" s="123"/>
      <c r="O326" s="312"/>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2"/>
      <c r="N327" s="123"/>
      <c r="O327" s="312"/>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2"/>
      <c r="N328" s="123"/>
      <c r="O328" s="312"/>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2"/>
      <c r="N329" s="123"/>
      <c r="O329" s="312"/>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2"/>
      <c r="N330" s="123"/>
      <c r="O330" s="312"/>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2"/>
      <c r="N331" s="123"/>
      <c r="O331" s="312"/>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2"/>
      <c r="N332" s="123"/>
      <c r="O332" s="312"/>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2"/>
      <c r="N333" s="123"/>
      <c r="O333" s="312"/>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2"/>
      <c r="N334" s="123"/>
      <c r="O334" s="312"/>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2"/>
      <c r="N335" s="123"/>
      <c r="O335" s="312"/>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2"/>
      <c r="N336" s="123"/>
      <c r="O336" s="312"/>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2"/>
      <c r="N337" s="123"/>
      <c r="O337" s="312"/>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2"/>
      <c r="N338" s="123"/>
      <c r="O338" s="312"/>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2"/>
      <c r="N339" s="123"/>
      <c r="O339" s="312"/>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2"/>
      <c r="N340" s="123"/>
      <c r="O340" s="312"/>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2"/>
      <c r="N341" s="123"/>
      <c r="O341" s="312"/>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2"/>
      <c r="N342" s="123"/>
      <c r="O342" s="312"/>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2"/>
      <c r="N343" s="123"/>
      <c r="O343" s="312"/>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2"/>
      <c r="N344" s="123"/>
      <c r="O344" s="312"/>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2"/>
      <c r="N345" s="123"/>
      <c r="O345" s="312"/>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2"/>
      <c r="N346" s="123"/>
      <c r="O346" s="312"/>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2"/>
      <c r="N347" s="123"/>
      <c r="O347" s="312"/>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2"/>
      <c r="N348" s="123"/>
      <c r="O348" s="312"/>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2"/>
      <c r="N349" s="123"/>
      <c r="O349" s="312"/>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2"/>
      <c r="N350" s="123"/>
      <c r="O350" s="312"/>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2"/>
      <c r="N351" s="123"/>
      <c r="O351" s="312"/>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2"/>
      <c r="N352" s="123"/>
      <c r="O352" s="312"/>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2"/>
      <c r="N353" s="123"/>
      <c r="O353" s="312"/>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2"/>
      <c r="N354" s="123"/>
      <c r="O354" s="312"/>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2"/>
      <c r="N355" s="123"/>
      <c r="O355" s="312"/>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2"/>
      <c r="N356" s="123"/>
      <c r="O356" s="312"/>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2"/>
      <c r="N357" s="123"/>
      <c r="O357" s="312"/>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2"/>
      <c r="N358" s="123"/>
      <c r="O358" s="312"/>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2"/>
      <c r="N359" s="123"/>
      <c r="O359" s="312"/>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2"/>
      <c r="N360" s="123"/>
      <c r="O360" s="312"/>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2"/>
      <c r="N361" s="123"/>
      <c r="O361" s="312"/>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2"/>
      <c r="N362" s="123"/>
      <c r="O362" s="312"/>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2"/>
      <c r="N363" s="123"/>
      <c r="O363" s="312"/>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2"/>
      <c r="N364" s="123"/>
      <c r="O364" s="312"/>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2"/>
      <c r="N365" s="123"/>
      <c r="O365" s="312"/>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2"/>
      <c r="N366" s="123"/>
      <c r="O366" s="312"/>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2"/>
      <c r="N367" s="123"/>
      <c r="O367" s="312"/>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2"/>
      <c r="N368" s="123"/>
      <c r="O368" s="312"/>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2"/>
      <c r="N369" s="123"/>
      <c r="O369" s="312"/>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2"/>
      <c r="N370" s="123"/>
      <c r="O370" s="312"/>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2"/>
      <c r="N371" s="123"/>
      <c r="O371" s="312"/>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2"/>
      <c r="N372" s="123"/>
      <c r="O372" s="312"/>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2"/>
      <c r="N373" s="123"/>
      <c r="O373" s="312"/>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2"/>
      <c r="N374" s="123"/>
      <c r="O374" s="312"/>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2"/>
      <c r="N375" s="123"/>
      <c r="O375" s="312"/>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2"/>
      <c r="N376" s="123"/>
      <c r="O376" s="312"/>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2"/>
      <c r="N377" s="123"/>
      <c r="O377" s="312"/>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2"/>
      <c r="N378" s="123"/>
      <c r="O378" s="312"/>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2"/>
      <c r="N379" s="123"/>
      <c r="O379" s="312"/>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2"/>
      <c r="N380" s="123"/>
      <c r="O380" s="312"/>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2"/>
      <c r="N381" s="123"/>
      <c r="O381" s="312"/>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2"/>
      <c r="N382" s="123"/>
      <c r="O382" s="312"/>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2"/>
      <c r="N383" s="123"/>
      <c r="O383" s="312"/>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2"/>
      <c r="N384" s="123"/>
      <c r="O384" s="312"/>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2"/>
      <c r="N385" s="123"/>
      <c r="O385" s="312"/>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2"/>
      <c r="N386" s="123"/>
      <c r="O386" s="312"/>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2"/>
      <c r="N387" s="123"/>
      <c r="O387" s="312"/>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2"/>
      <c r="N388" s="123"/>
      <c r="O388" s="312"/>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2"/>
      <c r="N389" s="123"/>
      <c r="O389" s="312"/>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2"/>
      <c r="N390" s="123"/>
      <c r="O390" s="312"/>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2"/>
      <c r="N391" s="123"/>
      <c r="O391" s="312"/>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2"/>
      <c r="N392" s="123"/>
      <c r="O392" s="312"/>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2"/>
      <c r="N393" s="123"/>
      <c r="O393" s="312"/>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2"/>
      <c r="N394" s="123"/>
      <c r="O394" s="312"/>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2"/>
      <c r="N395" s="123"/>
      <c r="O395" s="312"/>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2"/>
      <c r="N396" s="123"/>
      <c r="O396" s="312"/>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2"/>
      <c r="N397" s="123"/>
      <c r="O397" s="312"/>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2"/>
      <c r="N398" s="123"/>
      <c r="O398" s="312"/>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2"/>
      <c r="N399" s="123"/>
      <c r="O399" s="312"/>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2"/>
      <c r="N400" s="123"/>
      <c r="O400" s="312"/>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2"/>
      <c r="N401" s="123"/>
      <c r="O401" s="312"/>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2"/>
      <c r="N402" s="123"/>
      <c r="O402" s="312"/>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2"/>
      <c r="N403" s="123"/>
      <c r="O403" s="312"/>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2"/>
      <c r="N404" s="123"/>
      <c r="O404" s="312"/>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2"/>
      <c r="N405" s="123"/>
      <c r="O405" s="312"/>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2"/>
      <c r="N406" s="123"/>
      <c r="O406" s="312"/>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2"/>
      <c r="N407" s="123"/>
      <c r="O407" s="312"/>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2"/>
      <c r="N408" s="123"/>
      <c r="O408" s="312"/>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2"/>
      <c r="N409" s="123"/>
      <c r="O409" s="312"/>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2"/>
      <c r="N410" s="123"/>
      <c r="O410" s="312"/>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2"/>
      <c r="N411" s="123"/>
      <c r="O411" s="312"/>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2"/>
      <c r="N412" s="123"/>
      <c r="O412" s="312"/>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2"/>
      <c r="N413" s="123"/>
      <c r="O413" s="312"/>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2"/>
      <c r="N414" s="123"/>
      <c r="O414" s="312"/>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2"/>
      <c r="N415" s="123"/>
      <c r="O415" s="312"/>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2"/>
      <c r="N416" s="123"/>
      <c r="O416" s="312"/>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2"/>
      <c r="N417" s="123"/>
      <c r="O417" s="312"/>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2"/>
      <c r="N418" s="123"/>
      <c r="O418" s="312"/>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2"/>
      <c r="N419" s="123"/>
      <c r="O419" s="312"/>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2"/>
      <c r="N420" s="123"/>
      <c r="O420" s="312"/>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2"/>
      <c r="N421" s="123"/>
      <c r="O421" s="312"/>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2"/>
      <c r="N422" s="123"/>
      <c r="O422" s="312"/>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2"/>
      <c r="N423" s="123"/>
      <c r="O423" s="312"/>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2"/>
      <c r="N424" s="123"/>
      <c r="O424" s="312"/>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2"/>
      <c r="N425" s="123"/>
      <c r="O425" s="312"/>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2"/>
      <c r="N426" s="123"/>
      <c r="O426" s="312"/>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2"/>
      <c r="N427" s="123"/>
      <c r="O427" s="312"/>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2"/>
      <c r="N428" s="123"/>
      <c r="O428" s="312"/>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2"/>
      <c r="N429" s="123"/>
      <c r="O429" s="312"/>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2"/>
      <c r="N430" s="123"/>
      <c r="O430" s="312"/>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2"/>
      <c r="N431" s="123"/>
      <c r="O431" s="312"/>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2"/>
      <c r="N432" s="123"/>
      <c r="O432" s="312"/>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2"/>
      <c r="N433" s="123"/>
      <c r="O433" s="312"/>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2"/>
      <c r="N434" s="123"/>
      <c r="O434" s="312"/>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2"/>
      <c r="N435" s="123"/>
      <c r="O435" s="312"/>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2"/>
      <c r="N436" s="123"/>
      <c r="O436" s="312"/>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2"/>
      <c r="N437" s="123"/>
      <c r="O437" s="312"/>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2"/>
      <c r="N438" s="123"/>
      <c r="O438" s="312"/>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2"/>
      <c r="N439" s="123"/>
      <c r="O439" s="312"/>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2"/>
      <c r="N440" s="123"/>
      <c r="O440" s="312"/>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2"/>
      <c r="N441" s="123"/>
      <c r="O441" s="312"/>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2"/>
      <c r="N442" s="123"/>
      <c r="O442" s="312"/>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2"/>
      <c r="N443" s="123"/>
      <c r="O443" s="312"/>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2"/>
      <c r="N444" s="123"/>
      <c r="O444" s="312"/>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2"/>
      <c r="N445" s="123"/>
      <c r="O445" s="312"/>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2"/>
      <c r="N446" s="123"/>
      <c r="O446" s="312"/>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2"/>
      <c r="N447" s="123"/>
      <c r="O447" s="312"/>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2"/>
      <c r="N448" s="123"/>
      <c r="O448" s="312"/>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2"/>
      <c r="N449" s="123"/>
      <c r="O449" s="312"/>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2"/>
      <c r="N450" s="123"/>
      <c r="O450" s="312"/>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2"/>
      <c r="N451" s="123"/>
      <c r="O451" s="312"/>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2"/>
      <c r="N452" s="123"/>
      <c r="O452" s="312"/>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2"/>
      <c r="N453" s="123"/>
      <c r="O453" s="312"/>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2"/>
      <c r="N454" s="123"/>
      <c r="O454" s="312"/>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2"/>
      <c r="N455" s="123"/>
      <c r="O455" s="312"/>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2"/>
      <c r="N456" s="123"/>
      <c r="O456" s="312"/>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2"/>
      <c r="N457" s="123"/>
      <c r="O457" s="312"/>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2"/>
      <c r="N458" s="123"/>
      <c r="O458" s="312"/>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2"/>
      <c r="N459" s="123"/>
      <c r="O459" s="312"/>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2"/>
      <c r="N460" s="123"/>
      <c r="O460" s="312"/>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2"/>
      <c r="N461" s="123"/>
      <c r="O461" s="312"/>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2"/>
      <c r="N462" s="123"/>
      <c r="O462" s="312"/>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2"/>
      <c r="N463" s="123"/>
      <c r="O463" s="312"/>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2"/>
      <c r="N464" s="123"/>
      <c r="O464" s="312"/>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2"/>
      <c r="N465" s="123"/>
      <c r="O465" s="312"/>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2"/>
      <c r="N466" s="123"/>
      <c r="O466" s="312"/>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2"/>
      <c r="N467" s="123"/>
      <c r="O467" s="312"/>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2"/>
      <c r="N468" s="123"/>
      <c r="O468" s="312"/>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2"/>
      <c r="N469" s="123"/>
      <c r="O469" s="312"/>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2"/>
      <c r="N470" s="123"/>
      <c r="O470" s="312"/>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2"/>
      <c r="N471" s="123"/>
      <c r="O471" s="312"/>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2"/>
      <c r="N472" s="123"/>
      <c r="O472" s="312"/>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2"/>
      <c r="N473" s="123"/>
      <c r="O473" s="312"/>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2"/>
      <c r="N474" s="123"/>
      <c r="O474" s="312"/>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2"/>
      <c r="N475" s="123"/>
      <c r="O475" s="312"/>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2"/>
      <c r="N476" s="123"/>
      <c r="O476" s="312"/>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2"/>
      <c r="N477" s="123"/>
      <c r="O477" s="312"/>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2"/>
      <c r="N478" s="123"/>
      <c r="O478" s="312"/>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2"/>
      <c r="N479" s="123"/>
      <c r="O479" s="312"/>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2"/>
      <c r="N480" s="123"/>
      <c r="O480" s="312"/>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2"/>
      <c r="N481" s="123"/>
      <c r="O481" s="312"/>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2"/>
      <c r="N482" s="123"/>
      <c r="O482" s="312"/>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2"/>
      <c r="N483" s="123"/>
      <c r="O483" s="312"/>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2"/>
      <c r="N484" s="123"/>
      <c r="O484" s="312"/>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2"/>
      <c r="N485" s="123"/>
      <c r="O485" s="312"/>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2"/>
      <c r="N486" s="123"/>
      <c r="O486" s="312"/>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2"/>
      <c r="N487" s="123"/>
      <c r="O487" s="312"/>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2"/>
      <c r="N488" s="123"/>
      <c r="O488" s="312"/>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2"/>
      <c r="N489" s="123"/>
      <c r="O489" s="312"/>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2"/>
      <c r="N490" s="123"/>
      <c r="O490" s="312"/>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2"/>
      <c r="N491" s="123"/>
      <c r="O491" s="312"/>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2"/>
      <c r="N492" s="123"/>
      <c r="O492" s="312"/>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2"/>
      <c r="N493" s="123"/>
      <c r="O493" s="312"/>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2"/>
      <c r="N494" s="123"/>
      <c r="O494" s="312"/>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2"/>
      <c r="N495" s="123"/>
      <c r="O495" s="312"/>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2"/>
      <c r="N496" s="123"/>
      <c r="O496" s="312"/>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2"/>
      <c r="N497" s="123"/>
      <c r="O497" s="312"/>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2"/>
      <c r="N498" s="123"/>
      <c r="O498" s="312"/>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2"/>
      <c r="N499" s="123"/>
      <c r="O499" s="312"/>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2"/>
      <c r="N500" s="123"/>
      <c r="O500" s="312"/>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2"/>
      <c r="N501" s="123"/>
      <c r="O501" s="312"/>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2"/>
      <c r="N502" s="123"/>
      <c r="O502" s="312"/>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2"/>
      <c r="N503" s="123"/>
      <c r="O503" s="312"/>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2"/>
      <c r="N504" s="123"/>
      <c r="O504" s="312"/>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2"/>
      <c r="N505" s="123"/>
      <c r="O505" s="312"/>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2"/>
      <c r="N506" s="123"/>
      <c r="O506" s="312"/>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2"/>
      <c r="N507" s="123"/>
      <c r="O507" s="312"/>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2"/>
      <c r="N508" s="123"/>
      <c r="O508" s="312"/>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2"/>
      <c r="N509" s="123"/>
      <c r="O509" s="312"/>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2"/>
      <c r="N510" s="123"/>
      <c r="O510" s="312"/>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2"/>
      <c r="N511" s="123"/>
      <c r="O511" s="312"/>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2"/>
      <c r="N512" s="123"/>
      <c r="O512" s="312"/>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2"/>
      <c r="N513" s="123"/>
      <c r="O513" s="312"/>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2"/>
      <c r="N514" s="123"/>
      <c r="O514" s="312"/>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2"/>
      <c r="N515" s="123"/>
      <c r="O515" s="312"/>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2"/>
      <c r="N516" s="123"/>
      <c r="O516" s="312"/>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2"/>
      <c r="N517" s="123"/>
      <c r="O517" s="312"/>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2"/>
      <c r="N518" s="123"/>
      <c r="O518" s="312"/>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2"/>
      <c r="N519" s="123"/>
      <c r="O519" s="312"/>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2"/>
      <c r="N520" s="123"/>
      <c r="O520" s="312"/>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2"/>
      <c r="N521" s="123"/>
      <c r="O521" s="312"/>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2"/>
      <c r="N522" s="123"/>
      <c r="O522" s="312"/>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2"/>
      <c r="N523" s="123"/>
      <c r="O523" s="312"/>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2"/>
      <c r="N524" s="123"/>
      <c r="O524" s="312"/>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2"/>
      <c r="N525" s="123"/>
      <c r="O525" s="312"/>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2"/>
      <c r="N526" s="123"/>
      <c r="O526" s="312"/>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2"/>
      <c r="N527" s="123"/>
      <c r="O527" s="312"/>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2"/>
      <c r="N528" s="123"/>
      <c r="O528" s="312"/>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2"/>
      <c r="N529" s="123"/>
      <c r="O529" s="312"/>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2"/>
      <c r="N530" s="123"/>
      <c r="O530" s="312"/>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2"/>
      <c r="N531" s="123"/>
      <c r="O531" s="312"/>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2"/>
      <c r="N532" s="123"/>
      <c r="O532" s="312"/>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2"/>
      <c r="N533" s="123"/>
      <c r="O533" s="312"/>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2"/>
      <c r="N534" s="123"/>
      <c r="O534" s="312"/>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2"/>
      <c r="N535" s="123"/>
      <c r="O535" s="312"/>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2"/>
      <c r="N536" s="123"/>
      <c r="O536" s="312"/>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2"/>
      <c r="N537" s="123"/>
      <c r="O537" s="312"/>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2"/>
      <c r="N538" s="123"/>
      <c r="O538" s="312"/>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2"/>
      <c r="N539" s="123"/>
      <c r="O539" s="312"/>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2"/>
      <c r="N540" s="123"/>
      <c r="O540" s="312"/>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2"/>
      <c r="N541" s="123"/>
      <c r="O541" s="312"/>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2"/>
      <c r="N542" s="123"/>
      <c r="O542" s="312"/>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2"/>
      <c r="N543" s="123"/>
      <c r="O543" s="312"/>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2"/>
      <c r="N544" s="123"/>
      <c r="O544" s="312"/>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2"/>
      <c r="N545" s="123"/>
      <c r="O545" s="312"/>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2"/>
      <c r="N546" s="123"/>
      <c r="O546" s="312"/>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2"/>
      <c r="N547" s="123"/>
      <c r="O547" s="312"/>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2"/>
      <c r="N548" s="123"/>
      <c r="O548" s="312"/>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2"/>
      <c r="N549" s="123"/>
      <c r="O549" s="312"/>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2"/>
      <c r="N550" s="123"/>
      <c r="O550" s="312"/>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2"/>
      <c r="N551" s="123"/>
      <c r="O551" s="312"/>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2"/>
      <c r="N552" s="123"/>
      <c r="O552" s="312"/>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2"/>
      <c r="N553" s="123"/>
      <c r="O553" s="312"/>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2"/>
      <c r="N554" s="123"/>
      <c r="O554" s="312"/>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2"/>
      <c r="N555" s="123"/>
      <c r="O555" s="312"/>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2"/>
      <c r="N556" s="123"/>
      <c r="O556" s="312"/>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2"/>
      <c r="N557" s="123"/>
      <c r="O557" s="312"/>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2"/>
      <c r="N558" s="123"/>
      <c r="O558" s="312"/>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2"/>
      <c r="N559" s="123"/>
      <c r="O559" s="312"/>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2"/>
      <c r="N560" s="123"/>
      <c r="O560" s="312"/>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2"/>
      <c r="N561" s="123"/>
      <c r="O561" s="312"/>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2"/>
      <c r="N562" s="123"/>
      <c r="O562" s="312"/>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2"/>
      <c r="N563" s="123"/>
      <c r="O563" s="312"/>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2"/>
      <c r="N564" s="123"/>
      <c r="O564" s="312"/>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2"/>
      <c r="N565" s="123"/>
      <c r="O565" s="312"/>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2"/>
      <c r="N566" s="123"/>
      <c r="O566" s="312"/>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2"/>
      <c r="N567" s="123"/>
      <c r="O567" s="312"/>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2"/>
      <c r="N568" s="123"/>
      <c r="O568" s="312"/>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2"/>
      <c r="N569" s="123"/>
      <c r="O569" s="312"/>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2"/>
      <c r="N570" s="123"/>
      <c r="O570" s="312"/>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2"/>
      <c r="N571" s="123"/>
      <c r="O571" s="312"/>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2"/>
      <c r="N572" s="123"/>
      <c r="O572" s="312"/>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2"/>
      <c r="N573" s="123"/>
      <c r="O573" s="312"/>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2"/>
      <c r="N574" s="123"/>
      <c r="O574" s="312"/>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2"/>
      <c r="N575" s="123"/>
      <c r="O575" s="312"/>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2"/>
      <c r="N576" s="123"/>
      <c r="O576" s="312"/>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2"/>
      <c r="N577" s="123"/>
      <c r="O577" s="312"/>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2"/>
      <c r="N578" s="123"/>
      <c r="O578" s="312"/>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2"/>
      <c r="N579" s="123"/>
      <c r="O579" s="312"/>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2"/>
      <c r="N580" s="123"/>
      <c r="O580" s="312"/>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2"/>
      <c r="N581" s="123"/>
      <c r="O581" s="312"/>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2"/>
      <c r="N582" s="123"/>
      <c r="O582" s="312"/>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2"/>
      <c r="N583" s="123"/>
      <c r="O583" s="312"/>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2"/>
      <c r="N584" s="123"/>
      <c r="O584" s="312"/>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2"/>
      <c r="N585" s="123"/>
      <c r="O585" s="312"/>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2"/>
      <c r="N586" s="123"/>
      <c r="O586" s="312"/>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2"/>
      <c r="N587" s="123"/>
      <c r="O587" s="312"/>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2"/>
      <c r="N588" s="123"/>
      <c r="O588" s="312"/>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2"/>
      <c r="N589" s="123"/>
      <c r="O589" s="312"/>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2"/>
      <c r="N590" s="123"/>
      <c r="O590" s="312"/>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2"/>
      <c r="N591" s="123"/>
      <c r="O591" s="312"/>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2"/>
      <c r="N592" s="123"/>
      <c r="O592" s="312"/>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2"/>
      <c r="N593" s="123"/>
      <c r="O593" s="312"/>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2"/>
      <c r="N594" s="123"/>
      <c r="O594" s="312"/>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2"/>
      <c r="N595" s="123"/>
      <c r="O595" s="312"/>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2"/>
      <c r="N596" s="123"/>
      <c r="O596" s="312"/>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2"/>
      <c r="N597" s="123"/>
      <c r="O597" s="312"/>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2"/>
      <c r="N598" s="123"/>
      <c r="O598" s="312"/>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2"/>
      <c r="N599" s="123"/>
      <c r="O599" s="312"/>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2"/>
      <c r="N600" s="123"/>
      <c r="O600" s="312"/>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2"/>
      <c r="N601" s="123"/>
      <c r="O601" s="312"/>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2"/>
      <c r="N602" s="123"/>
      <c r="O602" s="312"/>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2"/>
      <c r="N603" s="123"/>
      <c r="O603" s="312"/>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2"/>
      <c r="N604" s="123"/>
      <c r="O604" s="312"/>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2"/>
      <c r="N605" s="123"/>
      <c r="O605" s="312"/>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2"/>
      <c r="N606" s="123"/>
      <c r="O606" s="312"/>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2"/>
      <c r="N607" s="123"/>
      <c r="O607" s="312"/>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2"/>
      <c r="N608" s="123"/>
      <c r="O608" s="312"/>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2"/>
      <c r="N609" s="123"/>
      <c r="O609" s="312"/>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2"/>
      <c r="N610" s="123"/>
      <c r="O610" s="312"/>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2"/>
      <c r="N611" s="123"/>
      <c r="O611" s="312"/>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2"/>
      <c r="N612" s="123"/>
      <c r="O612" s="312"/>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2"/>
      <c r="N613" s="123"/>
      <c r="O613" s="312"/>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2"/>
      <c r="N614" s="123"/>
      <c r="O614" s="312"/>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2"/>
      <c r="N615" s="123"/>
      <c r="O615" s="312"/>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2"/>
      <c r="N616" s="123"/>
      <c r="O616" s="312"/>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2"/>
      <c r="N617" s="123"/>
      <c r="O617" s="312"/>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2"/>
      <c r="N618" s="123"/>
      <c r="O618" s="312"/>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2"/>
      <c r="N619" s="123"/>
      <c r="O619" s="312"/>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2"/>
      <c r="N620" s="123"/>
      <c r="O620" s="312"/>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2"/>
      <c r="N621" s="123"/>
      <c r="O621" s="312"/>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2"/>
      <c r="N622" s="123"/>
      <c r="O622" s="312"/>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2"/>
      <c r="N623" s="123"/>
      <c r="O623" s="312"/>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2"/>
      <c r="N624" s="123"/>
      <c r="O624" s="312"/>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2"/>
      <c r="N625" s="123"/>
      <c r="O625" s="312"/>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2"/>
      <c r="N626" s="123"/>
      <c r="O626" s="312"/>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2"/>
      <c r="N627" s="123"/>
      <c r="O627" s="312"/>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2"/>
      <c r="N628" s="123"/>
      <c r="O628" s="312"/>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2"/>
      <c r="N629" s="123"/>
      <c r="O629" s="312"/>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2"/>
      <c r="N630" s="123"/>
      <c r="O630" s="312"/>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2"/>
      <c r="N631" s="123"/>
      <c r="O631" s="312"/>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2"/>
      <c r="N632" s="123"/>
      <c r="O632" s="312"/>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2"/>
      <c r="N633" s="123"/>
      <c r="O633" s="312"/>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2"/>
      <c r="N634" s="123"/>
      <c r="O634" s="312"/>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2"/>
      <c r="N635" s="123"/>
      <c r="O635" s="312"/>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2"/>
      <c r="N636" s="123"/>
      <c r="O636" s="312"/>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2"/>
      <c r="N637" s="123"/>
      <c r="O637" s="312"/>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2"/>
      <c r="N638" s="123"/>
      <c r="O638" s="312"/>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2"/>
      <c r="N639" s="123"/>
      <c r="O639" s="312"/>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2"/>
      <c r="N640" s="123"/>
      <c r="O640" s="312"/>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2"/>
      <c r="N641" s="123"/>
      <c r="O641" s="312"/>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2"/>
      <c r="N642" s="123"/>
      <c r="O642" s="312"/>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2"/>
      <c r="N643" s="123"/>
      <c r="O643" s="312"/>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2"/>
      <c r="N644" s="123"/>
      <c r="O644" s="312"/>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2"/>
      <c r="N645" s="123"/>
      <c r="O645" s="312"/>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2"/>
      <c r="N646" s="123"/>
      <c r="O646" s="312"/>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2"/>
      <c r="N647" s="123"/>
      <c r="O647" s="312"/>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2"/>
      <c r="N648" s="123"/>
      <c r="O648" s="312"/>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2"/>
      <c r="N649" s="123"/>
      <c r="O649" s="312"/>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2"/>
      <c r="N650" s="123"/>
      <c r="O650" s="312"/>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2"/>
      <c r="N651" s="123"/>
      <c r="O651" s="312"/>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2"/>
      <c r="N652" s="123"/>
      <c r="O652" s="312"/>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2"/>
      <c r="N653" s="123"/>
      <c r="O653" s="312"/>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2"/>
      <c r="N654" s="123"/>
      <c r="O654" s="312"/>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2"/>
      <c r="N655" s="123"/>
      <c r="O655" s="312"/>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2"/>
      <c r="N656" s="123"/>
      <c r="O656" s="312"/>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2"/>
      <c r="N657" s="123"/>
      <c r="O657" s="312"/>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2"/>
      <c r="N658" s="123"/>
      <c r="O658" s="312"/>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2"/>
      <c r="N659" s="123"/>
      <c r="O659" s="312"/>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2"/>
      <c r="N660" s="123"/>
      <c r="O660" s="312"/>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2"/>
      <c r="N661" s="123"/>
      <c r="O661" s="312"/>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2"/>
      <c r="N662" s="123"/>
      <c r="O662" s="312"/>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2"/>
      <c r="N663" s="123"/>
      <c r="O663" s="312"/>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2"/>
      <c r="N664" s="123"/>
      <c r="O664" s="312"/>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2"/>
      <c r="N665" s="123"/>
      <c r="O665" s="312"/>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2"/>
      <c r="N666" s="123"/>
      <c r="O666" s="312"/>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2"/>
      <c r="N667" s="123"/>
      <c r="O667" s="312"/>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2"/>
      <c r="N668" s="123"/>
      <c r="O668" s="312"/>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2"/>
      <c r="N669" s="123"/>
      <c r="O669" s="312"/>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2"/>
      <c r="N670" s="123"/>
      <c r="O670" s="312"/>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2"/>
      <c r="N671" s="123"/>
      <c r="O671" s="312"/>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2"/>
      <c r="N672" s="123"/>
      <c r="O672" s="312"/>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2"/>
      <c r="N673" s="123"/>
      <c r="O673" s="312"/>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2"/>
      <c r="N674" s="123"/>
      <c r="O674" s="312"/>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2"/>
      <c r="N675" s="123"/>
      <c r="O675" s="312"/>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2"/>
      <c r="N676" s="123"/>
      <c r="O676" s="312"/>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2"/>
      <c r="N677" s="123"/>
      <c r="O677" s="312"/>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2"/>
      <c r="N678" s="123"/>
      <c r="O678" s="312"/>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2"/>
      <c r="N679" s="123"/>
      <c r="O679" s="312"/>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2"/>
      <c r="N680" s="123"/>
      <c r="O680" s="312"/>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2"/>
      <c r="N681" s="123"/>
      <c r="O681" s="312"/>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2"/>
      <c r="N682" s="123"/>
      <c r="O682" s="312"/>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2"/>
      <c r="N683" s="123"/>
      <c r="O683" s="312"/>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2"/>
      <c r="N684" s="123"/>
      <c r="O684" s="312"/>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2"/>
      <c r="N685" s="123"/>
      <c r="O685" s="312"/>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2"/>
      <c r="N686" s="123"/>
      <c r="O686" s="312"/>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2"/>
      <c r="N687" s="123"/>
      <c r="O687" s="312"/>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2"/>
      <c r="N688" s="123"/>
      <c r="O688" s="312"/>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2"/>
      <c r="N689" s="123"/>
      <c r="O689" s="312"/>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2"/>
      <c r="N690" s="123"/>
      <c r="O690" s="312"/>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2"/>
      <c r="N691" s="123"/>
      <c r="O691" s="312"/>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2"/>
      <c r="N692" s="123"/>
      <c r="O692" s="312"/>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2"/>
      <c r="N693" s="123"/>
      <c r="O693" s="312"/>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2"/>
      <c r="N694" s="123"/>
      <c r="O694" s="312"/>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2"/>
      <c r="N695" s="123"/>
      <c r="O695" s="312"/>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2"/>
      <c r="N696" s="123"/>
      <c r="O696" s="312"/>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2"/>
      <c r="N697" s="123"/>
      <c r="O697" s="312"/>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2"/>
      <c r="N698" s="123"/>
      <c r="O698" s="312"/>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2"/>
      <c r="N699" s="123"/>
      <c r="O699" s="312"/>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2"/>
      <c r="N700" s="123"/>
      <c r="O700" s="312"/>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2"/>
      <c r="N701" s="123"/>
      <c r="O701" s="312"/>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2"/>
      <c r="N702" s="123"/>
      <c r="O702" s="312"/>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2"/>
      <c r="N703" s="123"/>
      <c r="O703" s="312"/>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2"/>
      <c r="N704" s="123"/>
      <c r="O704" s="312"/>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2"/>
      <c r="N705" s="123"/>
      <c r="O705" s="312"/>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2"/>
      <c r="N706" s="123"/>
      <c r="O706" s="312"/>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2"/>
      <c r="N707" s="123"/>
      <c r="O707" s="312"/>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2"/>
      <c r="N708" s="123"/>
      <c r="O708" s="312"/>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2"/>
      <c r="N709" s="123"/>
      <c r="O709" s="312"/>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2"/>
      <c r="N710" s="123"/>
      <c r="O710" s="312"/>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2"/>
      <c r="N711" s="123"/>
      <c r="O711" s="312"/>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2"/>
      <c r="N712" s="123"/>
      <c r="O712" s="312"/>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2"/>
      <c r="N713" s="123"/>
      <c r="O713" s="312"/>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2"/>
      <c r="N714" s="123"/>
      <c r="O714" s="312"/>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2"/>
      <c r="N715" s="123"/>
      <c r="O715" s="312"/>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2"/>
      <c r="N716" s="123"/>
      <c r="O716" s="312"/>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2"/>
      <c r="N717" s="123"/>
      <c r="O717" s="312"/>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2"/>
      <c r="N718" s="123"/>
      <c r="O718" s="312"/>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E11" sqref="E11"/>
    </sheetView>
  </sheetViews>
  <sheetFormatPr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9"/>
      <c r="C3" s="110"/>
      <c r="D3" s="110"/>
      <c r="E3" s="110"/>
      <c r="F3" s="110"/>
      <c r="G3" s="110"/>
      <c r="H3" s="110"/>
      <c r="I3" s="111"/>
    </row>
    <row r="4" spans="2:19">
      <c r="B4" s="771" t="s">
        <v>511</v>
      </c>
      <c r="C4" s="772"/>
      <c r="D4" s="772"/>
      <c r="E4" s="773" t="s">
        <v>512</v>
      </c>
      <c r="F4" s="773"/>
      <c r="G4" s="773"/>
      <c r="H4" s="773"/>
      <c r="I4" s="774"/>
      <c r="Q4" s="775" t="s">
        <v>513</v>
      </c>
      <c r="R4" s="775"/>
    </row>
    <row r="5" spans="2:19">
      <c r="B5" s="771"/>
      <c r="C5" s="772"/>
      <c r="D5" s="772"/>
      <c r="E5" s="773"/>
      <c r="F5" s="773"/>
      <c r="G5" s="773"/>
      <c r="H5" s="773"/>
      <c r="I5" s="774"/>
      <c r="Q5" s="775"/>
      <c r="R5" s="775"/>
    </row>
    <row r="6" spans="2:19">
      <c r="B6" s="771"/>
      <c r="C6" s="772"/>
      <c r="D6" s="772"/>
      <c r="E6" s="773"/>
      <c r="F6" s="773"/>
      <c r="G6" s="773"/>
      <c r="H6" s="773"/>
      <c r="I6" s="774"/>
      <c r="Q6" s="775"/>
      <c r="R6" s="775"/>
    </row>
    <row r="7" spans="2:19" ht="15.75" thickBot="1">
      <c r="B7" s="112"/>
      <c r="I7" s="113"/>
    </row>
    <row r="8" spans="2:19" ht="62.25" customHeight="1" thickBot="1">
      <c r="B8" s="776" t="s">
        <v>467</v>
      </c>
      <c r="C8" s="777"/>
      <c r="D8" s="51" t="s">
        <v>514</v>
      </c>
      <c r="E8" s="52">
        <v>5</v>
      </c>
      <c r="F8" s="52">
        <v>10</v>
      </c>
      <c r="G8" s="52">
        <v>15</v>
      </c>
      <c r="H8" s="52">
        <v>20</v>
      </c>
      <c r="I8" s="114">
        <v>25</v>
      </c>
      <c r="K8" s="778" t="s">
        <v>515</v>
      </c>
      <c r="L8" s="779"/>
      <c r="M8" s="779"/>
      <c r="N8" s="779"/>
      <c r="O8" s="779"/>
      <c r="P8" s="780"/>
      <c r="Q8" s="781" t="s">
        <v>516</v>
      </c>
      <c r="R8" s="781"/>
      <c r="S8" s="17" t="s">
        <v>517</v>
      </c>
    </row>
    <row r="9" spans="2:19" ht="62.25" customHeight="1" thickBot="1">
      <c r="B9" s="776"/>
      <c r="C9" s="777"/>
      <c r="D9" s="51" t="s">
        <v>518</v>
      </c>
      <c r="E9" s="53">
        <v>4</v>
      </c>
      <c r="F9" s="53">
        <v>8</v>
      </c>
      <c r="G9" s="52">
        <v>12</v>
      </c>
      <c r="H9" s="52">
        <v>16</v>
      </c>
      <c r="I9" s="114">
        <v>20</v>
      </c>
      <c r="K9" s="782" t="s">
        <v>519</v>
      </c>
      <c r="L9" s="783"/>
      <c r="M9" s="783"/>
      <c r="N9" s="783"/>
      <c r="O9" s="783"/>
      <c r="P9" s="783"/>
      <c r="Q9" s="784" t="s">
        <v>520</v>
      </c>
      <c r="R9" s="785"/>
      <c r="S9" s="17" t="s">
        <v>521</v>
      </c>
    </row>
    <row r="10" spans="2:19" ht="62.25" customHeight="1" thickBot="1">
      <c r="B10" s="776"/>
      <c r="C10" s="777"/>
      <c r="D10" s="51" t="s">
        <v>522</v>
      </c>
      <c r="E10" s="53">
        <v>3</v>
      </c>
      <c r="F10" s="53">
        <v>6</v>
      </c>
      <c r="G10" s="53">
        <v>9</v>
      </c>
      <c r="H10" s="52">
        <v>12</v>
      </c>
      <c r="I10" s="114">
        <v>15</v>
      </c>
      <c r="K10" s="786" t="s">
        <v>488</v>
      </c>
      <c r="L10" s="787"/>
      <c r="M10" s="787"/>
      <c r="N10" s="787"/>
      <c r="O10" s="787"/>
      <c r="P10" s="787"/>
      <c r="Q10" s="781" t="s">
        <v>523</v>
      </c>
      <c r="R10" s="781"/>
      <c r="S10" s="17" t="s">
        <v>524</v>
      </c>
    </row>
    <row r="11" spans="2:19" ht="62.25" customHeight="1">
      <c r="B11" s="776"/>
      <c r="C11" s="777"/>
      <c r="D11" s="51" t="s">
        <v>525</v>
      </c>
      <c r="E11" s="54">
        <v>2</v>
      </c>
      <c r="F11" s="53">
        <v>4</v>
      </c>
      <c r="G11" s="53">
        <v>6</v>
      </c>
      <c r="H11" s="52">
        <v>8</v>
      </c>
      <c r="I11" s="114">
        <v>10</v>
      </c>
      <c r="K11" s="788" t="s">
        <v>526</v>
      </c>
      <c r="L11" s="789"/>
      <c r="M11" s="789"/>
      <c r="N11" s="789"/>
      <c r="O11" s="789"/>
      <c r="P11" s="789"/>
      <c r="Q11" s="781" t="s">
        <v>464</v>
      </c>
      <c r="R11" s="620"/>
      <c r="S11" s="17" t="s">
        <v>464</v>
      </c>
    </row>
    <row r="12" spans="2:19" ht="62.25" customHeight="1">
      <c r="B12" s="776"/>
      <c r="C12" s="777"/>
      <c r="D12" s="51" t="s">
        <v>527</v>
      </c>
      <c r="E12" s="54">
        <v>1</v>
      </c>
      <c r="F12" s="54">
        <v>2</v>
      </c>
      <c r="G12" s="53">
        <v>3</v>
      </c>
      <c r="H12" s="52">
        <v>4</v>
      </c>
      <c r="I12" s="114">
        <v>5</v>
      </c>
    </row>
    <row r="13" spans="2:19" ht="62.25" customHeight="1" thickBot="1">
      <c r="B13" s="115"/>
      <c r="C13" s="769" t="s">
        <v>528</v>
      </c>
      <c r="D13" s="770"/>
      <c r="E13" s="116" t="s">
        <v>529</v>
      </c>
      <c r="F13" s="116" t="s">
        <v>530</v>
      </c>
      <c r="G13" s="116" t="s">
        <v>531</v>
      </c>
      <c r="H13" s="116" t="s">
        <v>532</v>
      </c>
      <c r="I13" s="117" t="s">
        <v>533</v>
      </c>
    </row>
    <row r="17" spans="4:6">
      <c r="D17" s="17"/>
      <c r="E17" s="17"/>
      <c r="F17" s="17"/>
    </row>
    <row r="18" spans="4:6" ht="15.75">
      <c r="D18" s="22" t="s">
        <v>534</v>
      </c>
      <c r="E18" s="118" t="s">
        <v>526</v>
      </c>
      <c r="F18" s="118">
        <v>1</v>
      </c>
    </row>
    <row r="19" spans="4:6">
      <c r="D19" s="22" t="s">
        <v>535</v>
      </c>
      <c r="E19" s="22" t="s">
        <v>526</v>
      </c>
      <c r="F19" s="22">
        <v>2</v>
      </c>
    </row>
    <row r="20" spans="4:6">
      <c r="D20" s="22" t="s">
        <v>536</v>
      </c>
      <c r="E20" s="22" t="s">
        <v>488</v>
      </c>
      <c r="F20" s="22">
        <v>2</v>
      </c>
    </row>
    <row r="21" spans="4:6">
      <c r="D21" s="22" t="s">
        <v>537</v>
      </c>
      <c r="E21" s="22" t="s">
        <v>538</v>
      </c>
      <c r="F21" s="22">
        <v>3</v>
      </c>
    </row>
    <row r="22" spans="4:6">
      <c r="D22" s="22" t="s">
        <v>539</v>
      </c>
      <c r="E22" s="22" t="s">
        <v>515</v>
      </c>
      <c r="F22" s="22">
        <v>4</v>
      </c>
    </row>
    <row r="23" spans="4:6">
      <c r="D23" s="22" t="s">
        <v>540</v>
      </c>
      <c r="E23" s="22" t="s">
        <v>526</v>
      </c>
      <c r="F23" s="22">
        <v>1</v>
      </c>
    </row>
    <row r="24" spans="4:6">
      <c r="D24" s="22" t="s">
        <v>541</v>
      </c>
      <c r="E24" s="22" t="s">
        <v>488</v>
      </c>
      <c r="F24" s="22">
        <v>2</v>
      </c>
    </row>
    <row r="25" spans="4:6">
      <c r="D25" s="22" t="s">
        <v>542</v>
      </c>
      <c r="E25" s="22" t="s">
        <v>488</v>
      </c>
      <c r="F25" s="22">
        <v>2</v>
      </c>
    </row>
    <row r="26" spans="4:6">
      <c r="D26" s="22" t="s">
        <v>543</v>
      </c>
      <c r="E26" s="22" t="s">
        <v>519</v>
      </c>
      <c r="F26" s="22">
        <v>3</v>
      </c>
    </row>
    <row r="27" spans="4:6">
      <c r="D27" s="22" t="s">
        <v>544</v>
      </c>
      <c r="E27" s="22" t="s">
        <v>515</v>
      </c>
      <c r="F27" s="22">
        <v>4</v>
      </c>
    </row>
    <row r="28" spans="4:6">
      <c r="D28" s="22" t="s">
        <v>545</v>
      </c>
      <c r="E28" s="22" t="s">
        <v>488</v>
      </c>
      <c r="F28" s="22">
        <v>2</v>
      </c>
    </row>
    <row r="29" spans="4:6">
      <c r="D29" s="22" t="s">
        <v>546</v>
      </c>
      <c r="E29" s="22" t="s">
        <v>488</v>
      </c>
      <c r="F29" s="22">
        <v>2</v>
      </c>
    </row>
    <row r="30" spans="4:6">
      <c r="D30" s="22" t="s">
        <v>547</v>
      </c>
      <c r="E30" s="22" t="s">
        <v>488</v>
      </c>
      <c r="F30" s="22">
        <v>2</v>
      </c>
    </row>
    <row r="31" spans="4:6">
      <c r="D31" s="22" t="s">
        <v>548</v>
      </c>
      <c r="E31" s="22" t="s">
        <v>519</v>
      </c>
      <c r="F31" s="22">
        <v>3</v>
      </c>
    </row>
    <row r="32" spans="4:6">
      <c r="D32" s="22" t="s">
        <v>549</v>
      </c>
      <c r="E32" s="22" t="s">
        <v>515</v>
      </c>
      <c r="F32" s="22">
        <v>4</v>
      </c>
    </row>
    <row r="33" spans="4:6">
      <c r="D33" s="22" t="s">
        <v>550</v>
      </c>
      <c r="E33" s="22" t="s">
        <v>488</v>
      </c>
      <c r="F33" s="22">
        <v>2</v>
      </c>
    </row>
    <row r="34" spans="4:6">
      <c r="D34" s="22" t="s">
        <v>551</v>
      </c>
      <c r="E34" s="22" t="s">
        <v>488</v>
      </c>
      <c r="F34" s="22">
        <v>2</v>
      </c>
    </row>
    <row r="35" spans="4:6">
      <c r="D35" s="22" t="s">
        <v>552</v>
      </c>
      <c r="E35" s="22" t="s">
        <v>519</v>
      </c>
      <c r="F35" s="22">
        <v>3</v>
      </c>
    </row>
    <row r="36" spans="4:6">
      <c r="D36" s="22" t="s">
        <v>553</v>
      </c>
      <c r="E36" s="22" t="s">
        <v>519</v>
      </c>
      <c r="F36" s="22">
        <v>3</v>
      </c>
    </row>
    <row r="37" spans="4:6">
      <c r="D37" s="22" t="s">
        <v>554</v>
      </c>
      <c r="E37" s="22" t="s">
        <v>515</v>
      </c>
      <c r="F37" s="22">
        <v>4</v>
      </c>
    </row>
    <row r="38" spans="4:6">
      <c r="D38" s="22" t="s">
        <v>555</v>
      </c>
      <c r="E38" s="22" t="s">
        <v>519</v>
      </c>
      <c r="F38" s="22">
        <v>3</v>
      </c>
    </row>
    <row r="39" spans="4:6">
      <c r="D39" s="22" t="s">
        <v>556</v>
      </c>
      <c r="E39" s="22" t="s">
        <v>519</v>
      </c>
      <c r="F39" s="22">
        <v>3</v>
      </c>
    </row>
    <row r="40" spans="4:6">
      <c r="D40" s="22" t="s">
        <v>557</v>
      </c>
      <c r="E40" s="22" t="s">
        <v>519</v>
      </c>
      <c r="F40" s="22">
        <v>3</v>
      </c>
    </row>
    <row r="41" spans="4:6">
      <c r="D41" s="22" t="s">
        <v>558</v>
      </c>
      <c r="E41" s="22" t="s">
        <v>519</v>
      </c>
      <c r="F41" s="22">
        <v>3</v>
      </c>
    </row>
    <row r="42" spans="4:6">
      <c r="D42" s="22" t="s">
        <v>559</v>
      </c>
      <c r="E42" s="22" t="s">
        <v>515</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100"/>
  <sheetViews>
    <sheetView showGridLines="0" topLeftCell="G5" zoomScaleNormal="100" workbookViewId="0">
      <selection activeCell="G5" sqref="A1:XFD1048576"/>
    </sheetView>
  </sheetViews>
  <sheetFormatPr defaultColWidth="11.42578125" defaultRowHeight="15"/>
  <cols>
    <col min="1" max="1" width="7" style="5" customWidth="1"/>
    <col min="2" max="2" width="35.85546875" style="5" customWidth="1"/>
    <col min="3" max="3" width="40.28515625" customWidth="1"/>
    <col min="4" max="4" width="16.85546875" style="90"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825"/>
      <c r="B1" s="826"/>
      <c r="C1" s="829"/>
      <c r="D1" s="829"/>
      <c r="E1" s="829"/>
      <c r="F1" s="829"/>
      <c r="G1" s="829"/>
      <c r="H1" s="829"/>
      <c r="I1" s="829"/>
      <c r="J1" s="830"/>
      <c r="K1" s="824" t="s">
        <v>560</v>
      </c>
      <c r="L1" s="824"/>
      <c r="M1" s="824"/>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827"/>
      <c r="B2" s="828"/>
      <c r="C2" s="831"/>
      <c r="D2" s="831"/>
      <c r="E2" s="831"/>
      <c r="F2" s="831"/>
      <c r="G2" s="831"/>
      <c r="H2" s="831"/>
      <c r="I2" s="831"/>
      <c r="J2" s="832"/>
      <c r="K2" s="824"/>
      <c r="L2" s="824"/>
      <c r="M2" s="824"/>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831"/>
      <c r="D3" s="831"/>
      <c r="E3" s="831"/>
      <c r="F3" s="831"/>
      <c r="G3" s="831"/>
      <c r="H3" s="831"/>
      <c r="I3" s="831"/>
      <c r="J3" s="832"/>
      <c r="K3" s="824"/>
      <c r="L3" s="824"/>
      <c r="M3" s="824"/>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631" t="s">
        <v>300</v>
      </c>
      <c r="B4" s="631"/>
      <c r="C4" s="651" t="s">
        <v>301</v>
      </c>
      <c r="D4" s="651"/>
      <c r="E4" s="651"/>
      <c r="F4" s="651"/>
      <c r="G4" s="651"/>
      <c r="H4" s="651"/>
      <c r="I4" s="651"/>
      <c r="J4" s="651"/>
      <c r="K4" s="651"/>
      <c r="L4" s="651"/>
      <c r="M4" s="651"/>
      <c r="N4" s="651"/>
      <c r="O4" s="651"/>
      <c r="P4" s="651"/>
      <c r="Q4" s="651"/>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c r="A5" s="631" t="s">
        <v>302</v>
      </c>
      <c r="B5" s="631"/>
      <c r="C5" s="651" t="s">
        <v>303</v>
      </c>
      <c r="D5" s="651"/>
      <c r="E5" s="651"/>
      <c r="F5" s="651"/>
      <c r="G5" s="651"/>
      <c r="H5" s="651"/>
      <c r="I5" s="651"/>
      <c r="J5" s="651"/>
      <c r="K5" s="651"/>
      <c r="L5" s="651"/>
      <c r="M5" s="651"/>
      <c r="N5" s="651"/>
      <c r="O5" s="651"/>
      <c r="P5" s="651"/>
      <c r="Q5" s="651"/>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c r="A6" s="631" t="s">
        <v>304</v>
      </c>
      <c r="B6" s="631"/>
      <c r="C6" s="652" t="s">
        <v>305</v>
      </c>
      <c r="D6" s="652"/>
      <c r="E6" s="652"/>
      <c r="F6" s="652"/>
      <c r="G6" s="652"/>
      <c r="H6" s="652"/>
      <c r="I6" s="652"/>
      <c r="J6" s="652"/>
      <c r="K6" s="652"/>
      <c r="L6" s="652"/>
      <c r="M6" s="652"/>
      <c r="N6" s="652"/>
      <c r="O6" s="652"/>
      <c r="P6" s="652"/>
      <c r="Q6" s="652"/>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c r="A7" s="855" t="s">
        <v>561</v>
      </c>
      <c r="B7" s="856"/>
      <c r="C7" s="857"/>
      <c r="D7" s="858" t="s">
        <v>562</v>
      </c>
      <c r="E7" s="858"/>
      <c r="F7" s="858"/>
      <c r="G7" s="859" t="s">
        <v>563</v>
      </c>
      <c r="H7" s="881" t="s">
        <v>564</v>
      </c>
      <c r="I7" s="852" t="s">
        <v>565</v>
      </c>
      <c r="J7" s="853"/>
      <c r="K7" s="852" t="s">
        <v>566</v>
      </c>
      <c r="L7" s="853"/>
      <c r="M7" s="854" t="s">
        <v>567</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21</v>
      </c>
      <c r="B8" s="35" t="s">
        <v>241</v>
      </c>
      <c r="C8" s="35" t="s">
        <v>243</v>
      </c>
      <c r="D8" s="28" t="s">
        <v>253</v>
      </c>
      <c r="E8" s="28" t="s">
        <v>568</v>
      </c>
      <c r="F8" s="28" t="s">
        <v>569</v>
      </c>
      <c r="G8" s="859"/>
      <c r="H8" s="882"/>
      <c r="I8" s="29" t="s">
        <v>570</v>
      </c>
      <c r="J8" s="29" t="s">
        <v>571</v>
      </c>
      <c r="K8" s="29" t="s">
        <v>572</v>
      </c>
      <c r="L8" s="29" t="s">
        <v>573</v>
      </c>
      <c r="M8" s="854"/>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834"/>
      <c r="B9" s="835"/>
      <c r="C9" s="835"/>
      <c r="D9" s="835"/>
      <c r="E9" s="835"/>
      <c r="F9" s="835"/>
      <c r="G9" s="835"/>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836">
        <f>'7- Mapa Final'!A10</f>
        <v>1</v>
      </c>
      <c r="B10" s="838" t="str">
        <f>'7- Mapa Final'!B10</f>
        <v>Vencimiento de Términos</v>
      </c>
      <c r="C10" s="838" t="str">
        <f>'7- Mapa Final'!C10</f>
        <v>Se realizan  actuaciones procesales o se da  respuesta a las solicitudes de los usuarios de la administración de justicia en materia civil, después del  término legal establecido para decidir sobre los conflictos presentados a los jueces.</v>
      </c>
      <c r="D10" s="863" t="str">
        <f>'7- Mapa Final'!J10</f>
        <v>Muy Baja - 1</v>
      </c>
      <c r="E10" s="864" t="str">
        <f>'7- Mapa Final'!K10</f>
        <v>Menor - 2</v>
      </c>
      <c r="F10" s="840" t="str">
        <f>'7- Mapa Final'!M10</f>
        <v>Bajo - 2</v>
      </c>
      <c r="G10" s="551" t="s">
        <v>521</v>
      </c>
      <c r="H10" s="820" t="s">
        <v>574</v>
      </c>
      <c r="I10" s="842"/>
      <c r="J10" s="842" t="s">
        <v>575</v>
      </c>
      <c r="K10" s="790">
        <v>45668</v>
      </c>
      <c r="L10" s="790">
        <v>45746</v>
      </c>
      <c r="M10" s="839" t="s">
        <v>576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837"/>
      <c r="B11" s="803"/>
      <c r="C11" s="803"/>
      <c r="D11" s="850"/>
      <c r="E11" s="848"/>
      <c r="F11" s="841"/>
      <c r="G11" s="552"/>
      <c r="H11" s="796"/>
      <c r="I11" s="791"/>
      <c r="J11" s="791"/>
      <c r="K11" s="791"/>
      <c r="L11" s="791"/>
      <c r="M11" s="79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837"/>
      <c r="B12" s="803"/>
      <c r="C12" s="803"/>
      <c r="D12" s="850"/>
      <c r="E12" s="848"/>
      <c r="F12" s="841"/>
      <c r="G12" s="552"/>
      <c r="H12" s="796"/>
      <c r="I12" s="791"/>
      <c r="J12" s="791"/>
      <c r="K12" s="791"/>
      <c r="L12" s="791"/>
      <c r="M12" s="793"/>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837"/>
      <c r="B13" s="803"/>
      <c r="C13" s="803"/>
      <c r="D13" s="850"/>
      <c r="E13" s="848"/>
      <c r="F13" s="841"/>
      <c r="G13" s="552"/>
      <c r="H13" s="796"/>
      <c r="I13" s="791"/>
      <c r="J13" s="791"/>
      <c r="K13" s="791"/>
      <c r="L13" s="791"/>
      <c r="M13" s="793"/>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837"/>
      <c r="B14" s="803"/>
      <c r="C14" s="803"/>
      <c r="D14" s="850"/>
      <c r="E14" s="848"/>
      <c r="F14" s="841"/>
      <c r="G14" s="552"/>
      <c r="H14" s="796"/>
      <c r="I14" s="791"/>
      <c r="J14" s="791"/>
      <c r="K14" s="791"/>
      <c r="L14" s="791"/>
      <c r="M14" s="793"/>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837"/>
      <c r="B15" s="803"/>
      <c r="C15" s="803"/>
      <c r="D15" s="850"/>
      <c r="E15" s="848"/>
      <c r="F15" s="841"/>
      <c r="G15" s="552"/>
      <c r="H15" s="796"/>
      <c r="I15" s="791"/>
      <c r="J15" s="791"/>
      <c r="K15" s="791"/>
      <c r="L15" s="791"/>
      <c r="M15" s="79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837"/>
      <c r="B16" s="803"/>
      <c r="C16" s="803"/>
      <c r="D16" s="850"/>
      <c r="E16" s="848"/>
      <c r="F16" s="841"/>
      <c r="G16" s="552"/>
      <c r="H16" s="796"/>
      <c r="I16" s="791"/>
      <c r="J16" s="791"/>
      <c r="K16" s="791"/>
      <c r="L16" s="791"/>
      <c r="M16" s="793"/>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837"/>
      <c r="B17" s="803"/>
      <c r="C17" s="803"/>
      <c r="D17" s="850"/>
      <c r="E17" s="848"/>
      <c r="F17" s="841"/>
      <c r="G17" s="552"/>
      <c r="H17" s="796"/>
      <c r="I17" s="791"/>
      <c r="J17" s="791"/>
      <c r="K17" s="791"/>
      <c r="L17" s="791"/>
      <c r="M17" s="793"/>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837"/>
      <c r="B18" s="803"/>
      <c r="C18" s="803"/>
      <c r="D18" s="850"/>
      <c r="E18" s="848"/>
      <c r="F18" s="841"/>
      <c r="G18" s="552"/>
      <c r="H18" s="796"/>
      <c r="I18" s="791"/>
      <c r="J18" s="791"/>
      <c r="K18" s="791"/>
      <c r="L18" s="791"/>
      <c r="M18" s="79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837"/>
      <c r="B19" s="803"/>
      <c r="C19" s="803"/>
      <c r="D19" s="850"/>
      <c r="E19" s="848"/>
      <c r="F19" s="841"/>
      <c r="G19" s="552"/>
      <c r="H19" s="821"/>
      <c r="I19" s="791"/>
      <c r="J19" s="792"/>
      <c r="K19" s="792"/>
      <c r="L19" s="792"/>
      <c r="M19" s="79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837">
        <f>'7- Mapa Final'!A20</f>
        <v>2</v>
      </c>
      <c r="B20" s="803" t="str">
        <f>'7- Mapa Final'!B20</f>
        <v xml:space="preserve">Incumplimientos en la realizacion de audiencias </v>
      </c>
      <c r="C20" s="803" t="str">
        <f>'7- Mapa Final'!C20</f>
        <v xml:space="preserve">No se atiende la  solicitud  de una parte interesada para la realización de una audiencia </v>
      </c>
      <c r="D20" s="849" t="str">
        <f>'7- Mapa Final'!J20</f>
        <v>Muy Baja - 1</v>
      </c>
      <c r="E20" s="847" t="str">
        <f>'7- Mapa Final'!K20</f>
        <v>Menor - 2</v>
      </c>
      <c r="F20" s="841" t="str">
        <f>'7- Mapa Final'!M20</f>
        <v>Bajo - 2</v>
      </c>
      <c r="G20" s="865" t="s">
        <v>517</v>
      </c>
      <c r="H20" s="866" t="s">
        <v>577</v>
      </c>
      <c r="I20" s="843"/>
      <c r="J20" s="910" t="s">
        <v>575</v>
      </c>
      <c r="K20" s="844">
        <v>45668</v>
      </c>
      <c r="L20" s="860">
        <v>45746</v>
      </c>
      <c r="M20" s="814" t="s">
        <v>576</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837"/>
      <c r="B21" s="803"/>
      <c r="C21" s="803"/>
      <c r="D21" s="850"/>
      <c r="E21" s="848"/>
      <c r="F21" s="841"/>
      <c r="G21" s="865"/>
      <c r="H21" s="867"/>
      <c r="I21" s="843"/>
      <c r="J21" s="911"/>
      <c r="K21" s="845"/>
      <c r="L21" s="861"/>
      <c r="M21" s="815"/>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837"/>
      <c r="B22" s="803"/>
      <c r="C22" s="803"/>
      <c r="D22" s="850"/>
      <c r="E22" s="848"/>
      <c r="F22" s="841"/>
      <c r="G22" s="865"/>
      <c r="H22" s="867"/>
      <c r="I22" s="843"/>
      <c r="J22" s="911"/>
      <c r="K22" s="845"/>
      <c r="L22" s="861"/>
      <c r="M22" s="815"/>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837"/>
      <c r="B23" s="803"/>
      <c r="C23" s="803"/>
      <c r="D23" s="850"/>
      <c r="E23" s="848"/>
      <c r="F23" s="841"/>
      <c r="G23" s="865"/>
      <c r="H23" s="867"/>
      <c r="I23" s="843"/>
      <c r="J23" s="911"/>
      <c r="K23" s="845"/>
      <c r="L23" s="861"/>
      <c r="M23" s="815"/>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837"/>
      <c r="B24" s="803"/>
      <c r="C24" s="803"/>
      <c r="D24" s="850"/>
      <c r="E24" s="848"/>
      <c r="F24" s="841"/>
      <c r="G24" s="865"/>
      <c r="H24" s="867"/>
      <c r="I24" s="843"/>
      <c r="J24" s="911"/>
      <c r="K24" s="845"/>
      <c r="L24" s="861"/>
      <c r="M24" s="815"/>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837"/>
      <c r="B25" s="803"/>
      <c r="C25" s="803"/>
      <c r="D25" s="850"/>
      <c r="E25" s="848"/>
      <c r="F25" s="841"/>
      <c r="G25" s="865"/>
      <c r="H25" s="867"/>
      <c r="I25" s="843"/>
      <c r="J25" s="911"/>
      <c r="K25" s="845"/>
      <c r="L25" s="861"/>
      <c r="M25" s="815"/>
      <c r="N25" s="34"/>
      <c r="O25" s="34"/>
    </row>
    <row r="26" spans="1:169">
      <c r="A26" s="837"/>
      <c r="B26" s="803"/>
      <c r="C26" s="803"/>
      <c r="D26" s="850"/>
      <c r="E26" s="848"/>
      <c r="F26" s="841"/>
      <c r="G26" s="865"/>
      <c r="H26" s="867"/>
      <c r="I26" s="843"/>
      <c r="J26" s="911"/>
      <c r="K26" s="845"/>
      <c r="L26" s="861"/>
      <c r="M26" s="815"/>
      <c r="N26" s="34"/>
      <c r="O26" s="34"/>
    </row>
    <row r="27" spans="1:169">
      <c r="A27" s="837"/>
      <c r="B27" s="803"/>
      <c r="C27" s="803"/>
      <c r="D27" s="850"/>
      <c r="E27" s="848"/>
      <c r="F27" s="841"/>
      <c r="G27" s="865"/>
      <c r="H27" s="867"/>
      <c r="I27" s="843"/>
      <c r="J27" s="911"/>
      <c r="K27" s="845"/>
      <c r="L27" s="861"/>
      <c r="M27" s="815"/>
      <c r="N27" s="34"/>
      <c r="O27" s="34"/>
    </row>
    <row r="28" spans="1:169">
      <c r="A28" s="837"/>
      <c r="B28" s="803"/>
      <c r="C28" s="803"/>
      <c r="D28" s="850"/>
      <c r="E28" s="848"/>
      <c r="F28" s="841"/>
      <c r="G28" s="865"/>
      <c r="H28" s="867"/>
      <c r="I28" s="843"/>
      <c r="J28" s="911"/>
      <c r="K28" s="845"/>
      <c r="L28" s="861"/>
      <c r="M28" s="815"/>
      <c r="N28" s="34"/>
      <c r="O28" s="34"/>
    </row>
    <row r="29" spans="1:169" ht="15.75" thickBot="1">
      <c r="A29" s="837"/>
      <c r="B29" s="803"/>
      <c r="C29" s="803"/>
      <c r="D29" s="850"/>
      <c r="E29" s="848"/>
      <c r="F29" s="841"/>
      <c r="G29" s="865"/>
      <c r="H29" s="868"/>
      <c r="I29" s="843"/>
      <c r="J29" s="912"/>
      <c r="K29" s="846"/>
      <c r="L29" s="862"/>
      <c r="M29" s="815"/>
      <c r="N29" s="34"/>
      <c r="O29" s="34"/>
    </row>
    <row r="30" spans="1:169" s="26" customFormat="1" ht="12.75">
      <c r="A30" s="837">
        <f>'7- Mapa Final'!A30</f>
        <v>3</v>
      </c>
      <c r="B30" s="803" t="str">
        <f>'7- Mapa Final'!B30</f>
        <v xml:space="preserve"> Efectuar notificaciones que no cumplan con los requistos</v>
      </c>
      <c r="C30" s="803" t="str">
        <f>'7- Mapa Final'!C30</f>
        <v>No se realizan las  notificaciones, no se erfectuan  oportunamente o no se aplica la normatividad</v>
      </c>
      <c r="D30" s="849" t="str">
        <f>'7- Mapa Final'!J30</f>
        <v>Muy Baja - 1</v>
      </c>
      <c r="E30" s="847" t="str">
        <f>'7- Mapa Final'!K30</f>
        <v>Menor - 2</v>
      </c>
      <c r="F30" s="841" t="str">
        <f>'7- Mapa Final'!M30</f>
        <v>Bajo - 2</v>
      </c>
      <c r="G30" s="552" t="s">
        <v>521</v>
      </c>
      <c r="H30" s="820" t="s">
        <v>578</v>
      </c>
      <c r="I30" s="791"/>
      <c r="J30" s="833" t="s">
        <v>575</v>
      </c>
      <c r="K30" s="790">
        <v>45668</v>
      </c>
      <c r="L30" s="790">
        <v>45746</v>
      </c>
      <c r="M30" s="814" t="s">
        <v>576</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 r="A31" s="837"/>
      <c r="B31" s="803"/>
      <c r="C31" s="803"/>
      <c r="D31" s="850"/>
      <c r="E31" s="848"/>
      <c r="F31" s="841"/>
      <c r="G31" s="552"/>
      <c r="H31" s="796"/>
      <c r="I31" s="791"/>
      <c r="J31" s="797"/>
      <c r="K31" s="791"/>
      <c r="L31" s="791"/>
      <c r="M31" s="815"/>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 r="A32" s="837"/>
      <c r="B32" s="803"/>
      <c r="C32" s="803"/>
      <c r="D32" s="850"/>
      <c r="E32" s="848"/>
      <c r="F32" s="841"/>
      <c r="G32" s="552"/>
      <c r="H32" s="796"/>
      <c r="I32" s="791"/>
      <c r="J32" s="797"/>
      <c r="K32" s="791"/>
      <c r="L32" s="791"/>
      <c r="M32" s="815"/>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 r="A33" s="837"/>
      <c r="B33" s="803"/>
      <c r="C33" s="803"/>
      <c r="D33" s="850"/>
      <c r="E33" s="848"/>
      <c r="F33" s="841"/>
      <c r="G33" s="552"/>
      <c r="H33" s="796"/>
      <c r="I33" s="791"/>
      <c r="J33" s="797"/>
      <c r="K33" s="791"/>
      <c r="L33" s="791"/>
      <c r="M33" s="815"/>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837"/>
      <c r="B34" s="803"/>
      <c r="C34" s="803"/>
      <c r="D34" s="850"/>
      <c r="E34" s="848"/>
      <c r="F34" s="841"/>
      <c r="G34" s="552"/>
      <c r="H34" s="796"/>
      <c r="I34" s="791"/>
      <c r="J34" s="797"/>
      <c r="K34" s="791"/>
      <c r="L34" s="791"/>
      <c r="M34" s="815"/>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837"/>
      <c r="B35" s="803"/>
      <c r="C35" s="803"/>
      <c r="D35" s="850"/>
      <c r="E35" s="848"/>
      <c r="F35" s="841"/>
      <c r="G35" s="552"/>
      <c r="H35" s="796"/>
      <c r="I35" s="791"/>
      <c r="J35" s="797"/>
      <c r="K35" s="791"/>
      <c r="L35" s="791"/>
      <c r="M35" s="815"/>
      <c r="N35" s="34"/>
      <c r="O35" s="34"/>
    </row>
    <row r="36" spans="1:169">
      <c r="A36" s="837"/>
      <c r="B36" s="803"/>
      <c r="C36" s="803"/>
      <c r="D36" s="850"/>
      <c r="E36" s="848"/>
      <c r="F36" s="841"/>
      <c r="G36" s="552"/>
      <c r="H36" s="796"/>
      <c r="I36" s="791"/>
      <c r="J36" s="797"/>
      <c r="K36" s="791"/>
      <c r="L36" s="791"/>
      <c r="M36" s="815"/>
      <c r="N36" s="34"/>
      <c r="O36" s="34"/>
    </row>
    <row r="37" spans="1:169">
      <c r="A37" s="837"/>
      <c r="B37" s="803"/>
      <c r="C37" s="803"/>
      <c r="D37" s="850"/>
      <c r="E37" s="848"/>
      <c r="F37" s="841"/>
      <c r="G37" s="552"/>
      <c r="H37" s="796"/>
      <c r="I37" s="791"/>
      <c r="J37" s="797"/>
      <c r="K37" s="791"/>
      <c r="L37" s="791"/>
      <c r="M37" s="815"/>
      <c r="N37" s="34"/>
      <c r="O37" s="34"/>
    </row>
    <row r="38" spans="1:169">
      <c r="A38" s="837"/>
      <c r="B38" s="803"/>
      <c r="C38" s="803"/>
      <c r="D38" s="850"/>
      <c r="E38" s="848"/>
      <c r="F38" s="841"/>
      <c r="G38" s="552"/>
      <c r="H38" s="796"/>
      <c r="I38" s="791"/>
      <c r="J38" s="797"/>
      <c r="K38" s="791"/>
      <c r="L38" s="791"/>
      <c r="M38" s="815"/>
      <c r="N38" s="34"/>
      <c r="O38" s="34"/>
    </row>
    <row r="39" spans="1:169" ht="15.75" thickBot="1">
      <c r="A39" s="837"/>
      <c r="B39" s="803"/>
      <c r="C39" s="803"/>
      <c r="D39" s="851"/>
      <c r="E39" s="883"/>
      <c r="F39" s="841"/>
      <c r="G39" s="552"/>
      <c r="H39" s="821"/>
      <c r="I39" s="791"/>
      <c r="J39" s="798"/>
      <c r="K39" s="792"/>
      <c r="L39" s="792"/>
      <c r="M39" s="815"/>
      <c r="N39" s="34"/>
      <c r="O39" s="34"/>
    </row>
    <row r="40" spans="1:169" s="26" customFormat="1" ht="12.75">
      <c r="A40" s="837">
        <f>'7- Mapa Final'!A40</f>
        <v>4</v>
      </c>
      <c r="B40" s="803" t="str">
        <f>'7- Mapa Final'!B40</f>
        <v>Inexactitud o inoportunidad en el reparto de procesos</v>
      </c>
      <c r="C40" s="806" t="str">
        <f>'7- Mapa Final'!C40</f>
        <v>Posibilidad de no realizar, no hacerlo  oportunamente, no aplicar la normatividad para realizar el reparto.</v>
      </c>
      <c r="D40" s="887" t="str">
        <f>'7- Mapa Final'!J40</f>
        <v>Muy Baja - 1</v>
      </c>
      <c r="E40" s="890" t="str">
        <f>'7- Mapa Final'!K40</f>
        <v>Menor - 2</v>
      </c>
      <c r="F40" s="794" t="str">
        <f>'7- Mapa Final'!M40</f>
        <v>Bajo - 2</v>
      </c>
      <c r="G40" s="552" t="s">
        <v>464</v>
      </c>
      <c r="H40" s="796" t="s">
        <v>579</v>
      </c>
      <c r="I40" s="791"/>
      <c r="J40" s="792" t="s">
        <v>575</v>
      </c>
      <c r="K40" s="790">
        <v>45668</v>
      </c>
      <c r="L40" s="790">
        <v>45746</v>
      </c>
      <c r="M40" s="793" t="s">
        <v>576</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 r="A41" s="837"/>
      <c r="B41" s="803"/>
      <c r="C41" s="806"/>
      <c r="D41" s="888"/>
      <c r="E41" s="891"/>
      <c r="F41" s="794"/>
      <c r="G41" s="552"/>
      <c r="H41" s="796"/>
      <c r="I41" s="791"/>
      <c r="J41" s="797"/>
      <c r="K41" s="791"/>
      <c r="L41" s="791"/>
      <c r="M41" s="793"/>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 r="A42" s="837"/>
      <c r="B42" s="803"/>
      <c r="C42" s="806"/>
      <c r="D42" s="888"/>
      <c r="E42" s="891"/>
      <c r="F42" s="794"/>
      <c r="G42" s="552"/>
      <c r="H42" s="796"/>
      <c r="I42" s="791"/>
      <c r="J42" s="797"/>
      <c r="K42" s="791"/>
      <c r="L42" s="791"/>
      <c r="M42" s="793"/>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 r="A43" s="837"/>
      <c r="B43" s="803"/>
      <c r="C43" s="806"/>
      <c r="D43" s="888"/>
      <c r="E43" s="891"/>
      <c r="F43" s="794"/>
      <c r="G43" s="552"/>
      <c r="H43" s="796"/>
      <c r="I43" s="791"/>
      <c r="J43" s="797"/>
      <c r="K43" s="791"/>
      <c r="L43" s="791"/>
      <c r="M43" s="793"/>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837"/>
      <c r="B44" s="803"/>
      <c r="C44" s="806"/>
      <c r="D44" s="888"/>
      <c r="E44" s="891"/>
      <c r="F44" s="794"/>
      <c r="G44" s="552"/>
      <c r="H44" s="796"/>
      <c r="I44" s="791"/>
      <c r="J44" s="797"/>
      <c r="K44" s="791"/>
      <c r="L44" s="791"/>
      <c r="M44" s="793"/>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837"/>
      <c r="B45" s="803"/>
      <c r="C45" s="806"/>
      <c r="D45" s="888"/>
      <c r="E45" s="891"/>
      <c r="F45" s="794"/>
      <c r="G45" s="552"/>
      <c r="H45" s="796"/>
      <c r="I45" s="791"/>
      <c r="J45" s="797"/>
      <c r="K45" s="791"/>
      <c r="L45" s="791"/>
      <c r="M45" s="793"/>
      <c r="N45" s="34"/>
      <c r="O45" s="34"/>
    </row>
    <row r="46" spans="1:169">
      <c r="A46" s="837"/>
      <c r="B46" s="803"/>
      <c r="C46" s="806"/>
      <c r="D46" s="888"/>
      <c r="E46" s="891"/>
      <c r="F46" s="794"/>
      <c r="G46" s="552"/>
      <c r="H46" s="796"/>
      <c r="I46" s="791"/>
      <c r="J46" s="797"/>
      <c r="K46" s="791"/>
      <c r="L46" s="791"/>
      <c r="M46" s="793"/>
      <c r="N46" s="34"/>
      <c r="O46" s="34"/>
    </row>
    <row r="47" spans="1:169">
      <c r="A47" s="837"/>
      <c r="B47" s="803"/>
      <c r="C47" s="806"/>
      <c r="D47" s="888"/>
      <c r="E47" s="891"/>
      <c r="F47" s="794"/>
      <c r="G47" s="552"/>
      <c r="H47" s="796"/>
      <c r="I47" s="791"/>
      <c r="J47" s="797"/>
      <c r="K47" s="791"/>
      <c r="L47" s="791"/>
      <c r="M47" s="793"/>
      <c r="N47" s="34"/>
      <c r="O47" s="34"/>
    </row>
    <row r="48" spans="1:169">
      <c r="A48" s="837"/>
      <c r="B48" s="803"/>
      <c r="C48" s="806"/>
      <c r="D48" s="888"/>
      <c r="E48" s="891"/>
      <c r="F48" s="794"/>
      <c r="G48" s="552"/>
      <c r="H48" s="796"/>
      <c r="I48" s="791"/>
      <c r="J48" s="797"/>
      <c r="K48" s="791"/>
      <c r="L48" s="791"/>
      <c r="M48" s="793"/>
      <c r="N48" s="34"/>
      <c r="O48" s="34"/>
    </row>
    <row r="49" spans="1:169" ht="15.75" thickBot="1">
      <c r="A49" s="884"/>
      <c r="B49" s="885"/>
      <c r="C49" s="886"/>
      <c r="D49" s="889"/>
      <c r="E49" s="892"/>
      <c r="F49" s="795"/>
      <c r="G49" s="552"/>
      <c r="H49" s="796"/>
      <c r="I49" s="791"/>
      <c r="J49" s="798"/>
      <c r="K49" s="792"/>
      <c r="L49" s="792"/>
      <c r="M49" s="793"/>
      <c r="N49" s="34"/>
      <c r="O49" s="34"/>
    </row>
    <row r="50" spans="1:169" s="26" customFormat="1" ht="12.75">
      <c r="A50" s="799">
        <v>5</v>
      </c>
      <c r="B50" s="802" t="str">
        <f>'7- Mapa Final'!B50</f>
        <v>Pérdida de documentos</v>
      </c>
      <c r="C50" s="805" t="str">
        <f>'7- Mapa Final'!C50</f>
        <v>Extravío temporal o definitivo de los  documentos de los procesos judiciales</v>
      </c>
      <c r="D50" s="808" t="str">
        <f>'7- Mapa Final'!J50</f>
        <v>Muy Baja - 1</v>
      </c>
      <c r="E50" s="811" t="str">
        <f>'7- Mapa Final'!K50</f>
        <v>Moderado - 3</v>
      </c>
      <c r="F50" s="816" t="str">
        <f>'7- Mapa Final'!M50</f>
        <v>Moderado - 3</v>
      </c>
      <c r="G50" s="596" t="s">
        <v>521</v>
      </c>
      <c r="H50" s="820" t="s">
        <v>580</v>
      </c>
      <c r="I50" s="791"/>
      <c r="J50" s="792" t="s">
        <v>575</v>
      </c>
      <c r="K50" s="790">
        <v>45668</v>
      </c>
      <c r="L50" s="790">
        <v>45746</v>
      </c>
      <c r="M50" s="814" t="s">
        <v>576</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 r="A51" s="800"/>
      <c r="B51" s="803"/>
      <c r="C51" s="806"/>
      <c r="D51" s="809"/>
      <c r="E51" s="812"/>
      <c r="F51" s="817"/>
      <c r="G51" s="596"/>
      <c r="H51" s="796"/>
      <c r="I51" s="791"/>
      <c r="J51" s="797"/>
      <c r="K51" s="791"/>
      <c r="L51" s="791"/>
      <c r="M51" s="815"/>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 r="A52" s="800"/>
      <c r="B52" s="803"/>
      <c r="C52" s="806"/>
      <c r="D52" s="809"/>
      <c r="E52" s="812"/>
      <c r="F52" s="817"/>
      <c r="G52" s="596"/>
      <c r="H52" s="796"/>
      <c r="I52" s="791"/>
      <c r="J52" s="797"/>
      <c r="K52" s="791"/>
      <c r="L52" s="791"/>
      <c r="M52" s="815"/>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 r="A53" s="800"/>
      <c r="B53" s="803"/>
      <c r="C53" s="806"/>
      <c r="D53" s="809"/>
      <c r="E53" s="812"/>
      <c r="F53" s="817"/>
      <c r="G53" s="596"/>
      <c r="H53" s="796"/>
      <c r="I53" s="791"/>
      <c r="J53" s="797"/>
      <c r="K53" s="791"/>
      <c r="L53" s="791"/>
      <c r="M53" s="815"/>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800"/>
      <c r="B54" s="803"/>
      <c r="C54" s="806"/>
      <c r="D54" s="809"/>
      <c r="E54" s="812"/>
      <c r="F54" s="817"/>
      <c r="G54" s="596"/>
      <c r="H54" s="796"/>
      <c r="I54" s="791"/>
      <c r="J54" s="797"/>
      <c r="K54" s="791"/>
      <c r="L54" s="791"/>
      <c r="M54" s="815"/>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800"/>
      <c r="B55" s="803"/>
      <c r="C55" s="806"/>
      <c r="D55" s="809"/>
      <c r="E55" s="812"/>
      <c r="F55" s="817"/>
      <c r="G55" s="596"/>
      <c r="H55" s="796"/>
      <c r="I55" s="791"/>
      <c r="J55" s="797"/>
      <c r="K55" s="791"/>
      <c r="L55" s="791"/>
      <c r="M55" s="815"/>
      <c r="N55" s="34"/>
      <c r="O55" s="34"/>
    </row>
    <row r="56" spans="1:169">
      <c r="A56" s="800"/>
      <c r="B56" s="803"/>
      <c r="C56" s="806"/>
      <c r="D56" s="809"/>
      <c r="E56" s="812"/>
      <c r="F56" s="817"/>
      <c r="G56" s="596"/>
      <c r="H56" s="796"/>
      <c r="I56" s="791"/>
      <c r="J56" s="797"/>
      <c r="K56" s="791"/>
      <c r="L56" s="791"/>
      <c r="M56" s="815"/>
      <c r="N56" s="34"/>
      <c r="O56" s="34"/>
    </row>
    <row r="57" spans="1:169">
      <c r="A57" s="800"/>
      <c r="B57" s="803"/>
      <c r="C57" s="806"/>
      <c r="D57" s="809"/>
      <c r="E57" s="812"/>
      <c r="F57" s="817"/>
      <c r="G57" s="596"/>
      <c r="H57" s="796"/>
      <c r="I57" s="791"/>
      <c r="J57" s="797"/>
      <c r="K57" s="791"/>
      <c r="L57" s="791"/>
      <c r="M57" s="815"/>
      <c r="N57" s="34"/>
      <c r="O57" s="34"/>
    </row>
    <row r="58" spans="1:169">
      <c r="A58" s="800"/>
      <c r="B58" s="803"/>
      <c r="C58" s="806"/>
      <c r="D58" s="809"/>
      <c r="E58" s="812"/>
      <c r="F58" s="817"/>
      <c r="G58" s="596"/>
      <c r="H58" s="796"/>
      <c r="I58" s="791"/>
      <c r="J58" s="797"/>
      <c r="K58" s="791"/>
      <c r="L58" s="791"/>
      <c r="M58" s="815"/>
      <c r="N58" s="34"/>
      <c r="O58" s="34"/>
    </row>
    <row r="59" spans="1:169" ht="15.75" thickBot="1">
      <c r="A59" s="801"/>
      <c r="B59" s="804"/>
      <c r="C59" s="807"/>
      <c r="D59" s="810"/>
      <c r="E59" s="813"/>
      <c r="F59" s="818"/>
      <c r="G59" s="819"/>
      <c r="H59" s="821"/>
      <c r="I59" s="822"/>
      <c r="J59" s="823"/>
      <c r="K59" s="792"/>
      <c r="L59" s="792"/>
      <c r="M59" s="815"/>
      <c r="N59" s="34"/>
      <c r="O59" s="34"/>
    </row>
    <row r="60" spans="1:169" ht="99" customHeight="1">
      <c r="A60" s="418">
        <v>6</v>
      </c>
      <c r="B60" s="419" t="str">
        <f>'7- Mapa Final'!B59</f>
        <v>Realizar pagos de depósitos judiciales de manera errónea</v>
      </c>
      <c r="C60" s="420" t="str">
        <f>'7- Mapa Final'!C59</f>
        <v>Efectuar el pago de depósitos judiciales con errores como: 
- Pago a beneficiario incorrecto
- Entrega de depósitos en cantidades inexactas
- Realizar conversión a dependencia o proceso incorrecto</v>
      </c>
      <c r="D60" s="423" t="str">
        <f>'7- Mapa Final'!J59</f>
        <v>Muy Baja - 1</v>
      </c>
      <c r="E60" s="422" t="str">
        <f>'7- Mapa Final'!K59</f>
        <v>Leve - 1</v>
      </c>
      <c r="F60" s="421" t="str">
        <f>'7- Mapa Final'!M59</f>
        <v>Bajo - 1</v>
      </c>
      <c r="G60" s="416" t="s">
        <v>464</v>
      </c>
      <c r="H60" s="424" t="s">
        <v>581</v>
      </c>
      <c r="I60" s="417"/>
      <c r="J60" s="417" t="s">
        <v>575</v>
      </c>
      <c r="K60" s="425">
        <v>45668</v>
      </c>
      <c r="L60" s="425">
        <v>45746</v>
      </c>
      <c r="M60" s="426" t="s">
        <v>576</v>
      </c>
      <c r="N60" s="34"/>
      <c r="O60" s="34"/>
    </row>
    <row r="61" spans="1:169" s="26" customFormat="1" ht="12.75">
      <c r="A61" s="870">
        <v>7</v>
      </c>
      <c r="B61" s="873" t="str">
        <f>'7- Mapa Final'!B61</f>
        <v xml:space="preserve">Afectaciones ambientales </v>
      </c>
      <c r="C61" s="875" t="str">
        <f>'7- Mapa Final'!C61</f>
        <v>Se tienen   afectaciones ambientales que generen impactos negativos en el entorno</v>
      </c>
      <c r="D61" s="877" t="str">
        <f>'7- Mapa Final'!J61</f>
        <v>Muy Baja - 1</v>
      </c>
      <c r="E61" s="879" t="str">
        <f>'7- Mapa Final'!K61</f>
        <v>Menor - 2</v>
      </c>
      <c r="F61" s="907" t="str">
        <f>'7- Mapa Final'!M61</f>
        <v>Bajo - 2</v>
      </c>
      <c r="G61" s="596" t="s">
        <v>517</v>
      </c>
      <c r="H61" s="796" t="s">
        <v>582</v>
      </c>
      <c r="I61" s="791"/>
      <c r="J61" s="792" t="s">
        <v>575</v>
      </c>
      <c r="K61" s="898">
        <v>45668</v>
      </c>
      <c r="L61" s="898">
        <v>45746</v>
      </c>
      <c r="M61" s="793" t="s">
        <v>576</v>
      </c>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 r="A62" s="871"/>
      <c r="B62" s="873"/>
      <c r="C62" s="875"/>
      <c r="D62" s="877"/>
      <c r="E62" s="879"/>
      <c r="F62" s="908"/>
      <c r="G62" s="596"/>
      <c r="H62" s="796"/>
      <c r="I62" s="791"/>
      <c r="J62" s="797"/>
      <c r="K62" s="797"/>
      <c r="L62" s="797"/>
      <c r="M62" s="899"/>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 r="A63" s="871"/>
      <c r="B63" s="873"/>
      <c r="C63" s="875"/>
      <c r="D63" s="877"/>
      <c r="E63" s="879"/>
      <c r="F63" s="908"/>
      <c r="G63" s="596"/>
      <c r="H63" s="796"/>
      <c r="I63" s="791"/>
      <c r="J63" s="797"/>
      <c r="K63" s="797"/>
      <c r="L63" s="797"/>
      <c r="M63" s="899"/>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2.75">
      <c r="A64" s="871"/>
      <c r="B64" s="873"/>
      <c r="C64" s="875"/>
      <c r="D64" s="877"/>
      <c r="E64" s="879"/>
      <c r="F64" s="908"/>
      <c r="G64" s="596"/>
      <c r="H64" s="796"/>
      <c r="I64" s="791"/>
      <c r="J64" s="797"/>
      <c r="K64" s="797"/>
      <c r="L64" s="797"/>
      <c r="M64" s="899"/>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s="26" customFormat="1" ht="13.5" customHeight="1">
      <c r="A65" s="871"/>
      <c r="B65" s="873"/>
      <c r="C65" s="875"/>
      <c r="D65" s="877"/>
      <c r="E65" s="879"/>
      <c r="F65" s="908"/>
      <c r="G65" s="596"/>
      <c r="H65" s="796"/>
      <c r="I65" s="791"/>
      <c r="J65" s="797"/>
      <c r="K65" s="797"/>
      <c r="L65" s="797"/>
      <c r="M65" s="899"/>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row>
    <row r="66" spans="1:169">
      <c r="A66" s="871"/>
      <c r="B66" s="873"/>
      <c r="C66" s="875"/>
      <c r="D66" s="877"/>
      <c r="E66" s="879"/>
      <c r="F66" s="908"/>
      <c r="G66" s="596"/>
      <c r="H66" s="796"/>
      <c r="I66" s="791"/>
      <c r="J66" s="797"/>
      <c r="K66" s="797"/>
      <c r="L66" s="797"/>
      <c r="M66" s="899"/>
      <c r="N66" s="34"/>
      <c r="O66" s="34"/>
    </row>
    <row r="67" spans="1:169">
      <c r="A67" s="871"/>
      <c r="B67" s="873"/>
      <c r="C67" s="875"/>
      <c r="D67" s="877"/>
      <c r="E67" s="879"/>
      <c r="F67" s="908"/>
      <c r="G67" s="596"/>
      <c r="H67" s="796"/>
      <c r="I67" s="791"/>
      <c r="J67" s="797"/>
      <c r="K67" s="797"/>
      <c r="L67" s="797"/>
      <c r="M67" s="899"/>
      <c r="N67" s="34"/>
      <c r="O67" s="34"/>
    </row>
    <row r="68" spans="1:169">
      <c r="A68" s="871"/>
      <c r="B68" s="873"/>
      <c r="C68" s="875"/>
      <c r="D68" s="877"/>
      <c r="E68" s="879"/>
      <c r="F68" s="908"/>
      <c r="G68" s="596"/>
      <c r="H68" s="796"/>
      <c r="I68" s="791"/>
      <c r="J68" s="797"/>
      <c r="K68" s="797"/>
      <c r="L68" s="797"/>
      <c r="M68" s="899"/>
      <c r="N68" s="34"/>
      <c r="O68" s="34"/>
    </row>
    <row r="69" spans="1:169">
      <c r="A69" s="871"/>
      <c r="B69" s="873"/>
      <c r="C69" s="875"/>
      <c r="D69" s="877"/>
      <c r="E69" s="879"/>
      <c r="F69" s="908"/>
      <c r="G69" s="596"/>
      <c r="H69" s="796"/>
      <c r="I69" s="791"/>
      <c r="J69" s="797"/>
      <c r="K69" s="797"/>
      <c r="L69" s="797"/>
      <c r="M69" s="899"/>
      <c r="N69" s="34"/>
      <c r="O69" s="34"/>
    </row>
    <row r="70" spans="1:169" ht="13.5" customHeight="1">
      <c r="A70" s="872"/>
      <c r="B70" s="874"/>
      <c r="C70" s="876"/>
      <c r="D70" s="878"/>
      <c r="E70" s="880"/>
      <c r="F70" s="909"/>
      <c r="G70" s="819"/>
      <c r="H70" s="869"/>
      <c r="I70" s="822"/>
      <c r="J70" s="823"/>
      <c r="K70" s="823"/>
      <c r="L70" s="823"/>
      <c r="M70" s="900"/>
      <c r="N70" s="34"/>
      <c r="O70" s="34"/>
    </row>
    <row r="71" spans="1:169" s="26" customFormat="1" ht="12.75">
      <c r="A71" s="894">
        <v>8</v>
      </c>
      <c r="B71" s="803" t="str">
        <f>'7- Mapa Final'!B71</f>
        <v xml:space="preserve">Recibir , ofrecer, prometer , entregar o aceptar dádivas o beneficios a nombre propio o de terceros para afectar las condiciones de integridad, confidencialidad y disponibilidad de la información que se maneja en las sedes judiciales 
</v>
      </c>
      <c r="C71" s="803" t="str">
        <f>'7- Mapa Final'!C71</f>
        <v xml:space="preserve">Expedir, alterar, retener, extraviar o entregar  documentos  o información sin el lleno de requisitos legales </v>
      </c>
      <c r="D71" s="901" t="str">
        <f>'7- Mapa Final'!J71</f>
        <v>Muy Baja - 1</v>
      </c>
      <c r="E71" s="902" t="str">
        <f>'7- Mapa Final'!K71</f>
        <v>Moderado - 3</v>
      </c>
      <c r="F71" s="903" t="str">
        <f>'7- Mapa Final'!M71</f>
        <v>Moderado - 3</v>
      </c>
      <c r="G71" s="552" t="s">
        <v>521</v>
      </c>
      <c r="H71" s="796" t="s">
        <v>583</v>
      </c>
      <c r="I71" s="791"/>
      <c r="J71" s="893" t="s">
        <v>575</v>
      </c>
      <c r="K71" s="905">
        <v>45668</v>
      </c>
      <c r="L71" s="905">
        <v>45746</v>
      </c>
      <c r="M71" s="793" t="s">
        <v>576</v>
      </c>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 r="A72" s="894"/>
      <c r="B72" s="803"/>
      <c r="C72" s="803"/>
      <c r="D72" s="850"/>
      <c r="E72" s="848"/>
      <c r="F72" s="841"/>
      <c r="G72" s="552"/>
      <c r="H72" s="796"/>
      <c r="I72" s="791"/>
      <c r="J72" s="797"/>
      <c r="K72" s="791"/>
      <c r="L72" s="791"/>
      <c r="M72" s="793"/>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 r="A73" s="894"/>
      <c r="B73" s="803"/>
      <c r="C73" s="803"/>
      <c r="D73" s="850"/>
      <c r="E73" s="848"/>
      <c r="F73" s="841"/>
      <c r="G73" s="552"/>
      <c r="H73" s="796"/>
      <c r="I73" s="791"/>
      <c r="J73" s="797"/>
      <c r="K73" s="791"/>
      <c r="L73" s="791"/>
      <c r="M73" s="793"/>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2.75">
      <c r="A74" s="894"/>
      <c r="B74" s="803"/>
      <c r="C74" s="803"/>
      <c r="D74" s="850"/>
      <c r="E74" s="848"/>
      <c r="F74" s="841"/>
      <c r="G74" s="552"/>
      <c r="H74" s="796"/>
      <c r="I74" s="791"/>
      <c r="J74" s="797"/>
      <c r="K74" s="791"/>
      <c r="L74" s="791"/>
      <c r="M74" s="793"/>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s="26" customFormat="1" ht="13.5" customHeight="1">
      <c r="A75" s="894"/>
      <c r="B75" s="803"/>
      <c r="C75" s="803"/>
      <c r="D75" s="850"/>
      <c r="E75" s="848"/>
      <c r="F75" s="841"/>
      <c r="G75" s="552"/>
      <c r="H75" s="796"/>
      <c r="I75" s="791"/>
      <c r="J75" s="797"/>
      <c r="K75" s="791"/>
      <c r="L75" s="791"/>
      <c r="M75" s="793"/>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row>
    <row r="76" spans="1:169">
      <c r="A76" s="894"/>
      <c r="B76" s="803"/>
      <c r="C76" s="803"/>
      <c r="D76" s="850"/>
      <c r="E76" s="848"/>
      <c r="F76" s="841"/>
      <c r="G76" s="552"/>
      <c r="H76" s="796"/>
      <c r="I76" s="791"/>
      <c r="J76" s="797"/>
      <c r="K76" s="791"/>
      <c r="L76" s="791"/>
      <c r="M76" s="793"/>
      <c r="N76" s="34"/>
      <c r="O76" s="34"/>
    </row>
    <row r="77" spans="1:169">
      <c r="A77" s="894"/>
      <c r="B77" s="803"/>
      <c r="C77" s="803"/>
      <c r="D77" s="850"/>
      <c r="E77" s="848"/>
      <c r="F77" s="841"/>
      <c r="G77" s="552"/>
      <c r="H77" s="796"/>
      <c r="I77" s="791"/>
      <c r="J77" s="797"/>
      <c r="K77" s="791"/>
      <c r="L77" s="791"/>
      <c r="M77" s="793"/>
      <c r="N77" s="34"/>
      <c r="O77" s="34"/>
    </row>
    <row r="78" spans="1:169">
      <c r="A78" s="894"/>
      <c r="B78" s="803"/>
      <c r="C78" s="803"/>
      <c r="D78" s="850"/>
      <c r="E78" s="848"/>
      <c r="F78" s="841"/>
      <c r="G78" s="552"/>
      <c r="H78" s="796"/>
      <c r="I78" s="791"/>
      <c r="J78" s="797"/>
      <c r="K78" s="791"/>
      <c r="L78" s="791"/>
      <c r="M78" s="793"/>
      <c r="N78" s="34"/>
      <c r="O78" s="34"/>
    </row>
    <row r="79" spans="1:169">
      <c r="A79" s="894"/>
      <c r="B79" s="803"/>
      <c r="C79" s="803"/>
      <c r="D79" s="850"/>
      <c r="E79" s="848"/>
      <c r="F79" s="841"/>
      <c r="G79" s="552"/>
      <c r="H79" s="796"/>
      <c r="I79" s="791"/>
      <c r="J79" s="797"/>
      <c r="K79" s="791"/>
      <c r="L79" s="791"/>
      <c r="M79" s="793"/>
      <c r="N79" s="34"/>
      <c r="O79" s="34"/>
    </row>
    <row r="80" spans="1:169" ht="15.75" customHeight="1">
      <c r="A80" s="895"/>
      <c r="B80" s="804"/>
      <c r="C80" s="804"/>
      <c r="D80" s="896"/>
      <c r="E80" s="897"/>
      <c r="F80" s="904"/>
      <c r="G80" s="553"/>
      <c r="H80" s="869"/>
      <c r="I80" s="822"/>
      <c r="J80" s="823"/>
      <c r="K80" s="822"/>
      <c r="L80" s="822"/>
      <c r="M80" s="906"/>
      <c r="N80" s="34"/>
      <c r="O80" s="34"/>
    </row>
    <row r="81" spans="1:169" s="26" customFormat="1" ht="12.75">
      <c r="A81" s="894">
        <v>9</v>
      </c>
      <c r="B81" s="803" t="str">
        <f>'7- Mapa Final'!B81</f>
        <v>Recibir, ofrecer, prometer, entregar o aceptar dadivas  o beneficios a nombre propio o de terceros para  demorar las actuaciones en los procesos</v>
      </c>
      <c r="C81" s="803" t="str">
        <f>'7- Mapa Final'!C81</f>
        <v xml:space="preserve">Cuando por indebido interés se actua de  manera indebida para retrasar las actuaciones de los procesos </v>
      </c>
      <c r="D81" s="849" t="str">
        <f>'7- Mapa Final'!J81</f>
        <v>Muy Baja - 1</v>
      </c>
      <c r="E81" s="847" t="str">
        <f>'7- Mapa Final'!K81</f>
        <v>Moderado - 3</v>
      </c>
      <c r="F81" s="841" t="str">
        <f>'7- Mapa Final'!M81</f>
        <v>Moderado - 3</v>
      </c>
      <c r="G81" s="552" t="s">
        <v>521</v>
      </c>
      <c r="H81" s="796" t="s">
        <v>583</v>
      </c>
      <c r="I81" s="791"/>
      <c r="J81" s="893" t="s">
        <v>575</v>
      </c>
      <c r="K81" s="905">
        <v>45668</v>
      </c>
      <c r="L81" s="905">
        <v>45746</v>
      </c>
      <c r="M81" s="793" t="s">
        <v>576</v>
      </c>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row>
    <row r="82" spans="1:169" s="26" customFormat="1" ht="12.75">
      <c r="A82" s="894"/>
      <c r="B82" s="803"/>
      <c r="C82" s="803"/>
      <c r="D82" s="850"/>
      <c r="E82" s="848"/>
      <c r="F82" s="841"/>
      <c r="G82" s="552"/>
      <c r="H82" s="796"/>
      <c r="I82" s="791"/>
      <c r="J82" s="797"/>
      <c r="K82" s="791"/>
      <c r="L82" s="791"/>
      <c r="M82" s="793"/>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row>
    <row r="83" spans="1:169" s="26" customFormat="1" ht="12.75">
      <c r="A83" s="894"/>
      <c r="B83" s="803"/>
      <c r="C83" s="803"/>
      <c r="D83" s="850"/>
      <c r="E83" s="848"/>
      <c r="F83" s="841"/>
      <c r="G83" s="552"/>
      <c r="H83" s="796"/>
      <c r="I83" s="791"/>
      <c r="J83" s="797"/>
      <c r="K83" s="791"/>
      <c r="L83" s="791"/>
      <c r="M83" s="793"/>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row>
    <row r="84" spans="1:169" s="26" customFormat="1" ht="12.75">
      <c r="A84" s="894"/>
      <c r="B84" s="803"/>
      <c r="C84" s="803"/>
      <c r="D84" s="850"/>
      <c r="E84" s="848"/>
      <c r="F84" s="841"/>
      <c r="G84" s="552"/>
      <c r="H84" s="796"/>
      <c r="I84" s="791"/>
      <c r="J84" s="797"/>
      <c r="K84" s="791"/>
      <c r="L84" s="791"/>
      <c r="M84" s="793"/>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row>
    <row r="85" spans="1:169" s="26" customFormat="1" ht="13.5" customHeight="1">
      <c r="A85" s="894"/>
      <c r="B85" s="803"/>
      <c r="C85" s="803"/>
      <c r="D85" s="850"/>
      <c r="E85" s="848"/>
      <c r="F85" s="841"/>
      <c r="G85" s="552"/>
      <c r="H85" s="796"/>
      <c r="I85" s="791"/>
      <c r="J85" s="797"/>
      <c r="K85" s="791"/>
      <c r="L85" s="791"/>
      <c r="M85" s="793"/>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row>
    <row r="86" spans="1:169">
      <c r="A86" s="894"/>
      <c r="B86" s="803"/>
      <c r="C86" s="803"/>
      <c r="D86" s="850"/>
      <c r="E86" s="848"/>
      <c r="F86" s="841"/>
      <c r="G86" s="552"/>
      <c r="H86" s="796"/>
      <c r="I86" s="791"/>
      <c r="J86" s="797"/>
      <c r="K86" s="791"/>
      <c r="L86" s="791"/>
      <c r="M86" s="793"/>
      <c r="N86" s="34"/>
      <c r="O86" s="34"/>
    </row>
    <row r="87" spans="1:169">
      <c r="A87" s="894"/>
      <c r="B87" s="803"/>
      <c r="C87" s="803"/>
      <c r="D87" s="850"/>
      <c r="E87" s="848"/>
      <c r="F87" s="841"/>
      <c r="G87" s="552"/>
      <c r="H87" s="796"/>
      <c r="I87" s="791"/>
      <c r="J87" s="797"/>
      <c r="K87" s="791"/>
      <c r="L87" s="791"/>
      <c r="M87" s="793"/>
      <c r="N87" s="34"/>
      <c r="O87" s="34"/>
    </row>
    <row r="88" spans="1:169">
      <c r="A88" s="894"/>
      <c r="B88" s="803"/>
      <c r="C88" s="803"/>
      <c r="D88" s="850"/>
      <c r="E88" s="848"/>
      <c r="F88" s="841"/>
      <c r="G88" s="552"/>
      <c r="H88" s="796"/>
      <c r="I88" s="791"/>
      <c r="J88" s="797"/>
      <c r="K88" s="791"/>
      <c r="L88" s="791"/>
      <c r="M88" s="793"/>
      <c r="N88" s="34"/>
      <c r="O88" s="34"/>
    </row>
    <row r="89" spans="1:169">
      <c r="A89" s="894"/>
      <c r="B89" s="803"/>
      <c r="C89" s="803"/>
      <c r="D89" s="850"/>
      <c r="E89" s="848"/>
      <c r="F89" s="841"/>
      <c r="G89" s="552"/>
      <c r="H89" s="796"/>
      <c r="I89" s="791"/>
      <c r="J89" s="797"/>
      <c r="K89" s="791"/>
      <c r="L89" s="791"/>
      <c r="M89" s="793"/>
      <c r="N89" s="34"/>
      <c r="O89" s="34"/>
    </row>
    <row r="90" spans="1:169" ht="15.75" customHeight="1">
      <c r="A90" s="895"/>
      <c r="B90" s="804"/>
      <c r="C90" s="804"/>
      <c r="D90" s="896"/>
      <c r="E90" s="897"/>
      <c r="F90" s="904"/>
      <c r="G90" s="553"/>
      <c r="H90" s="869"/>
      <c r="I90" s="822"/>
      <c r="J90" s="823"/>
      <c r="K90" s="822"/>
      <c r="L90" s="822"/>
      <c r="M90" s="906"/>
      <c r="N90" s="34"/>
      <c r="O90" s="34"/>
    </row>
    <row r="91" spans="1:169" s="26" customFormat="1" ht="12.75">
      <c r="A91" s="913">
        <v>10</v>
      </c>
      <c r="B91" s="803" t="str">
        <f>'7- Mapa Final'!B91</f>
        <v>Ofrecer, prometer, entregar, aceptar o solicitar una ventaja indebida para no realizar una audiencia programada en la fecha establecida.</v>
      </c>
      <c r="C91" s="803" t="str">
        <f>'7- Mapa Final'!C91</f>
        <v>Cuando por indebido interés  no se realizar una audiencia programada en la fecha establecida</v>
      </c>
      <c r="D91" s="849" t="str">
        <f>'7- Mapa Final'!J91</f>
        <v>Muy Baja - 1</v>
      </c>
      <c r="E91" s="847" t="str">
        <f>'7- Mapa Final'!K91</f>
        <v>Moderado - 3</v>
      </c>
      <c r="F91" s="841" t="str">
        <f>'7- Mapa Final'!M91</f>
        <v>Moderado - 3</v>
      </c>
      <c r="G91" s="552" t="s">
        <v>521</v>
      </c>
      <c r="H91" s="796" t="s">
        <v>583</v>
      </c>
      <c r="I91" s="791"/>
      <c r="J91" s="893" t="s">
        <v>575</v>
      </c>
      <c r="K91" s="905">
        <v>45668</v>
      </c>
      <c r="L91" s="905">
        <v>45746</v>
      </c>
      <c r="M91" s="793" t="s">
        <v>576</v>
      </c>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row>
    <row r="92" spans="1:169" s="26" customFormat="1" ht="12.75">
      <c r="A92" s="913"/>
      <c r="B92" s="803"/>
      <c r="C92" s="803"/>
      <c r="D92" s="850"/>
      <c r="E92" s="848"/>
      <c r="F92" s="841"/>
      <c r="G92" s="552"/>
      <c r="H92" s="796"/>
      <c r="I92" s="791"/>
      <c r="J92" s="797"/>
      <c r="K92" s="791"/>
      <c r="L92" s="791"/>
      <c r="M92" s="793"/>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row>
    <row r="93" spans="1:169" s="26" customFormat="1" ht="12.75">
      <c r="A93" s="913"/>
      <c r="B93" s="803"/>
      <c r="C93" s="803"/>
      <c r="D93" s="850"/>
      <c r="E93" s="848"/>
      <c r="F93" s="841"/>
      <c r="G93" s="552"/>
      <c r="H93" s="796"/>
      <c r="I93" s="791"/>
      <c r="J93" s="797"/>
      <c r="K93" s="791"/>
      <c r="L93" s="791"/>
      <c r="M93" s="793"/>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row>
    <row r="94" spans="1:169" s="26" customFormat="1" ht="12.75">
      <c r="A94" s="913"/>
      <c r="B94" s="803"/>
      <c r="C94" s="803"/>
      <c r="D94" s="850"/>
      <c r="E94" s="848"/>
      <c r="F94" s="841"/>
      <c r="G94" s="552"/>
      <c r="H94" s="796"/>
      <c r="I94" s="791"/>
      <c r="J94" s="797"/>
      <c r="K94" s="791"/>
      <c r="L94" s="791"/>
      <c r="M94" s="793"/>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row>
    <row r="95" spans="1:169" s="26" customFormat="1" ht="13.5" customHeight="1">
      <c r="A95" s="913"/>
      <c r="B95" s="803"/>
      <c r="C95" s="803"/>
      <c r="D95" s="850"/>
      <c r="E95" s="848"/>
      <c r="F95" s="841"/>
      <c r="G95" s="552"/>
      <c r="H95" s="796"/>
      <c r="I95" s="791"/>
      <c r="J95" s="797"/>
      <c r="K95" s="791"/>
      <c r="L95" s="791"/>
      <c r="M95" s="793"/>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row>
    <row r="96" spans="1:169">
      <c r="A96" s="913"/>
      <c r="B96" s="803"/>
      <c r="C96" s="803"/>
      <c r="D96" s="850"/>
      <c r="E96" s="848"/>
      <c r="F96" s="841"/>
      <c r="G96" s="552"/>
      <c r="H96" s="796"/>
      <c r="I96" s="791"/>
      <c r="J96" s="797"/>
      <c r="K96" s="791"/>
      <c r="L96" s="791"/>
      <c r="M96" s="793"/>
      <c r="N96" s="34"/>
      <c r="O96" s="34"/>
    </row>
    <row r="97" spans="1:15">
      <c r="A97" s="913"/>
      <c r="B97" s="803"/>
      <c r="C97" s="803"/>
      <c r="D97" s="850"/>
      <c r="E97" s="848"/>
      <c r="F97" s="841"/>
      <c r="G97" s="552"/>
      <c r="H97" s="796"/>
      <c r="I97" s="791"/>
      <c r="J97" s="797"/>
      <c r="K97" s="791"/>
      <c r="L97" s="791"/>
      <c r="M97" s="793"/>
      <c r="N97" s="34"/>
      <c r="O97" s="34"/>
    </row>
    <row r="98" spans="1:15">
      <c r="A98" s="913"/>
      <c r="B98" s="803"/>
      <c r="C98" s="803"/>
      <c r="D98" s="850"/>
      <c r="E98" s="848"/>
      <c r="F98" s="841"/>
      <c r="G98" s="552"/>
      <c r="H98" s="796"/>
      <c r="I98" s="791"/>
      <c r="J98" s="797"/>
      <c r="K98" s="791"/>
      <c r="L98" s="791"/>
      <c r="M98" s="793"/>
      <c r="N98" s="34"/>
      <c r="O98" s="34"/>
    </row>
    <row r="99" spans="1:15">
      <c r="A99" s="913"/>
      <c r="B99" s="803"/>
      <c r="C99" s="803"/>
      <c r="D99" s="850"/>
      <c r="E99" s="848"/>
      <c r="F99" s="841"/>
      <c r="G99" s="552"/>
      <c r="H99" s="796"/>
      <c r="I99" s="791"/>
      <c r="J99" s="797"/>
      <c r="K99" s="791"/>
      <c r="L99" s="791"/>
      <c r="M99" s="793"/>
      <c r="N99" s="34"/>
      <c r="O99" s="34"/>
    </row>
    <row r="100" spans="1:15" ht="15.75" customHeight="1">
      <c r="A100" s="914"/>
      <c r="B100" s="804"/>
      <c r="C100" s="804"/>
      <c r="D100" s="896"/>
      <c r="E100" s="897"/>
      <c r="F100" s="904"/>
      <c r="G100" s="553"/>
      <c r="H100" s="869"/>
      <c r="I100" s="822"/>
      <c r="J100" s="823"/>
      <c r="K100" s="822"/>
      <c r="L100" s="822"/>
      <c r="M100" s="906"/>
      <c r="N100" s="34"/>
      <c r="O100" s="34"/>
    </row>
  </sheetData>
  <mergeCells count="134">
    <mergeCell ref="C4:Q4"/>
    <mergeCell ref="C5:Q5"/>
    <mergeCell ref="C6:Q6"/>
    <mergeCell ref="J20:J29"/>
    <mergeCell ref="J91:J100"/>
    <mergeCell ref="K91:K100"/>
    <mergeCell ref="L91:L100"/>
    <mergeCell ref="M91:M100"/>
    <mergeCell ref="A91:A100"/>
    <mergeCell ref="B91:B100"/>
    <mergeCell ref="C91:C100"/>
    <mergeCell ref="D91:D100"/>
    <mergeCell ref="E91:E100"/>
    <mergeCell ref="F91:F100"/>
    <mergeCell ref="G91:G100"/>
    <mergeCell ref="H91:H100"/>
    <mergeCell ref="I91:I100"/>
    <mergeCell ref="K81:K90"/>
    <mergeCell ref="L81:L90"/>
    <mergeCell ref="M81:M90"/>
    <mergeCell ref="F81:F90"/>
    <mergeCell ref="G81:G90"/>
    <mergeCell ref="H81:H90"/>
    <mergeCell ref="I81:I90"/>
    <mergeCell ref="J81:J90"/>
    <mergeCell ref="A81:A90"/>
    <mergeCell ref="B81:B90"/>
    <mergeCell ref="C81:C90"/>
    <mergeCell ref="D81:D90"/>
    <mergeCell ref="E81:E90"/>
    <mergeCell ref="K61:K70"/>
    <mergeCell ref="L61:L70"/>
    <mergeCell ref="M61:M70"/>
    <mergeCell ref="A71:A80"/>
    <mergeCell ref="B71:B80"/>
    <mergeCell ref="C71:C80"/>
    <mergeCell ref="D71:D80"/>
    <mergeCell ref="E71:E80"/>
    <mergeCell ref="F71:F80"/>
    <mergeCell ref="G71:G80"/>
    <mergeCell ref="H71:H80"/>
    <mergeCell ref="I71:I80"/>
    <mergeCell ref="J71:J80"/>
    <mergeCell ref="K71:K80"/>
    <mergeCell ref="L71:L80"/>
    <mergeCell ref="M71:M80"/>
    <mergeCell ref="F61:F70"/>
    <mergeCell ref="G61:G70"/>
    <mergeCell ref="H61:H70"/>
    <mergeCell ref="I61:I70"/>
    <mergeCell ref="J61:J70"/>
    <mergeCell ref="A61:A70"/>
    <mergeCell ref="B61:B70"/>
    <mergeCell ref="C61:C70"/>
    <mergeCell ref="D61:D70"/>
    <mergeCell ref="E61:E70"/>
    <mergeCell ref="H7:H8"/>
    <mergeCell ref="I7:J7"/>
    <mergeCell ref="A30:A39"/>
    <mergeCell ref="B30:B39"/>
    <mergeCell ref="C30:C39"/>
    <mergeCell ref="E30:E39"/>
    <mergeCell ref="F30:F39"/>
    <mergeCell ref="G30:G39"/>
    <mergeCell ref="H30:H39"/>
    <mergeCell ref="I30:I39"/>
    <mergeCell ref="A40:A49"/>
    <mergeCell ref="B40:B49"/>
    <mergeCell ref="C40:C49"/>
    <mergeCell ref="D40:D49"/>
    <mergeCell ref="E40:E49"/>
    <mergeCell ref="K7:L7"/>
    <mergeCell ref="M7:M8"/>
    <mergeCell ref="A6:B6"/>
    <mergeCell ref="A7:C7"/>
    <mergeCell ref="D7:F7"/>
    <mergeCell ref="G7:G8"/>
    <mergeCell ref="L20:L29"/>
    <mergeCell ref="M20:M29"/>
    <mergeCell ref="B10:B19"/>
    <mergeCell ref="B20:B29"/>
    <mergeCell ref="F20:F29"/>
    <mergeCell ref="A20:A29"/>
    <mergeCell ref="C20:C29"/>
    <mergeCell ref="D10:D19"/>
    <mergeCell ref="E10:E19"/>
    <mergeCell ref="D20:D29"/>
    <mergeCell ref="G20:G29"/>
    <mergeCell ref="H20:H29"/>
    <mergeCell ref="K1:M3"/>
    <mergeCell ref="A4:B4"/>
    <mergeCell ref="A5:B5"/>
    <mergeCell ref="A1:B2"/>
    <mergeCell ref="C1:J3"/>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I20:I29"/>
    <mergeCell ref="K20:K29"/>
    <mergeCell ref="E20:E29"/>
    <mergeCell ref="D30:D3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175" priority="827" operator="containsText" text="3- Moderado">
      <formula>NOT(ISERROR(SEARCH("3- Moderado",A7)))</formula>
    </cfRule>
    <cfRule type="containsText" dxfId="174" priority="828" operator="containsText" text="6- Moderado">
      <formula>NOT(ISERROR(SEARCH("6- Moderado",A7)))</formula>
    </cfRule>
    <cfRule type="containsText" dxfId="173" priority="829" operator="containsText" text="4- Moderado">
      <formula>NOT(ISERROR(SEARCH("4- Moderado",A7)))</formula>
    </cfRule>
    <cfRule type="containsText" dxfId="172" priority="830" operator="containsText" text="3- Bajo">
      <formula>NOT(ISERROR(SEARCH("3- Bajo",A7)))</formula>
    </cfRule>
    <cfRule type="containsText" dxfId="171" priority="831" operator="containsText" text="4- Bajo">
      <formula>NOT(ISERROR(SEARCH("4- Bajo",A7)))</formula>
    </cfRule>
    <cfRule type="containsText" dxfId="170" priority="832" operator="containsText" text="1- Bajo">
      <formula>NOT(ISERROR(SEARCH("1- Bajo",A7)))</formula>
    </cfRule>
  </conditionalFormatting>
  <conditionalFormatting sqref="A10:E10 A20:E20">
    <cfRule type="containsText" dxfId="169" priority="803" operator="containsText" text="3- Moderado">
      <formula>NOT(ISERROR(SEARCH("3- Moderado",A10)))</formula>
    </cfRule>
    <cfRule type="containsText" dxfId="168" priority="804" operator="containsText" text="6- Moderado">
      <formula>NOT(ISERROR(SEARCH("6- Moderado",A10)))</formula>
    </cfRule>
    <cfRule type="containsText" dxfId="167" priority="805" operator="containsText" text="4- Moderado">
      <formula>NOT(ISERROR(SEARCH("4- Moderado",A10)))</formula>
    </cfRule>
    <cfRule type="containsText" dxfId="166" priority="806" operator="containsText" text="3- Bajo">
      <formula>NOT(ISERROR(SEARCH("3- Bajo",A10)))</formula>
    </cfRule>
    <cfRule type="containsText" dxfId="165" priority="807" operator="containsText" text="4- Bajo">
      <formula>NOT(ISERROR(SEARCH("4- Bajo",A10)))</formula>
    </cfRule>
    <cfRule type="containsText" dxfId="164" priority="808" operator="containsText" text="1- Bajo">
      <formula>NOT(ISERROR(SEARCH("1- Bajo",A10)))</formula>
    </cfRule>
  </conditionalFormatting>
  <conditionalFormatting sqref="A30:E30">
    <cfRule type="containsText" dxfId="163" priority="141" operator="containsText" text="3- Moderado">
      <formula>NOT(ISERROR(SEARCH("3- Moderado",A30)))</formula>
    </cfRule>
    <cfRule type="containsText" dxfId="162" priority="142" operator="containsText" text="6- Moderado">
      <formula>NOT(ISERROR(SEARCH("6- Moderado",A30)))</formula>
    </cfRule>
    <cfRule type="containsText" dxfId="161" priority="143" operator="containsText" text="4- Moderado">
      <formula>NOT(ISERROR(SEARCH("4- Moderado",A30)))</formula>
    </cfRule>
    <cfRule type="containsText" dxfId="160" priority="144" operator="containsText" text="3- Bajo">
      <formula>NOT(ISERROR(SEARCH("3- Bajo",A30)))</formula>
    </cfRule>
    <cfRule type="containsText" dxfId="159" priority="145" operator="containsText" text="4- Bajo">
      <formula>NOT(ISERROR(SEARCH("4- Bajo",A30)))</formula>
    </cfRule>
    <cfRule type="containsText" dxfId="158" priority="146" operator="containsText" text="1- Bajo">
      <formula>NOT(ISERROR(SEARCH("1- Bajo",A30)))</formula>
    </cfRule>
  </conditionalFormatting>
  <conditionalFormatting sqref="A40:E40">
    <cfRule type="containsText" dxfId="157" priority="113" operator="containsText" text="3- Moderado">
      <formula>NOT(ISERROR(SEARCH("3- Moderado",A40)))</formula>
    </cfRule>
    <cfRule type="containsText" dxfId="156" priority="114" operator="containsText" text="6- Moderado">
      <formula>NOT(ISERROR(SEARCH("6- Moderado",A40)))</formula>
    </cfRule>
    <cfRule type="containsText" dxfId="155" priority="115" operator="containsText" text="4- Moderado">
      <formula>NOT(ISERROR(SEARCH("4- Moderado",A40)))</formula>
    </cfRule>
    <cfRule type="containsText" dxfId="154" priority="116" operator="containsText" text="3- Bajo">
      <formula>NOT(ISERROR(SEARCH("3- Bajo",A40)))</formula>
    </cfRule>
    <cfRule type="containsText" dxfId="153" priority="117" operator="containsText" text="4- Bajo">
      <formula>NOT(ISERROR(SEARCH("4- Bajo",A40)))</formula>
    </cfRule>
    <cfRule type="containsText" dxfId="152" priority="118" operator="containsText" text="1- Bajo">
      <formula>NOT(ISERROR(SEARCH("1- Bajo",A40)))</formula>
    </cfRule>
  </conditionalFormatting>
  <conditionalFormatting sqref="A50:E50">
    <cfRule type="containsText" dxfId="151" priority="57" operator="containsText" text="3- Moderado">
      <formula>NOT(ISERROR(SEARCH("3- Moderado",A50)))</formula>
    </cfRule>
    <cfRule type="containsText" dxfId="150" priority="58" operator="containsText" text="6- Moderado">
      <formula>NOT(ISERROR(SEARCH("6- Moderado",A50)))</formula>
    </cfRule>
    <cfRule type="containsText" dxfId="149" priority="59" operator="containsText" text="4- Moderado">
      <formula>NOT(ISERROR(SEARCH("4- Moderado",A50)))</formula>
    </cfRule>
    <cfRule type="containsText" dxfId="148" priority="60" operator="containsText" text="3- Bajo">
      <formula>NOT(ISERROR(SEARCH("3- Bajo",A50)))</formula>
    </cfRule>
    <cfRule type="containsText" dxfId="147" priority="61" operator="containsText" text="4- Bajo">
      <formula>NOT(ISERROR(SEARCH("4- Bajo",A50)))</formula>
    </cfRule>
    <cfRule type="containsText" dxfId="146" priority="62" operator="containsText" text="1- Bajo">
      <formula>NOT(ISERROR(SEARCH("1- Bajo",A50)))</formula>
    </cfRule>
  </conditionalFormatting>
  <conditionalFormatting sqref="A61:E61">
    <cfRule type="containsText" dxfId="145" priority="41" operator="containsText" text="3- Moderado">
      <formula>NOT(ISERROR(SEARCH("3- Moderado",A61)))</formula>
    </cfRule>
    <cfRule type="containsText" dxfId="144" priority="42" operator="containsText" text="6- Moderado">
      <formula>NOT(ISERROR(SEARCH("6- Moderado",A61)))</formula>
    </cfRule>
    <cfRule type="containsText" dxfId="143" priority="43" operator="containsText" text="4- Moderado">
      <formula>NOT(ISERROR(SEARCH("4- Moderado",A61)))</formula>
    </cfRule>
    <cfRule type="containsText" dxfId="142" priority="44" operator="containsText" text="3- Bajo">
      <formula>NOT(ISERROR(SEARCH("3- Bajo",A61)))</formula>
    </cfRule>
    <cfRule type="containsText" dxfId="141" priority="45" operator="containsText" text="4- Bajo">
      <formula>NOT(ISERROR(SEARCH("4- Bajo",A61)))</formula>
    </cfRule>
    <cfRule type="containsText" dxfId="140" priority="46" operator="containsText" text="1- Bajo">
      <formula>NOT(ISERROR(SEARCH("1- Bajo",A61)))</formula>
    </cfRule>
  </conditionalFormatting>
  <conditionalFormatting sqref="A71:E71">
    <cfRule type="containsText" dxfId="139" priority="34" operator="containsText" text="3- Moderado">
      <formula>NOT(ISERROR(SEARCH("3- Moderado",A71)))</formula>
    </cfRule>
    <cfRule type="containsText" dxfId="138" priority="35" operator="containsText" text="6- Moderado">
      <formula>NOT(ISERROR(SEARCH("6- Moderado",A71)))</formula>
    </cfRule>
    <cfRule type="containsText" dxfId="137" priority="36" operator="containsText" text="4- Moderado">
      <formula>NOT(ISERROR(SEARCH("4- Moderado",A71)))</formula>
    </cfRule>
    <cfRule type="containsText" dxfId="136" priority="37" operator="containsText" text="3- Bajo">
      <formula>NOT(ISERROR(SEARCH("3- Bajo",A71)))</formula>
    </cfRule>
    <cfRule type="containsText" dxfId="135" priority="38" operator="containsText" text="4- Bajo">
      <formula>NOT(ISERROR(SEARCH("4- Bajo",A71)))</formula>
    </cfRule>
    <cfRule type="containsText" dxfId="134" priority="39" operator="containsText" text="1- Bajo">
      <formula>NOT(ISERROR(SEARCH("1- Bajo",A71)))</formula>
    </cfRule>
  </conditionalFormatting>
  <conditionalFormatting sqref="A81:E81">
    <cfRule type="containsText" dxfId="133" priority="20" operator="containsText" text="3- Moderado">
      <formula>NOT(ISERROR(SEARCH("3- Moderado",A81)))</formula>
    </cfRule>
    <cfRule type="containsText" dxfId="132" priority="21" operator="containsText" text="6- Moderado">
      <formula>NOT(ISERROR(SEARCH("6- Moderado",A81)))</formula>
    </cfRule>
    <cfRule type="containsText" dxfId="131" priority="22" operator="containsText" text="4- Moderado">
      <formula>NOT(ISERROR(SEARCH("4- Moderado",A81)))</formula>
    </cfRule>
    <cfRule type="containsText" dxfId="130" priority="23" operator="containsText" text="3- Bajo">
      <formula>NOT(ISERROR(SEARCH("3- Bajo",A81)))</formula>
    </cfRule>
    <cfRule type="containsText" dxfId="129" priority="24" operator="containsText" text="4- Bajo">
      <formula>NOT(ISERROR(SEARCH("4- Bajo",A81)))</formula>
    </cfRule>
    <cfRule type="containsText" dxfId="128" priority="25" operator="containsText" text="1- Bajo">
      <formula>NOT(ISERROR(SEARCH("1- Bajo",A81)))</formula>
    </cfRule>
  </conditionalFormatting>
  <conditionalFormatting sqref="A91:E91">
    <cfRule type="containsText" dxfId="127" priority="13" operator="containsText" text="3- Moderado">
      <formula>NOT(ISERROR(SEARCH("3- Moderado",A91)))</formula>
    </cfRule>
    <cfRule type="containsText" dxfId="126" priority="14" operator="containsText" text="6- Moderado">
      <formula>NOT(ISERROR(SEARCH("6- Moderado",A91)))</formula>
    </cfRule>
    <cfRule type="containsText" dxfId="125" priority="15" operator="containsText" text="4- Moderado">
      <formula>NOT(ISERROR(SEARCH("4- Moderado",A91)))</formula>
    </cfRule>
    <cfRule type="containsText" dxfId="124" priority="16" operator="containsText" text="3- Bajo">
      <formula>NOT(ISERROR(SEARCH("3- Bajo",A91)))</formula>
    </cfRule>
    <cfRule type="containsText" dxfId="123" priority="17" operator="containsText" text="4- Bajo">
      <formula>NOT(ISERROR(SEARCH("4- Bajo",A91)))</formula>
    </cfRule>
    <cfRule type="containsText" dxfId="122" priority="18" operator="containsText" text="1- Bajo">
      <formula>NOT(ISERROR(SEARCH("1- Bajo",A91)))</formula>
    </cfRule>
  </conditionalFormatting>
  <conditionalFormatting sqref="C8:F8">
    <cfRule type="containsText" dxfId="121" priority="159" operator="containsText" text="3- Moderado">
      <formula>NOT(ISERROR(SEARCH("3- Moderado",C8)))</formula>
    </cfRule>
    <cfRule type="containsText" dxfId="120" priority="160" operator="containsText" text="6- Moderado">
      <formula>NOT(ISERROR(SEARCH("6- Moderado",C8)))</formula>
    </cfRule>
    <cfRule type="containsText" dxfId="119" priority="161" operator="containsText" text="4- Moderado">
      <formula>NOT(ISERROR(SEARCH("4- Moderado",C8)))</formula>
    </cfRule>
    <cfRule type="containsText" dxfId="118" priority="162" operator="containsText" text="3- Bajo">
      <formula>NOT(ISERROR(SEARCH("3- Bajo",C8)))</formula>
    </cfRule>
    <cfRule type="containsText" dxfId="117" priority="163" operator="containsText" text="4- Bajo">
      <formula>NOT(ISERROR(SEARCH("4- Bajo",C8)))</formula>
    </cfRule>
    <cfRule type="containsText" dxfId="116" priority="164" operator="containsText" text="1- Bajo">
      <formula>NOT(ISERROR(SEARCH("1- Bajo",C8)))</formula>
    </cfRule>
  </conditionalFormatting>
  <conditionalFormatting sqref="D10:D61 D71:D100">
    <cfRule type="containsText" dxfId="115" priority="51" operator="containsText" text="Muy Alta">
      <formula>NOT(ISERROR(SEARCH("Muy Alta",D10)))</formula>
    </cfRule>
    <cfRule type="containsText" dxfId="114" priority="52" operator="containsText" text="Alta">
      <formula>NOT(ISERROR(SEARCH("Alta",D10)))</formula>
    </cfRule>
    <cfRule type="containsText" dxfId="113" priority="53" operator="containsText" text="Baja">
      <formula>NOT(ISERROR(SEARCH("Baja",D10)))</formula>
    </cfRule>
    <cfRule type="containsText" dxfId="112" priority="54" operator="containsText" text="Muy Baja">
      <formula>NOT(ISERROR(SEARCH("Muy Baja",D10)))</formula>
    </cfRule>
    <cfRule type="containsText" dxfId="111" priority="56" operator="containsText" text="Media">
      <formula>NOT(ISERROR(SEARCH("Media",D10)))</formula>
    </cfRule>
  </conditionalFormatting>
  <conditionalFormatting sqref="E10:E61 E71:E100">
    <cfRule type="containsText" dxfId="110" priority="47" operator="containsText" text="Catastrófico">
      <formula>NOT(ISERROR(SEARCH("Catastrófico",E10)))</formula>
    </cfRule>
    <cfRule type="containsText" dxfId="109" priority="48" operator="containsText" text="Mayor">
      <formula>NOT(ISERROR(SEARCH("Mayor",E10)))</formula>
    </cfRule>
    <cfRule type="containsText" dxfId="108" priority="49" operator="containsText" text="Menor">
      <formula>NOT(ISERROR(SEARCH("Menor",E10)))</formula>
    </cfRule>
    <cfRule type="containsText" dxfId="107" priority="50" operator="containsText" text="Leve">
      <formula>NOT(ISERROR(SEARCH("Leve",E10)))</formula>
    </cfRule>
  </conditionalFormatting>
  <conditionalFormatting sqref="E10:F59">
    <cfRule type="containsText" dxfId="106" priority="55" operator="containsText" text="Moderado">
      <formula>NOT(ISERROR(SEARCH("Moderado",E10)))</formula>
    </cfRule>
  </conditionalFormatting>
  <conditionalFormatting sqref="E60:F61 E71:F90">
    <cfRule type="containsText" dxfId="105" priority="26" operator="containsText" text="Moderado">
      <formula>NOT(ISERROR(SEARCH("Moderado",E60)))</formula>
    </cfRule>
  </conditionalFormatting>
  <conditionalFormatting sqref="E91:F100">
    <cfRule type="containsText" dxfId="104" priority="19" operator="containsText" text="Moderado">
      <formula>NOT(ISERROR(SEARCH("Moderado",E91)))</formula>
    </cfRule>
  </conditionalFormatting>
  <conditionalFormatting sqref="F10:F29">
    <cfRule type="colorScale" priority="1190">
      <colorScale>
        <cfvo type="min"/>
        <cfvo type="max"/>
        <color rgb="FFFF7128"/>
        <color rgb="FFFFEF9C"/>
      </colorScale>
    </cfRule>
  </conditionalFormatting>
  <conditionalFormatting sqref="F10:F61 F71:F100">
    <cfRule type="containsText" dxfId="103" priority="70" operator="containsText" text="Bajo">
      <formula>NOT(ISERROR(SEARCH("Bajo",F10)))</formula>
    </cfRule>
    <cfRule type="containsText" dxfId="102" priority="71" operator="containsText" text="Moderado">
      <formula>NOT(ISERROR(SEARCH("Moderado",F10)))</formula>
    </cfRule>
    <cfRule type="containsText" dxfId="101" priority="72" operator="containsText" text="Alto">
      <formula>NOT(ISERROR(SEARCH("Alto",F10)))</formula>
    </cfRule>
    <cfRule type="containsText" dxfId="100" priority="73" operator="containsText" text="Extremo">
      <formula>NOT(ISERROR(SEARCH("Extremo",F10)))</formula>
    </cfRule>
  </conditionalFormatting>
  <conditionalFormatting sqref="F30:F39">
    <cfRule type="colorScale" priority="158">
      <colorScale>
        <cfvo type="min"/>
        <cfvo type="max"/>
        <color rgb="FFFF7128"/>
        <color rgb="FFFFEF9C"/>
      </colorScale>
    </cfRule>
  </conditionalFormatting>
  <conditionalFormatting sqref="F40:F49">
    <cfRule type="colorScale" priority="130">
      <colorScale>
        <cfvo type="min"/>
        <cfvo type="max"/>
        <color rgb="FFFF7128"/>
        <color rgb="FFFFEF9C"/>
      </colorScale>
    </cfRule>
  </conditionalFormatting>
  <conditionalFormatting sqref="F50:F61 F71:F100">
    <cfRule type="colorScale" priority="1407">
      <colorScale>
        <cfvo type="min"/>
        <cfvo type="max"/>
        <color rgb="FFFF7128"/>
        <color rgb="FFFFEF9C"/>
      </colorScale>
    </cfRule>
  </conditionalFormatting>
  <conditionalFormatting sqref="D60">
    <cfRule type="containsText" dxfId="99" priority="7" operator="containsText" text="3- Moderado">
      <formula>NOT(ISERROR(SEARCH("3- Moderado",D60)))</formula>
    </cfRule>
    <cfRule type="containsText" dxfId="98" priority="8" operator="containsText" text="6- Moderado">
      <formula>NOT(ISERROR(SEARCH("6- Moderado",D60)))</formula>
    </cfRule>
    <cfRule type="containsText" dxfId="97" priority="9" operator="containsText" text="4- Moderado">
      <formula>NOT(ISERROR(SEARCH("4- Moderado",D60)))</formula>
    </cfRule>
    <cfRule type="containsText" dxfId="96" priority="10" operator="containsText" text="3- Bajo">
      <formula>NOT(ISERROR(SEARCH("3- Bajo",D60)))</formula>
    </cfRule>
    <cfRule type="containsText" dxfId="95" priority="11" operator="containsText" text="4- Bajo">
      <formula>NOT(ISERROR(SEARCH("4- Bajo",D60)))</formula>
    </cfRule>
    <cfRule type="containsText" dxfId="94" priority="12" operator="containsText" text="1- Bajo">
      <formula>NOT(ISERROR(SEARCH("1- Bajo",D60)))</formula>
    </cfRule>
  </conditionalFormatting>
  <conditionalFormatting sqref="E60">
    <cfRule type="containsText" dxfId="93" priority="1" operator="containsText" text="3- Moderado">
      <formula>NOT(ISERROR(SEARCH("3- Moderado",E60)))</formula>
    </cfRule>
    <cfRule type="containsText" dxfId="92" priority="2" operator="containsText" text="6- Moderado">
      <formula>NOT(ISERROR(SEARCH("6- Moderado",E60)))</formula>
    </cfRule>
    <cfRule type="containsText" dxfId="91" priority="3" operator="containsText" text="4- Moderado">
      <formula>NOT(ISERROR(SEARCH("4- Moderado",E60)))</formula>
    </cfRule>
    <cfRule type="containsText" dxfId="90" priority="4" operator="containsText" text="3- Bajo">
      <formula>NOT(ISERROR(SEARCH("3- Bajo",E60)))</formula>
    </cfRule>
    <cfRule type="containsText" dxfId="89" priority="5" operator="containsText" text="4- Bajo">
      <formula>NOT(ISERROR(SEARCH("4- Bajo",E60)))</formula>
    </cfRule>
    <cfRule type="containsText" dxfId="88" priority="6" operator="containsText" text="1- Bajo">
      <formula>NOT(ISERROR(SEARCH("1- Bajo",E60)))</formula>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7F1A-CF73-4B7B-8346-5C715961DAA8}">
  <dimension ref="A1:JK100"/>
  <sheetViews>
    <sheetView tabSelected="1" topLeftCell="C71" workbookViewId="0">
      <selection activeCell="J91" sqref="J91:J100"/>
    </sheetView>
  </sheetViews>
  <sheetFormatPr defaultRowHeight="15"/>
  <cols>
    <col min="1" max="1" width="7" customWidth="1"/>
    <col min="2" max="2" width="35.85546875" customWidth="1"/>
    <col min="3" max="3" width="40.28515625" customWidth="1"/>
    <col min="4" max="4" width="16.85546875" customWidth="1"/>
    <col min="5" max="5" width="18.5703125" customWidth="1"/>
    <col min="6"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s>
  <sheetData>
    <row r="1" spans="1:271" ht="16.5">
      <c r="A1" s="825"/>
      <c r="B1" s="826"/>
      <c r="C1" s="829"/>
      <c r="D1" s="829"/>
      <c r="E1" s="829"/>
      <c r="F1" s="829"/>
      <c r="G1" s="829"/>
      <c r="H1" s="829"/>
      <c r="I1" s="829"/>
      <c r="J1" s="830"/>
      <c r="K1" s="824" t="s">
        <v>560</v>
      </c>
      <c r="L1" s="824"/>
      <c r="M1" s="824"/>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ht="16.5">
      <c r="A2" s="827"/>
      <c r="B2" s="828"/>
      <c r="C2" s="831"/>
      <c r="D2" s="831"/>
      <c r="E2" s="831"/>
      <c r="F2" s="831"/>
      <c r="G2" s="831"/>
      <c r="H2" s="831"/>
      <c r="I2" s="831"/>
      <c r="J2" s="832"/>
      <c r="K2" s="824"/>
      <c r="L2" s="824"/>
      <c r="M2" s="824"/>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ht="16.5">
      <c r="A3" s="1"/>
      <c r="B3" s="1"/>
      <c r="C3" s="831"/>
      <c r="D3" s="831"/>
      <c r="E3" s="831"/>
      <c r="F3" s="831"/>
      <c r="G3" s="831"/>
      <c r="H3" s="831"/>
      <c r="I3" s="831"/>
      <c r="J3" s="832"/>
      <c r="K3" s="824"/>
      <c r="L3" s="824"/>
      <c r="M3" s="824"/>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ht="18">
      <c r="A4" s="631" t="s">
        <v>300</v>
      </c>
      <c r="B4" s="631"/>
      <c r="C4" s="651" t="s">
        <v>301</v>
      </c>
      <c r="D4" s="651"/>
      <c r="E4" s="651"/>
      <c r="F4" s="651"/>
      <c r="G4" s="651"/>
      <c r="H4" s="651"/>
      <c r="I4" s="651"/>
      <c r="J4" s="651"/>
      <c r="K4" s="651"/>
      <c r="L4" s="651"/>
      <c r="M4" s="651"/>
      <c r="N4" s="651"/>
      <c r="O4" s="651"/>
      <c r="P4" s="651"/>
      <c r="Q4" s="651"/>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ht="18">
      <c r="A5" s="631" t="s">
        <v>302</v>
      </c>
      <c r="B5" s="631"/>
      <c r="C5" s="651" t="s">
        <v>303</v>
      </c>
      <c r="D5" s="651"/>
      <c r="E5" s="651"/>
      <c r="F5" s="651"/>
      <c r="G5" s="651"/>
      <c r="H5" s="651"/>
      <c r="I5" s="651"/>
      <c r="J5" s="651"/>
      <c r="K5" s="651"/>
      <c r="L5" s="651"/>
      <c r="M5" s="651"/>
      <c r="N5" s="651"/>
      <c r="O5" s="651"/>
      <c r="P5" s="651"/>
      <c r="Q5" s="651"/>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ht="18">
      <c r="A6" s="631" t="s">
        <v>304</v>
      </c>
      <c r="B6" s="631"/>
      <c r="C6" s="652" t="s">
        <v>305</v>
      </c>
      <c r="D6" s="652"/>
      <c r="E6" s="652"/>
      <c r="F6" s="652"/>
      <c r="G6" s="652"/>
      <c r="H6" s="652"/>
      <c r="I6" s="652"/>
      <c r="J6" s="652"/>
      <c r="K6" s="652"/>
      <c r="L6" s="652"/>
      <c r="M6" s="652"/>
      <c r="N6" s="652"/>
      <c r="O6" s="652"/>
      <c r="P6" s="652"/>
      <c r="Q6" s="652"/>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c r="A7" s="855" t="s">
        <v>561</v>
      </c>
      <c r="B7" s="856"/>
      <c r="C7" s="857"/>
      <c r="D7" s="858" t="s">
        <v>562</v>
      </c>
      <c r="E7" s="858"/>
      <c r="F7" s="858"/>
      <c r="G7" s="859" t="s">
        <v>563</v>
      </c>
      <c r="H7" s="881" t="s">
        <v>564</v>
      </c>
      <c r="I7" s="852" t="s">
        <v>565</v>
      </c>
      <c r="J7" s="853"/>
      <c r="K7" s="852" t="s">
        <v>566</v>
      </c>
      <c r="L7" s="853"/>
      <c r="M7" s="854" t="s">
        <v>584</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c r="IW7" s="23"/>
      <c r="IX7" s="23"/>
      <c r="IY7" s="23"/>
      <c r="IZ7" s="23"/>
      <c r="JA7" s="23"/>
      <c r="JB7" s="23"/>
      <c r="JC7" s="23"/>
      <c r="JD7" s="23"/>
      <c r="JE7" s="23"/>
      <c r="JF7" s="23"/>
      <c r="JG7" s="23"/>
      <c r="JH7" s="23"/>
      <c r="JI7" s="23"/>
      <c r="JJ7" s="23"/>
      <c r="JK7" s="23"/>
    </row>
    <row r="8" spans="1:271" ht="75">
      <c r="A8" s="35" t="s">
        <v>21</v>
      </c>
      <c r="B8" s="35" t="s">
        <v>241</v>
      </c>
      <c r="C8" s="35" t="s">
        <v>243</v>
      </c>
      <c r="D8" s="28" t="s">
        <v>253</v>
      </c>
      <c r="E8" s="28" t="s">
        <v>568</v>
      </c>
      <c r="F8" s="28" t="s">
        <v>569</v>
      </c>
      <c r="G8" s="859"/>
      <c r="H8" s="882"/>
      <c r="I8" s="29" t="s">
        <v>570</v>
      </c>
      <c r="J8" s="29" t="s">
        <v>571</v>
      </c>
      <c r="K8" s="29" t="s">
        <v>572</v>
      </c>
      <c r="L8" s="29" t="s">
        <v>573</v>
      </c>
      <c r="M8" s="854"/>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row>
    <row r="9" spans="1:271">
      <c r="A9" s="834"/>
      <c r="B9" s="835"/>
      <c r="C9" s="835"/>
      <c r="D9" s="835"/>
      <c r="E9" s="835"/>
      <c r="F9" s="835"/>
      <c r="G9" s="835"/>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row>
    <row r="10" spans="1:271">
      <c r="A10" s="836">
        <f>'7- Mapa Final'!A10</f>
        <v>1</v>
      </c>
      <c r="B10" s="838" t="str">
        <f>'7- Mapa Final'!B10</f>
        <v>Vencimiento de Términos</v>
      </c>
      <c r="C10" s="838" t="str">
        <f>'7- Mapa Final'!C10</f>
        <v>Se realizan  actuaciones procesales o se da  respuesta a las solicitudes de los usuarios de la administración de justicia en materia civil, después del  término legal establecido para decidir sobre los conflictos presentados a los jueces.</v>
      </c>
      <c r="D10" s="863" t="str">
        <f>'7- Mapa Final'!J10</f>
        <v>Muy Baja - 1</v>
      </c>
      <c r="E10" s="864" t="str">
        <f>'7- Mapa Final'!K10</f>
        <v>Menor - 2</v>
      </c>
      <c r="F10" s="840" t="str">
        <f>'7- Mapa Final'!M10</f>
        <v>Bajo - 2</v>
      </c>
      <c r="G10" s="551" t="s">
        <v>521</v>
      </c>
      <c r="H10" s="820" t="s">
        <v>574</v>
      </c>
      <c r="I10" s="842"/>
      <c r="J10" s="842" t="s">
        <v>575</v>
      </c>
      <c r="K10" s="790">
        <v>45748</v>
      </c>
      <c r="L10" s="790">
        <v>45838</v>
      </c>
      <c r="M10" s="839" t="s">
        <v>576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row>
    <row r="11" spans="1:271">
      <c r="A11" s="837"/>
      <c r="B11" s="803"/>
      <c r="C11" s="803"/>
      <c r="D11" s="850"/>
      <c r="E11" s="848"/>
      <c r="F11" s="841"/>
      <c r="G11" s="552"/>
      <c r="H11" s="796"/>
      <c r="I11" s="791"/>
      <c r="J11" s="791"/>
      <c r="K11" s="791"/>
      <c r="L11" s="791"/>
      <c r="M11" s="79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row>
    <row r="12" spans="1:271">
      <c r="A12" s="837"/>
      <c r="B12" s="803"/>
      <c r="C12" s="803"/>
      <c r="D12" s="850"/>
      <c r="E12" s="848"/>
      <c r="F12" s="841"/>
      <c r="G12" s="552"/>
      <c r="H12" s="796"/>
      <c r="I12" s="791"/>
      <c r="J12" s="791"/>
      <c r="K12" s="791"/>
      <c r="L12" s="791"/>
      <c r="M12" s="793"/>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row>
    <row r="13" spans="1:271">
      <c r="A13" s="837"/>
      <c r="B13" s="803"/>
      <c r="C13" s="803"/>
      <c r="D13" s="850"/>
      <c r="E13" s="848"/>
      <c r="F13" s="841"/>
      <c r="G13" s="552"/>
      <c r="H13" s="796"/>
      <c r="I13" s="791"/>
      <c r="J13" s="791"/>
      <c r="K13" s="791"/>
      <c r="L13" s="791"/>
      <c r="M13" s="793"/>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row>
    <row r="14" spans="1:271">
      <c r="A14" s="837"/>
      <c r="B14" s="803"/>
      <c r="C14" s="803"/>
      <c r="D14" s="850"/>
      <c r="E14" s="848"/>
      <c r="F14" s="841"/>
      <c r="G14" s="552"/>
      <c r="H14" s="796"/>
      <c r="I14" s="791"/>
      <c r="J14" s="791"/>
      <c r="K14" s="791"/>
      <c r="L14" s="791"/>
      <c r="M14" s="793"/>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row>
    <row r="15" spans="1:271">
      <c r="A15" s="837"/>
      <c r="B15" s="803"/>
      <c r="C15" s="803"/>
      <c r="D15" s="850"/>
      <c r="E15" s="848"/>
      <c r="F15" s="841"/>
      <c r="G15" s="552"/>
      <c r="H15" s="796"/>
      <c r="I15" s="791"/>
      <c r="J15" s="791"/>
      <c r="K15" s="791"/>
      <c r="L15" s="791"/>
      <c r="M15" s="79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row>
    <row r="16" spans="1:271">
      <c r="A16" s="837"/>
      <c r="B16" s="803"/>
      <c r="C16" s="803"/>
      <c r="D16" s="850"/>
      <c r="E16" s="848"/>
      <c r="F16" s="841"/>
      <c r="G16" s="552"/>
      <c r="H16" s="796"/>
      <c r="I16" s="791"/>
      <c r="J16" s="791"/>
      <c r="K16" s="791"/>
      <c r="L16" s="791"/>
      <c r="M16" s="793"/>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row>
    <row r="17" spans="1:271">
      <c r="A17" s="837"/>
      <c r="B17" s="803"/>
      <c r="C17" s="803"/>
      <c r="D17" s="850"/>
      <c r="E17" s="848"/>
      <c r="F17" s="841"/>
      <c r="G17" s="552"/>
      <c r="H17" s="796"/>
      <c r="I17" s="791"/>
      <c r="J17" s="791"/>
      <c r="K17" s="791"/>
      <c r="L17" s="791"/>
      <c r="M17" s="793"/>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row>
    <row r="18" spans="1:271">
      <c r="A18" s="837"/>
      <c r="B18" s="803"/>
      <c r="C18" s="803"/>
      <c r="D18" s="850"/>
      <c r="E18" s="848"/>
      <c r="F18" s="841"/>
      <c r="G18" s="552"/>
      <c r="H18" s="796"/>
      <c r="I18" s="791"/>
      <c r="J18" s="791"/>
      <c r="K18" s="791"/>
      <c r="L18" s="791"/>
      <c r="M18" s="79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row>
    <row r="19" spans="1:271">
      <c r="A19" s="837"/>
      <c r="B19" s="803"/>
      <c r="C19" s="803"/>
      <c r="D19" s="850"/>
      <c r="E19" s="848"/>
      <c r="F19" s="841"/>
      <c r="G19" s="552"/>
      <c r="H19" s="821"/>
      <c r="I19" s="791"/>
      <c r="J19" s="792"/>
      <c r="K19" s="792"/>
      <c r="L19" s="792"/>
      <c r="M19" s="793"/>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row>
    <row r="20" spans="1:271">
      <c r="A20" s="837">
        <f>'7- Mapa Final'!A20</f>
        <v>2</v>
      </c>
      <c r="B20" s="803" t="str">
        <f>'7- Mapa Final'!B20</f>
        <v xml:space="preserve">Incumplimientos en la realizacion de audiencias </v>
      </c>
      <c r="C20" s="803" t="str">
        <f>'7- Mapa Final'!C20</f>
        <v xml:space="preserve">No se atiende la  solicitud  de una parte interesada para la realización de una audiencia </v>
      </c>
      <c r="D20" s="849" t="str">
        <f>'7- Mapa Final'!J20</f>
        <v>Muy Baja - 1</v>
      </c>
      <c r="E20" s="847" t="str">
        <f>'7- Mapa Final'!K20</f>
        <v>Menor - 2</v>
      </c>
      <c r="F20" s="841" t="str">
        <f>'7- Mapa Final'!M20</f>
        <v>Bajo - 2</v>
      </c>
      <c r="G20" s="865" t="s">
        <v>517</v>
      </c>
      <c r="H20" s="866" t="s">
        <v>577</v>
      </c>
      <c r="I20" s="843"/>
      <c r="J20" s="910" t="s">
        <v>575</v>
      </c>
      <c r="K20" s="790">
        <v>45748</v>
      </c>
      <c r="L20" s="790">
        <v>45838</v>
      </c>
      <c r="M20" s="814" t="s">
        <v>576</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row>
    <row r="21" spans="1:271">
      <c r="A21" s="837"/>
      <c r="B21" s="803"/>
      <c r="C21" s="803"/>
      <c r="D21" s="850"/>
      <c r="E21" s="848"/>
      <c r="F21" s="841"/>
      <c r="G21" s="865"/>
      <c r="H21" s="867"/>
      <c r="I21" s="843"/>
      <c r="J21" s="911"/>
      <c r="K21" s="791"/>
      <c r="L21" s="791"/>
      <c r="M21" s="815"/>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row>
    <row r="22" spans="1:271">
      <c r="A22" s="837"/>
      <c r="B22" s="803"/>
      <c r="C22" s="803"/>
      <c r="D22" s="850"/>
      <c r="E22" s="848"/>
      <c r="F22" s="841"/>
      <c r="G22" s="865"/>
      <c r="H22" s="867"/>
      <c r="I22" s="843"/>
      <c r="J22" s="911"/>
      <c r="K22" s="791"/>
      <c r="L22" s="791"/>
      <c r="M22" s="815"/>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row>
    <row r="23" spans="1:271">
      <c r="A23" s="837"/>
      <c r="B23" s="803"/>
      <c r="C23" s="803"/>
      <c r="D23" s="850"/>
      <c r="E23" s="848"/>
      <c r="F23" s="841"/>
      <c r="G23" s="865"/>
      <c r="H23" s="867"/>
      <c r="I23" s="843"/>
      <c r="J23" s="911"/>
      <c r="K23" s="791"/>
      <c r="L23" s="791"/>
      <c r="M23" s="815"/>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row>
    <row r="24" spans="1:271">
      <c r="A24" s="837"/>
      <c r="B24" s="803"/>
      <c r="C24" s="803"/>
      <c r="D24" s="850"/>
      <c r="E24" s="848"/>
      <c r="F24" s="841"/>
      <c r="G24" s="865"/>
      <c r="H24" s="867"/>
      <c r="I24" s="843"/>
      <c r="J24" s="911"/>
      <c r="K24" s="791"/>
      <c r="L24" s="791"/>
      <c r="M24" s="815"/>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row>
    <row r="25" spans="1:271">
      <c r="A25" s="837"/>
      <c r="B25" s="803"/>
      <c r="C25" s="803"/>
      <c r="D25" s="850"/>
      <c r="E25" s="848"/>
      <c r="F25" s="841"/>
      <c r="G25" s="865"/>
      <c r="H25" s="867"/>
      <c r="I25" s="843"/>
      <c r="J25" s="911"/>
      <c r="K25" s="791"/>
      <c r="L25" s="791"/>
      <c r="M25" s="815"/>
      <c r="N25" s="34"/>
      <c r="O25" s="34"/>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row>
    <row r="26" spans="1:271">
      <c r="A26" s="837"/>
      <c r="B26" s="803"/>
      <c r="C26" s="803"/>
      <c r="D26" s="850"/>
      <c r="E26" s="848"/>
      <c r="F26" s="841"/>
      <c r="G26" s="865"/>
      <c r="H26" s="867"/>
      <c r="I26" s="843"/>
      <c r="J26" s="911"/>
      <c r="K26" s="791"/>
      <c r="L26" s="791"/>
      <c r="M26" s="815"/>
      <c r="N26" s="34"/>
      <c r="O26" s="34"/>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row>
    <row r="27" spans="1:271">
      <c r="A27" s="837"/>
      <c r="B27" s="803"/>
      <c r="C27" s="803"/>
      <c r="D27" s="850"/>
      <c r="E27" s="848"/>
      <c r="F27" s="841"/>
      <c r="G27" s="865"/>
      <c r="H27" s="867"/>
      <c r="I27" s="843"/>
      <c r="J27" s="911"/>
      <c r="K27" s="791"/>
      <c r="L27" s="791"/>
      <c r="M27" s="815"/>
      <c r="N27" s="34"/>
      <c r="O27" s="34"/>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row>
    <row r="28" spans="1:271">
      <c r="A28" s="837"/>
      <c r="B28" s="803"/>
      <c r="C28" s="803"/>
      <c r="D28" s="850"/>
      <c r="E28" s="848"/>
      <c r="F28" s="841"/>
      <c r="G28" s="865"/>
      <c r="H28" s="867"/>
      <c r="I28" s="843"/>
      <c r="J28" s="911"/>
      <c r="K28" s="791"/>
      <c r="L28" s="791"/>
      <c r="M28" s="815"/>
      <c r="N28" s="34"/>
      <c r="O28" s="34"/>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row>
    <row r="29" spans="1:271">
      <c r="A29" s="837"/>
      <c r="B29" s="803"/>
      <c r="C29" s="803"/>
      <c r="D29" s="850"/>
      <c r="E29" s="848"/>
      <c r="F29" s="841"/>
      <c r="G29" s="865"/>
      <c r="H29" s="868"/>
      <c r="I29" s="843"/>
      <c r="J29" s="912"/>
      <c r="K29" s="792"/>
      <c r="L29" s="792"/>
      <c r="M29" s="815"/>
      <c r="N29" s="34"/>
      <c r="O29" s="34"/>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row>
    <row r="30" spans="1:271">
      <c r="A30" s="837">
        <f>'7- Mapa Final'!A30</f>
        <v>3</v>
      </c>
      <c r="B30" s="803" t="str">
        <f>'7- Mapa Final'!B30</f>
        <v xml:space="preserve"> Efectuar notificaciones que no cumplan con los requistos</v>
      </c>
      <c r="C30" s="803" t="str">
        <f>'7- Mapa Final'!C30</f>
        <v>No se realizan las  notificaciones, no se erfectuan  oportunamente o no se aplica la normatividad</v>
      </c>
      <c r="D30" s="849" t="str">
        <f>'7- Mapa Final'!J30</f>
        <v>Muy Baja - 1</v>
      </c>
      <c r="E30" s="847" t="str">
        <f>'7- Mapa Final'!K30</f>
        <v>Menor - 2</v>
      </c>
      <c r="F30" s="841" t="str">
        <f>'7- Mapa Final'!M30</f>
        <v>Bajo - 2</v>
      </c>
      <c r="G30" s="552" t="s">
        <v>521</v>
      </c>
      <c r="H30" s="820" t="s">
        <v>578</v>
      </c>
      <c r="I30" s="791"/>
      <c r="J30" s="833" t="s">
        <v>575</v>
      </c>
      <c r="K30" s="790">
        <v>45748</v>
      </c>
      <c r="L30" s="790">
        <v>45838</v>
      </c>
      <c r="M30" s="814" t="s">
        <v>576</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26"/>
      <c r="JH30" s="26"/>
      <c r="JI30" s="26"/>
      <c r="JJ30" s="26"/>
      <c r="JK30" s="26"/>
    </row>
    <row r="31" spans="1:271">
      <c r="A31" s="837"/>
      <c r="B31" s="803"/>
      <c r="C31" s="803"/>
      <c r="D31" s="850"/>
      <c r="E31" s="848"/>
      <c r="F31" s="841"/>
      <c r="G31" s="552"/>
      <c r="H31" s="796"/>
      <c r="I31" s="791"/>
      <c r="J31" s="797"/>
      <c r="K31" s="791"/>
      <c r="L31" s="791"/>
      <c r="M31" s="815"/>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row>
    <row r="32" spans="1:271">
      <c r="A32" s="837"/>
      <c r="B32" s="803"/>
      <c r="C32" s="803"/>
      <c r="D32" s="850"/>
      <c r="E32" s="848"/>
      <c r="F32" s="841"/>
      <c r="G32" s="552"/>
      <c r="H32" s="796"/>
      <c r="I32" s="791"/>
      <c r="J32" s="797"/>
      <c r="K32" s="791"/>
      <c r="L32" s="791"/>
      <c r="M32" s="815"/>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row>
    <row r="33" spans="1:271">
      <c r="A33" s="837"/>
      <c r="B33" s="803"/>
      <c r="C33" s="803"/>
      <c r="D33" s="850"/>
      <c r="E33" s="848"/>
      <c r="F33" s="841"/>
      <c r="G33" s="552"/>
      <c r="H33" s="796"/>
      <c r="I33" s="791"/>
      <c r="J33" s="797"/>
      <c r="K33" s="791"/>
      <c r="L33" s="791"/>
      <c r="M33" s="815"/>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row>
    <row r="34" spans="1:271">
      <c r="A34" s="837"/>
      <c r="B34" s="803"/>
      <c r="C34" s="803"/>
      <c r="D34" s="850"/>
      <c r="E34" s="848"/>
      <c r="F34" s="841"/>
      <c r="G34" s="552"/>
      <c r="H34" s="796"/>
      <c r="I34" s="791"/>
      <c r="J34" s="797"/>
      <c r="K34" s="791"/>
      <c r="L34" s="791"/>
      <c r="M34" s="815"/>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row>
    <row r="35" spans="1:271">
      <c r="A35" s="837"/>
      <c r="B35" s="803"/>
      <c r="C35" s="803"/>
      <c r="D35" s="850"/>
      <c r="E35" s="848"/>
      <c r="F35" s="841"/>
      <c r="G35" s="552"/>
      <c r="H35" s="796"/>
      <c r="I35" s="791"/>
      <c r="J35" s="797"/>
      <c r="K35" s="791"/>
      <c r="L35" s="791"/>
      <c r="M35" s="815"/>
      <c r="N35" s="34"/>
      <c r="O35" s="34"/>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row>
    <row r="36" spans="1:271">
      <c r="A36" s="837"/>
      <c r="B36" s="803"/>
      <c r="C36" s="803"/>
      <c r="D36" s="850"/>
      <c r="E36" s="848"/>
      <c r="F36" s="841"/>
      <c r="G36" s="552"/>
      <c r="H36" s="796"/>
      <c r="I36" s="791"/>
      <c r="J36" s="797"/>
      <c r="K36" s="791"/>
      <c r="L36" s="791"/>
      <c r="M36" s="815"/>
      <c r="N36" s="34"/>
      <c r="O36" s="34"/>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row>
    <row r="37" spans="1:271">
      <c r="A37" s="837"/>
      <c r="B37" s="803"/>
      <c r="C37" s="803"/>
      <c r="D37" s="850"/>
      <c r="E37" s="848"/>
      <c r="F37" s="841"/>
      <c r="G37" s="552"/>
      <c r="H37" s="796"/>
      <c r="I37" s="791"/>
      <c r="J37" s="797"/>
      <c r="K37" s="791"/>
      <c r="L37" s="791"/>
      <c r="M37" s="815"/>
      <c r="N37" s="34"/>
      <c r="O37" s="34"/>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row>
    <row r="38" spans="1:271">
      <c r="A38" s="837"/>
      <c r="B38" s="803"/>
      <c r="C38" s="803"/>
      <c r="D38" s="850"/>
      <c r="E38" s="848"/>
      <c r="F38" s="841"/>
      <c r="G38" s="552"/>
      <c r="H38" s="796"/>
      <c r="I38" s="791"/>
      <c r="J38" s="797"/>
      <c r="K38" s="791"/>
      <c r="L38" s="791"/>
      <c r="M38" s="815"/>
      <c r="N38" s="34"/>
      <c r="O38" s="34"/>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row>
    <row r="39" spans="1:271">
      <c r="A39" s="837"/>
      <c r="B39" s="803"/>
      <c r="C39" s="803"/>
      <c r="D39" s="851"/>
      <c r="E39" s="883"/>
      <c r="F39" s="841"/>
      <c r="G39" s="552"/>
      <c r="H39" s="821"/>
      <c r="I39" s="791"/>
      <c r="J39" s="798"/>
      <c r="K39" s="792"/>
      <c r="L39" s="792"/>
      <c r="M39" s="815"/>
      <c r="N39" s="34"/>
      <c r="O39" s="34"/>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row>
    <row r="40" spans="1:271">
      <c r="A40" s="837">
        <f>'7- Mapa Final'!A40</f>
        <v>4</v>
      </c>
      <c r="B40" s="803" t="str">
        <f>'7- Mapa Final'!B40</f>
        <v>Inexactitud o inoportunidad en el reparto de procesos</v>
      </c>
      <c r="C40" s="806" t="str">
        <f>'7- Mapa Final'!C40</f>
        <v>Posibilidad de no realizar, no hacerlo  oportunamente, no aplicar la normatividad para realizar el reparto.</v>
      </c>
      <c r="D40" s="887" t="str">
        <f>'7- Mapa Final'!J40</f>
        <v>Muy Baja - 1</v>
      </c>
      <c r="E40" s="890" t="str">
        <f>'7- Mapa Final'!K40</f>
        <v>Menor - 2</v>
      </c>
      <c r="F40" s="794" t="str">
        <f>'7- Mapa Final'!M40</f>
        <v>Bajo - 2</v>
      </c>
      <c r="G40" s="552" t="s">
        <v>464</v>
      </c>
      <c r="H40" s="796" t="s">
        <v>579</v>
      </c>
      <c r="I40" s="791"/>
      <c r="J40" s="792" t="s">
        <v>575</v>
      </c>
      <c r="K40" s="790">
        <v>45748</v>
      </c>
      <c r="L40" s="790">
        <v>45838</v>
      </c>
      <c r="M40" s="793" t="s">
        <v>576</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26"/>
      <c r="JH40" s="26"/>
      <c r="JI40" s="26"/>
      <c r="JJ40" s="26"/>
      <c r="JK40" s="26"/>
    </row>
    <row r="41" spans="1:271">
      <c r="A41" s="837"/>
      <c r="B41" s="803"/>
      <c r="C41" s="806"/>
      <c r="D41" s="888"/>
      <c r="E41" s="891"/>
      <c r="F41" s="794"/>
      <c r="G41" s="552"/>
      <c r="H41" s="796"/>
      <c r="I41" s="791"/>
      <c r="J41" s="797"/>
      <c r="K41" s="791"/>
      <c r="L41" s="791"/>
      <c r="M41" s="793"/>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row>
    <row r="42" spans="1:271">
      <c r="A42" s="837"/>
      <c r="B42" s="803"/>
      <c r="C42" s="806"/>
      <c r="D42" s="888"/>
      <c r="E42" s="891"/>
      <c r="F42" s="794"/>
      <c r="G42" s="552"/>
      <c r="H42" s="796"/>
      <c r="I42" s="791"/>
      <c r="J42" s="797"/>
      <c r="K42" s="791"/>
      <c r="L42" s="791"/>
      <c r="M42" s="793"/>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row>
    <row r="43" spans="1:271">
      <c r="A43" s="837"/>
      <c r="B43" s="803"/>
      <c r="C43" s="806"/>
      <c r="D43" s="888"/>
      <c r="E43" s="891"/>
      <c r="F43" s="794"/>
      <c r="G43" s="552"/>
      <c r="H43" s="796"/>
      <c r="I43" s="791"/>
      <c r="J43" s="797"/>
      <c r="K43" s="791"/>
      <c r="L43" s="791"/>
      <c r="M43" s="793"/>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26"/>
      <c r="JH43" s="26"/>
      <c r="JI43" s="26"/>
      <c r="JJ43" s="26"/>
      <c r="JK43" s="26"/>
    </row>
    <row r="44" spans="1:271">
      <c r="A44" s="837"/>
      <c r="B44" s="803"/>
      <c r="C44" s="806"/>
      <c r="D44" s="888"/>
      <c r="E44" s="891"/>
      <c r="F44" s="794"/>
      <c r="G44" s="552"/>
      <c r="H44" s="796"/>
      <c r="I44" s="791"/>
      <c r="J44" s="797"/>
      <c r="K44" s="791"/>
      <c r="L44" s="791"/>
      <c r="M44" s="793"/>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26"/>
      <c r="JH44" s="26"/>
      <c r="JI44" s="26"/>
      <c r="JJ44" s="26"/>
      <c r="JK44" s="26"/>
    </row>
    <row r="45" spans="1:271">
      <c r="A45" s="837"/>
      <c r="B45" s="803"/>
      <c r="C45" s="806"/>
      <c r="D45" s="888"/>
      <c r="E45" s="891"/>
      <c r="F45" s="794"/>
      <c r="G45" s="552"/>
      <c r="H45" s="796"/>
      <c r="I45" s="791"/>
      <c r="J45" s="797"/>
      <c r="K45" s="791"/>
      <c r="L45" s="791"/>
      <c r="M45" s="793"/>
      <c r="N45" s="34"/>
      <c r="O45" s="34"/>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row>
    <row r="46" spans="1:271">
      <c r="A46" s="837"/>
      <c r="B46" s="803"/>
      <c r="C46" s="806"/>
      <c r="D46" s="888"/>
      <c r="E46" s="891"/>
      <c r="F46" s="794"/>
      <c r="G46" s="552"/>
      <c r="H46" s="796"/>
      <c r="I46" s="791"/>
      <c r="J46" s="797"/>
      <c r="K46" s="791"/>
      <c r="L46" s="791"/>
      <c r="M46" s="793"/>
      <c r="N46" s="34"/>
      <c r="O46" s="34"/>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row>
    <row r="47" spans="1:271">
      <c r="A47" s="837"/>
      <c r="B47" s="803"/>
      <c r="C47" s="806"/>
      <c r="D47" s="888"/>
      <c r="E47" s="891"/>
      <c r="F47" s="794"/>
      <c r="G47" s="552"/>
      <c r="H47" s="796"/>
      <c r="I47" s="791"/>
      <c r="J47" s="797"/>
      <c r="K47" s="791"/>
      <c r="L47" s="791"/>
      <c r="M47" s="793"/>
      <c r="N47" s="34"/>
      <c r="O47" s="34"/>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row>
    <row r="48" spans="1:271">
      <c r="A48" s="837"/>
      <c r="B48" s="803"/>
      <c r="C48" s="806"/>
      <c r="D48" s="888"/>
      <c r="E48" s="891"/>
      <c r="F48" s="794"/>
      <c r="G48" s="552"/>
      <c r="H48" s="796"/>
      <c r="I48" s="791"/>
      <c r="J48" s="797"/>
      <c r="K48" s="791"/>
      <c r="L48" s="791"/>
      <c r="M48" s="793"/>
      <c r="N48" s="34"/>
      <c r="O48" s="34"/>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row>
    <row r="49" spans="1:271">
      <c r="A49" s="884"/>
      <c r="B49" s="885"/>
      <c r="C49" s="886"/>
      <c r="D49" s="889"/>
      <c r="E49" s="892"/>
      <c r="F49" s="795"/>
      <c r="G49" s="552"/>
      <c r="H49" s="796"/>
      <c r="I49" s="791"/>
      <c r="J49" s="798"/>
      <c r="K49" s="792"/>
      <c r="L49" s="792"/>
      <c r="M49" s="793"/>
      <c r="N49" s="34"/>
      <c r="O49" s="34"/>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row>
    <row r="50" spans="1:271">
      <c r="A50" s="799">
        <v>5</v>
      </c>
      <c r="B50" s="802" t="str">
        <f>'7- Mapa Final'!B50</f>
        <v>Pérdida de documentos</v>
      </c>
      <c r="C50" s="805" t="str">
        <f>'7- Mapa Final'!C50</f>
        <v>Extravío temporal o definitivo de los  documentos de los procesos judiciales</v>
      </c>
      <c r="D50" s="808" t="str">
        <f>'7- Mapa Final'!J50</f>
        <v>Muy Baja - 1</v>
      </c>
      <c r="E50" s="811" t="str">
        <f>'7- Mapa Final'!K50</f>
        <v>Moderado - 3</v>
      </c>
      <c r="F50" s="816" t="str">
        <f>'7- Mapa Final'!M50</f>
        <v>Moderado - 3</v>
      </c>
      <c r="G50" s="596" t="s">
        <v>521</v>
      </c>
      <c r="H50" s="820" t="s">
        <v>580</v>
      </c>
      <c r="I50" s="791"/>
      <c r="J50" s="792" t="s">
        <v>575</v>
      </c>
      <c r="K50" s="790">
        <v>45748</v>
      </c>
      <c r="L50" s="790">
        <v>45838</v>
      </c>
      <c r="M50" s="814" t="s">
        <v>576</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row>
    <row r="51" spans="1:271">
      <c r="A51" s="800"/>
      <c r="B51" s="803"/>
      <c r="C51" s="806"/>
      <c r="D51" s="809"/>
      <c r="E51" s="812"/>
      <c r="F51" s="817"/>
      <c r="G51" s="596"/>
      <c r="H51" s="796"/>
      <c r="I51" s="791"/>
      <c r="J51" s="797"/>
      <c r="K51" s="791"/>
      <c r="L51" s="791"/>
      <c r="M51" s="815"/>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row>
    <row r="52" spans="1:271">
      <c r="A52" s="800"/>
      <c r="B52" s="803"/>
      <c r="C52" s="806"/>
      <c r="D52" s="809"/>
      <c r="E52" s="812"/>
      <c r="F52" s="817"/>
      <c r="G52" s="596"/>
      <c r="H52" s="796"/>
      <c r="I52" s="791"/>
      <c r="J52" s="797"/>
      <c r="K52" s="791"/>
      <c r="L52" s="791"/>
      <c r="M52" s="815"/>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c r="IV52" s="26"/>
      <c r="IW52" s="26"/>
      <c r="IX52" s="26"/>
      <c r="IY52" s="26"/>
      <c r="IZ52" s="26"/>
      <c r="JA52" s="26"/>
      <c r="JB52" s="26"/>
      <c r="JC52" s="26"/>
      <c r="JD52" s="26"/>
      <c r="JE52" s="26"/>
      <c r="JF52" s="26"/>
      <c r="JG52" s="26"/>
      <c r="JH52" s="26"/>
      <c r="JI52" s="26"/>
      <c r="JJ52" s="26"/>
      <c r="JK52" s="26"/>
    </row>
    <row r="53" spans="1:271">
      <c r="A53" s="800"/>
      <c r="B53" s="803"/>
      <c r="C53" s="806"/>
      <c r="D53" s="809"/>
      <c r="E53" s="812"/>
      <c r="F53" s="817"/>
      <c r="G53" s="596"/>
      <c r="H53" s="796"/>
      <c r="I53" s="791"/>
      <c r="J53" s="797"/>
      <c r="K53" s="791"/>
      <c r="L53" s="791"/>
      <c r="M53" s="815"/>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c r="IW53" s="26"/>
      <c r="IX53" s="26"/>
      <c r="IY53" s="26"/>
      <c r="IZ53" s="26"/>
      <c r="JA53" s="26"/>
      <c r="JB53" s="26"/>
      <c r="JC53" s="26"/>
      <c r="JD53" s="26"/>
      <c r="JE53" s="26"/>
      <c r="JF53" s="26"/>
      <c r="JG53" s="26"/>
      <c r="JH53" s="26"/>
      <c r="JI53" s="26"/>
      <c r="JJ53" s="26"/>
      <c r="JK53" s="26"/>
    </row>
    <row r="54" spans="1:271">
      <c r="A54" s="800"/>
      <c r="B54" s="803"/>
      <c r="C54" s="806"/>
      <c r="D54" s="809"/>
      <c r="E54" s="812"/>
      <c r="F54" s="817"/>
      <c r="G54" s="596"/>
      <c r="H54" s="796"/>
      <c r="I54" s="791"/>
      <c r="J54" s="797"/>
      <c r="K54" s="791"/>
      <c r="L54" s="791"/>
      <c r="M54" s="815"/>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c r="IV54" s="26"/>
      <c r="IW54" s="26"/>
      <c r="IX54" s="26"/>
      <c r="IY54" s="26"/>
      <c r="IZ54" s="26"/>
      <c r="JA54" s="26"/>
      <c r="JB54" s="26"/>
      <c r="JC54" s="26"/>
      <c r="JD54" s="26"/>
      <c r="JE54" s="26"/>
      <c r="JF54" s="26"/>
      <c r="JG54" s="26"/>
      <c r="JH54" s="26"/>
      <c r="JI54" s="26"/>
      <c r="JJ54" s="26"/>
      <c r="JK54" s="26"/>
    </row>
    <row r="55" spans="1:271">
      <c r="A55" s="800"/>
      <c r="B55" s="803"/>
      <c r="C55" s="806"/>
      <c r="D55" s="809"/>
      <c r="E55" s="812"/>
      <c r="F55" s="817"/>
      <c r="G55" s="596"/>
      <c r="H55" s="796"/>
      <c r="I55" s="791"/>
      <c r="J55" s="797"/>
      <c r="K55" s="791"/>
      <c r="L55" s="791"/>
      <c r="M55" s="815"/>
      <c r="N55" s="34"/>
      <c r="O55" s="34"/>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row>
    <row r="56" spans="1:271">
      <c r="A56" s="800"/>
      <c r="B56" s="803"/>
      <c r="C56" s="806"/>
      <c r="D56" s="809"/>
      <c r="E56" s="812"/>
      <c r="F56" s="817"/>
      <c r="G56" s="596"/>
      <c r="H56" s="796"/>
      <c r="I56" s="791"/>
      <c r="J56" s="797"/>
      <c r="K56" s="791"/>
      <c r="L56" s="791"/>
      <c r="M56" s="815"/>
      <c r="N56" s="34"/>
      <c r="O56" s="34"/>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row>
    <row r="57" spans="1:271">
      <c r="A57" s="800"/>
      <c r="B57" s="803"/>
      <c r="C57" s="806"/>
      <c r="D57" s="809"/>
      <c r="E57" s="812"/>
      <c r="F57" s="817"/>
      <c r="G57" s="596"/>
      <c r="H57" s="796"/>
      <c r="I57" s="791"/>
      <c r="J57" s="797"/>
      <c r="K57" s="791"/>
      <c r="L57" s="791"/>
      <c r="M57" s="815"/>
      <c r="N57" s="34"/>
      <c r="O57" s="34"/>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row>
    <row r="58" spans="1:271">
      <c r="A58" s="800"/>
      <c r="B58" s="803"/>
      <c r="C58" s="806"/>
      <c r="D58" s="809"/>
      <c r="E58" s="812"/>
      <c r="F58" s="817"/>
      <c r="G58" s="596"/>
      <c r="H58" s="796"/>
      <c r="I58" s="791"/>
      <c r="J58" s="797"/>
      <c r="K58" s="791"/>
      <c r="L58" s="791"/>
      <c r="M58" s="815"/>
      <c r="N58" s="34"/>
      <c r="O58" s="34"/>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row>
    <row r="59" spans="1:271">
      <c r="A59" s="801"/>
      <c r="B59" s="804"/>
      <c r="C59" s="807"/>
      <c r="D59" s="810"/>
      <c r="E59" s="813"/>
      <c r="F59" s="818"/>
      <c r="G59" s="819"/>
      <c r="H59" s="821"/>
      <c r="I59" s="822"/>
      <c r="J59" s="823"/>
      <c r="K59" s="792"/>
      <c r="L59" s="792"/>
      <c r="M59" s="815"/>
      <c r="N59" s="34"/>
      <c r="O59" s="34"/>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row>
    <row r="60" spans="1:271" ht="81">
      <c r="A60" s="418">
        <v>6</v>
      </c>
      <c r="B60" s="419" t="str">
        <f>'7- Mapa Final'!B59</f>
        <v>Realizar pagos de depósitos judiciales de manera errónea</v>
      </c>
      <c r="C60" s="420" t="str">
        <f>'7- Mapa Final'!C59</f>
        <v>Efectuar el pago de depósitos judiciales con errores como: 
- Pago a beneficiario incorrecto
- Entrega de depósitos en cantidades inexactas
- Realizar conversión a dependencia o proceso incorrecto</v>
      </c>
      <c r="D60" s="423" t="str">
        <f>'7- Mapa Final'!J59</f>
        <v>Muy Baja - 1</v>
      </c>
      <c r="E60" s="422" t="str">
        <f>'7- Mapa Final'!K59</f>
        <v>Leve - 1</v>
      </c>
      <c r="F60" s="421" t="str">
        <f>'7- Mapa Final'!M59</f>
        <v>Bajo - 1</v>
      </c>
      <c r="G60" s="416" t="s">
        <v>464</v>
      </c>
      <c r="H60" s="424" t="s">
        <v>581</v>
      </c>
      <c r="I60" s="417"/>
      <c r="J60" s="417" t="s">
        <v>575</v>
      </c>
      <c r="K60" s="425">
        <v>45748</v>
      </c>
      <c r="L60" s="425">
        <v>45838</v>
      </c>
      <c r="M60" s="426" t="s">
        <v>576</v>
      </c>
      <c r="N60" s="34"/>
      <c r="O60" s="34"/>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row>
    <row r="61" spans="1:271">
      <c r="A61" s="870">
        <v>7</v>
      </c>
      <c r="B61" s="873" t="str">
        <f>'7- Mapa Final'!B61</f>
        <v xml:space="preserve">Afectaciones ambientales </v>
      </c>
      <c r="C61" s="875" t="str">
        <f>'7- Mapa Final'!C61</f>
        <v>Se tienen   afectaciones ambientales que generen impactos negativos en el entorno</v>
      </c>
      <c r="D61" s="877" t="str">
        <f>'7- Mapa Final'!J61</f>
        <v>Muy Baja - 1</v>
      </c>
      <c r="E61" s="879" t="str">
        <f>'7- Mapa Final'!K61</f>
        <v>Menor - 2</v>
      </c>
      <c r="F61" s="907" t="str">
        <f>'7- Mapa Final'!M61</f>
        <v>Bajo - 2</v>
      </c>
      <c r="G61" s="596" t="s">
        <v>517</v>
      </c>
      <c r="H61" s="796" t="s">
        <v>582</v>
      </c>
      <c r="I61" s="791"/>
      <c r="J61" s="792" t="s">
        <v>575</v>
      </c>
      <c r="K61" s="898">
        <v>45748</v>
      </c>
      <c r="L61" s="898">
        <v>45838</v>
      </c>
      <c r="M61" s="793" t="s">
        <v>576</v>
      </c>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row>
    <row r="62" spans="1:271">
      <c r="A62" s="871"/>
      <c r="B62" s="873"/>
      <c r="C62" s="875"/>
      <c r="D62" s="877"/>
      <c r="E62" s="879"/>
      <c r="F62" s="908"/>
      <c r="G62" s="596"/>
      <c r="H62" s="796"/>
      <c r="I62" s="791"/>
      <c r="J62" s="797"/>
      <c r="K62" s="915"/>
      <c r="L62" s="915"/>
      <c r="M62" s="899"/>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row>
    <row r="63" spans="1:271">
      <c r="A63" s="871"/>
      <c r="B63" s="873"/>
      <c r="C63" s="875"/>
      <c r="D63" s="877"/>
      <c r="E63" s="879"/>
      <c r="F63" s="908"/>
      <c r="G63" s="596"/>
      <c r="H63" s="796"/>
      <c r="I63" s="791"/>
      <c r="J63" s="797"/>
      <c r="K63" s="915"/>
      <c r="L63" s="915"/>
      <c r="M63" s="899"/>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row>
    <row r="64" spans="1:271">
      <c r="A64" s="871"/>
      <c r="B64" s="873"/>
      <c r="C64" s="875"/>
      <c r="D64" s="877"/>
      <c r="E64" s="879"/>
      <c r="F64" s="908"/>
      <c r="G64" s="596"/>
      <c r="H64" s="796"/>
      <c r="I64" s="791"/>
      <c r="J64" s="797"/>
      <c r="K64" s="915"/>
      <c r="L64" s="915"/>
      <c r="M64" s="899"/>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26"/>
      <c r="IZ64" s="26"/>
      <c r="JA64" s="26"/>
      <c r="JB64" s="26"/>
      <c r="JC64" s="26"/>
      <c r="JD64" s="26"/>
      <c r="JE64" s="26"/>
      <c r="JF64" s="26"/>
      <c r="JG64" s="26"/>
      <c r="JH64" s="26"/>
      <c r="JI64" s="26"/>
      <c r="JJ64" s="26"/>
      <c r="JK64" s="26"/>
    </row>
    <row r="65" spans="1:271">
      <c r="A65" s="871"/>
      <c r="B65" s="873"/>
      <c r="C65" s="875"/>
      <c r="D65" s="877"/>
      <c r="E65" s="879"/>
      <c r="F65" s="908"/>
      <c r="G65" s="596"/>
      <c r="H65" s="796"/>
      <c r="I65" s="791"/>
      <c r="J65" s="797"/>
      <c r="K65" s="915"/>
      <c r="L65" s="915"/>
      <c r="M65" s="899"/>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26"/>
      <c r="IZ65" s="26"/>
      <c r="JA65" s="26"/>
      <c r="JB65" s="26"/>
      <c r="JC65" s="26"/>
      <c r="JD65" s="26"/>
      <c r="JE65" s="26"/>
      <c r="JF65" s="26"/>
      <c r="JG65" s="26"/>
      <c r="JH65" s="26"/>
      <c r="JI65" s="26"/>
      <c r="JJ65" s="26"/>
      <c r="JK65" s="26"/>
    </row>
    <row r="66" spans="1:271">
      <c r="A66" s="871"/>
      <c r="B66" s="873"/>
      <c r="C66" s="875"/>
      <c r="D66" s="877"/>
      <c r="E66" s="879"/>
      <c r="F66" s="908"/>
      <c r="G66" s="596"/>
      <c r="H66" s="796"/>
      <c r="I66" s="791"/>
      <c r="J66" s="797"/>
      <c r="K66" s="915"/>
      <c r="L66" s="915"/>
      <c r="M66" s="899"/>
      <c r="N66" s="34"/>
      <c r="O66" s="34"/>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row>
    <row r="67" spans="1:271">
      <c r="A67" s="871"/>
      <c r="B67" s="873"/>
      <c r="C67" s="875"/>
      <c r="D67" s="877"/>
      <c r="E67" s="879"/>
      <c r="F67" s="908"/>
      <c r="G67" s="596"/>
      <c r="H67" s="796"/>
      <c r="I67" s="791"/>
      <c r="J67" s="797"/>
      <c r="K67" s="915"/>
      <c r="L67" s="915"/>
      <c r="M67" s="899"/>
      <c r="N67" s="34"/>
      <c r="O67" s="34"/>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row>
    <row r="68" spans="1:271">
      <c r="A68" s="871"/>
      <c r="B68" s="873"/>
      <c r="C68" s="875"/>
      <c r="D68" s="877"/>
      <c r="E68" s="879"/>
      <c r="F68" s="908"/>
      <c r="G68" s="596"/>
      <c r="H68" s="796"/>
      <c r="I68" s="791"/>
      <c r="J68" s="797"/>
      <c r="K68" s="915"/>
      <c r="L68" s="915"/>
      <c r="M68" s="899"/>
      <c r="N68" s="34"/>
      <c r="O68" s="34"/>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row>
    <row r="69" spans="1:271">
      <c r="A69" s="871"/>
      <c r="B69" s="873"/>
      <c r="C69" s="875"/>
      <c r="D69" s="877"/>
      <c r="E69" s="879"/>
      <c r="F69" s="908"/>
      <c r="G69" s="596"/>
      <c r="H69" s="796"/>
      <c r="I69" s="791"/>
      <c r="J69" s="797"/>
      <c r="K69" s="915"/>
      <c r="L69" s="915"/>
      <c r="M69" s="899"/>
      <c r="N69" s="34"/>
      <c r="O69" s="34"/>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row>
    <row r="70" spans="1:271">
      <c r="A70" s="872"/>
      <c r="B70" s="874"/>
      <c r="C70" s="876"/>
      <c r="D70" s="878"/>
      <c r="E70" s="880"/>
      <c r="F70" s="909"/>
      <c r="G70" s="819"/>
      <c r="H70" s="869"/>
      <c r="I70" s="822"/>
      <c r="J70" s="823"/>
      <c r="K70" s="916"/>
      <c r="L70" s="916"/>
      <c r="M70" s="900"/>
      <c r="N70" s="34"/>
      <c r="O70" s="34"/>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row>
    <row r="71" spans="1:271">
      <c r="A71" s="894">
        <v>8</v>
      </c>
      <c r="B71" s="803" t="str">
        <f>'7- Mapa Final'!B71</f>
        <v xml:space="preserve">Recibir , ofrecer, prometer , entregar o aceptar dádivas o beneficios a nombre propio o de terceros para afectar las condiciones de integridad, confidencialidad y disponibilidad de la información que se maneja en las sedes judiciales 
</v>
      </c>
      <c r="C71" s="803" t="str">
        <f>'7- Mapa Final'!C71</f>
        <v xml:space="preserve">Expedir, alterar, retener, extraviar o entregar  documentos  o información sin el lleno de requisitos legales </v>
      </c>
      <c r="D71" s="901" t="str">
        <f>'7- Mapa Final'!J71</f>
        <v>Muy Baja - 1</v>
      </c>
      <c r="E71" s="902" t="str">
        <f>'7- Mapa Final'!K71</f>
        <v>Moderado - 3</v>
      </c>
      <c r="F71" s="903" t="str">
        <f>'7- Mapa Final'!M71</f>
        <v>Moderado - 3</v>
      </c>
      <c r="G71" s="552" t="s">
        <v>521</v>
      </c>
      <c r="H71" s="796" t="s">
        <v>585</v>
      </c>
      <c r="I71" s="791"/>
      <c r="J71" s="893" t="s">
        <v>575</v>
      </c>
      <c r="K71" s="898">
        <v>45748</v>
      </c>
      <c r="L71" s="898">
        <v>45838</v>
      </c>
      <c r="M71" s="793" t="s">
        <v>576</v>
      </c>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26"/>
      <c r="IZ71" s="26"/>
      <c r="JA71" s="26"/>
      <c r="JB71" s="26"/>
      <c r="JC71" s="26"/>
      <c r="JD71" s="26"/>
      <c r="JE71" s="26"/>
      <c r="JF71" s="26"/>
      <c r="JG71" s="26"/>
      <c r="JH71" s="26"/>
      <c r="JI71" s="26"/>
      <c r="JJ71" s="26"/>
      <c r="JK71" s="26"/>
    </row>
    <row r="72" spans="1:271">
      <c r="A72" s="894"/>
      <c r="B72" s="803"/>
      <c r="C72" s="803"/>
      <c r="D72" s="850"/>
      <c r="E72" s="848"/>
      <c r="F72" s="841"/>
      <c r="G72" s="552"/>
      <c r="H72" s="796"/>
      <c r="I72" s="791"/>
      <c r="J72" s="797"/>
      <c r="K72" s="915"/>
      <c r="L72" s="915"/>
      <c r="M72" s="793"/>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26"/>
      <c r="IZ72" s="26"/>
      <c r="JA72" s="26"/>
      <c r="JB72" s="26"/>
      <c r="JC72" s="26"/>
      <c r="JD72" s="26"/>
      <c r="JE72" s="26"/>
      <c r="JF72" s="26"/>
      <c r="JG72" s="26"/>
      <c r="JH72" s="26"/>
      <c r="JI72" s="26"/>
      <c r="JJ72" s="26"/>
      <c r="JK72" s="26"/>
    </row>
    <row r="73" spans="1:271">
      <c r="A73" s="894"/>
      <c r="B73" s="803"/>
      <c r="C73" s="803"/>
      <c r="D73" s="850"/>
      <c r="E73" s="848"/>
      <c r="F73" s="841"/>
      <c r="G73" s="552"/>
      <c r="H73" s="796"/>
      <c r="I73" s="791"/>
      <c r="J73" s="797"/>
      <c r="K73" s="915"/>
      <c r="L73" s="915"/>
      <c r="M73" s="793"/>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26"/>
      <c r="IZ73" s="26"/>
      <c r="JA73" s="26"/>
      <c r="JB73" s="26"/>
      <c r="JC73" s="26"/>
      <c r="JD73" s="26"/>
      <c r="JE73" s="26"/>
      <c r="JF73" s="26"/>
      <c r="JG73" s="26"/>
      <c r="JH73" s="26"/>
      <c r="JI73" s="26"/>
      <c r="JJ73" s="26"/>
      <c r="JK73" s="26"/>
    </row>
    <row r="74" spans="1:271">
      <c r="A74" s="894"/>
      <c r="B74" s="803"/>
      <c r="C74" s="803"/>
      <c r="D74" s="850"/>
      <c r="E74" s="848"/>
      <c r="F74" s="841"/>
      <c r="G74" s="552"/>
      <c r="H74" s="796"/>
      <c r="I74" s="791"/>
      <c r="J74" s="797"/>
      <c r="K74" s="915"/>
      <c r="L74" s="915"/>
      <c r="M74" s="793"/>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c r="IZ74" s="26"/>
      <c r="JA74" s="26"/>
      <c r="JB74" s="26"/>
      <c r="JC74" s="26"/>
      <c r="JD74" s="26"/>
      <c r="JE74" s="26"/>
      <c r="JF74" s="26"/>
      <c r="JG74" s="26"/>
      <c r="JH74" s="26"/>
      <c r="JI74" s="26"/>
      <c r="JJ74" s="26"/>
      <c r="JK74" s="26"/>
    </row>
    <row r="75" spans="1:271">
      <c r="A75" s="894"/>
      <c r="B75" s="803"/>
      <c r="C75" s="803"/>
      <c r="D75" s="850"/>
      <c r="E75" s="848"/>
      <c r="F75" s="841"/>
      <c r="G75" s="552"/>
      <c r="H75" s="796"/>
      <c r="I75" s="791"/>
      <c r="J75" s="797"/>
      <c r="K75" s="915"/>
      <c r="L75" s="915"/>
      <c r="M75" s="793"/>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c r="IZ75" s="26"/>
      <c r="JA75" s="26"/>
      <c r="JB75" s="26"/>
      <c r="JC75" s="26"/>
      <c r="JD75" s="26"/>
      <c r="JE75" s="26"/>
      <c r="JF75" s="26"/>
      <c r="JG75" s="26"/>
      <c r="JH75" s="26"/>
      <c r="JI75" s="26"/>
      <c r="JJ75" s="26"/>
      <c r="JK75" s="26"/>
    </row>
    <row r="76" spans="1:271">
      <c r="A76" s="894"/>
      <c r="B76" s="803"/>
      <c r="C76" s="803"/>
      <c r="D76" s="850"/>
      <c r="E76" s="848"/>
      <c r="F76" s="841"/>
      <c r="G76" s="552"/>
      <c r="H76" s="796"/>
      <c r="I76" s="791"/>
      <c r="J76" s="797"/>
      <c r="K76" s="915"/>
      <c r="L76" s="915"/>
      <c r="M76" s="793"/>
      <c r="N76" s="34"/>
      <c r="O76" s="34"/>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row>
    <row r="77" spans="1:271">
      <c r="A77" s="894"/>
      <c r="B77" s="803"/>
      <c r="C77" s="803"/>
      <c r="D77" s="850"/>
      <c r="E77" s="848"/>
      <c r="F77" s="841"/>
      <c r="G77" s="552"/>
      <c r="H77" s="796"/>
      <c r="I77" s="791"/>
      <c r="J77" s="797"/>
      <c r="K77" s="915"/>
      <c r="L77" s="915"/>
      <c r="M77" s="793"/>
      <c r="N77" s="34"/>
      <c r="O77" s="34"/>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row>
    <row r="78" spans="1:271">
      <c r="A78" s="894"/>
      <c r="B78" s="803"/>
      <c r="C78" s="803"/>
      <c r="D78" s="850"/>
      <c r="E78" s="848"/>
      <c r="F78" s="841"/>
      <c r="G78" s="552"/>
      <c r="H78" s="796"/>
      <c r="I78" s="791"/>
      <c r="J78" s="797"/>
      <c r="K78" s="915"/>
      <c r="L78" s="915"/>
      <c r="M78" s="793"/>
      <c r="N78" s="34"/>
      <c r="O78" s="34"/>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row>
    <row r="79" spans="1:271">
      <c r="A79" s="894"/>
      <c r="B79" s="803"/>
      <c r="C79" s="803"/>
      <c r="D79" s="850"/>
      <c r="E79" s="848"/>
      <c r="F79" s="841"/>
      <c r="G79" s="552"/>
      <c r="H79" s="796"/>
      <c r="I79" s="791"/>
      <c r="J79" s="797"/>
      <c r="K79" s="915"/>
      <c r="L79" s="915"/>
      <c r="M79" s="793"/>
      <c r="N79" s="34"/>
      <c r="O79" s="34"/>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row>
    <row r="80" spans="1:271">
      <c r="A80" s="895"/>
      <c r="B80" s="804"/>
      <c r="C80" s="804"/>
      <c r="D80" s="896"/>
      <c r="E80" s="897"/>
      <c r="F80" s="904"/>
      <c r="G80" s="553"/>
      <c r="H80" s="869"/>
      <c r="I80" s="822"/>
      <c r="J80" s="823"/>
      <c r="K80" s="916"/>
      <c r="L80" s="916"/>
      <c r="M80" s="906"/>
      <c r="N80" s="34"/>
      <c r="O80" s="34"/>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row>
    <row r="81" spans="1:271">
      <c r="A81" s="894">
        <v>9</v>
      </c>
      <c r="B81" s="803" t="str">
        <f>'7- Mapa Final'!B81</f>
        <v>Recibir, ofrecer, prometer, entregar o aceptar dadivas  o beneficios a nombre propio o de terceros para  demorar las actuaciones en los procesos</v>
      </c>
      <c r="C81" s="803" t="str">
        <f>'7- Mapa Final'!C81</f>
        <v xml:space="preserve">Cuando por indebido interés se actua de  manera indebida para retrasar las actuaciones de los procesos </v>
      </c>
      <c r="D81" s="849" t="str">
        <f>'7- Mapa Final'!J81</f>
        <v>Muy Baja - 1</v>
      </c>
      <c r="E81" s="847" t="str">
        <f>'7- Mapa Final'!K81</f>
        <v>Moderado - 3</v>
      </c>
      <c r="F81" s="841" t="str">
        <f>'7- Mapa Final'!M81</f>
        <v>Moderado - 3</v>
      </c>
      <c r="G81" s="552" t="s">
        <v>521</v>
      </c>
      <c r="H81" s="796" t="s">
        <v>585</v>
      </c>
      <c r="I81" s="791"/>
      <c r="J81" s="893" t="s">
        <v>575</v>
      </c>
      <c r="K81" s="898">
        <v>45748</v>
      </c>
      <c r="L81" s="898">
        <v>45838</v>
      </c>
      <c r="M81" s="793" t="s">
        <v>576</v>
      </c>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26"/>
      <c r="IZ81" s="26"/>
      <c r="JA81" s="26"/>
      <c r="JB81" s="26"/>
      <c r="JC81" s="26"/>
      <c r="JD81" s="26"/>
      <c r="JE81" s="26"/>
      <c r="JF81" s="26"/>
      <c r="JG81" s="26"/>
      <c r="JH81" s="26"/>
      <c r="JI81" s="26"/>
      <c r="JJ81" s="26"/>
      <c r="JK81" s="26"/>
    </row>
    <row r="82" spans="1:271">
      <c r="A82" s="894"/>
      <c r="B82" s="803"/>
      <c r="C82" s="803"/>
      <c r="D82" s="850"/>
      <c r="E82" s="848"/>
      <c r="F82" s="841"/>
      <c r="G82" s="552"/>
      <c r="H82" s="796"/>
      <c r="I82" s="791"/>
      <c r="J82" s="797"/>
      <c r="K82" s="915"/>
      <c r="L82" s="915"/>
      <c r="M82" s="793"/>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row>
    <row r="83" spans="1:271">
      <c r="A83" s="894"/>
      <c r="B83" s="803"/>
      <c r="C83" s="803"/>
      <c r="D83" s="850"/>
      <c r="E83" s="848"/>
      <c r="F83" s="841"/>
      <c r="G83" s="552"/>
      <c r="H83" s="796"/>
      <c r="I83" s="791"/>
      <c r="J83" s="797"/>
      <c r="K83" s="915"/>
      <c r="L83" s="915"/>
      <c r="M83" s="793"/>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row>
    <row r="84" spans="1:271">
      <c r="A84" s="894"/>
      <c r="B84" s="803"/>
      <c r="C84" s="803"/>
      <c r="D84" s="850"/>
      <c r="E84" s="848"/>
      <c r="F84" s="841"/>
      <c r="G84" s="552"/>
      <c r="H84" s="796"/>
      <c r="I84" s="791"/>
      <c r="J84" s="797"/>
      <c r="K84" s="915"/>
      <c r="L84" s="915"/>
      <c r="M84" s="793"/>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row>
    <row r="85" spans="1:271">
      <c r="A85" s="894"/>
      <c r="B85" s="803"/>
      <c r="C85" s="803"/>
      <c r="D85" s="850"/>
      <c r="E85" s="848"/>
      <c r="F85" s="841"/>
      <c r="G85" s="552"/>
      <c r="H85" s="796"/>
      <c r="I85" s="791"/>
      <c r="J85" s="797"/>
      <c r="K85" s="915"/>
      <c r="L85" s="915"/>
      <c r="M85" s="793"/>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c r="EJ85" s="34"/>
      <c r="EK85" s="34"/>
      <c r="EL85" s="34"/>
      <c r="EM85" s="34"/>
      <c r="EN85" s="34"/>
      <c r="EO85" s="34"/>
      <c r="EP85" s="34"/>
      <c r="EQ85" s="34"/>
      <c r="ER85" s="34"/>
      <c r="ES85" s="34"/>
      <c r="ET85" s="34"/>
      <c r="EU85" s="34"/>
      <c r="EV85" s="34"/>
      <c r="EW85" s="34"/>
      <c r="EX85" s="34"/>
      <c r="EY85" s="34"/>
      <c r="EZ85" s="34"/>
      <c r="FA85" s="34"/>
      <c r="FB85" s="34"/>
      <c r="FC85" s="34"/>
      <c r="FD85" s="34"/>
      <c r="FE85" s="34"/>
      <c r="FF85" s="34"/>
      <c r="FG85" s="34"/>
      <c r="FH85" s="34"/>
      <c r="FI85" s="34"/>
      <c r="FJ85" s="34"/>
      <c r="FK85" s="34"/>
      <c r="FL85" s="34"/>
      <c r="FM85" s="34"/>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c r="IV85" s="26"/>
      <c r="IW85" s="26"/>
      <c r="IX85" s="26"/>
      <c r="IY85" s="26"/>
      <c r="IZ85" s="26"/>
      <c r="JA85" s="26"/>
      <c r="JB85" s="26"/>
      <c r="JC85" s="26"/>
      <c r="JD85" s="26"/>
      <c r="JE85" s="26"/>
      <c r="JF85" s="26"/>
      <c r="JG85" s="26"/>
      <c r="JH85" s="26"/>
      <c r="JI85" s="26"/>
      <c r="JJ85" s="26"/>
      <c r="JK85" s="26"/>
    </row>
    <row r="86" spans="1:271">
      <c r="A86" s="894"/>
      <c r="B86" s="803"/>
      <c r="C86" s="803"/>
      <c r="D86" s="850"/>
      <c r="E86" s="848"/>
      <c r="F86" s="841"/>
      <c r="G86" s="552"/>
      <c r="H86" s="796"/>
      <c r="I86" s="791"/>
      <c r="J86" s="797"/>
      <c r="K86" s="915"/>
      <c r="L86" s="915"/>
      <c r="M86" s="793"/>
      <c r="N86" s="34"/>
      <c r="O86" s="34"/>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row>
    <row r="87" spans="1:271">
      <c r="A87" s="894"/>
      <c r="B87" s="803"/>
      <c r="C87" s="803"/>
      <c r="D87" s="850"/>
      <c r="E87" s="848"/>
      <c r="F87" s="841"/>
      <c r="G87" s="552"/>
      <c r="H87" s="796"/>
      <c r="I87" s="791"/>
      <c r="J87" s="797"/>
      <c r="K87" s="915"/>
      <c r="L87" s="915"/>
      <c r="M87" s="793"/>
      <c r="N87" s="34"/>
      <c r="O87" s="34"/>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row>
    <row r="88" spans="1:271">
      <c r="A88" s="894"/>
      <c r="B88" s="803"/>
      <c r="C88" s="803"/>
      <c r="D88" s="850"/>
      <c r="E88" s="848"/>
      <c r="F88" s="841"/>
      <c r="G88" s="552"/>
      <c r="H88" s="796"/>
      <c r="I88" s="791"/>
      <c r="J88" s="797"/>
      <c r="K88" s="915"/>
      <c r="L88" s="915"/>
      <c r="M88" s="793"/>
      <c r="N88" s="34"/>
      <c r="O88" s="34"/>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row>
    <row r="89" spans="1:271">
      <c r="A89" s="894"/>
      <c r="B89" s="803"/>
      <c r="C89" s="803"/>
      <c r="D89" s="850"/>
      <c r="E89" s="848"/>
      <c r="F89" s="841"/>
      <c r="G89" s="552"/>
      <c r="H89" s="796"/>
      <c r="I89" s="791"/>
      <c r="J89" s="797"/>
      <c r="K89" s="915"/>
      <c r="L89" s="915"/>
      <c r="M89" s="793"/>
      <c r="N89" s="34"/>
      <c r="O89" s="34"/>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row>
    <row r="90" spans="1:271">
      <c r="A90" s="895"/>
      <c r="B90" s="804"/>
      <c r="C90" s="804"/>
      <c r="D90" s="896"/>
      <c r="E90" s="897"/>
      <c r="F90" s="904"/>
      <c r="G90" s="553"/>
      <c r="H90" s="869"/>
      <c r="I90" s="822"/>
      <c r="J90" s="823"/>
      <c r="K90" s="916"/>
      <c r="L90" s="916"/>
      <c r="M90" s="906"/>
      <c r="N90" s="34"/>
      <c r="O90" s="34"/>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row>
    <row r="91" spans="1:271">
      <c r="A91" s="913">
        <v>10</v>
      </c>
      <c r="B91" s="803" t="str">
        <f>'7- Mapa Final'!B91</f>
        <v>Ofrecer, prometer, entregar, aceptar o solicitar una ventaja indebida para no realizar una audiencia programada en la fecha establecida.</v>
      </c>
      <c r="C91" s="803" t="str">
        <f>'7- Mapa Final'!C91</f>
        <v>Cuando por indebido interés  no se realizar una audiencia programada en la fecha establecida</v>
      </c>
      <c r="D91" s="849" t="str">
        <f>'7- Mapa Final'!J91</f>
        <v>Muy Baja - 1</v>
      </c>
      <c r="E91" s="847" t="str">
        <f>'7- Mapa Final'!K91</f>
        <v>Moderado - 3</v>
      </c>
      <c r="F91" s="841" t="str">
        <f>'7- Mapa Final'!M91</f>
        <v>Moderado - 3</v>
      </c>
      <c r="G91" s="552" t="s">
        <v>521</v>
      </c>
      <c r="H91" s="796" t="s">
        <v>585</v>
      </c>
      <c r="I91" s="791"/>
      <c r="J91" s="893" t="s">
        <v>575</v>
      </c>
      <c r="K91" s="898">
        <v>45748</v>
      </c>
      <c r="L91" s="898">
        <v>45838</v>
      </c>
      <c r="M91" s="793" t="s">
        <v>576</v>
      </c>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row>
    <row r="92" spans="1:271">
      <c r="A92" s="913"/>
      <c r="B92" s="803"/>
      <c r="C92" s="803"/>
      <c r="D92" s="850"/>
      <c r="E92" s="848"/>
      <c r="F92" s="841"/>
      <c r="G92" s="552"/>
      <c r="H92" s="796"/>
      <c r="I92" s="791"/>
      <c r="J92" s="797"/>
      <c r="K92" s="915"/>
      <c r="L92" s="915"/>
      <c r="M92" s="793"/>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c r="IW92" s="26"/>
      <c r="IX92" s="26"/>
      <c r="IY92" s="26"/>
      <c r="IZ92" s="26"/>
      <c r="JA92" s="26"/>
      <c r="JB92" s="26"/>
      <c r="JC92" s="26"/>
      <c r="JD92" s="26"/>
      <c r="JE92" s="26"/>
      <c r="JF92" s="26"/>
      <c r="JG92" s="26"/>
      <c r="JH92" s="26"/>
      <c r="JI92" s="26"/>
      <c r="JJ92" s="26"/>
      <c r="JK92" s="26"/>
    </row>
    <row r="93" spans="1:271">
      <c r="A93" s="913"/>
      <c r="B93" s="803"/>
      <c r="C93" s="803"/>
      <c r="D93" s="850"/>
      <c r="E93" s="848"/>
      <c r="F93" s="841"/>
      <c r="G93" s="552"/>
      <c r="H93" s="796"/>
      <c r="I93" s="791"/>
      <c r="J93" s="797"/>
      <c r="K93" s="915"/>
      <c r="L93" s="915"/>
      <c r="M93" s="793"/>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c r="IW93" s="26"/>
      <c r="IX93" s="26"/>
      <c r="IY93" s="26"/>
      <c r="IZ93" s="26"/>
      <c r="JA93" s="26"/>
      <c r="JB93" s="26"/>
      <c r="JC93" s="26"/>
      <c r="JD93" s="26"/>
      <c r="JE93" s="26"/>
      <c r="JF93" s="26"/>
      <c r="JG93" s="26"/>
      <c r="JH93" s="26"/>
      <c r="JI93" s="26"/>
      <c r="JJ93" s="26"/>
      <c r="JK93" s="26"/>
    </row>
    <row r="94" spans="1:271">
      <c r="A94" s="913"/>
      <c r="B94" s="803"/>
      <c r="C94" s="803"/>
      <c r="D94" s="850"/>
      <c r="E94" s="848"/>
      <c r="F94" s="841"/>
      <c r="G94" s="552"/>
      <c r="H94" s="796"/>
      <c r="I94" s="791"/>
      <c r="J94" s="797"/>
      <c r="K94" s="915"/>
      <c r="L94" s="915"/>
      <c r="M94" s="793"/>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c r="IW94" s="26"/>
      <c r="IX94" s="26"/>
      <c r="IY94" s="26"/>
      <c r="IZ94" s="26"/>
      <c r="JA94" s="26"/>
      <c r="JB94" s="26"/>
      <c r="JC94" s="26"/>
      <c r="JD94" s="26"/>
      <c r="JE94" s="26"/>
      <c r="JF94" s="26"/>
      <c r="JG94" s="26"/>
      <c r="JH94" s="26"/>
      <c r="JI94" s="26"/>
      <c r="JJ94" s="26"/>
      <c r="JK94" s="26"/>
    </row>
    <row r="95" spans="1:271">
      <c r="A95" s="913"/>
      <c r="B95" s="803"/>
      <c r="C95" s="803"/>
      <c r="D95" s="850"/>
      <c r="E95" s="848"/>
      <c r="F95" s="841"/>
      <c r="G95" s="552"/>
      <c r="H95" s="796"/>
      <c r="I95" s="791"/>
      <c r="J95" s="797"/>
      <c r="K95" s="915"/>
      <c r="L95" s="915"/>
      <c r="M95" s="793"/>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c r="IW95" s="26"/>
      <c r="IX95" s="26"/>
      <c r="IY95" s="26"/>
      <c r="IZ95" s="26"/>
      <c r="JA95" s="26"/>
      <c r="JB95" s="26"/>
      <c r="JC95" s="26"/>
      <c r="JD95" s="26"/>
      <c r="JE95" s="26"/>
      <c r="JF95" s="26"/>
      <c r="JG95" s="26"/>
      <c r="JH95" s="26"/>
      <c r="JI95" s="26"/>
      <c r="JJ95" s="26"/>
      <c r="JK95" s="26"/>
    </row>
    <row r="96" spans="1:271">
      <c r="A96" s="913"/>
      <c r="B96" s="803"/>
      <c r="C96" s="803"/>
      <c r="D96" s="850"/>
      <c r="E96" s="848"/>
      <c r="F96" s="841"/>
      <c r="G96" s="552"/>
      <c r="H96" s="796"/>
      <c r="I96" s="791"/>
      <c r="J96" s="797"/>
      <c r="K96" s="915"/>
      <c r="L96" s="915"/>
      <c r="M96" s="793"/>
      <c r="N96" s="34"/>
      <c r="O96" s="34"/>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row>
    <row r="97" spans="1:169">
      <c r="A97" s="913"/>
      <c r="B97" s="803"/>
      <c r="C97" s="803"/>
      <c r="D97" s="850"/>
      <c r="E97" s="848"/>
      <c r="F97" s="841"/>
      <c r="G97" s="552"/>
      <c r="H97" s="796"/>
      <c r="I97" s="791"/>
      <c r="J97" s="797"/>
      <c r="K97" s="915"/>
      <c r="L97" s="915"/>
      <c r="M97" s="793"/>
      <c r="N97" s="34"/>
      <c r="O97" s="34"/>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row>
    <row r="98" spans="1:169">
      <c r="A98" s="913"/>
      <c r="B98" s="803"/>
      <c r="C98" s="803"/>
      <c r="D98" s="850"/>
      <c r="E98" s="848"/>
      <c r="F98" s="841"/>
      <c r="G98" s="552"/>
      <c r="H98" s="796"/>
      <c r="I98" s="791"/>
      <c r="J98" s="797"/>
      <c r="K98" s="915"/>
      <c r="L98" s="915"/>
      <c r="M98" s="793"/>
      <c r="N98" s="34"/>
      <c r="O98" s="34"/>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row>
    <row r="99" spans="1:169">
      <c r="A99" s="913"/>
      <c r="B99" s="803"/>
      <c r="C99" s="803"/>
      <c r="D99" s="850"/>
      <c r="E99" s="848"/>
      <c r="F99" s="841"/>
      <c r="G99" s="552"/>
      <c r="H99" s="796"/>
      <c r="I99" s="791"/>
      <c r="J99" s="797"/>
      <c r="K99" s="915"/>
      <c r="L99" s="915"/>
      <c r="M99" s="793"/>
      <c r="N99" s="34"/>
      <c r="O99" s="34"/>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row>
    <row r="100" spans="1:169">
      <c r="A100" s="914"/>
      <c r="B100" s="804"/>
      <c r="C100" s="804"/>
      <c r="D100" s="896"/>
      <c r="E100" s="897"/>
      <c r="F100" s="904"/>
      <c r="G100" s="553"/>
      <c r="H100" s="869"/>
      <c r="I100" s="822"/>
      <c r="J100" s="823"/>
      <c r="K100" s="916"/>
      <c r="L100" s="916"/>
      <c r="M100" s="906"/>
      <c r="N100" s="34"/>
      <c r="O100" s="34"/>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row>
  </sheetData>
  <mergeCells count="134">
    <mergeCell ref="A1:B2"/>
    <mergeCell ref="C1:J3"/>
    <mergeCell ref="K1:M3"/>
    <mergeCell ref="A4:B4"/>
    <mergeCell ref="C4:Q4"/>
    <mergeCell ref="A5:B5"/>
    <mergeCell ref="C5:Q5"/>
    <mergeCell ref="A6:B6"/>
    <mergeCell ref="C6:Q6"/>
    <mergeCell ref="A7:C7"/>
    <mergeCell ref="D7:F7"/>
    <mergeCell ref="G7:G8"/>
    <mergeCell ref="H7:H8"/>
    <mergeCell ref="I7:J7"/>
    <mergeCell ref="K7:L7"/>
    <mergeCell ref="M7:M8"/>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J30:J39"/>
    <mergeCell ref="K30:K39"/>
    <mergeCell ref="L30:L39"/>
    <mergeCell ref="M30:M39"/>
    <mergeCell ref="A40:A49"/>
    <mergeCell ref="B40:B49"/>
    <mergeCell ref="C40:C49"/>
    <mergeCell ref="D40:D49"/>
    <mergeCell ref="E40:E49"/>
    <mergeCell ref="F40:F49"/>
    <mergeCell ref="M40:M49"/>
    <mergeCell ref="A50:A59"/>
    <mergeCell ref="B50:B59"/>
    <mergeCell ref="C50:C59"/>
    <mergeCell ref="D50:D59"/>
    <mergeCell ref="E50:E59"/>
    <mergeCell ref="F50:F59"/>
    <mergeCell ref="G50:G59"/>
    <mergeCell ref="H50:H59"/>
    <mergeCell ref="I50:I59"/>
    <mergeCell ref="G40:G49"/>
    <mergeCell ref="H40:H49"/>
    <mergeCell ref="I40:I49"/>
    <mergeCell ref="J40:J49"/>
    <mergeCell ref="K40:K49"/>
    <mergeCell ref="L40:L49"/>
    <mergeCell ref="J50:J59"/>
    <mergeCell ref="K50:K59"/>
    <mergeCell ref="L50:L59"/>
    <mergeCell ref="M50:M59"/>
    <mergeCell ref="A61:A70"/>
    <mergeCell ref="B61:B70"/>
    <mergeCell ref="C61:C70"/>
    <mergeCell ref="D61:D70"/>
    <mergeCell ref="E61:E70"/>
    <mergeCell ref="F61:F70"/>
    <mergeCell ref="M61:M70"/>
    <mergeCell ref="A71:A80"/>
    <mergeCell ref="B71:B80"/>
    <mergeCell ref="C71:C80"/>
    <mergeCell ref="D71:D80"/>
    <mergeCell ref="E71:E80"/>
    <mergeCell ref="F71:F80"/>
    <mergeCell ref="G71:G80"/>
    <mergeCell ref="H71:H80"/>
    <mergeCell ref="I71:I80"/>
    <mergeCell ref="G61:G70"/>
    <mergeCell ref="H61:H70"/>
    <mergeCell ref="I61:I70"/>
    <mergeCell ref="J61:J70"/>
    <mergeCell ref="K61:K70"/>
    <mergeCell ref="L61:L70"/>
    <mergeCell ref="J71:J80"/>
    <mergeCell ref="K71:K80"/>
    <mergeCell ref="L71:L80"/>
    <mergeCell ref="M71:M80"/>
    <mergeCell ref="A81:A90"/>
    <mergeCell ref="B81:B90"/>
    <mergeCell ref="C81:C90"/>
    <mergeCell ref="D81:D90"/>
    <mergeCell ref="E81:E90"/>
    <mergeCell ref="F81:F90"/>
    <mergeCell ref="J91:J100"/>
    <mergeCell ref="K91:K100"/>
    <mergeCell ref="L91:L100"/>
    <mergeCell ref="M91:M100"/>
    <mergeCell ref="M81:M90"/>
    <mergeCell ref="A91:A100"/>
    <mergeCell ref="B91:B100"/>
    <mergeCell ref="C91:C100"/>
    <mergeCell ref="D91:D100"/>
    <mergeCell ref="E91:E100"/>
    <mergeCell ref="F91:F100"/>
    <mergeCell ref="G91:G100"/>
    <mergeCell ref="H91:H100"/>
    <mergeCell ref="I91:I100"/>
    <mergeCell ref="G81:G90"/>
    <mergeCell ref="H81:H90"/>
    <mergeCell ref="I81:I90"/>
    <mergeCell ref="J81:J90"/>
    <mergeCell ref="K81:K90"/>
    <mergeCell ref="L81:L90"/>
  </mergeCells>
  <conditionalFormatting sqref="A7:B7">
    <cfRule type="containsText" dxfId="87" priority="85" operator="containsText" text="3- Moderado">
      <formula>NOT(ISERROR(SEARCH("3- Moderado",A7)))</formula>
    </cfRule>
    <cfRule type="containsText" dxfId="86" priority="86" operator="containsText" text="6- Moderado">
      <formula>NOT(ISERROR(SEARCH("6- Moderado",A7)))</formula>
    </cfRule>
    <cfRule type="containsText" dxfId="85" priority="87" operator="containsText" text="4- Moderado">
      <formula>NOT(ISERROR(SEARCH("4- Moderado",A7)))</formula>
    </cfRule>
    <cfRule type="containsText" dxfId="84" priority="88" operator="containsText" text="3- Bajo">
      <formula>NOT(ISERROR(SEARCH("3- Bajo",A7)))</formula>
    </cfRule>
    <cfRule type="containsText" dxfId="83" priority="89" operator="containsText" text="4- Bajo">
      <formula>NOT(ISERROR(SEARCH("4- Bajo",A7)))</formula>
    </cfRule>
    <cfRule type="containsText" dxfId="82" priority="90" operator="containsText" text="1- Bajo">
      <formula>NOT(ISERROR(SEARCH("1- Bajo",A7)))</formula>
    </cfRule>
  </conditionalFormatting>
  <conditionalFormatting sqref="A10:E10 A20:E20">
    <cfRule type="containsText" dxfId="81" priority="79" operator="containsText" text="3- Moderado">
      <formula>NOT(ISERROR(SEARCH("3- Moderado",A10)))</formula>
    </cfRule>
    <cfRule type="containsText" dxfId="80" priority="80" operator="containsText" text="6- Moderado">
      <formula>NOT(ISERROR(SEARCH("6- Moderado",A10)))</formula>
    </cfRule>
    <cfRule type="containsText" dxfId="79" priority="81" operator="containsText" text="4- Moderado">
      <formula>NOT(ISERROR(SEARCH("4- Moderado",A10)))</formula>
    </cfRule>
    <cfRule type="containsText" dxfId="78" priority="82" operator="containsText" text="3- Bajo">
      <formula>NOT(ISERROR(SEARCH("3- Bajo",A10)))</formula>
    </cfRule>
    <cfRule type="containsText" dxfId="77" priority="83" operator="containsText" text="4- Bajo">
      <formula>NOT(ISERROR(SEARCH("4- Bajo",A10)))</formula>
    </cfRule>
    <cfRule type="containsText" dxfId="76" priority="84" operator="containsText" text="1- Bajo">
      <formula>NOT(ISERROR(SEARCH("1- Bajo",A10)))</formula>
    </cfRule>
  </conditionalFormatting>
  <conditionalFormatting sqref="A30:E30">
    <cfRule type="containsText" dxfId="75" priority="66" operator="containsText" text="3- Moderado">
      <formula>NOT(ISERROR(SEARCH("3- Moderado",A30)))</formula>
    </cfRule>
    <cfRule type="containsText" dxfId="74" priority="67" operator="containsText" text="6- Moderado">
      <formula>NOT(ISERROR(SEARCH("6- Moderado",A30)))</formula>
    </cfRule>
    <cfRule type="containsText" dxfId="73" priority="68" operator="containsText" text="4- Moderado">
      <formula>NOT(ISERROR(SEARCH("4- Moderado",A30)))</formula>
    </cfRule>
    <cfRule type="containsText" dxfId="72" priority="69" operator="containsText" text="3- Bajo">
      <formula>NOT(ISERROR(SEARCH("3- Bajo",A30)))</formula>
    </cfRule>
    <cfRule type="containsText" dxfId="71" priority="70" operator="containsText" text="4- Bajo">
      <formula>NOT(ISERROR(SEARCH("4- Bajo",A30)))</formula>
    </cfRule>
    <cfRule type="containsText" dxfId="70" priority="71" operator="containsText" text="1- Bajo">
      <formula>NOT(ISERROR(SEARCH("1- Bajo",A30)))</formula>
    </cfRule>
  </conditionalFormatting>
  <conditionalFormatting sqref="A40:E40">
    <cfRule type="containsText" dxfId="69" priority="59" operator="containsText" text="3- Moderado">
      <formula>NOT(ISERROR(SEARCH("3- Moderado",A40)))</formula>
    </cfRule>
    <cfRule type="containsText" dxfId="68" priority="60" operator="containsText" text="6- Moderado">
      <formula>NOT(ISERROR(SEARCH("6- Moderado",A40)))</formula>
    </cfRule>
    <cfRule type="containsText" dxfId="67" priority="61" operator="containsText" text="4- Moderado">
      <formula>NOT(ISERROR(SEARCH("4- Moderado",A40)))</formula>
    </cfRule>
    <cfRule type="containsText" dxfId="66" priority="62" operator="containsText" text="3- Bajo">
      <formula>NOT(ISERROR(SEARCH("3- Bajo",A40)))</formula>
    </cfRule>
    <cfRule type="containsText" dxfId="65" priority="63" operator="containsText" text="4- Bajo">
      <formula>NOT(ISERROR(SEARCH("4- Bajo",A40)))</formula>
    </cfRule>
    <cfRule type="containsText" dxfId="64" priority="64" operator="containsText" text="1- Bajo">
      <formula>NOT(ISERROR(SEARCH("1- Bajo",A40)))</formula>
    </cfRule>
  </conditionalFormatting>
  <conditionalFormatting sqref="A50:E50">
    <cfRule type="containsText" dxfId="63" priority="49" operator="containsText" text="3- Moderado">
      <formula>NOT(ISERROR(SEARCH("3- Moderado",A50)))</formula>
    </cfRule>
    <cfRule type="containsText" dxfId="62" priority="50" operator="containsText" text="6- Moderado">
      <formula>NOT(ISERROR(SEARCH("6- Moderado",A50)))</formula>
    </cfRule>
    <cfRule type="containsText" dxfId="61" priority="51" operator="containsText" text="4- Moderado">
      <formula>NOT(ISERROR(SEARCH("4- Moderado",A50)))</formula>
    </cfRule>
    <cfRule type="containsText" dxfId="60" priority="52" operator="containsText" text="3- Bajo">
      <formula>NOT(ISERROR(SEARCH("3- Bajo",A50)))</formula>
    </cfRule>
    <cfRule type="containsText" dxfId="59" priority="53" operator="containsText" text="4- Bajo">
      <formula>NOT(ISERROR(SEARCH("4- Bajo",A50)))</formula>
    </cfRule>
    <cfRule type="containsText" dxfId="58" priority="54" operator="containsText" text="1- Bajo">
      <formula>NOT(ISERROR(SEARCH("1- Bajo",A50)))</formula>
    </cfRule>
  </conditionalFormatting>
  <conditionalFormatting sqref="A61:E61">
    <cfRule type="containsText" dxfId="57" priority="33" operator="containsText" text="3- Moderado">
      <formula>NOT(ISERROR(SEARCH("3- Moderado",A61)))</formula>
    </cfRule>
    <cfRule type="containsText" dxfId="56" priority="34" operator="containsText" text="6- Moderado">
      <formula>NOT(ISERROR(SEARCH("6- Moderado",A61)))</formula>
    </cfRule>
    <cfRule type="containsText" dxfId="55" priority="35" operator="containsText" text="4- Moderado">
      <formula>NOT(ISERROR(SEARCH("4- Moderado",A61)))</formula>
    </cfRule>
    <cfRule type="containsText" dxfId="54" priority="36" operator="containsText" text="3- Bajo">
      <formula>NOT(ISERROR(SEARCH("3- Bajo",A61)))</formula>
    </cfRule>
    <cfRule type="containsText" dxfId="53" priority="37" operator="containsText" text="4- Bajo">
      <formula>NOT(ISERROR(SEARCH("4- Bajo",A61)))</formula>
    </cfRule>
    <cfRule type="containsText" dxfId="52" priority="38" operator="containsText" text="1- Bajo">
      <formula>NOT(ISERROR(SEARCH("1- Bajo",A61)))</formula>
    </cfRule>
  </conditionalFormatting>
  <conditionalFormatting sqref="A71:E71">
    <cfRule type="containsText" dxfId="51" priority="27" operator="containsText" text="3- Moderado">
      <formula>NOT(ISERROR(SEARCH("3- Moderado",A71)))</formula>
    </cfRule>
    <cfRule type="containsText" dxfId="50" priority="28" operator="containsText" text="6- Moderado">
      <formula>NOT(ISERROR(SEARCH("6- Moderado",A71)))</formula>
    </cfRule>
    <cfRule type="containsText" dxfId="49" priority="29" operator="containsText" text="4- Moderado">
      <formula>NOT(ISERROR(SEARCH("4- Moderado",A71)))</formula>
    </cfRule>
    <cfRule type="containsText" dxfId="48" priority="30" operator="containsText" text="3- Bajo">
      <formula>NOT(ISERROR(SEARCH("3- Bajo",A71)))</formula>
    </cfRule>
    <cfRule type="containsText" dxfId="47" priority="31" operator="containsText" text="4- Bajo">
      <formula>NOT(ISERROR(SEARCH("4- Bajo",A71)))</formula>
    </cfRule>
    <cfRule type="containsText" dxfId="46" priority="32" operator="containsText" text="1- Bajo">
      <formula>NOT(ISERROR(SEARCH("1- Bajo",A71)))</formula>
    </cfRule>
  </conditionalFormatting>
  <conditionalFormatting sqref="A81:E81">
    <cfRule type="containsText" dxfId="45" priority="20" operator="containsText" text="3- Moderado">
      <formula>NOT(ISERROR(SEARCH("3- Moderado",A81)))</formula>
    </cfRule>
    <cfRule type="containsText" dxfId="44" priority="21" operator="containsText" text="6- Moderado">
      <formula>NOT(ISERROR(SEARCH("6- Moderado",A81)))</formula>
    </cfRule>
    <cfRule type="containsText" dxfId="43" priority="22" operator="containsText" text="4- Moderado">
      <formula>NOT(ISERROR(SEARCH("4- Moderado",A81)))</formula>
    </cfRule>
    <cfRule type="containsText" dxfId="42" priority="23" operator="containsText" text="3- Bajo">
      <formula>NOT(ISERROR(SEARCH("3- Bajo",A81)))</formula>
    </cfRule>
    <cfRule type="containsText" dxfId="41" priority="24" operator="containsText" text="4- Bajo">
      <formula>NOT(ISERROR(SEARCH("4- Bajo",A81)))</formula>
    </cfRule>
    <cfRule type="containsText" dxfId="40" priority="25" operator="containsText" text="1- Bajo">
      <formula>NOT(ISERROR(SEARCH("1- Bajo",A81)))</formula>
    </cfRule>
  </conditionalFormatting>
  <conditionalFormatting sqref="A91:E91">
    <cfRule type="containsText" dxfId="39" priority="13" operator="containsText" text="3- Moderado">
      <formula>NOT(ISERROR(SEARCH("3- Moderado",A91)))</formula>
    </cfRule>
    <cfRule type="containsText" dxfId="38" priority="14" operator="containsText" text="6- Moderado">
      <formula>NOT(ISERROR(SEARCH("6- Moderado",A91)))</formula>
    </cfRule>
    <cfRule type="containsText" dxfId="37" priority="15" operator="containsText" text="4- Moderado">
      <formula>NOT(ISERROR(SEARCH("4- Moderado",A91)))</formula>
    </cfRule>
    <cfRule type="containsText" dxfId="36" priority="16" operator="containsText" text="3- Bajo">
      <formula>NOT(ISERROR(SEARCH("3- Bajo",A91)))</formula>
    </cfRule>
    <cfRule type="containsText" dxfId="35" priority="17" operator="containsText" text="4- Bajo">
      <formula>NOT(ISERROR(SEARCH("4- Bajo",A91)))</formula>
    </cfRule>
    <cfRule type="containsText" dxfId="34" priority="18" operator="containsText" text="1- Bajo">
      <formula>NOT(ISERROR(SEARCH("1- Bajo",A91)))</formula>
    </cfRule>
  </conditionalFormatting>
  <conditionalFormatting sqref="C8:F8">
    <cfRule type="containsText" dxfId="33" priority="73" operator="containsText" text="3- Moderado">
      <formula>NOT(ISERROR(SEARCH("3- Moderado",C8)))</formula>
    </cfRule>
    <cfRule type="containsText" dxfId="32" priority="74" operator="containsText" text="6- Moderado">
      <formula>NOT(ISERROR(SEARCH("6- Moderado",C8)))</formula>
    </cfRule>
    <cfRule type="containsText" dxfId="31" priority="75" operator="containsText" text="4- Moderado">
      <formula>NOT(ISERROR(SEARCH("4- Moderado",C8)))</formula>
    </cfRule>
    <cfRule type="containsText" dxfId="30" priority="76" operator="containsText" text="3- Bajo">
      <formula>NOT(ISERROR(SEARCH("3- Bajo",C8)))</formula>
    </cfRule>
    <cfRule type="containsText" dxfId="29" priority="77" operator="containsText" text="4- Bajo">
      <formula>NOT(ISERROR(SEARCH("4- Bajo",C8)))</formula>
    </cfRule>
    <cfRule type="containsText" dxfId="28" priority="78" operator="containsText" text="1- Bajo">
      <formula>NOT(ISERROR(SEARCH("1- Bajo",C8)))</formula>
    </cfRule>
  </conditionalFormatting>
  <conditionalFormatting sqref="D10:D61 D71:D100">
    <cfRule type="containsText" dxfId="27" priority="43" operator="containsText" text="Muy Alta">
      <formula>NOT(ISERROR(SEARCH("Muy Alta",D10)))</formula>
    </cfRule>
    <cfRule type="containsText" dxfId="26" priority="44" operator="containsText" text="Alta">
      <formula>NOT(ISERROR(SEARCH("Alta",D10)))</formula>
    </cfRule>
    <cfRule type="containsText" dxfId="25" priority="45" operator="containsText" text="Baja">
      <formula>NOT(ISERROR(SEARCH("Baja",D10)))</formula>
    </cfRule>
    <cfRule type="containsText" dxfId="24" priority="46" operator="containsText" text="Muy Baja">
      <formula>NOT(ISERROR(SEARCH("Muy Baja",D10)))</formula>
    </cfRule>
    <cfRule type="containsText" dxfId="23" priority="48" operator="containsText" text="Media">
      <formula>NOT(ISERROR(SEARCH("Media",D10)))</formula>
    </cfRule>
  </conditionalFormatting>
  <conditionalFormatting sqref="E10:E61 E71:E100">
    <cfRule type="containsText" dxfId="22" priority="39" operator="containsText" text="Catastrófico">
      <formula>NOT(ISERROR(SEARCH("Catastrófico",E10)))</formula>
    </cfRule>
    <cfRule type="containsText" dxfId="21" priority="40" operator="containsText" text="Mayor">
      <formula>NOT(ISERROR(SEARCH("Mayor",E10)))</formula>
    </cfRule>
    <cfRule type="containsText" dxfId="20" priority="41" operator="containsText" text="Menor">
      <formula>NOT(ISERROR(SEARCH("Menor",E10)))</formula>
    </cfRule>
    <cfRule type="containsText" dxfId="19" priority="42" operator="containsText" text="Leve">
      <formula>NOT(ISERROR(SEARCH("Leve",E10)))</formula>
    </cfRule>
  </conditionalFormatting>
  <conditionalFormatting sqref="E10:F59">
    <cfRule type="containsText" dxfId="18" priority="47" operator="containsText" text="Moderado">
      <formula>NOT(ISERROR(SEARCH("Moderado",E10)))</formula>
    </cfRule>
  </conditionalFormatting>
  <conditionalFormatting sqref="E60:F61 E71:F90">
    <cfRule type="containsText" dxfId="17" priority="26" operator="containsText" text="Moderado">
      <formula>NOT(ISERROR(SEARCH("Moderado",E60)))</formula>
    </cfRule>
  </conditionalFormatting>
  <conditionalFormatting sqref="E91:F100">
    <cfRule type="containsText" dxfId="16" priority="19" operator="containsText" text="Moderado">
      <formula>NOT(ISERROR(SEARCH("Moderado",E91)))</formula>
    </cfRule>
  </conditionalFormatting>
  <conditionalFormatting sqref="F10:F29">
    <cfRule type="colorScale" priority="91">
      <colorScale>
        <cfvo type="min"/>
        <cfvo type="max"/>
        <color rgb="FFFF7128"/>
        <color rgb="FFFFEF9C"/>
      </colorScale>
    </cfRule>
  </conditionalFormatting>
  <conditionalFormatting sqref="F10:F61 F71:F100">
    <cfRule type="containsText" dxfId="15" priority="55" operator="containsText" text="Bajo">
      <formula>NOT(ISERROR(SEARCH("Bajo",F10)))</formula>
    </cfRule>
    <cfRule type="containsText" dxfId="14" priority="56" operator="containsText" text="Moderado">
      <formula>NOT(ISERROR(SEARCH("Moderado",F10)))</formula>
    </cfRule>
    <cfRule type="containsText" dxfId="13" priority="57" operator="containsText" text="Alto">
      <formula>NOT(ISERROR(SEARCH("Alto",F10)))</formula>
    </cfRule>
    <cfRule type="containsText" dxfId="12" priority="58" operator="containsText" text="Extremo">
      <formula>NOT(ISERROR(SEARCH("Extremo",F10)))</formula>
    </cfRule>
  </conditionalFormatting>
  <conditionalFormatting sqref="F30:F39">
    <cfRule type="colorScale" priority="72">
      <colorScale>
        <cfvo type="min"/>
        <cfvo type="max"/>
        <color rgb="FFFF7128"/>
        <color rgb="FFFFEF9C"/>
      </colorScale>
    </cfRule>
  </conditionalFormatting>
  <conditionalFormatting sqref="F40:F49">
    <cfRule type="colorScale" priority="65">
      <colorScale>
        <cfvo type="min"/>
        <cfvo type="max"/>
        <color rgb="FFFF7128"/>
        <color rgb="FFFFEF9C"/>
      </colorScale>
    </cfRule>
  </conditionalFormatting>
  <conditionalFormatting sqref="F50:F61 F71:F100">
    <cfRule type="colorScale" priority="92">
      <colorScale>
        <cfvo type="min"/>
        <cfvo type="max"/>
        <color rgb="FFFF7128"/>
        <color rgb="FFFFEF9C"/>
      </colorScale>
    </cfRule>
  </conditionalFormatting>
  <conditionalFormatting sqref="D60">
    <cfRule type="containsText" dxfId="11" priority="7" operator="containsText" text="3- Moderado">
      <formula>NOT(ISERROR(SEARCH("3- Moderado",D60)))</formula>
    </cfRule>
    <cfRule type="containsText" dxfId="10" priority="8" operator="containsText" text="6- Moderado">
      <formula>NOT(ISERROR(SEARCH("6- Moderado",D60)))</formula>
    </cfRule>
    <cfRule type="containsText" dxfId="9" priority="9" operator="containsText" text="4- Moderado">
      <formula>NOT(ISERROR(SEARCH("4- Moderado",D60)))</formula>
    </cfRule>
    <cfRule type="containsText" dxfId="8" priority="10" operator="containsText" text="3- Bajo">
      <formula>NOT(ISERROR(SEARCH("3- Bajo",D60)))</formula>
    </cfRule>
    <cfRule type="containsText" dxfId="7" priority="11" operator="containsText" text="4- Bajo">
      <formula>NOT(ISERROR(SEARCH("4- Bajo",D60)))</formula>
    </cfRule>
    <cfRule type="containsText" dxfId="6" priority="12" operator="containsText" text="1- Bajo">
      <formula>NOT(ISERROR(SEARCH("1- Bajo",D60)))</formula>
    </cfRule>
  </conditionalFormatting>
  <conditionalFormatting sqref="E60">
    <cfRule type="containsText" dxfId="5" priority="1" operator="containsText" text="3- Moderado">
      <formula>NOT(ISERROR(SEARCH("3- Moderado",E60)))</formula>
    </cfRule>
    <cfRule type="containsText" dxfId="4" priority="2" operator="containsText" text="6- Moderado">
      <formula>NOT(ISERROR(SEARCH("6- Moderado",E60)))</formula>
    </cfRule>
    <cfRule type="containsText" dxfId="3" priority="3" operator="containsText" text="4- Moderado">
      <formula>NOT(ISERROR(SEARCH("4- Moderado",E60)))</formula>
    </cfRule>
    <cfRule type="containsText" dxfId="2" priority="4" operator="containsText" text="3- Bajo">
      <formula>NOT(ISERROR(SEARCH("3- Bajo",E60)))</formula>
    </cfRule>
    <cfRule type="containsText" dxfId="1" priority="5" operator="containsText" text="4- Bajo">
      <formula>NOT(ISERROR(SEARCH("4- Bajo",E60)))</formula>
    </cfRule>
    <cfRule type="containsText" dxfId="0" priority="6" operator="containsText" text="1- Bajo">
      <formula>NOT(ISERROR(SEARCH("1- Bajo",E60)))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D86A831E-DBF0-4614-83F0-4F669875057F}"/>
    <dataValidation allowBlank="1" showInputMessage="1" showErrorMessage="1" prompt="Describir las actividades que se van a desarrollar para el proyecto" sqref="H7" xr:uid="{319F62ED-A267-4101-AC24-2810A403B7AD}"/>
    <dataValidation allowBlank="1" showInputMessage="1" showErrorMessage="1" prompt="Seleccionar si el responsable es el responsable de las acciones es el nivel central" sqref="I7:I8" xr:uid="{5E4BA73F-4641-4F34-928B-92A1EBD87EBE}"/>
    <dataValidation allowBlank="1" showInputMessage="1" showErrorMessage="1" prompt="seleccionar si el responsable de ejecutar las acciones es el nivel central" sqref="J8" xr:uid="{FA8C50B1-5B42-481C-B3EC-5962B12816FF}"/>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7ECFA16-C0A5-42FA-AA3A-E2AB92D0AE97}">
          <x14:formula1>
            <xm:f>'9- Matriz de Calor '!$S$8:$S$11</xm:f>
          </x14:formula1>
          <xm:sqref>G10:G100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2F28C5-6824-4EAF-8A6B-42012199C26F}"/>
</file>

<file path=customXml/itemProps2.xml><?xml version="1.0" encoding="utf-8"?>
<ds:datastoreItem xmlns:ds="http://schemas.openxmlformats.org/officeDocument/2006/customXml" ds:itemID="{990F356E-05A2-4A0A-9B8A-1B6CD4E69422}"/>
</file>

<file path=customXml/itemProps3.xml><?xml version="1.0" encoding="utf-8"?>
<ds:datastoreItem xmlns:ds="http://schemas.openxmlformats.org/officeDocument/2006/customXml" ds:itemID="{2CFF3B96-8C07-491D-976B-8C7FD36CA2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
  <cp:revision/>
  <dcterms:created xsi:type="dcterms:W3CDTF">2021-04-16T16:11:31Z</dcterms:created>
  <dcterms:modified xsi:type="dcterms:W3CDTF">2025-07-21T12:47:11Z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