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mc:AlternateContent xmlns:mc="http://schemas.openxmlformats.org/markup-compatibility/2006">
    <mc:Choice Requires="x15">
      <x15ac:absPath xmlns:x15ac="http://schemas.microsoft.com/office/spreadsheetml/2010/11/ac" url="C:\Users\CSJ\OneDrive - Consejo Superior de la Judicatura\CALIDAD 2024\CIVILES DEL CIRCUITO\DOCUMENTOS SIGCMA FINAL\"/>
    </mc:Choice>
  </mc:AlternateContent>
  <xr:revisionPtr revIDLastSave="1" documentId="8_{030ECB92-F7DE-4807-B193-7EC354A59C56}" xr6:coauthVersionLast="36" xr6:coauthVersionMax="36" xr10:uidLastSave="{F8100CA3-CC95-43A8-99E4-627B07523C75}"/>
  <bookViews>
    <workbookView xWindow="0" yWindow="0" windowWidth="28800" windowHeight="12105" tabRatio="898" activeTab="2" xr2:uid="{00000000-000D-0000-FFFF-FFFF00000000}"/>
  </bookViews>
  <sheets>
    <sheet name="1- Presentación " sheetId="10" r:id="rId1"/>
    <sheet name="2- Análisis de Contexto " sheetId="38" r:id="rId2"/>
    <sheet name="3- Estrategias " sheetId="39" r:id="rId3"/>
    <sheet name="Conceptos 37001 " sheetId="37"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 r:id="rId18"/>
    <externalReference r:id="rId19"/>
  </externalReferences>
  <definedNames>
    <definedName name="_xlnm.Print_Area" localSheetId="5">'5- Identificación de Riesgos'!$A$1:$N$20</definedName>
    <definedName name="_xlnm.Print_Area" localSheetId="6">'6- Valoración Controles'!$A$1:$V$19</definedName>
    <definedName name="_xlnm.Print_Area" localSheetId="7">'7- Mapa Final'!$C$5:$C$5</definedName>
    <definedName name="Data" localSheetId="1">'[1]Tabla de Valoración'!$I$2:$L$5</definedName>
    <definedName name="Data" localSheetId="2">'[1]Tabla de Valoración'!$I$2:$L$5</definedName>
    <definedName name="Data">'[2]Tabla de Valoración'!$I$2:$L$5</definedName>
    <definedName name="Diseño" localSheetId="1">'[1]Tabla de Valoración'!$I$2:$I$5</definedName>
    <definedName name="Diseño" localSheetId="2">'[1]Tabla de Valoración'!$I$2:$I$5</definedName>
    <definedName name="Diseño">'[2]Tabla de Valoración'!$I$2:$I$5</definedName>
    <definedName name="Ejecución" localSheetId="1">'[1]Tabla de Valoración'!$I$2:$L$2</definedName>
    <definedName name="Ejecución" localSheetId="2">'[1]Tabla de Valoración'!$I$2:$L$2</definedName>
    <definedName name="Ejecución">'[2]Tabla de Valoración'!$I$2:$L$2</definedName>
    <definedName name="Posibilidad" localSheetId="1">[3]Hoja2!$H$3:$H$7</definedName>
    <definedName name="Posibilidad" localSheetId="2">[3]Hoja2!$H$3:$H$7</definedName>
    <definedName name="Posibilidad">[4]Hoja2!$H$3:$H$7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8" i="28" l="1"/>
  <c r="L29" i="28"/>
  <c r="L30" i="28"/>
  <c r="L19" i="28"/>
  <c r="L18" i="28"/>
  <c r="L27" i="28"/>
  <c r="L14" i="28"/>
  <c r="C40" i="28" l="1"/>
  <c r="L25" i="28"/>
  <c r="B64" i="29" l="1"/>
  <c r="C52" i="29"/>
  <c r="C10" i="29"/>
  <c r="C10" i="18" s="1"/>
  <c r="L54" i="29" l="1"/>
  <c r="C43" i="29"/>
  <c r="B52" i="29"/>
  <c r="B43" i="29"/>
  <c r="R32" i="28"/>
  <c r="R31" i="28"/>
  <c r="L31" i="28"/>
  <c r="L32" i="28"/>
  <c r="J31" i="28"/>
  <c r="K31" i="28" s="1"/>
  <c r="L33" i="27"/>
  <c r="K33" i="27" s="1"/>
  <c r="L32" i="27"/>
  <c r="M32" i="27" s="1"/>
  <c r="G52" i="29" s="1"/>
  <c r="L34" i="27"/>
  <c r="K34" i="27" s="1"/>
  <c r="H32" i="27"/>
  <c r="T31" i="28" s="1"/>
  <c r="J52" i="29" s="1"/>
  <c r="C32" i="28"/>
  <c r="C31" i="28"/>
  <c r="B38" i="28"/>
  <c r="C38" i="28"/>
  <c r="J38" i="28"/>
  <c r="L38" i="28"/>
  <c r="R38" i="28"/>
  <c r="S38" i="28" s="1"/>
  <c r="C39" i="28"/>
  <c r="J39" i="28"/>
  <c r="L39" i="28"/>
  <c r="R39" i="28"/>
  <c r="J40" i="28"/>
  <c r="L40" i="28"/>
  <c r="R40" i="28"/>
  <c r="C41" i="28"/>
  <c r="J41" i="28"/>
  <c r="L41" i="28"/>
  <c r="R41" i="28"/>
  <c r="B23" i="28"/>
  <c r="K32" i="27" l="1"/>
  <c r="N32" i="27"/>
  <c r="H52" i="29" s="1"/>
  <c r="F52" i="29"/>
  <c r="S31" i="28"/>
  <c r="U31" i="28" s="1"/>
  <c r="K52" i="29" s="1"/>
  <c r="K38" i="28"/>
  <c r="C18" i="28"/>
  <c r="V31" i="28" l="1"/>
  <c r="M52" i="29" s="1"/>
  <c r="L10" i="28"/>
  <c r="B80" i="34" l="1"/>
  <c r="B90" i="35" l="1"/>
  <c r="C90" i="35"/>
  <c r="C80" i="34"/>
  <c r="B90" i="36"/>
  <c r="C90" i="36"/>
  <c r="D80" i="34" l="1"/>
  <c r="E80" i="34" l="1"/>
  <c r="C80" i="36"/>
  <c r="B90" i="34"/>
  <c r="E73" i="29"/>
  <c r="E72" i="29"/>
  <c r="E71" i="29"/>
  <c r="E70" i="29"/>
  <c r="E69" i="29"/>
  <c r="E68" i="29"/>
  <c r="E67" i="29"/>
  <c r="E66" i="29"/>
  <c r="E65" i="29"/>
  <c r="L64" i="29"/>
  <c r="E64" i="29"/>
  <c r="C64" i="29"/>
  <c r="C70" i="36" s="1"/>
  <c r="B70" i="36"/>
  <c r="E63" i="29"/>
  <c r="E62" i="29"/>
  <c r="E61" i="29"/>
  <c r="E60" i="29"/>
  <c r="E59" i="29"/>
  <c r="E58" i="29"/>
  <c r="E57" i="29"/>
  <c r="E56" i="29"/>
  <c r="E55" i="29"/>
  <c r="E54" i="29"/>
  <c r="C54" i="29"/>
  <c r="C60" i="18" s="1"/>
  <c r="B54" i="29"/>
  <c r="B60" i="34" s="1"/>
  <c r="F80" i="34" l="1"/>
  <c r="C60" i="34"/>
  <c r="C60" i="35"/>
  <c r="C60" i="36"/>
  <c r="B60" i="18"/>
  <c r="B60" i="35"/>
  <c r="B60" i="36"/>
  <c r="B70" i="18"/>
  <c r="B70" i="34"/>
  <c r="B70" i="35"/>
  <c r="C70" i="18"/>
  <c r="C70" i="34"/>
  <c r="C70" i="35"/>
  <c r="B80" i="35"/>
  <c r="B80" i="36"/>
  <c r="C90" i="34"/>
  <c r="C80" i="35"/>
  <c r="D90" i="36" l="1"/>
  <c r="D90" i="35"/>
  <c r="E80" i="36" l="1"/>
  <c r="E90" i="34"/>
  <c r="E80" i="35"/>
  <c r="D80" i="36"/>
  <c r="D80" i="35"/>
  <c r="D90" i="34"/>
  <c r="B33" i="28"/>
  <c r="C33" i="28"/>
  <c r="J33" i="28"/>
  <c r="L33" i="28"/>
  <c r="R33" i="28"/>
  <c r="C34" i="28"/>
  <c r="J34" i="28"/>
  <c r="L34" i="28"/>
  <c r="R34" i="28"/>
  <c r="C35" i="28"/>
  <c r="J35" i="28"/>
  <c r="L35" i="28"/>
  <c r="R35" i="28"/>
  <c r="C36" i="28"/>
  <c r="J36" i="28"/>
  <c r="L36" i="28"/>
  <c r="R36" i="28"/>
  <c r="C37" i="28"/>
  <c r="J37" i="28"/>
  <c r="L37" i="28"/>
  <c r="R37" i="28"/>
  <c r="C19" i="28"/>
  <c r="L17" i="28"/>
  <c r="L42" i="27"/>
  <c r="K42" i="27" s="1"/>
  <c r="L41" i="27"/>
  <c r="K41" i="27" s="1"/>
  <c r="L40" i="27"/>
  <c r="K40" i="27" s="1"/>
  <c r="L39" i="27"/>
  <c r="G39" i="27"/>
  <c r="H39" i="27" s="1"/>
  <c r="T38" i="28" s="1"/>
  <c r="L38" i="27"/>
  <c r="K38" i="27" s="1"/>
  <c r="L37" i="27"/>
  <c r="K37" i="27" s="1"/>
  <c r="L36" i="27"/>
  <c r="K36" i="27" s="1"/>
  <c r="L35" i="27"/>
  <c r="L31" i="27"/>
  <c r="K31" i="27" s="1"/>
  <c r="L30" i="27"/>
  <c r="K30" i="27" s="1"/>
  <c r="L29" i="27"/>
  <c r="K29" i="27" s="1"/>
  <c r="L28" i="27"/>
  <c r="K28" i="27" s="1"/>
  <c r="L27" i="27"/>
  <c r="L26" i="27"/>
  <c r="K26" i="27" s="1"/>
  <c r="L25" i="27"/>
  <c r="K25" i="27" s="1"/>
  <c r="L24" i="27"/>
  <c r="G34" i="27"/>
  <c r="H34" i="27" s="1"/>
  <c r="L43"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L11" i="27"/>
  <c r="K11" i="27" s="1"/>
  <c r="L12" i="27"/>
  <c r="K12" i="27" s="1"/>
  <c r="L13" i="27"/>
  <c r="K13" i="27" s="1"/>
  <c r="L14" i="27"/>
  <c r="K14" i="27" s="1"/>
  <c r="L15" i="27"/>
  <c r="K15" i="27" s="1"/>
  <c r="L16" i="27"/>
  <c r="K16" i="27" s="1"/>
  <c r="L17" i="27"/>
  <c r="K17" i="27" s="1"/>
  <c r="L18" i="27"/>
  <c r="K18" i="27" s="1"/>
  <c r="L19" i="27"/>
  <c r="L20" i="27"/>
  <c r="K20" i="27" s="1"/>
  <c r="L21" i="27"/>
  <c r="L22" i="27"/>
  <c r="K22" i="27" s="1"/>
  <c r="L23" i="27"/>
  <c r="K23" i="27" s="1"/>
  <c r="K33" i="28" l="1"/>
  <c r="K21" i="27"/>
  <c r="M21" i="27"/>
  <c r="K24" i="27"/>
  <c r="M24" i="27"/>
  <c r="K35" i="27"/>
  <c r="M34" i="27"/>
  <c r="N34" i="27" s="1"/>
  <c r="H54" i="29" s="1"/>
  <c r="F54" i="29"/>
  <c r="K27" i="27"/>
  <c r="M27" i="27"/>
  <c r="G43" i="29" s="1"/>
  <c r="K19" i="27"/>
  <c r="M16" i="27"/>
  <c r="S33" i="28"/>
  <c r="T33" i="28"/>
  <c r="F64" i="29"/>
  <c r="J64" i="29"/>
  <c r="F90" i="36"/>
  <c r="F90" i="35"/>
  <c r="E90" i="36"/>
  <c r="E90" i="35"/>
  <c r="F80" i="36"/>
  <c r="F90" i="34"/>
  <c r="F80" i="35"/>
  <c r="K39" i="27"/>
  <c r="M39" i="27"/>
  <c r="U38" i="28" s="1"/>
  <c r="V38" i="28" s="1"/>
  <c r="A23" i="28"/>
  <c r="A20" i="28"/>
  <c r="A15" i="28"/>
  <c r="U33" i="28" l="1"/>
  <c r="K54" i="29" s="1"/>
  <c r="G54" i="29"/>
  <c r="J54" i="29"/>
  <c r="D60" i="34" s="1"/>
  <c r="G64" i="29"/>
  <c r="N39" i="27"/>
  <c r="H64" i="29" s="1"/>
  <c r="D70" i="18"/>
  <c r="D70" i="36"/>
  <c r="D70" i="35"/>
  <c r="D70" i="34"/>
  <c r="L26" i="28"/>
  <c r="B15" i="28"/>
  <c r="B20" i="28"/>
  <c r="L24" i="28"/>
  <c r="L23" i="28"/>
  <c r="L22" i="28"/>
  <c r="L21" i="28"/>
  <c r="L20" i="28"/>
  <c r="L16" i="28"/>
  <c r="L15" i="28"/>
  <c r="L11" i="28"/>
  <c r="L12" i="28"/>
  <c r="L13" i="28"/>
  <c r="L23" i="29"/>
  <c r="L33" i="29"/>
  <c r="C33" i="29"/>
  <c r="B33" i="29"/>
  <c r="A33" i="29"/>
  <c r="C23" i="29"/>
  <c r="B23" i="29"/>
  <c r="A23" i="29"/>
  <c r="C26" i="28"/>
  <c r="C27" i="28"/>
  <c r="C28" i="28"/>
  <c r="C29" i="28"/>
  <c r="C30" i="28"/>
  <c r="C23" i="28"/>
  <c r="C24" i="28"/>
  <c r="C25" i="28"/>
  <c r="C20" i="28"/>
  <c r="C21" i="28"/>
  <c r="C22" i="28"/>
  <c r="D60" i="36" l="1"/>
  <c r="D60" i="35"/>
  <c r="V33" i="28"/>
  <c r="M54" i="29" s="1"/>
  <c r="D60" i="18"/>
  <c r="B40" i="36"/>
  <c r="B40" i="35"/>
  <c r="B40" i="34"/>
  <c r="C40" i="34"/>
  <c r="C40" i="36"/>
  <c r="C40" i="35"/>
  <c r="A40" i="35"/>
  <c r="A40" i="34"/>
  <c r="A40" i="36"/>
  <c r="B50" i="36"/>
  <c r="B50" i="35"/>
  <c r="B50" i="34"/>
  <c r="C30" i="35"/>
  <c r="C30" i="36"/>
  <c r="C30" i="34"/>
  <c r="C50" i="36"/>
  <c r="C50" i="35"/>
  <c r="C50" i="34"/>
  <c r="A30" i="36"/>
  <c r="A30" i="35"/>
  <c r="A30" i="34"/>
  <c r="B30" i="36"/>
  <c r="B30" i="35"/>
  <c r="B30" i="34"/>
  <c r="M64" i="29"/>
  <c r="K64" i="29"/>
  <c r="B40" i="18"/>
  <c r="C50" i="18"/>
  <c r="C30" i="18"/>
  <c r="A30" i="18"/>
  <c r="B50" i="18"/>
  <c r="B30" i="18"/>
  <c r="C40" i="18"/>
  <c r="A40" i="18"/>
  <c r="E60" i="35" l="1"/>
  <c r="E60" i="36"/>
  <c r="E60" i="34"/>
  <c r="E60" i="18"/>
  <c r="F60" i="36"/>
  <c r="F60" i="34"/>
  <c r="F60" i="35"/>
  <c r="F60" i="18"/>
  <c r="E70" i="36"/>
  <c r="E70" i="34"/>
  <c r="E70" i="35"/>
  <c r="E70" i="18"/>
  <c r="F70" i="36"/>
  <c r="F70" i="35"/>
  <c r="F70" i="34"/>
  <c r="F70" i="18"/>
  <c r="G33" i="29"/>
  <c r="G21" i="27" l="1"/>
  <c r="H21" i="27" s="1"/>
  <c r="C14" i="28"/>
  <c r="F23" i="29" l="1"/>
  <c r="G10" i="27"/>
  <c r="G16" i="27"/>
  <c r="O21" i="27" l="1"/>
  <c r="G23" i="29"/>
  <c r="N21" i="27"/>
  <c r="H23" i="29" s="1"/>
  <c r="C15" i="28" l="1"/>
  <c r="J15" i="28"/>
  <c r="R15" i="28"/>
  <c r="C16" i="28"/>
  <c r="J16" i="28"/>
  <c r="R16" i="28"/>
  <c r="C17" i="28"/>
  <c r="J17" i="28"/>
  <c r="R17" i="28"/>
  <c r="J18" i="28"/>
  <c r="R18" i="28"/>
  <c r="J19" i="28"/>
  <c r="R19" i="28"/>
  <c r="J20" i="28"/>
  <c r="R20" i="28"/>
  <c r="J21" i="28"/>
  <c r="R21" i="28"/>
  <c r="J22" i="28"/>
  <c r="R22" i="28"/>
  <c r="J23" i="28"/>
  <c r="R23" i="28"/>
  <c r="J24" i="28"/>
  <c r="R24" i="28"/>
  <c r="J25" i="28"/>
  <c r="R25" i="28"/>
  <c r="R30" i="28"/>
  <c r="J30" i="28"/>
  <c r="R29" i="28"/>
  <c r="J29" i="28"/>
  <c r="R28" i="28"/>
  <c r="J28" i="28"/>
  <c r="R27" i="28"/>
  <c r="J27" i="28"/>
  <c r="R26" i="28"/>
  <c r="S26" i="28" s="1"/>
  <c r="J26" i="28"/>
  <c r="B26" i="28"/>
  <c r="K26" i="28" l="1"/>
  <c r="S23" i="28"/>
  <c r="U23" i="28" s="1"/>
  <c r="K33" i="29" s="1"/>
  <c r="K23" i="28"/>
  <c r="S20" i="28"/>
  <c r="S15" i="28"/>
  <c r="K20" i="28"/>
  <c r="T20" i="28" s="1"/>
  <c r="K15" i="28"/>
  <c r="U20" i="28"/>
  <c r="G24" i="27" l="1"/>
  <c r="H24" i="27" s="1"/>
  <c r="N24" i="27" s="1"/>
  <c r="F33" i="29" l="1"/>
  <c r="T23" i="28"/>
  <c r="H33" i="29"/>
  <c r="O24" i="27" l="1"/>
  <c r="G27" i="27" l="1"/>
  <c r="H27" i="27" s="1"/>
  <c r="C13" i="28"/>
  <c r="N27" i="27" l="1"/>
  <c r="H43" i="29" s="1"/>
  <c r="F43" i="29"/>
  <c r="T26" i="28"/>
  <c r="J43" i="29" s="1"/>
  <c r="J23" i="29"/>
  <c r="D50" i="34" l="1"/>
  <c r="D50" i="36"/>
  <c r="D50" i="35"/>
  <c r="D30" i="34"/>
  <c r="D30" i="36"/>
  <c r="D30" i="35"/>
  <c r="D30" i="18"/>
  <c r="D50" i="18"/>
  <c r="J33" i="29"/>
  <c r="U26" i="28"/>
  <c r="K43" i="29" s="1"/>
  <c r="K23" i="29"/>
  <c r="O27" i="27"/>
  <c r="E50" i="34" l="1"/>
  <c r="E50" i="36"/>
  <c r="E50" i="35"/>
  <c r="E30" i="36"/>
  <c r="E30" i="35"/>
  <c r="E30" i="34"/>
  <c r="D40" i="36"/>
  <c r="D40" i="35"/>
  <c r="D40" i="34"/>
  <c r="E50" i="18"/>
  <c r="E30" i="18"/>
  <c r="D40" i="18"/>
  <c r="V26" i="28"/>
  <c r="M43" i="29" s="1"/>
  <c r="V20" i="28"/>
  <c r="M23" i="29" s="1"/>
  <c r="F50" i="36" l="1"/>
  <c r="F50" i="35"/>
  <c r="F50" i="34"/>
  <c r="F30" i="36"/>
  <c r="F30" i="35"/>
  <c r="F30" i="34"/>
  <c r="E40" i="35"/>
  <c r="E40" i="34"/>
  <c r="E40" i="36"/>
  <c r="F50" i="18"/>
  <c r="F30" i="18"/>
  <c r="E40" i="18"/>
  <c r="V23" i="28"/>
  <c r="M33" i="29" s="1"/>
  <c r="A10" i="28"/>
  <c r="B10" i="28"/>
  <c r="I33" i="5" a="1"/>
  <c r="I33" i="5" s="1"/>
  <c r="F40" i="36" l="1"/>
  <c r="F40" i="35"/>
  <c r="F40" i="34"/>
  <c r="F40" i="18"/>
  <c r="C16" i="29"/>
  <c r="I27" i="5" a="1"/>
  <c r="C10" i="36" l="1"/>
  <c r="C10" i="35"/>
  <c r="C10" i="34"/>
  <c r="C20" i="36"/>
  <c r="C20" i="35"/>
  <c r="C20" i="34"/>
  <c r="I27" i="5"/>
  <c r="C11" i="28"/>
  <c r="C12" i="28"/>
  <c r="C10" i="28"/>
  <c r="L10" i="27" l="1"/>
  <c r="K10" i="27" s="1"/>
  <c r="I21" i="5"/>
  <c r="I22" i="5"/>
  <c r="C20" i="18" l="1"/>
  <c r="M10" i="27" l="1"/>
  <c r="G16" i="29" l="1"/>
  <c r="U15" i="28"/>
  <c r="G10" i="29"/>
  <c r="L16" i="29"/>
  <c r="E11" i="29"/>
  <c r="E12" i="29"/>
  <c r="A16" i="29"/>
  <c r="B16" i="29"/>
  <c r="R11" i="28"/>
  <c r="R12" i="28"/>
  <c r="R13" i="28"/>
  <c r="R14" i="28"/>
  <c r="R10" i="28"/>
  <c r="J11" i="28"/>
  <c r="J12" i="28"/>
  <c r="J13" i="28"/>
  <c r="J14" i="28"/>
  <c r="J10" i="28"/>
  <c r="S10" i="28" l="1"/>
  <c r="K10" i="28"/>
  <c r="A20" i="36"/>
  <c r="A20" i="35"/>
  <c r="A20" i="34"/>
  <c r="B20" i="36"/>
  <c r="B20" i="35"/>
  <c r="B20" i="34"/>
  <c r="B20" i="18"/>
  <c r="A20" i="18"/>
  <c r="U10" i="28"/>
  <c r="H10" i="27" l="1"/>
  <c r="H16" i="27"/>
  <c r="N16" i="27" l="1"/>
  <c r="H16" i="29" s="1"/>
  <c r="T15" i="28"/>
  <c r="V15" i="28" s="1"/>
  <c r="M16" i="29" s="1"/>
  <c r="O10" i="27"/>
  <c r="N10" i="27"/>
  <c r="H10" i="29" s="1"/>
  <c r="T10" i="28"/>
  <c r="V10" i="28" s="1"/>
  <c r="M10" i="29" s="1"/>
  <c r="O16" i="27"/>
  <c r="F16" i="29"/>
  <c r="E10" i="29"/>
  <c r="B10" i="29"/>
  <c r="A10" i="29"/>
  <c r="B10" i="36" l="1"/>
  <c r="B10" i="35"/>
  <c r="B10" i="34"/>
  <c r="A10" i="36"/>
  <c r="A10" i="35"/>
  <c r="A10" i="34"/>
  <c r="F10" i="36"/>
  <c r="F10" i="35"/>
  <c r="F10" i="34"/>
  <c r="F20" i="36"/>
  <c r="F20" i="34"/>
  <c r="F20" i="35"/>
  <c r="B10" i="18"/>
  <c r="F10" i="18"/>
  <c r="A10" i="18"/>
  <c r="F20" i="18"/>
  <c r="J16" i="29"/>
  <c r="D20" i="34" l="1"/>
  <c r="D20" i="35"/>
  <c r="D20" i="36"/>
  <c r="D20" i="18"/>
  <c r="L10" i="29"/>
  <c r="K10" i="29" l="1"/>
  <c r="E10" i="34" l="1"/>
  <c r="E10" i="36"/>
  <c r="E10" i="35"/>
  <c r="E10" i="18"/>
  <c r="K16" i="29"/>
  <c r="E20" i="34" l="1"/>
  <c r="E20" i="36"/>
  <c r="E20" i="35"/>
  <c r="E20" i="18"/>
  <c r="F10" i="29"/>
  <c r="J10" i="29" l="1"/>
  <c r="D10" i="34" l="1"/>
  <c r="D10" i="36"/>
  <c r="D10" i="35"/>
  <c r="D10" i="18"/>
  <c r="I37" i="5"/>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tc={B21F2A4D-4331-4C6B-AA30-4FE0F95C1EF4}</author>
    <author>tc={5213D8B7-891E-4939-9C6B-88E55F5F8B40}</author>
    <author>tc={C40D279E-3B10-476D-933E-25260F672B11}</author>
    <author>tc={26F4ED07-766D-4A7A-8019-4327A4E6166E}</author>
    <author>tc={A1C8BBDF-C85E-40FC-8B47-4DA8C46E4E87}</author>
    <author>tc={6D9459A2-B372-4E6C-AFC8-1B7B2A45ABEE}</author>
    <author>tc={B40D5060-4157-42DA-B6DF-14CE74C1BB07}</author>
    <author>tc={A0FF2B3B-D3D8-459A-BDAE-90ADD4EE8CDC}</author>
    <author>tc={81713A72-C700-446F-B06E-B945F0BB83E2}</author>
    <author>tc={1132876A-6629-4776-95E0-2FC84C0D188F}</author>
    <author>tc={B2862FFF-75CA-499E-AF59-B74571BC99B7}</author>
    <author>tc={F15DACA0-A2DB-4734-9E40-43B476AAAC46}</author>
  </authors>
  <commentList>
    <comment ref="E12" authorId="0" shapeId="0" xr:uid="{00000000-0006-0000-06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Matriz de pase a compañeros</t>
        </r>
      </text>
    </comment>
    <comment ref="E13" authorId="1" shapeId="0" xr:uid="{00000000-0006-0000-06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Matriz de pase a compañeros</t>
        </r>
      </text>
    </comment>
    <comment ref="E14" authorId="2" shapeId="0" xr:uid="{00000000-0006-0000-06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Correo electrónico según ocurrencia</t>
        </r>
      </text>
    </comment>
    <comment ref="E15" authorId="3" shapeId="0" xr:uid="{00000000-0006-0000-06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Sistema de audiencias</t>
        </r>
      </text>
    </comment>
    <comment ref="E16" authorId="4" shapeId="0" xr:uid="{00000000-0006-0000-0600-000005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Sistema de audiencias</t>
        </r>
      </text>
    </comment>
    <comment ref="E17" authorId="5" shapeId="0" xr:uid="{00000000-0006-0000-0600-000006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Sistema de audiencias</t>
        </r>
      </text>
    </comment>
    <comment ref="E18" authorId="6" shapeId="0" xr:uid="{00000000-0006-0000-0600-000007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Planilla de envío de comunicaciones</t>
        </r>
      </text>
    </comment>
    <comment ref="E19" authorId="7" shapeId="0" xr:uid="{00000000-0006-0000-0600-000008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Correo electrónico a mesa de ayuda según ocurrencia</t>
        </r>
      </text>
    </comment>
    <comment ref="E20" authorId="8" shapeId="0" xr:uid="{00000000-0006-0000-0600-000009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Procedimiento de reparto</t>
        </r>
      </text>
    </comment>
    <comment ref="E23" authorId="9" shapeId="0" xr:uid="{00000000-0006-0000-0600-00000A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Procedimeinto de reparto</t>
        </r>
      </text>
    </comment>
    <comment ref="E28" authorId="10" shapeId="0" xr:uid="{00000000-0006-0000-0600-00000B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TRD</t>
        </r>
      </text>
    </comment>
    <comment ref="E29" authorId="11" shapeId="0" xr:uid="{00000000-0006-0000-0600-00000C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ESTUDIANTES EN PRÁCTICA DE CONSULTORIO O JUDICANTES</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<sst xmlns="http://schemas.openxmlformats.org/spreadsheetml/2006/main" count="1170" uniqueCount="596">
  <si>
    <t xml:space="preserve">                                                                         Consejo Superior de la Judicatura</t>
  </si>
  <si>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</si>
  <si>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</si>
  <si>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</si>
  <si>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Misionales</t>
  </si>
  <si>
    <t>Apoyo</t>
  </si>
  <si>
    <t>CONSEJO SUPERIOR DE LA JUDICATURA</t>
  </si>
  <si>
    <t>CONSEJO SECCIONAL DE LA JUDICATURA</t>
  </si>
  <si>
    <t>DIRECCIÓN SECCIONAL DE ADMINISTRACIÓN JUDICIAL</t>
  </si>
  <si>
    <t>DESPACHO JUDICIAL CERTIFICADO</t>
  </si>
  <si>
    <t>FECHA</t>
  </si>
  <si>
    <t>Consejo Superior de la Judicatura</t>
  </si>
  <si>
    <t>Análisis de Contexto</t>
  </si>
  <si>
    <t>ESPECIALIDAD:</t>
  </si>
  <si>
    <t xml:space="preserve">PROCESO </t>
  </si>
  <si>
    <t>DEPENDENCIA JUDICIAL CERTIFICADA:</t>
  </si>
  <si>
    <t xml:space="preserve">OBJETIVO DEL PROCESO: </t>
  </si>
  <si>
    <t xml:space="preserve">CONTEXTO EXTERNO </t>
  </si>
  <si>
    <t>No.</t>
  </si>
  <si>
    <t xml:space="preserve">AMENAZAS (Factores específicos) </t>
  </si>
  <si>
    <t xml:space="preserve">No. </t>
  </si>
  <si>
    <t xml:space="preserve">OPORTUNIDADES (Factores específicos) </t>
  </si>
  <si>
    <t xml:space="preserve">CONTEXTO INTERNO </t>
  </si>
  <si>
    <t xml:space="preserve">DEBILIDADES  (Factores específicos)  </t>
  </si>
  <si>
    <t>Recursos financieros (presupuesto de funcionamiento, recursos de inversión</t>
  </si>
  <si>
    <t xml:space="preserve">Tecnológicos </t>
  </si>
  <si>
    <t>Micrositio de fácil acceso a los documentos propios del Sistema Integrado de Gestión y Control de la Calidad y el Medio Ambiente.</t>
  </si>
  <si>
    <t>Avance en la actualización permanente de documentos y procedimientos del SIGCMA</t>
  </si>
  <si>
    <t>Infraestructura física (suficiencia, comodidad)</t>
  </si>
  <si>
    <t>Desconocimiento del Plan de Gestión Ambiental que aplica para la Rama Judicial Acuerdo PSAA14-10160</t>
  </si>
  <si>
    <t xml:space="preserve">ESTRATEGIAS/ACCIONES </t>
  </si>
  <si>
    <t>ESTRATEGIAS  DOFA</t>
  </si>
  <si>
    <t>ESTRATEGIA/ACCIÓN/ PROYECTO</t>
  </si>
  <si>
    <t xml:space="preserve">GESTIONA </t>
  </si>
  <si>
    <t xml:space="preserve">DOCUMENTADA EN </t>
  </si>
  <si>
    <t>A</t>
  </si>
  <si>
    <t>O</t>
  </si>
  <si>
    <t>D</t>
  </si>
  <si>
    <t>F</t>
  </si>
  <si>
    <r>
      <t xml:space="preserve">Incluir en la programación de los Juzgados y el centro de servicios,  espacios de actualización y capacitación periódica sobre la </t>
    </r>
    <r>
      <rPr>
        <b/>
        <sz val="10"/>
        <rFont val="Calibri"/>
        <family val="2"/>
        <scheme val="minor"/>
      </rPr>
      <t>normatividad</t>
    </r>
    <r>
      <rPr>
        <sz val="10"/>
        <rFont val="Calibri"/>
        <family val="2"/>
        <scheme val="minor"/>
      </rPr>
      <t xml:space="preserve"> </t>
    </r>
    <r>
      <rPr>
        <b/>
        <sz val="10"/>
        <rFont val="Calibri"/>
        <family val="2"/>
        <scheme val="minor"/>
      </rPr>
      <t>vigente</t>
    </r>
    <r>
      <rPr>
        <sz val="10"/>
        <rFont val="Calibri"/>
        <family val="2"/>
        <scheme val="minor"/>
      </rPr>
      <t xml:space="preserve"> y del </t>
    </r>
    <r>
      <rPr>
        <b/>
        <sz val="10"/>
        <rFont val="Calibri"/>
        <family val="2"/>
        <scheme val="minor"/>
      </rPr>
      <t>SIGCMA</t>
    </r>
    <r>
      <rPr>
        <sz val="10"/>
        <rFont val="Calibri"/>
        <family val="2"/>
        <scheme val="minor"/>
      </rPr>
      <t xml:space="preserve">, asi como espacios de asistencia a capacitaciones y formación autodirigida.
</t>
    </r>
  </si>
  <si>
    <t>1,3, 13</t>
  </si>
  <si>
    <t>1, 3, 10</t>
  </si>
  <si>
    <t>1, 2, 5, 6, 11, 16, 12</t>
  </si>
  <si>
    <t xml:space="preserve">Plan de acción </t>
  </si>
  <si>
    <t>Realizar reuniones trimestrales de planeación, seguimiento y evaluación de la gestión.</t>
  </si>
  <si>
    <t>Realizar por parte de los lideres del SIGCMA del juzgado y del centro de servicios capacitación y seguimiento periódico al cumplimiento del sistema de calidad y ambiental, complementado con las capacitaciones realizadas por la Coordinación  Nacional del SIGCMA.</t>
  </si>
  <si>
    <t>14, 15</t>
  </si>
  <si>
    <t>2, 3, 4, 5, 6</t>
  </si>
  <si>
    <t>1, 2,3,4</t>
  </si>
  <si>
    <t xml:space="preserve">Revisar la estructura del SIGCMA para el SPA. 
Actualizar la documentación e implementar los documentos actualizados. </t>
  </si>
  <si>
    <t>9, 27</t>
  </si>
  <si>
    <t>19, 31, 32, 33</t>
  </si>
  <si>
    <t xml:space="preserve">Asistir y participar activamente en los procesos de normalización y estandarización de procesos y procedimientos conforme a la programación definida por la Coordinación Nacional del SIGCMA </t>
  </si>
  <si>
    <t>19, 27</t>
  </si>
  <si>
    <t>Asignar el personal con el perfil requerido para realizar gestiones de tipo específico o judicial, optimizando la colaboración de judicantes y practicantes .
Revisar los procedimientos de talento humano en cada dependencia para facilitar transiciones o cambios de personal.</t>
  </si>
  <si>
    <t>9, 10</t>
  </si>
  <si>
    <t>8, 9, 12</t>
  </si>
  <si>
    <t xml:space="preserve">Mapa  de riesgos </t>
  </si>
  <si>
    <t>Definir y asignar responsables para los roles de líderes de proceso y de profesionales de enlace para el funcionamiento del SIGCMA.</t>
  </si>
  <si>
    <t>Realizar programación de audiencias acorde con el tiempo de duración para reducir número de audiencias no realizadas e incrementar el número de salidas.</t>
  </si>
  <si>
    <t>4, 8</t>
  </si>
  <si>
    <t>4, 7</t>
  </si>
  <si>
    <t>9, 16, 17</t>
  </si>
  <si>
    <t>Implementar modelos operativos de preparación de audiencias (MOPAS) y guías de realización de audiencias para reducir el tiempo de las diligencias.</t>
  </si>
  <si>
    <t>2, 3, 8</t>
  </si>
  <si>
    <t>9, 10, 16</t>
  </si>
  <si>
    <t>12, 15, 28</t>
  </si>
  <si>
    <r>
      <t xml:space="preserve">Ampliar y divulgar canales de comunicación con las partes interesadas, internas y  externas (micrositio, </t>
    </r>
    <r>
      <rPr>
        <i/>
        <sz val="10"/>
        <color theme="1"/>
        <rFont val="Calibri"/>
        <family val="2"/>
        <scheme val="minor"/>
      </rPr>
      <t xml:space="preserve">whatsapp, </t>
    </r>
    <r>
      <rPr>
        <sz val="10"/>
        <color theme="1"/>
        <rFont val="Calibri"/>
        <family val="2"/>
        <scheme val="minor"/>
      </rPr>
      <t xml:space="preserve">celular) que permitan visibilizar la labor del juzgado y del centro de servicios para mejorar la imagen de la administración de justicia. </t>
    </r>
  </si>
  <si>
    <t>17, 20, 30</t>
  </si>
  <si>
    <t>Facilitar la asistencia virtual o remota a las audiencias de quienes no acudan a las sedes judiciales cuando la audiencia se realiza de forma presencial.</t>
  </si>
  <si>
    <t>12, 13</t>
  </si>
  <si>
    <t>Divulgar los distintos medios,  formas de acceso e instructivos para asistir a las audiencias virtuales y  gestionar la conexión desde la sede judicial de aquellas partes interesadas que no cuenten con medios tecnológicos o conocimientos para hacerlo.</t>
  </si>
  <si>
    <t>7, 9</t>
  </si>
  <si>
    <t>7, 8, 13</t>
  </si>
  <si>
    <t>18, 30</t>
  </si>
  <si>
    <r>
      <t xml:space="preserve">Utilizar adecuadamente herramientas tecnológicas de comunicación interna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que permitan respetar los horarios laborales y espacios personales y familiares de los servidores judiciales.</t>
    </r>
  </si>
  <si>
    <t>6, 10, 11</t>
  </si>
  <si>
    <r>
      <t xml:space="preserve">Solicitar apoyo y seguimiento a las condiciones y riesgos laborales por parte de la </t>
    </r>
    <r>
      <rPr>
        <b/>
        <sz val="10"/>
        <rFont val="Calibri"/>
        <family val="2"/>
        <scheme val="minor"/>
      </rPr>
      <t>ARL</t>
    </r>
    <r>
      <rPr>
        <sz val="10"/>
        <rFont val="Calibri"/>
        <family val="2"/>
        <scheme val="minor"/>
      </rPr>
      <t xml:space="preserve"> así como fomentar la asistencia a las actividades programadas por esta.</t>
    </r>
  </si>
  <si>
    <t>10, 12</t>
  </si>
  <si>
    <t>13, 14</t>
  </si>
  <si>
    <r>
      <t xml:space="preserve">Conocer e implementar las diferentes herramientas tecnológicas dispuestas para la prestación del servicios de justicia, la realización de audiencias virtuales, </t>
    </r>
    <r>
      <rPr>
        <b/>
        <sz val="10"/>
        <rFont val="Calibri"/>
        <family val="2"/>
        <scheme val="minor"/>
      </rPr>
      <t>la gestión del expediente judicial (digitalización</t>
    </r>
    <r>
      <rPr>
        <sz val="10"/>
        <rFont val="Calibri"/>
        <family val="2"/>
        <scheme val="minor"/>
      </rPr>
      <t xml:space="preserve">) y  la atención de  trámites solicitados por las partes interesadas. </t>
    </r>
  </si>
  <si>
    <t>18, 20, 21, 36</t>
  </si>
  <si>
    <t>Consolidar los procesos de digitalización en concordancia con el protocolo adoptado por el Consejo Superior de la Judicatura a través del CENDOJ para el manejo del expediente electrónico.</t>
  </si>
  <si>
    <t>10, 14</t>
  </si>
  <si>
    <t>21, 24, 25, 28</t>
  </si>
  <si>
    <t>Solicitar apoyo al CENDOJ, para realización de capacitaciones en tablas de retención documental (TRD)</t>
  </si>
  <si>
    <t>Adelantar campañas sobre manejo y disposición de residuos.</t>
  </si>
  <si>
    <t>Solicitar apoyo a la Dirección Ejecutiva Seccional de Administración Judicial en el suministro de recursos tecnólogicos para los servidores judiciales.</t>
  </si>
  <si>
    <t>10, 11</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</si>
  <si>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</si>
  <si>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</si>
  <si>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</si>
  <si>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</si>
  <si>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</si>
  <si>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</si>
  <si>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</si>
  <si>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</si>
  <si>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</si>
  <si>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</si>
  <si>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</si>
  <si>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</si>
  <si>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</si>
  <si>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</si>
  <si>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</si>
  <si>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</si>
  <si>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</si>
  <si>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</si>
  <si>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</si>
  <si>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</si>
  <si>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</si>
  <si>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</si>
  <si>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</si>
  <si>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</si>
  <si>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</si>
  <si>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</si>
  <si>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</si>
  <si>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</si>
  <si>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</si>
  <si>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</si>
  <si>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</si>
  <si>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</si>
  <si>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</si>
  <si>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</si>
  <si>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</si>
  <si>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</si>
  <si>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</si>
  <si>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</si>
  <si>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</si>
  <si>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</si>
  <si>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</si>
  <si>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</si>
  <si>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</si>
  <si>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</si>
  <si>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</si>
  <si>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</si>
  <si>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</si>
  <si>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</si>
  <si>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</si>
  <si>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</si>
  <si>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</si>
  <si>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</si>
  <si>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</si>
  <si>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</si>
  <si>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</si>
  <si>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</si>
  <si>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</si>
  <si>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</si>
  <si>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</si>
  <si>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</si>
  <si>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</si>
  <si>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</si>
  <si>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</si>
  <si>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</si>
  <si>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</si>
  <si>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</si>
  <si>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</si>
  <si>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</si>
  <si>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</si>
  <si>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</si>
  <si>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</si>
  <si>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</si>
  <si>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</si>
  <si>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</si>
  <si>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</si>
  <si>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</si>
  <si>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</si>
  <si>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</si>
  <si>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 xml:space="preserve">MATRIZ DE RIESGOS </t>
  </si>
  <si>
    <t>Proceso:</t>
  </si>
  <si>
    <t>Objetivo:</t>
  </si>
  <si>
    <t>Identificar los riesgos asociados al proceso, analizar sus causas, valorar la probabilidad de ocurrencia y su impacto sobre la organización, establecer controles que contribuyan a minimizar su probabilidad de ocurrencia y determinar conducta ante la materizalización del riesgo</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</si>
  <si>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</si>
  <si>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</si>
  <si>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</si>
  <si>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</si>
  <si>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</si>
  <si>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</si>
  <si>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</si>
  <si>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</si>
  <si>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</si>
  <si>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</si>
  <si>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</si>
  <si>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</si>
  <si>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</si>
  <si>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</si>
  <si>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</si>
  <si>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</si>
  <si>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</si>
  <si>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</si>
  <si>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</si>
  <si>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</si>
  <si>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</si>
  <si>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</si>
  <si>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1. Mayor demanda de justicia.</t>
  </si>
  <si>
    <t>Afectación de reputacion,imagén,  credibilidad, satisfacción de usuarios y PI</t>
  </si>
  <si>
    <t xml:space="preserve">De la entidad, seccional, despachos a nivel local o municipal </t>
  </si>
  <si>
    <t>Afectación Económica</t>
  </si>
  <si>
    <t>Afectación al presupuesto en un valor ≥50%.</t>
  </si>
  <si>
    <t>3. Complejidad de los procesos judiciales y solicitudes, lo cual incrementa los tiempos para su resolución.</t>
  </si>
  <si>
    <t>Interrupción o afectación en la prestación del servicio judicial</t>
  </si>
  <si>
    <t>Entre 49 a 96 horas  habiles al año  o afectación baja</t>
  </si>
  <si>
    <t>4.Fallas en la planeación  para el desarrollo de las tareas propias del despacho.</t>
  </si>
  <si>
    <t>Incumplimiento de las metas establecidas</t>
  </si>
  <si>
    <t>Incumplimiento del 60% de los indicadores del proceso</t>
  </si>
  <si>
    <t>5.  Fallas e insuficiencia de las herramientas tecnológicas.</t>
  </si>
  <si>
    <t xml:space="preserve">Incumplimientos en la realizacion de audiencias </t>
  </si>
  <si>
    <t xml:space="preserve">1. Inasistencia del Juez </t>
  </si>
  <si>
    <t xml:space="preserve">De la entidad, seccional, despachos a nivel departamental </t>
  </si>
  <si>
    <t xml:space="preserve">2. Falta de tiempo para  la realización.
</t>
  </si>
  <si>
    <t>4 .Notificaciones judiciales erradas o inoportunas</t>
  </si>
  <si>
    <t>5.Fallas en el servicio de internet,  conectividad  irregular.</t>
  </si>
  <si>
    <t xml:space="preserve"> Efectuar notificaciones que no cumplan con los requistos</t>
  </si>
  <si>
    <t>No se realizan las  notificaciones, no se erfectuan  oportunamente o no se aplica la normatividad</t>
  </si>
  <si>
    <t>1. Errores en la digitación</t>
  </si>
  <si>
    <t xml:space="preserve">De la entidad y sector justicia a nivel nacional </t>
  </si>
  <si>
    <t>2.Incumplimiento del procedimiento de reparto.</t>
  </si>
  <si>
    <t>Afectación al presupuesto  en un valor  &lt;1% y ≥5%.</t>
  </si>
  <si>
    <t xml:space="preserve">3. Falta de personal para atender el  volúmen de solicitudes recibidas. </t>
  </si>
  <si>
    <t>Inexactitud o inoportunidad en el reparto de procesos</t>
  </si>
  <si>
    <t>Interrupción o afectación en la prestación del servicio administrativo</t>
  </si>
  <si>
    <t>Entre 193 a 288 horas   habiles al año  o afectación media</t>
  </si>
  <si>
    <t>Pérdida de documentos</t>
  </si>
  <si>
    <t>Extravío temporal o definitivo de los  documentos de los procesos judiciales</t>
  </si>
  <si>
    <t xml:space="preserve">1. Falta de implementación del expediente electrónico en todas las dependencias y juzgados.
</t>
  </si>
  <si>
    <t xml:space="preserve">Entre  145 a 192 horas  hábiles al año o afectación alta </t>
  </si>
  <si>
    <t>2.Falta de software institucional estandarizado para la especialidad para el control del archivo de documentos tanto físicos como virtuales.</t>
  </si>
  <si>
    <t>3.Desconocimiento e inaplicabilidad de las Tablas de Retención Documental (TRD)</t>
  </si>
  <si>
    <t>4.Volumen excesivo de ingreso de expedientes para el personal asignado,  generando demoras en la organización de los expedientes.</t>
  </si>
  <si>
    <t>Realizar pagos de depósitos judiciales de manera errónea</t>
  </si>
  <si>
    <t>1. Fallas en el proceso de verificación de requisitos e información para efectuar el pago</t>
  </si>
  <si>
    <t xml:space="preserve">De un área del nivel central, seccional o despacho judicial </t>
  </si>
  <si>
    <t>2. Falta de ética de los servidores públicos (Debilidades en principios y valores)</t>
  </si>
  <si>
    <t xml:space="preserve">Afectaciones ambientales </t>
  </si>
  <si>
    <t xml:space="preserve">1. Falta de socialización del Acuerdo PSAA14-10160. </t>
  </si>
  <si>
    <t>2.Baja participación de los funcionarios y servidores judiciales en las actividades de formación en el Sistema de Gestión Ambiental</t>
  </si>
  <si>
    <t>Afectación Ambiental</t>
  </si>
  <si>
    <t xml:space="preserve">Si el hecho llegara a presentarse, tendría medianas consecuencias o efectos sobre la entidad.
</t>
  </si>
  <si>
    <t>3.  Poco compromiso en la aplicabilidad y formación de la cultura ambiental</t>
  </si>
  <si>
    <t>4. Carencia del liderazgo en el Sistema de Gestión Ambiental</t>
  </si>
  <si>
    <t>1. Falta de ética de los servidores públicos (Debilidades en principios y valores)</t>
  </si>
  <si>
    <t>2. Falta de ética de terceros interesados  (Debilidades principios y valores)</t>
  </si>
  <si>
    <t>3. debilidades en los controles para la manejo de la información en medio Físico</t>
  </si>
  <si>
    <t>3. debilidades en los controles para la manejo de la información en medio magnético</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</si>
  <si>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</si>
  <si>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</si>
  <si>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</si>
  <si>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</si>
  <si>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</si>
  <si>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</si>
  <si>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</si>
  <si>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</si>
  <si>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</si>
  <si>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</si>
  <si>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</si>
  <si>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</si>
  <si>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</si>
  <si>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</si>
  <si>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</si>
  <si>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</si>
  <si>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 xml:space="preserve">El Consejo Seccional periodicamente revisa Estadísticas en SIERJU, analizando las cargas de trabajo y  la productividad de los juzgados.
Si los resultados superan los estandares establecidos tramita la creación de juzgados de descongestión.
Como registro del control quedan actas de visitas del Consejo y acuerdos de creación de juzgados. 
</t>
  </si>
  <si>
    <t>NO</t>
  </si>
  <si>
    <t>SI</t>
  </si>
  <si>
    <t>Acciones de respuesta ante noticias que afectan la imagen de la entidad</t>
  </si>
  <si>
    <t xml:space="preserve">El Consejo Seccional periodicamente revisa Estadísticas en SIERJU, analizando las cargas de trabajo y  la productividad de los juzgados.
Si los resultados superan los estandares establecidos tramita la creación de juzgados de descongestión.
Como registro del control quedan actas de visitas del Consejo y acuerdos de creación de juzgados. </t>
  </si>
  <si>
    <t>Pólizas de Calidad y Cumplimiento</t>
  </si>
  <si>
    <t>El  Juez director del despacho diariamente, revisa las acciones constitucionales allegadas y las fechas para dar respuesta oportuna de conforme la ley lo establece, designa un reponsable para su seguimiento y respuesta, como registro queda el archivo de seguimiento de las acciones constitucionales</t>
  </si>
  <si>
    <r>
      <t xml:space="preserve">
</t>
    </r>
    <r>
      <rPr>
        <sz val="11"/>
        <color theme="1"/>
        <rFont val="Calibri"/>
        <family val="2"/>
        <scheme val="minor"/>
      </rPr>
      <t>Aplicación del Procedimiento de Acciones de Gestión</t>
    </r>
  </si>
  <si>
    <t xml:space="preserve">El  Juez director del despacho  semanalmente,
revisa los registros de control o planificadores y los ingresos del reparto, para actualizar la planificación y verificar fechas de las actuaciones.
Si evidencia actividades y actuaciones no incluidas se integran al planificador, como registro del control queda el planificador y las actuaciones documentadas. </t>
  </si>
  <si>
    <t>Aplicación del Procedimiento de Acciones de Gestión</t>
  </si>
  <si>
    <t>El Juez director del despacho periodicamente, reporta los incidentes tecnológicos a mesa de ayuda, para que se solucione prontamente los problemas tecnológicos reportados, el cual se verifica antes de hacer el reporte y la evidencia queda registrada en en el correo electrónico.</t>
  </si>
  <si>
    <r>
      <t>El Juez director del despacho diariamente,  hace seguimiento a la  planificación de audiencias,</t>
    </r>
    <r>
      <rPr>
        <sz val="10"/>
        <color rgb="FFFF0000"/>
        <rFont val="Calibri"/>
        <family val="2"/>
        <scheme val="minor"/>
      </rPr>
      <t xml:space="preserve">  </t>
    </r>
    <r>
      <rPr>
        <sz val="10"/>
        <rFont val="Calibri"/>
        <family val="2"/>
        <scheme val="minor"/>
      </rPr>
      <t>revisando el tipo de audiencias a realizar  y los tiempos programados para cada una, ajustando la programación si requiere incluir o hacer cambios imprevistos, Como registro del control queda el planificador y las actuaciones documentadas</t>
    </r>
    <r>
      <rPr>
        <sz val="10"/>
        <color rgb="FFFF0000"/>
        <rFont val="Calibri"/>
        <family val="2"/>
        <scheme val="minor"/>
      </rPr>
      <t xml:space="preserve">. </t>
    </r>
  </si>
  <si>
    <t xml:space="preserve">El Juez director del despacho diariamente,  hace seguimiento a la  planificación de audiencias,  revisando el tipo de audiencias a realizar  y los tiempos programados para cada una, ajustando la programación si requiere incluir o hacer cambios imprevistos, Como registro del control queda el planificador y las actuaciones documentadas. </t>
  </si>
  <si>
    <t>Aplicación del Procedimiento de Acciones de Gestión - reprogramación de audiencias</t>
  </si>
  <si>
    <r>
      <t xml:space="preserve"> El secretario del despacho diariamente,  ingresa los datos para la realización de citaciones y notificaciones </t>
    </r>
    <r>
      <rPr>
        <sz val="10"/>
        <color rgb="FFFF0000"/>
        <rFont val="Calibri"/>
        <family val="2"/>
        <scheme val="minor"/>
      </rPr>
      <t xml:space="preserve"> </t>
    </r>
    <r>
      <rPr>
        <sz val="10"/>
        <rFont val="Calibri"/>
        <family val="2"/>
        <scheme val="minor"/>
      </rPr>
      <t>registrando en el aplicativo establecido, los datos de la audiencia y los de los intervinientes, revisa antes de confirmar la elaboración que los datos sean correctos,</t>
    </r>
    <r>
      <rPr>
        <sz val="10"/>
        <color theme="1"/>
        <rFont val="Calibri"/>
        <family val="2"/>
        <scheme val="minor"/>
      </rPr>
      <t xml:space="preserve"> co</t>
    </r>
    <r>
      <rPr>
        <sz val="10"/>
        <rFont val="Calibri"/>
        <family val="2"/>
        <scheme val="minor"/>
      </rPr>
      <t>mo registro del control quedan los datos en el aplicativo ingresados por el secretario, los cuales no pueden ser cambiados.</t>
    </r>
  </si>
  <si>
    <t>El Juez director del despacho periodicamente, reporta las fallas de internet y de problemas de conectividad  a mesa de ayuda de la Dirección Seccional, para que se solucione prontamente los problemas tecnológicos reportados, el cual se verifica antes de hacer el reporte y la evidencia queda registrada en en el correo electrónico.</t>
  </si>
  <si>
    <r>
      <rPr>
        <sz val="10"/>
        <color rgb="FF000000"/>
        <rFont val="Calibri"/>
        <family val="2"/>
        <scheme val="minor"/>
      </rPr>
      <t xml:space="preserve">El empleado encargado de reparto al momento de realizar reparto de cada solicitud o escrito,  verifica que los datos aportados por el solicitante sean los que ingresa al aplicativo, </t>
    </r>
    <r>
      <rPr>
        <sz val="10"/>
        <color rgb="FFFF0000"/>
        <rFont val="Calibri"/>
        <family val="2"/>
        <scheme val="minor"/>
      </rPr>
      <t xml:space="preserve"> </t>
    </r>
    <r>
      <rPr>
        <sz val="10"/>
        <color rgb="FF000000"/>
        <rFont val="Calibri"/>
        <family val="2"/>
        <scheme val="minor"/>
      </rPr>
      <t>confrontando la información aportada por el solicitante y confirmando que lo digitado o seleccionado en el aplicativo es correcto, si encuentra que ingresó datos errados hace la corrección  antes de realizar cada reparto.
Como registro  queda la información en el aplicativo de reparto y el acta de reparto.</t>
    </r>
  </si>
  <si>
    <r>
      <t xml:space="preserve"> El líder del grupo de reparto,  periodicamente   verifica versión del procedimiento y su aplicación,</t>
    </r>
    <r>
      <rPr>
        <sz val="10"/>
        <color rgb="FFFF0000"/>
        <rFont val="Calibri"/>
        <family val="2"/>
        <scheme val="minor"/>
      </rPr>
      <t xml:space="preserve"> </t>
    </r>
    <r>
      <rPr>
        <sz val="10"/>
        <rFont val="Calibri"/>
        <family val="2"/>
        <scheme val="minor"/>
      </rPr>
      <t>que el procedimiento esté actualizado y que el equipo de trabajo aplica la última versión aprobada.  Si encuentra desactualización realiza el ajuste y solicita aprobación de la nueva versión y si el personal no aplica la versión actualizada realiza capacitación.,como evidencia queda el registro de  aprobación del procedimiento y actas de capacitación o lista de asistencia.</t>
    </r>
  </si>
  <si>
    <t>El empleado encargado de reparto, periodicamente
 al momento de realizar reparto de cada solicitud o escrito,
verifica que los datos aportados por el solicitante sean los que ingresa al aplicativo., lo realiza  confrontando la información aportada por el solicitante y confirmando que lo digitado o seleccionado en el aplicativo es correcto,
si encuentra que ingresó datos errados hace la corrección  antes de realizar cada reparto y la como registro  queda la información en el aplicativo de reparto y el acta de reparto.</t>
  </si>
  <si>
    <t>El Consejo Seccional de la Judicatura -
Unidad de Proyectos especiales de Tecnología y CENDOJ, realiza el  Plan para la creación del Gestor documental y lo hace colocando encConocimiento de la especialidad  y recolección de  datos para el diseño del Gestor documental aplicable a la especialidad, se  reformula el plan si se incumplen términos, como registro  queda actas de reuniones.</t>
  </si>
  <si>
    <t>El  Consejo superior de la Judicatura - Unidad de Proyectos especiales de Tecnología y CENDOJ realiza el Plan para la implementación del Acuerdo 11567, parágrafo 2 del artículo 28. y coloca en conocimiento de la especialidad y recolecciónde  datos para el diseño del software aplicable a la especialidad, se reformular el plan si se incumplen términos.
y como registro  queda actas de reuniones.</t>
  </si>
  <si>
    <t>Aplicación de las Tablas de Retención Documental expedidas por el Consejo Superior de la Judicatura</t>
  </si>
  <si>
    <t>Realizar  programas de formación, capacitación y sensibilización en temas de probidad y ética de lo público.</t>
  </si>
  <si>
    <t>Solicialización el Comité del SIGCMA - Dia Ambiental que se realiza periodicamente y la evidencia se encuentra en la lista de asistencia del SIGCMA</t>
  </si>
  <si>
    <t>Plan de Gestión Ambiental</t>
  </si>
  <si>
    <t xml:space="preserve">Aplicación del Procedimiento de Acciones de Gestión </t>
  </si>
  <si>
    <t xml:space="preserve">Socializar el Sistema de Gestión Antisoborno de la Rama Judicial. </t>
  </si>
  <si>
    <t xml:space="preserve">Registro actuaciones en la herramienta establecida, constancia fisica de acceso al proceso o registro en libro correspondiente </t>
  </si>
  <si>
    <t xml:space="preserve">Historial de versiones de archivos y control de acceso con cuentas office 365, papelera de reciclaje con control de segundo nivel (cendoj). En BestDoc el ingreso es con asignación de cuentas individuales y programa de auditoría de expedientes. </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</si>
  <si>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</si>
  <si>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</si>
  <si>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</si>
  <si>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</si>
  <si>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</si>
  <si>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</si>
  <si>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</si>
  <si>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</si>
  <si>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</si>
  <si>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</si>
  <si>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</si>
  <si>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</si>
  <si>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</si>
  <si>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</si>
  <si>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</si>
  <si>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</si>
  <si>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</si>
  <si>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</si>
  <si>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</si>
  <si>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</si>
  <si>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</si>
  <si>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</si>
  <si>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</si>
  <si>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</si>
  <si>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</si>
  <si>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</si>
  <si>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</si>
  <si>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</si>
  <si>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</si>
  <si>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</si>
  <si>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</si>
  <si>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</si>
  <si>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</si>
  <si>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</si>
  <si>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</si>
  <si>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Tabla Criterios para definir el nivel de impacto</t>
  </si>
  <si>
    <t>Leve</t>
  </si>
  <si>
    <t>Menor</t>
  </si>
  <si>
    <t>Moderado</t>
  </si>
  <si>
    <t>Mayor</t>
  </si>
  <si>
    <t>Catastrófico</t>
  </si>
  <si>
    <t xml:space="preserve">De la entidad y sector justicia a nivel internacional </t>
  </si>
  <si>
    <t>Afectación al presupuesto en un valor ≥0,5%.</t>
  </si>
  <si>
    <t>Afectación al presupuesto en un valor &lt;0,5% y ≥1%.</t>
  </si>
  <si>
    <t>Afectación al  presupuesto en un valor  &lt;5% y  ≥20%.</t>
  </si>
  <si>
    <t>Incumplimiento del 20% de los indicadores del proceso</t>
  </si>
  <si>
    <t>Incumplimiento del 40% de los indicadores del proceso</t>
  </si>
  <si>
    <t>Incumplimiento del 80% de los indicadores del proceso</t>
  </si>
  <si>
    <t>Incumplimiento del 100% de los indicadores del proceso</t>
  </si>
  <si>
    <t>Entre  0 a 48 horas habiles al año o afectación mínima</t>
  </si>
  <si>
    <t>Entre  97 a 144 horas   habiles al año  o afectación media</t>
  </si>
  <si>
    <t xml:space="preserve">Entre e 193 a 240 horas  habiles al año   o afectación extrema </t>
  </si>
  <si>
    <t xml:space="preserve">     El riesgo afecta la imagen de la entidad con algunos usuarios de relevancia frente al logro de los objetivos</t>
  </si>
  <si>
    <t>Entre 0 a 96 horas habiles al año  o afectación minima</t>
  </si>
  <si>
    <t>Entre e 97 a 192 horas  habiles al año o afectación baja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</si>
  <si>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</si>
  <si>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</si>
  <si>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</si>
  <si>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</si>
  <si>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</si>
  <si>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</si>
  <si>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</si>
  <si>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</si>
  <si>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</si>
  <si>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</si>
  <si>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</si>
  <si>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</si>
  <si>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</si>
  <si>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</si>
  <si>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</si>
  <si>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</si>
  <si>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Reducir (Mitigar)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</si>
  <si>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</si>
  <si>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</si>
  <si>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</si>
  <si>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</si>
  <si>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</si>
  <si>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</si>
  <si>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</si>
  <si>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</si>
  <si>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</si>
  <si>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</si>
  <si>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</si>
  <si>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</si>
  <si>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</si>
  <si>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</si>
  <si>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</si>
  <si>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</si>
  <si>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</si>
  <si>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</si>
  <si>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</si>
  <si>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</si>
  <si>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</si>
  <si>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</si>
  <si>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</si>
  <si>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</si>
  <si>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</si>
  <si>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</si>
  <si>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</si>
  <si>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</si>
  <si>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</si>
  <si>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</si>
  <si>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</si>
  <si>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</si>
  <si>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</si>
  <si>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</si>
  <si>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</si>
  <si>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</si>
  <si>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</si>
  <si>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</si>
  <si>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SIGCMA</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</si>
  <si>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</si>
  <si>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</si>
  <si>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</si>
  <si>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</si>
  <si>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</si>
  <si>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</si>
  <si>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</si>
  <si>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</si>
  <si>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</si>
  <si>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</si>
  <si>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</si>
  <si>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</si>
  <si>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</si>
  <si>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ANÁLISIS DEL RESULTADO FINAL 
2 TRIMESTRE</t>
  </si>
  <si>
    <t>ANÁLISIS DEL RESULTADO FINAL 
3 TRIMESTRE</t>
  </si>
  <si>
    <t>ANÁLISIS DEL RESULTADO FINAL 
4 TRIMESTRE</t>
  </si>
  <si>
    <t>Se emiten  sentencias fuera de los términos legales de duración de un proceso judicial en primera y segunda instancia en procesos en materia constitucional o  civil, o después del  término legal establecido para decidir sobre los conflictos presentados a los jueces o se emiten autos en desconocimiento de los términos judiciales y del plazo razonable.</t>
  </si>
  <si>
    <t>2. Insuficiencia de  personal  para atender la función misional y la atención a las partes interesadas en los despachos judiciales.</t>
  </si>
  <si>
    <t>6. Conocimiento de procesos  escriturales por parte del JUZGADO SEGUNDO Y TERCERO CIVIL DEL CIRCUITO DE BARRANQUILLA, redistribuidos con dificultades probatorias y por el tránsito legislativo</t>
  </si>
  <si>
    <t>No se convoca con la debida antelación a la audiencia a los sujetos  procesales, ni se agotan el traslado de las pruebas</t>
  </si>
  <si>
    <t>3. Programación de audiencias sin tener en cuenta tiempos de duración para su realización, la complejidad de los temas a tratar y el número de intervinientes.</t>
  </si>
  <si>
    <t>Posibilidad de no hacerlo  oportunamente para el trámite de apelaciones de autos y sentencias ante el TRIBUNAL SUPERIOR DEL DISTRITO  JUDICIAL DE BARRANQUILLA</t>
  </si>
  <si>
    <t>5 Debilidades en el software BESTDOC y la expiración de link de one drive.</t>
  </si>
  <si>
    <t>Efectuar el pago de depósitos judiciales con errores como: 
- Pago a beneficiario incorrecto
- Entrega de depósitos en cantidades inexactas
- Realizar conversión a dependencia o proceso incorrecto. Conversiones tardías en los procesos asignados a otras Dependencias Judiciales</t>
  </si>
  <si>
    <t>Utilización de impresiones de oficios o documentos para  algunas dependencias externas que  asi lo solicitan desconciendo la política cero papel</t>
  </si>
  <si>
    <t>5. A solicitud de  clientes externos a la organización por ejemplo ORIP</t>
  </si>
  <si>
    <t xml:space="preserve">Corrupción </t>
  </si>
  <si>
    <t xml:space="preserve">Expedir, alterar, retener, extraviar o entregar  documentos  o información sin el lleno de requisitos legales.  Cuando por indebido interés se actua de  manera indebida para retrasar las actuaciones de los procesos o para la no celebración de una audiencia. </t>
  </si>
  <si>
    <t xml:space="preserve">3. Desconocimiento de la asignación por conocimiento previo. </t>
  </si>
  <si>
    <t xml:space="preserve">El líder del grupo de reparto  periodicamente 
verifica versión del procedimiento y su aplicación.
y revisa que el procedimiento esté actualizado y que el equipo de trabajo aplica la última versión aprobada.
Si se encuentra desactualización realiza el ajuste y solicita aprobación de la nueva versión y si el personal no aplica la versión actualizada y se realiza capacitación.
Como registro  queda acta de aprobación del procedimiento y actas de capacitación o lista de asistencia.El Consejo Seccional periodicamente revisa Estadísticas en SIERJU, analizando las cargas de trabajo y  la productividad de las sedes judiciales.
Si los resultados superan los estandares establecidos tramita la creación  de descongestión.
Como registro del control quedan actas de visitas del Consejo y acuerdos de creación de juzgados. </t>
  </si>
  <si>
    <t xml:space="preserve">Revisión en TYBA de Magistrado con conocimiento previo a la realización del reparto. </t>
  </si>
  <si>
    <t xml:space="preserve">El  Juez de conocimiento, cuando se requiera  realiza jornadas de descongestión,  reasigna funciones para solucionar las contingencias. </t>
  </si>
  <si>
    <t xml:space="preserve">Se remiten los link con temporalidad a los usuarios y al  superior  límite máximo de un año. </t>
  </si>
  <si>
    <t>El secretario de la gestión y pago de depósitos judiciales, al momento de ingresar la orden de pago,  aplica lo establecido en el procedimiento de gestión de depósitos judiciales y los datos ingresados por el solicitantes a través de su inscripción,  confrontando la información aportada por el solicitante y confirmando que lo digitado o seleccionado en el aplicativo es correcto, si encuentra que ingresó datos errados hace la corrección  antes de ingresar y/o autorizar la orden de pago. La información se verifica por el funcionario judicial.
Como registro  queda el formato de orden de pago DJ04 ingresado en el proceso.</t>
  </si>
  <si>
    <t>Realizar  programas de formación, capacitación y sensibilización en temas de probidad y ética de lo público. Y la realizacion de prescripciones anuales.</t>
  </si>
  <si>
    <r>
      <rPr>
        <sz val="10"/>
        <color theme="1"/>
        <rFont val="Calibri"/>
        <family val="2"/>
        <scheme val="minor"/>
      </rPr>
      <t xml:space="preserve"> El Juez director del despacho concede  las comisiones a los  servidores judiciales  para que participen en las capacitaciones de Gestión Ambiental, si las hubiere en el trimestre.
Solicitando el reporte de capacitaciones y se realice un plan de mejora a los servidores judiciales y la evidencia se encuentra en la lista de asistencia a las capacitaciones
</t>
    </r>
    <r>
      <rPr>
        <sz val="10"/>
        <rFont val="Calibri"/>
        <family val="2"/>
        <scheme val="minor"/>
      </rPr>
      <t xml:space="preserve">
</t>
    </r>
  </si>
  <si>
    <r>
      <t xml:space="preserve">El Juez director del despacho trimestralmente verifica que se cumpla con las políticas ambientales, revisando aleatoriamente el cumplimiento de las políticas ambientales con los servidores judiciales y se realiza un plan de mejora y la </t>
    </r>
    <r>
      <rPr>
        <sz val="10"/>
        <color theme="1"/>
        <rFont val="Calibri"/>
        <family val="2"/>
        <scheme val="minor"/>
      </rPr>
      <t xml:space="preserve"> evidencia  es la v</t>
    </r>
    <r>
      <rPr>
        <sz val="10"/>
        <rFont val="Calibri"/>
        <family val="2"/>
        <scheme val="minor"/>
      </rPr>
      <t xml:space="preserve">erificación de las políticas ambientales. </t>
    </r>
  </si>
  <si>
    <t xml:space="preserve">El Juez director del despacho trimestralmente, verifica que se cumpla con las políticas ambientales, revisando aleatoriamente el cumplimiento de las políticas ambientales con los servidores judiciales y se realiza un plan de mejora y la  evidencia  es la verificación de las políticas ambientales. . </t>
  </si>
  <si>
    <t xml:space="preserve">La verificación  de la funcionalidad  de la firma digital y como excepción la remisión física de los oficios. </t>
  </si>
  <si>
    <t xml:space="preserve">Revisión oportuna, temprana y efeciva de la demandas recibidas  por reparto. </t>
  </si>
  <si>
    <t>ulilización de check list  para  el auto admisorio de admisiones para agilizar el proceso de admisión de procesos</t>
  </si>
  <si>
    <t xml:space="preserve">Realizar  la prórrgoas oportunas  en el trámite de los procesos civiles. </t>
  </si>
  <si>
    <t xml:space="preserve">Vinculación oportuna de lso terceros vinculados  en las acciones constitucionales. </t>
  </si>
  <si>
    <t>Realización de confrontacíón de índice previo a compartir los links con los usaurios externos o internos</t>
  </si>
  <si>
    <t>Elaboracion  de back up  en la nube del correo del juzgado.</t>
  </si>
  <si>
    <t xml:space="preserve">Revisión previa de comunicaciónes ante de emitir fallos de tutelas y un un día antes  de iniciar audiencia. </t>
  </si>
  <si>
    <t>Aplicación  de manual de funciones y Acuerdo1472 DE 2002</t>
  </si>
  <si>
    <t>Realización de las denuncias por casos de corrupción debidamente documentado.</t>
  </si>
  <si>
    <t>Utilización de Planner para la distribución interna de trabajo y control de término de tareas asignadas.</t>
  </si>
  <si>
    <t xml:space="preserve">Realización de tablas  de excel para control de términos en  los procesos constitucionales y civiles, actualización de inventario  y control estadístico  </t>
  </si>
  <si>
    <t xml:space="preserve">Revisión de remisión de notificación previo a la realización de audiencia </t>
  </si>
  <si>
    <t xml:space="preserve">verificación por whatsApp de citación al Procurado Judicial  para asuntos Civiles  o Agrarios según el caso. </t>
  </si>
  <si>
    <t xml:space="preserve">Asignación expresa  de las carga procesal a la partes de la  comparecencia de los testigos </t>
  </si>
  <si>
    <t>Verificación de las excusas presentada para audiencia</t>
  </si>
  <si>
    <t xml:space="preserve">Verificar el cumplimiento de lo solicitado y archivar el cierre del caso. </t>
  </si>
  <si>
    <t xml:space="preserve">Reprogramación  próxima  de las  audiencias  fallidas </t>
  </si>
  <si>
    <t>remisión del protocolo de audiencia de forma anticipada</t>
  </si>
  <si>
    <t xml:space="preserve">remision de recordatorios de audiencias  con los link del proceso. </t>
  </si>
  <si>
    <t xml:space="preserve">Aplicación del Acuerdo  No. 1472/2002 por el cual se reparten los negocio civiles </t>
  </si>
  <si>
    <t>Remisión de correos con la comunicación del reparto y el link del proceso al superior para verificación</t>
  </si>
  <si>
    <t>Elaboración de índices</t>
  </si>
  <si>
    <t>Digitalización de los proceso híbridos y la realización de índices</t>
  </si>
  <si>
    <t xml:space="preserve">verificación de consecutvios entre el índice y el expediente en one drive. </t>
  </si>
  <si>
    <t xml:space="preserve">incorporación diaria de la documentación  recibida y su inclusión en el índice digital </t>
  </si>
  <si>
    <t>Verificación de sujetos y origen del depósito previo a la autorización</t>
  </si>
  <si>
    <t>Incentivar el uso de la tecnolog+ias y  la politica cero papel.</t>
  </si>
  <si>
    <t>revisión  digital  de proyectos de sentencia y  providencias</t>
  </si>
  <si>
    <t xml:space="preserve">Socializar los deberes del Código  de ética Judicial </t>
  </si>
  <si>
    <t>Insistir en  el deber de  reserva de la información conocida con ocasión de empleo desempeñado</t>
  </si>
  <si>
    <t xml:space="preserve">Atacar procesalmente las maniobras  dilatorias de usuaios externos o internos con la revisión  previa del proceso y el plan de audiencia. </t>
  </si>
  <si>
    <t>Juzgados civiles del Circuito de Barranquilla</t>
  </si>
  <si>
    <t>11/01/2024 AL 19/12/2024</t>
  </si>
  <si>
    <t>JUEZ</t>
  </si>
  <si>
    <t>JURISDICCION CIVIL DEL CIRCUITO DE BARRANQUILLA</t>
  </si>
  <si>
    <t>JURISDICCION CIVILES DEL CIRCUITO DE BARRANQUILLA</t>
  </si>
  <si>
    <t>TODOS LOS PROCESOS MISIONALES</t>
  </si>
  <si>
    <t xml:space="preserve">TODOS LOS PROCESOS MISIONALES </t>
  </si>
  <si>
    <t>JUZGADOS CIVILES DEL CIRCUITO DE BARRANQUILLA</t>
  </si>
  <si>
    <t>ACCIONES CONSTITUCIONES - PROCESOS ORDINARIOS</t>
  </si>
  <si>
    <t>GESTION DE LA INTERACCION CON LA DIREECCION SECCIONAL  Y GESTION CON EL CONSEJO SECCIONAL DE LA JUDICATURA DEL ATLANTICO</t>
  </si>
  <si>
    <t>MARZO DE 2024</t>
  </si>
  <si>
    <t>CIVILES DEL CIRCUITO DE BARRANQUILLA</t>
  </si>
  <si>
    <t>FACTORES TEMÁTICOS</t>
  </si>
  <si>
    <t>Político (cambios de gobierno, legislación, políticas públicas, regulación)</t>
  </si>
  <si>
    <t>Cambios de gerentes públicos</t>
  </si>
  <si>
    <t>Cambio de Normatividad y Regulaciones Expedidas por el Gobierno Nacional o el Congreso de la Republica que afecten la administración de Justicia.</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</si>
  <si>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</si>
  <si>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</si>
  <si>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</si>
  <si>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</si>
  <si>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</si>
  <si>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</si>
  <si>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</si>
  <si>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</si>
  <si>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</si>
  <si>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</si>
  <si>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Mayor nivel de cumplimiento y realización de las etapas procesales ante el cambio cultural orientado a un mayor uso de las tecnologicas de la información y las telecomunicaciones </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</si>
  <si>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</si>
  <si>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</si>
  <si>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</si>
  <si>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</si>
  <si>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</si>
  <si>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</si>
  <si>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</si>
  <si>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</si>
  <si>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Accesibilidad a nuevas herramientas virtuales, que facilitan el acceso a la información, la optimización del tiempo y contribuyen a la disminución de los consumos de papel</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</si>
  <si>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</si>
  <si>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</si>
  <si>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</si>
  <si>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</si>
  <si>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</si>
  <si>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</si>
  <si>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</si>
  <si>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</si>
  <si>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</si>
  <si>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</si>
  <si>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</si>
  <si>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</si>
  <si>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</si>
  <si>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</si>
  <si>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Contar con el informe de gestión SIGCMA 2023</t>
  </si>
  <si>
    <t xml:space="preserve">Falta de planeación, seguimiento y evaluación del despacho judicial y secretaria general </t>
  </si>
  <si>
    <t>Contar con el Plan Estratégico de Transformación Digital</t>
  </si>
  <si>
    <t xml:space="preserve">Falta de lidererazgo y trabajo en equipo de los lideres de proceso con el SIGCMA </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</si>
  <si>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</si>
  <si>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</si>
  <si>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</si>
  <si>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Agendamiento de las actividades planeadas en el SIGCMA,  a través de la plataforma TEAMS.</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</si>
  <si>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</si>
  <si>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</si>
  <si>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</si>
  <si>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</si>
  <si>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</si>
  <si>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</si>
  <si>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</si>
  <si>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</si>
  <si>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</si>
  <si>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</si>
  <si>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</si>
  <si>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</si>
  <si>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</si>
  <si>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</si>
  <si>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</si>
  <si>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</si>
  <si>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de la plataforma tecnológica a nivel nacional de  software y hardware en las sedes administrativas y judiciales</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</si>
  <si>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</si>
  <si>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</si>
  <si>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</si>
  <si>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 xml:space="preserve">Aprovechamiento de las TICS y todos los recursos digitales para la realización de audiencias virtuales. 
</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</si>
  <si>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</si>
  <si>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</si>
  <si>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</si>
  <si>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</si>
  <si>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</si>
  <si>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</si>
  <si>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</si>
  <si>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</si>
  <si>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</si>
  <si>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</si>
  <si>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Debilidad en  la estandarización de tablas de retención documental</t>
  </si>
  <si>
    <t>Insuficiencia en el espacio de archivo físico</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</si>
  <si>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</si>
  <si>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</si>
  <si>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</si>
  <si>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</si>
  <si>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</si>
  <si>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</si>
  <si>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</si>
  <si>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</si>
  <si>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</si>
  <si>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 los juzgados y oficinas de apoyo</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</si>
  <si>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</si>
  <si>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</si>
  <si>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</si>
  <si>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</si>
  <si>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</si>
  <si>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Disminución en el uso de papel, toners y demás elementos de oficina al implementar el uso de medios tecnológicos</t>
  </si>
  <si>
    <t>Ausencia de indicadores ambientales establecidos en los programas de gestión del Acuerdo PSAA14-10160</t>
  </si>
  <si>
    <t>Participación virtual en los espacios  de sensibilización ambiental, como el Día SIGCMA</t>
  </si>
  <si>
    <t>Baja implementación en sistemas ahorradores de agua  y energía en sedes judiciales y administrativas</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</si>
  <si>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</si>
  <si>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</si>
  <si>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</si>
  <si>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</si>
  <si>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CÓDIGO
F-ESG-10</t>
  </si>
  <si>
    <t xml:space="preserve">ELABORÓ
LIDER DEL PROCESO </t>
  </si>
  <si>
    <t xml:space="preserve">REVISÓ
COORDINACIÓN NACIONAL DEL SIGCMA </t>
  </si>
  <si>
    <t>APROBÓ
COMITÉ NACIONAL DEL SIGCMA</t>
  </si>
  <si>
    <t>VERSIÓN
02</t>
  </si>
  <si>
    <t>FECHA
16/04/2024</t>
  </si>
  <si>
    <t xml:space="preserve">FECHA
</t>
  </si>
  <si>
    <t xml:space="preserve">2, 3, 4, 5, 6, 13, 14, </t>
  </si>
  <si>
    <t>14, 18</t>
  </si>
  <si>
    <t>10, 15</t>
  </si>
  <si>
    <t>10, 21, 22, 23, 24, 25, 26, 27, 29</t>
  </si>
  <si>
    <t>10, 29</t>
  </si>
  <si>
    <t>7, 22, 23, 29, 30, 31, 32, 33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</si>
</sst>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06">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name val="Calibri"/>
      <family val="2"/>
      <scheme val="minor"/>
    </font>
    <font>
      <b/>
      <sz val="10"/>
      <name val="Arial"/>
      <family val="2"/>
    </font>
    <font>
      <sz val="10"/>
      <color theme="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sz val="11"/>
      <color rgb="FF000000"/>
      <name val="Arial"/>
      <family val="2"/>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1"/>
      <color rgb="FF92D050"/>
      <name val="Calibri"/>
      <family val="2"/>
      <scheme val="minor"/>
    </font>
    <font>
      <b/>
      <sz val="11"/>
      <color theme="0"/>
      <name val="Arial"/>
      <family val="2"/>
    </font>
    <font>
      <sz val="11"/>
      <color rgb="FFFF0000"/>
      <name val="Arial"/>
      <family val="2"/>
    </font>
    <font>
      <sz val="8"/>
      <color rgb="FFFF0000"/>
      <name val="Arial"/>
      <family val="2"/>
    </font>
    <font>
      <sz val="9"/>
      <color theme="5" tint="-0.249977111117893"/>
      <name val="Arial"/>
      <family val="2"/>
    </font>
    <font>
      <sz val="11"/>
      <color theme="5" tint="-0.249977111117893"/>
      <name val="Arial"/>
      <family val="2"/>
    </font>
    <font>
      <sz val="8"/>
      <name val="Arial"/>
      <family val="2"/>
    </font>
    <font>
      <sz val="8"/>
      <color rgb="FF000000"/>
      <name val="Arial"/>
      <family val="2"/>
    </font>
    <font>
      <sz val="8"/>
      <color theme="1"/>
      <name val="Arial"/>
      <family val="2"/>
    </font>
    <font>
      <b/>
      <sz val="11"/>
      <color theme="0" tint="-4.9989318521683403E-2"/>
      <name val="Arial"/>
      <family val="2"/>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i/>
      <sz val="10"/>
      <name val="Calibri"/>
      <family val="2"/>
      <scheme val="minor"/>
    </font>
    <font>
      <b/>
      <sz val="10"/>
      <name val="Calibri"/>
      <family val="2"/>
      <scheme val="minor"/>
    </font>
    <font>
      <i/>
      <sz val="10"/>
      <color theme="1"/>
      <name val="Calibri"/>
      <family val="2"/>
      <scheme val="minor"/>
    </font>
    <font>
      <sz val="11"/>
      <color rgb="FF000000"/>
      <name val="Calibri"/>
      <family val="2"/>
    </font>
    <font>
      <sz val="10"/>
      <color rgb="FF000000"/>
      <name val="Calibri"/>
      <family val="2"/>
      <scheme val="minor"/>
    </font>
    <font>
      <sz val="10"/>
      <name val="Calibri"/>
      <family val="2"/>
      <scheme val="minor"/>
    </font>
    <font>
      <sz val="11"/>
      <color rgb="FF004D6D"/>
      <name val="Azo Sans Medium"/>
    </font>
    <font>
      <sz val="11"/>
      <color rgb="FF595959"/>
      <name val="Azo Sans Light"/>
    </font>
    <font>
      <sz val="11"/>
      <color theme="1"/>
      <name val="Azo Sans Medium"/>
    </font>
    <font>
      <sz val="11"/>
      <color theme="0" tint="-4.9989318521683403E-2"/>
      <name val="Azo Sans Medium"/>
    </font>
    <font>
      <sz val="11"/>
      <color theme="1"/>
      <name val="Belyrium"/>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rgb="FF4DC0E3"/>
        <bgColor indexed="64"/>
      </patternFill>
    </fill>
    <fill>
      <patternFill patternType="solid">
        <fgColor rgb="FFFFFFFF"/>
        <bgColor rgb="FF000000"/>
      </patternFill>
    </fill>
    <fill>
      <patternFill patternType="solid">
        <fgColor rgb="FF0084B6"/>
        <bgColor indexed="64"/>
      </patternFill>
    </fill>
  </fills>
  <borders count="164">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medium">
        <color indexed="64"/>
      </right>
      <top/>
      <bottom style="thin">
        <color indexed="64"/>
      </bottom>
      <diagonal/>
    </border>
    <border>
      <left style="medium">
        <color rgb="FF000000"/>
      </left>
      <right style="thin">
        <color indexed="64"/>
      </right>
      <top style="medium">
        <color rgb="FF000000"/>
      </top>
      <bottom/>
      <diagonal/>
    </border>
    <border>
      <left style="thin">
        <color indexed="64"/>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style="thin">
        <color indexed="64"/>
      </right>
      <top/>
      <bottom style="medium">
        <color rgb="FF000000"/>
      </bottom>
      <diagonal/>
    </border>
    <border>
      <left style="thin">
        <color indexed="64"/>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medium">
        <color rgb="FF000000"/>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style="thin">
        <color indexed="64"/>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style="thin">
        <color indexed="64"/>
      </left>
      <right style="thin">
        <color indexed="64"/>
      </right>
      <top/>
      <bottom style="medium">
        <color rgb="FF000000"/>
      </bottom>
      <diagonal/>
    </border>
    <border>
      <left style="thin">
        <color indexed="64"/>
      </left>
      <right style="thin">
        <color indexed="64"/>
      </right>
      <top style="medium">
        <color rgb="FF000000"/>
      </top>
      <bottom/>
      <diagonal/>
    </border>
    <border>
      <left/>
      <right style="thin">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s>
  <cellStyleXfs count="6">
    <xf numFmtId="0" fontId="0" fillId="0" borderId="0"/>
    <xf numFmtId="0" fontId="8" fillId="0" borderId="0"/>
    <xf numFmtId="0" fontId="9" fillId="0" borderId="0"/>
    <xf numFmtId="43"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cellStyleXfs>
  <cellXfs count="755">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39" fillId="3" borderId="0" xfId="0" applyFont="1" applyFill="1"/>
    <xf numFmtId="0" fontId="3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0" fontId="40" fillId="0" borderId="0" xfId="0" applyFont="1"/>
    <xf numFmtId="0" fontId="13" fillId="0" borderId="0" xfId="0" applyFont="1"/>
    <xf numFmtId="0" fontId="0" fillId="0" borderId="0" xfId="0" applyProtection="1">
      <protection locked="0"/>
    </xf>
    <xf numFmtId="0" fontId="47" fillId="17" borderId="35" xfId="0" applyFont="1" applyFill="1" applyBorder="1" applyAlignment="1" applyProtection="1">
      <alignment horizontal="center" vertical="center" textRotation="90"/>
      <protection locked="0"/>
    </xf>
    <xf numFmtId="0" fontId="48" fillId="4" borderId="35" xfId="0" applyFont="1" applyFill="1" applyBorder="1" applyAlignment="1">
      <alignment horizontal="center" vertical="center" wrapText="1"/>
    </xf>
    <xf numFmtId="0" fontId="40" fillId="18" borderId="0" xfId="0" applyFont="1" applyFill="1"/>
    <xf numFmtId="0" fontId="13" fillId="3" borderId="0" xfId="0" applyFont="1" applyFill="1" applyAlignment="1" applyProtection="1">
      <alignment vertical="center"/>
      <protection locked="0"/>
    </xf>
    <xf numFmtId="0" fontId="45" fillId="3" borderId="0" xfId="0" applyFont="1" applyFill="1" applyAlignment="1" applyProtection="1">
      <alignment horizontal="center" vertical="center"/>
      <protection locked="0"/>
    </xf>
    <xf numFmtId="0" fontId="40" fillId="3" borderId="0" xfId="0" applyFont="1" applyFill="1"/>
    <xf numFmtId="0" fontId="13" fillId="3" borderId="0" xfId="0" applyFont="1" applyFill="1"/>
    <xf numFmtId="0" fontId="47" fillId="4" borderId="35" xfId="0" applyFont="1" applyFill="1" applyBorder="1" applyAlignment="1" applyProtection="1">
      <alignment horizontal="center" vertical="center" wrapText="1"/>
      <protection locked="0"/>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1" fillId="3" borderId="31" xfId="0" applyFont="1" applyFill="1" applyBorder="1" applyAlignment="1">
      <alignment horizontal="center" vertical="center"/>
    </xf>
    <xf numFmtId="0" fontId="3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42"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9"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54" fillId="0" borderId="0" xfId="0" applyFont="1" applyAlignment="1">
      <alignment horizontal="center" vertical="center"/>
    </xf>
    <xf numFmtId="0" fontId="55" fillId="0" borderId="0" xfId="0" applyFont="1" applyAlignment="1">
      <alignment horizontal="center" vertical="center" wrapText="1"/>
    </xf>
    <xf numFmtId="0" fontId="56" fillId="6" borderId="0" xfId="0" applyFont="1" applyFill="1" applyAlignment="1">
      <alignment horizontal="center" vertical="center" wrapText="1" readingOrder="1"/>
    </xf>
    <xf numFmtId="0" fontId="57" fillId="3" borderId="0" xfId="0" applyFont="1" applyFill="1"/>
    <xf numFmtId="0" fontId="56" fillId="6" borderId="29" xfId="0" applyFont="1" applyFill="1" applyBorder="1" applyAlignment="1">
      <alignment horizontal="center" vertical="center" wrapText="1" readingOrder="1"/>
    </xf>
    <xf numFmtId="0" fontId="58" fillId="7" borderId="6" xfId="0" applyFont="1" applyFill="1" applyBorder="1" applyAlignment="1">
      <alignment horizontal="center" vertical="center" wrapText="1" readingOrder="1"/>
    </xf>
    <xf numFmtId="9" fontId="58" fillId="0" borderId="18" xfId="4" applyFont="1" applyBorder="1" applyAlignment="1">
      <alignment horizontal="center" vertical="center" wrapText="1" readingOrder="1"/>
    </xf>
    <xf numFmtId="0" fontId="58" fillId="0" borderId="18" xfId="0" applyFont="1" applyBorder="1" applyAlignment="1">
      <alignment horizontal="justify" vertical="center" wrapText="1" readingOrder="1"/>
    </xf>
    <xf numFmtId="1" fontId="58" fillId="0" borderId="19" xfId="3" applyNumberFormat="1" applyFont="1" applyBorder="1" applyAlignment="1">
      <alignment horizontal="center" vertical="center" wrapText="1" readingOrder="1"/>
    </xf>
    <xf numFmtId="0" fontId="58" fillId="8" borderId="6" xfId="0" applyFont="1" applyFill="1" applyBorder="1" applyAlignment="1">
      <alignment horizontal="center" vertical="center" wrapText="1" readingOrder="1"/>
    </xf>
    <xf numFmtId="0" fontId="58" fillId="9" borderId="6" xfId="0" applyFont="1" applyFill="1" applyBorder="1" applyAlignment="1">
      <alignment horizontal="center" vertical="center" wrapText="1" readingOrder="1"/>
    </xf>
    <xf numFmtId="0" fontId="58" fillId="10" borderId="6" xfId="0" applyFont="1" applyFill="1" applyBorder="1" applyAlignment="1">
      <alignment horizontal="center" vertical="center" wrapText="1" readingOrder="1"/>
    </xf>
    <xf numFmtId="0" fontId="59" fillId="11" borderId="6" xfId="0" applyFont="1" applyFill="1" applyBorder="1" applyAlignment="1">
      <alignment horizontal="center" vertical="center" wrapText="1" readingOrder="1"/>
    </xf>
    <xf numFmtId="0" fontId="58" fillId="3" borderId="0" xfId="0" applyFont="1" applyFill="1" applyAlignment="1">
      <alignment horizontal="justify" vertical="center" wrapText="1" readingOrder="1"/>
    </xf>
    <xf numFmtId="0" fontId="60" fillId="3" borderId="0" xfId="0" applyFont="1" applyFill="1"/>
    <xf numFmtId="0" fontId="55" fillId="3" borderId="0" xfId="0" applyFont="1" applyFill="1" applyAlignment="1">
      <alignment horizontal="center" vertical="center" wrapText="1"/>
    </xf>
    <xf numFmtId="0" fontId="60" fillId="0" borderId="0" xfId="0" applyFont="1"/>
    <xf numFmtId="0" fontId="58" fillId="7" borderId="18" xfId="0" applyFont="1" applyFill="1" applyBorder="1" applyAlignment="1">
      <alignment horizontal="center" vertical="center" wrapText="1" readingOrder="1"/>
    </xf>
    <xf numFmtId="0" fontId="58" fillId="8" borderId="19" xfId="0" applyFont="1" applyFill="1" applyBorder="1" applyAlignment="1">
      <alignment horizontal="center" vertical="center" wrapText="1" readingOrder="1"/>
    </xf>
    <xf numFmtId="0" fontId="58" fillId="9" borderId="19" xfId="0" applyFont="1" applyFill="1" applyBorder="1" applyAlignment="1">
      <alignment horizontal="center" vertical="center" wrapText="1" readingOrder="1"/>
    </xf>
    <xf numFmtId="0" fontId="58" fillId="10" borderId="19" xfId="0" applyFont="1" applyFill="1" applyBorder="1" applyAlignment="1">
      <alignment horizontal="center" vertical="center" wrapText="1" readingOrder="1"/>
    </xf>
    <xf numFmtId="0" fontId="59" fillId="11" borderId="19" xfId="0" applyFont="1" applyFill="1" applyBorder="1" applyAlignment="1">
      <alignment horizontal="center" vertical="center" wrapText="1" readingOrder="1"/>
    </xf>
    <xf numFmtId="0" fontId="61" fillId="3" borderId="0" xfId="0" applyFont="1" applyFill="1"/>
    <xf numFmtId="1" fontId="60" fillId="3" borderId="0" xfId="0" applyNumberFormat="1" applyFont="1" applyFill="1" applyAlignment="1">
      <alignment horizontal="center"/>
    </xf>
    <xf numFmtId="0" fontId="62" fillId="3" borderId="0" xfId="0" applyFont="1" applyFill="1" applyAlignment="1">
      <alignment vertical="center"/>
    </xf>
    <xf numFmtId="0" fontId="60"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56"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55" fillId="3" borderId="6" xfId="0" applyFont="1" applyFill="1" applyBorder="1" applyAlignment="1">
      <alignment horizontal="center" vertical="center" wrapText="1"/>
    </xf>
    <xf numFmtId="0" fontId="60" fillId="3" borderId="6" xfId="0" applyFont="1" applyFill="1" applyBorder="1"/>
    <xf numFmtId="1" fontId="58" fillId="0" borderId="6" xfId="3" applyNumberFormat="1" applyFont="1" applyBorder="1" applyAlignment="1">
      <alignment horizontal="center" vertical="center" wrapText="1" readingOrder="1"/>
    </xf>
    <xf numFmtId="0" fontId="55" fillId="3" borderId="0" xfId="0" applyFont="1" applyFill="1"/>
    <xf numFmtId="1" fontId="58" fillId="0" borderId="78" xfId="3" applyNumberFormat="1" applyFont="1" applyBorder="1" applyAlignment="1">
      <alignment horizontal="center" vertical="center" wrapText="1" readingOrder="1"/>
    </xf>
    <xf numFmtId="0" fontId="58" fillId="7" borderId="79" xfId="0" applyFont="1" applyFill="1" applyBorder="1" applyAlignment="1">
      <alignment horizontal="center" vertical="center" wrapText="1" readingOrder="1"/>
    </xf>
    <xf numFmtId="0" fontId="58" fillId="8" borderId="80" xfId="0" applyFont="1" applyFill="1" applyBorder="1" applyAlignment="1">
      <alignment horizontal="center" vertical="center" wrapText="1" readingOrder="1"/>
    </xf>
    <xf numFmtId="0" fontId="58" fillId="9" borderId="80" xfId="0" applyFont="1" applyFill="1" applyBorder="1" applyAlignment="1">
      <alignment horizontal="center" vertical="center" wrapText="1" readingOrder="1"/>
    </xf>
    <xf numFmtId="0" fontId="58" fillId="10" borderId="80" xfId="0" applyFont="1" applyFill="1" applyBorder="1" applyAlignment="1">
      <alignment horizontal="center" vertical="center" wrapText="1" readingOrder="1"/>
    </xf>
    <xf numFmtId="0" fontId="59" fillId="11" borderId="80" xfId="0" applyFont="1" applyFill="1" applyBorder="1" applyAlignment="1">
      <alignment horizontal="center" vertical="center" wrapText="1" readingOrder="1"/>
    </xf>
    <xf numFmtId="0" fontId="58"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42" fillId="0" borderId="15" xfId="0" applyFont="1" applyBorder="1" applyAlignment="1">
      <alignment horizontal="center" vertical="center" wrapText="1"/>
    </xf>
    <xf numFmtId="0" fontId="42" fillId="0" borderId="75" xfId="0" applyFont="1" applyBorder="1" applyAlignment="1">
      <alignment horizontal="center" vertical="center" wrapText="1"/>
    </xf>
    <xf numFmtId="0" fontId="65" fillId="0" borderId="0" xfId="0" applyFont="1" applyAlignment="1" applyProtection="1">
      <alignment horizontal="center" vertical="center" wrapText="1" readingOrder="1"/>
      <protection hidden="1"/>
    </xf>
    <xf numFmtId="0" fontId="68"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62" fillId="3" borderId="0" xfId="0" applyFont="1" applyFill="1"/>
    <xf numFmtId="0" fontId="76"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53" fillId="4" borderId="36" xfId="0" applyFont="1" applyFill="1" applyBorder="1" applyAlignment="1">
      <alignment horizontal="center" vertical="center" textRotation="90"/>
    </xf>
    <xf numFmtId="0" fontId="68" fillId="3" borderId="0" xfId="1" quotePrefix="1" applyFont="1" applyFill="1" applyAlignment="1">
      <alignment horizontal="center" vertical="center" wrapText="1"/>
    </xf>
    <xf numFmtId="0" fontId="69" fillId="3" borderId="0" xfId="1" quotePrefix="1" applyFont="1" applyFill="1" applyAlignment="1">
      <alignment horizontal="center" vertical="center" wrapText="1"/>
    </xf>
    <xf numFmtId="0" fontId="69"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34"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64" fillId="3" borderId="11" xfId="1" applyFont="1" applyFill="1" applyBorder="1" applyAlignment="1">
      <alignment horizontal="left" vertical="center" wrapText="1"/>
    </xf>
    <xf numFmtId="0" fontId="18" fillId="3" borderId="11" xfId="0" applyFont="1" applyFill="1" applyBorder="1"/>
    <xf numFmtId="0" fontId="70" fillId="3" borderId="0" xfId="0" applyFont="1" applyFill="1" applyAlignment="1">
      <alignment horizontal="center" vertical="center" wrapText="1"/>
    </xf>
    <xf numFmtId="0" fontId="70" fillId="3" borderId="0" xfId="0" applyFont="1" applyFill="1" applyAlignment="1">
      <alignment horizontal="left" vertical="center" wrapText="1"/>
    </xf>
    <xf numFmtId="0" fontId="64" fillId="3" borderId="0" xfId="1" applyFont="1" applyFill="1" applyAlignment="1">
      <alignment horizontal="justify" vertical="center" wrapText="1"/>
    </xf>
    <xf numFmtId="0" fontId="18" fillId="3" borderId="92"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4" fillId="4" borderId="60" xfId="0" applyFont="1" applyFill="1" applyBorder="1" applyAlignment="1">
      <alignment vertical="center"/>
    </xf>
    <xf numFmtId="0" fontId="4" fillId="4" borderId="0" xfId="0" applyFont="1" applyFill="1" applyAlignment="1">
      <alignment vertical="center"/>
    </xf>
    <xf numFmtId="0" fontId="3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12" fillId="3" borderId="32"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33"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33" fillId="0" borderId="6"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0" fontId="33" fillId="0" borderId="20"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0" xfId="0" applyBorder="1" applyAlignment="1">
      <alignment horizontal="left" vertical="center" wrapText="1"/>
    </xf>
    <xf numFmtId="0" fontId="0" fillId="0" borderId="86" xfId="0" applyBorder="1" applyAlignment="1">
      <alignment horizontal="justify" vertical="center" wrapText="1"/>
    </xf>
    <xf numFmtId="0" fontId="12" fillId="0" borderId="86" xfId="0" applyFont="1" applyBorder="1" applyAlignment="1">
      <alignment horizontal="justify" vertical="center" wrapText="1"/>
    </xf>
    <xf numFmtId="0" fontId="0" fillId="0" borderId="32" xfId="0" applyBorder="1" applyAlignment="1">
      <alignment horizontal="left" vertical="center" wrapText="1"/>
    </xf>
    <xf numFmtId="0" fontId="0" fillId="0" borderId="29" xfId="0" applyBorder="1" applyAlignment="1">
      <alignment vertical="center" wrapText="1"/>
    </xf>
    <xf numFmtId="0" fontId="78" fillId="0" borderId="6" xfId="0" applyFont="1" applyBorder="1" applyAlignment="1">
      <alignment horizontal="justify" vertical="center" wrapText="1"/>
    </xf>
    <xf numFmtId="0" fontId="79" fillId="8" borderId="0" xfId="0" applyFont="1" applyFill="1"/>
    <xf numFmtId="2" fontId="79" fillId="0" borderId="6" xfId="3" applyNumberFormat="1" applyFont="1" applyBorder="1" applyAlignment="1">
      <alignment horizontal="justify" vertical="center" wrapText="1"/>
    </xf>
    <xf numFmtId="2" fontId="40" fillId="0" borderId="6" xfId="3" applyNumberFormat="1" applyFont="1" applyBorder="1" applyAlignment="1">
      <alignment horizontal="justify" vertical="center" wrapText="1"/>
    </xf>
    <xf numFmtId="1" fontId="0" fillId="0" borderId="20" xfId="4" applyNumberFormat="1" applyFont="1" applyBorder="1" applyAlignment="1">
      <alignment horizontal="center" vertical="center" wrapText="1"/>
    </xf>
    <xf numFmtId="0" fontId="19" fillId="15" borderId="29" xfId="0" applyFont="1" applyFill="1" applyBorder="1" applyAlignment="1" applyProtection="1">
      <alignment vertical="center" wrapText="1"/>
      <protection locked="0"/>
    </xf>
    <xf numFmtId="0" fontId="20" fillId="4" borderId="6" xfId="0" applyFont="1" applyFill="1" applyBorder="1" applyAlignment="1" applyProtection="1">
      <alignment horizontal="left" vertical="center" wrapText="1"/>
      <protection locked="0"/>
    </xf>
    <xf numFmtId="0" fontId="19" fillId="15" borderId="6" xfId="0" applyFont="1" applyFill="1" applyBorder="1" applyAlignment="1" applyProtection="1">
      <alignment vertical="center" wrapText="1"/>
      <protection locked="0"/>
    </xf>
    <xf numFmtId="0" fontId="18" fillId="0" borderId="0" xfId="0" applyFont="1" applyAlignment="1">
      <alignment vertical="top" wrapText="1"/>
    </xf>
    <xf numFmtId="0" fontId="19" fillId="0" borderId="0" xfId="0" applyFont="1" applyAlignment="1">
      <alignment horizontal="center" vertical="center" wrapText="1" readingOrder="1"/>
    </xf>
    <xf numFmtId="0" fontId="18" fillId="0" borderId="0" xfId="0" applyFont="1" applyAlignment="1">
      <alignment horizontal="center" vertical="center"/>
    </xf>
    <xf numFmtId="0" fontId="41" fillId="0" borderId="0" xfId="0" applyFont="1" applyAlignment="1">
      <alignment horizontal="left" vertical="center" wrapText="1" readingOrder="1"/>
    </xf>
    <xf numFmtId="0" fontId="63" fillId="0" borderId="0" xfId="0" applyFont="1" applyAlignment="1">
      <alignment vertical="top" wrapText="1"/>
    </xf>
    <xf numFmtId="0" fontId="18" fillId="0" borderId="0" xfId="0" applyFont="1" applyAlignment="1">
      <alignment vertical="center" wrapText="1"/>
    </xf>
    <xf numFmtId="0" fontId="63" fillId="0" borderId="0" xfId="0" applyFont="1" applyAlignment="1">
      <alignment vertical="center" wrapText="1"/>
    </xf>
    <xf numFmtId="0" fontId="81" fillId="0" borderId="0" xfId="0" applyFont="1" applyAlignment="1">
      <alignment horizontal="center" vertical="center"/>
    </xf>
    <xf numFmtId="0" fontId="82" fillId="0" borderId="0" xfId="0" applyFont="1" applyAlignment="1">
      <alignment vertical="center" wrapText="1"/>
    </xf>
    <xf numFmtId="0" fontId="83" fillId="0" borderId="0" xfId="0" applyFont="1" applyAlignment="1">
      <alignment vertical="center" wrapText="1"/>
    </xf>
    <xf numFmtId="0" fontId="84" fillId="0" borderId="0" xfId="0" applyFont="1" applyAlignment="1">
      <alignment vertical="center" wrapText="1"/>
    </xf>
    <xf numFmtId="0" fontId="85" fillId="0" borderId="0" xfId="0" applyFont="1" applyAlignment="1">
      <alignment vertical="center" wrapText="1"/>
    </xf>
    <xf numFmtId="0" fontId="85" fillId="0" borderId="0" xfId="0" applyFont="1" applyAlignment="1">
      <alignment vertical="top" wrapText="1"/>
    </xf>
    <xf numFmtId="0" fontId="85" fillId="0" borderId="0" xfId="0" applyFont="1" applyAlignment="1">
      <alignment horizontal="left" vertical="center" wrapText="1"/>
    </xf>
    <xf numFmtId="0" fontId="86" fillId="0" borderId="0" xfId="0" applyFont="1" applyAlignment="1">
      <alignment horizontal="center" vertical="center" wrapText="1" readingOrder="1"/>
    </xf>
    <xf numFmtId="0" fontId="87" fillId="0" borderId="0" xfId="0" applyFont="1" applyAlignment="1">
      <alignment horizontal="center" vertical="center"/>
    </xf>
    <xf numFmtId="0" fontId="30" fillId="0" borderId="0" xfId="0" applyFont="1" applyAlignment="1">
      <alignment horizontal="center" vertical="top" wrapText="1" readingOrder="1"/>
    </xf>
    <xf numFmtId="0" fontId="30" fillId="0" borderId="0" xfId="0" applyFont="1" applyAlignment="1">
      <alignment horizontal="center" vertical="center" wrapText="1" readingOrder="1"/>
    </xf>
    <xf numFmtId="0" fontId="63" fillId="0" borderId="0" xfId="0" applyFont="1" applyAlignment="1">
      <alignment horizontal="left" vertical="center" wrapText="1"/>
    </xf>
    <xf numFmtId="0" fontId="18" fillId="0" borderId="0" xfId="0" applyFont="1" applyAlignment="1">
      <alignment vertical="center" wrapText="1" readingOrder="1"/>
    </xf>
    <xf numFmtId="0" fontId="81" fillId="0" borderId="0" xfId="0" applyFont="1" applyAlignment="1">
      <alignment vertical="top" wrapText="1"/>
    </xf>
    <xf numFmtId="0" fontId="32" fillId="0" borderId="0" xfId="0" applyFont="1" applyAlignment="1">
      <alignment vertical="top" wrapText="1"/>
    </xf>
    <xf numFmtId="0" fontId="81" fillId="0" borderId="0" xfId="0" applyFont="1" applyAlignment="1">
      <alignment horizontal="center" vertical="center" wrapText="1" readingOrder="1"/>
    </xf>
    <xf numFmtId="0" fontId="81" fillId="0" borderId="0" xfId="0" applyFont="1" applyAlignment="1">
      <alignment vertical="center" wrapText="1"/>
    </xf>
    <xf numFmtId="0" fontId="81" fillId="0" borderId="0" xfId="0" applyFont="1" applyAlignment="1">
      <alignment horizontal="center" vertical="center" wrapText="1"/>
    </xf>
    <xf numFmtId="0" fontId="41" fillId="0" borderId="0" xfId="0" applyFont="1" applyAlignment="1">
      <alignment horizontal="center" vertical="center" wrapText="1"/>
    </xf>
    <xf numFmtId="0" fontId="63" fillId="0" borderId="0" xfId="0" applyFont="1" applyAlignment="1">
      <alignment horizontal="left" vertical="center" wrapText="1" indent="2"/>
    </xf>
    <xf numFmtId="0" fontId="81" fillId="0" borderId="0" xfId="0" applyFont="1" applyAlignment="1">
      <alignment horizontal="left" vertical="center" wrapText="1"/>
    </xf>
    <xf numFmtId="0" fontId="20" fillId="4" borderId="32" xfId="1" applyFont="1" applyFill="1" applyBorder="1" applyAlignment="1">
      <alignment horizontal="center" vertical="center"/>
    </xf>
    <xf numFmtId="0" fontId="70" fillId="3" borderId="112" xfId="0" applyFont="1" applyFill="1" applyBorder="1" applyAlignment="1">
      <alignment vertical="center" wrapText="1"/>
    </xf>
    <xf numFmtId="0" fontId="70" fillId="3" borderId="108" xfId="0" applyFont="1" applyFill="1" applyBorder="1" applyAlignment="1">
      <alignment vertical="center" wrapText="1"/>
    </xf>
    <xf numFmtId="0" fontId="11" fillId="3" borderId="76" xfId="0" applyFont="1" applyFill="1" applyBorder="1"/>
    <xf numFmtId="0" fontId="11" fillId="0" borderId="76" xfId="0" applyFont="1" applyBorder="1"/>
    <xf numFmtId="2" fontId="0" fillId="0" borderId="32" xfId="3" applyNumberFormat="1" applyFont="1" applyBorder="1" applyAlignment="1">
      <alignment horizontal="justify" vertical="center" wrapText="1"/>
    </xf>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0" fillId="0" borderId="0" xfId="0" applyAlignment="1">
      <alignment horizontal="center"/>
    </xf>
    <xf numFmtId="0" fontId="73" fillId="3" borderId="0" xfId="0" applyFont="1" applyFill="1"/>
    <xf numFmtId="0" fontId="77" fillId="0" borderId="0" xfId="0" applyFont="1" applyAlignment="1">
      <alignment horizontal="center" vertical="center" wrapText="1"/>
    </xf>
    <xf numFmtId="0" fontId="74" fillId="3" borderId="0" xfId="0" applyFont="1" applyFill="1"/>
    <xf numFmtId="0" fontId="75" fillId="0" borderId="0" xfId="0" applyFont="1" applyAlignment="1">
      <alignment horizontal="justify" vertical="center" wrapText="1" readingOrder="1"/>
    </xf>
    <xf numFmtId="0" fontId="75" fillId="0" borderId="0" xfId="0" applyFont="1" applyAlignment="1">
      <alignment horizontal="left" vertical="center" wrapText="1"/>
    </xf>
    <xf numFmtId="0" fontId="73" fillId="0" borderId="0" xfId="0" applyFont="1"/>
    <xf numFmtId="0" fontId="12" fillId="3" borderId="20" xfId="0" applyFont="1" applyFill="1" applyBorder="1" applyAlignment="1">
      <alignment horizontal="center" vertical="center" wrapText="1"/>
    </xf>
    <xf numFmtId="0" fontId="0" fillId="3" borderId="6" xfId="0" applyFill="1" applyBorder="1" applyAlignment="1">
      <alignment horizontal="center" vertical="center"/>
    </xf>
    <xf numFmtId="2" fontId="50" fillId="0" borderId="32" xfId="3" applyNumberFormat="1" applyFont="1" applyBorder="1" applyAlignment="1">
      <alignment horizontal="justify" vertical="center" wrapText="1"/>
    </xf>
    <xf numFmtId="0" fontId="12" fillId="0" borderId="118" xfId="0" applyFont="1" applyBorder="1" applyAlignment="1">
      <alignment horizontal="left" vertical="top" wrapText="1"/>
    </xf>
    <xf numFmtId="0" fontId="13" fillId="0" borderId="6" xfId="0" applyFont="1" applyBorder="1" applyAlignment="1" applyProtection="1">
      <alignment horizontal="justify" vertical="center" wrapText="1"/>
      <protection locked="0"/>
    </xf>
    <xf numFmtId="2" fontId="0" fillId="0" borderId="20" xfId="3" applyNumberFormat="1" applyFont="1" applyBorder="1" applyAlignment="1">
      <alignment horizontal="justify" vertical="center" wrapText="1"/>
    </xf>
    <xf numFmtId="2" fontId="50" fillId="0" borderId="6" xfId="3" applyNumberFormat="1" applyFont="1" applyBorder="1" applyAlignment="1">
      <alignment horizontal="justify" vertical="center" wrapText="1"/>
    </xf>
    <xf numFmtId="0" fontId="33" fillId="3" borderId="32" xfId="0" applyFont="1" applyFill="1" applyBorder="1" applyAlignment="1" applyProtection="1">
      <alignment horizontal="justify" vertical="center" wrapText="1"/>
      <protection locked="0"/>
    </xf>
    <xf numFmtId="0" fontId="33" fillId="3" borderId="6" xfId="0" applyFont="1" applyFill="1" applyBorder="1" applyAlignment="1" applyProtection="1">
      <alignment horizontal="justify" vertical="center" wrapText="1"/>
      <protection locked="0"/>
    </xf>
    <xf numFmtId="0" fontId="13" fillId="3" borderId="6" xfId="0" applyFont="1" applyFill="1" applyBorder="1" applyAlignment="1" applyProtection="1">
      <alignment horizontal="justify" vertical="center" wrapText="1"/>
      <protection locked="0"/>
    </xf>
    <xf numFmtId="0" fontId="26" fillId="5" borderId="6" xfId="0" applyFont="1" applyFill="1" applyBorder="1" applyAlignment="1">
      <alignment horizontal="center" vertical="center"/>
    </xf>
    <xf numFmtId="0" fontId="25" fillId="21" borderId="6" xfId="0" applyFont="1" applyFill="1" applyBorder="1" applyAlignment="1">
      <alignment horizontal="center"/>
    </xf>
    <xf numFmtId="0" fontId="27" fillId="0" borderId="0" xfId="0" applyFont="1" applyAlignment="1">
      <alignment horizontal="center"/>
    </xf>
    <xf numFmtId="0" fontId="27" fillId="0" borderId="0" xfId="0" applyFont="1" applyAlignment="1">
      <alignment horizontal="left"/>
    </xf>
    <xf numFmtId="0" fontId="28" fillId="0" borderId="0" xfId="0" applyFont="1" applyAlignment="1">
      <alignment horizontal="center"/>
    </xf>
    <xf numFmtId="0" fontId="18" fillId="0" borderId="0" xfId="0" applyFont="1" applyProtection="1">
      <protection locked="0"/>
    </xf>
    <xf numFmtId="0" fontId="30" fillId="0" borderId="0" xfId="0" applyFont="1" applyAlignment="1" applyProtection="1">
      <alignment vertical="center"/>
      <protection locked="0"/>
    </xf>
    <xf numFmtId="0" fontId="19" fillId="16" borderId="0" xfId="0" applyFont="1" applyFill="1" applyAlignment="1" applyProtection="1">
      <alignment horizontal="left" vertical="center"/>
      <protection locked="0"/>
    </xf>
    <xf numFmtId="0" fontId="19" fillId="16" borderId="0" xfId="0" applyFont="1" applyFill="1" applyAlignment="1" applyProtection="1">
      <alignment horizontal="left" vertical="center" wrapText="1"/>
      <protection locked="0"/>
    </xf>
    <xf numFmtId="0" fontId="19" fillId="0" borderId="0" xfId="0" applyFont="1" applyAlignment="1" applyProtection="1">
      <alignment horizontal="left"/>
      <protection locked="0"/>
    </xf>
    <xf numFmtId="0" fontId="18" fillId="0" borderId="0" xfId="0" applyFont="1" applyAlignment="1" applyProtection="1">
      <alignment horizontal="center" vertical="center"/>
      <protection locked="0"/>
    </xf>
    <xf numFmtId="0" fontId="32" fillId="0" borderId="0" xfId="0" applyFont="1"/>
    <xf numFmtId="0" fontId="35" fillId="0" borderId="0" xfId="0" applyFont="1"/>
    <xf numFmtId="0" fontId="18" fillId="0" borderId="0" xfId="0" applyFont="1" applyAlignment="1">
      <alignment horizontal="left"/>
    </xf>
    <xf numFmtId="0" fontId="18" fillId="0" borderId="0" xfId="0" applyFont="1" applyAlignment="1">
      <alignment horizontal="center"/>
    </xf>
    <xf numFmtId="0" fontId="29" fillId="0" borderId="0" xfId="0" applyFont="1" applyAlignment="1" applyProtection="1">
      <alignment horizontal="center" vertical="center"/>
      <protection locked="0"/>
    </xf>
    <xf numFmtId="0" fontId="18" fillId="0" borderId="0" xfId="0" applyFont="1" applyAlignment="1">
      <alignment vertical="top"/>
    </xf>
    <xf numFmtId="0" fontId="80" fillId="21" borderId="0" xfId="0" applyFont="1" applyFill="1" applyAlignment="1" applyProtection="1">
      <alignment horizontal="center" vertical="center" wrapText="1"/>
      <protection locked="0"/>
    </xf>
    <xf numFmtId="0" fontId="19" fillId="0" borderId="0" xfId="0" applyFont="1" applyAlignment="1" applyProtection="1">
      <alignment vertical="center"/>
      <protection locked="0"/>
    </xf>
    <xf numFmtId="0" fontId="19" fillId="0" borderId="0" xfId="0" applyFont="1" applyAlignment="1">
      <alignment horizontal="center" vertical="top" wrapText="1" readingOrder="1"/>
    </xf>
    <xf numFmtId="0" fontId="41" fillId="0" borderId="0" xfId="0" applyFont="1" applyAlignment="1">
      <alignment horizontal="center" vertical="center" wrapText="1" readingOrder="1"/>
    </xf>
    <xf numFmtId="0" fontId="33" fillId="0" borderId="6" xfId="0" applyFont="1" applyBorder="1" applyAlignment="1">
      <alignment vertical="top" wrapText="1"/>
    </xf>
    <xf numFmtId="0" fontId="69" fillId="0" borderId="0" xfId="0" applyFont="1" applyAlignment="1">
      <alignment horizontal="center" vertical="top" wrapText="1" readingOrder="1"/>
    </xf>
    <xf numFmtId="0" fontId="13" fillId="0" borderId="6" xfId="0" applyFont="1" applyBorder="1" applyAlignment="1">
      <alignment vertical="top" wrapText="1"/>
    </xf>
    <xf numFmtId="0" fontId="25" fillId="21" borderId="6" xfId="0" applyFont="1" applyFill="1" applyBorder="1" applyAlignment="1">
      <alignment horizontal="center" vertical="center" wrapText="1"/>
    </xf>
    <xf numFmtId="0" fontId="72"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33" fillId="0" borderId="28" xfId="0" applyFont="1" applyBorder="1" applyAlignment="1">
      <alignment vertical="top" wrapText="1"/>
    </xf>
    <xf numFmtId="0" fontId="72" fillId="0" borderId="6" xfId="0" applyFont="1" applyBorder="1" applyAlignment="1">
      <alignment horizontal="center" vertical="center"/>
    </xf>
    <xf numFmtId="0" fontId="13" fillId="0" borderId="0" xfId="0" applyFont="1" applyAlignment="1">
      <alignment horizontal="center"/>
    </xf>
    <xf numFmtId="0" fontId="13" fillId="0" borderId="6" xfId="0" applyFont="1" applyBorder="1" applyAlignment="1">
      <alignment horizontal="center" vertical="center"/>
    </xf>
    <xf numFmtId="0" fontId="63" fillId="0" borderId="0" xfId="0" applyFont="1" applyAlignment="1">
      <alignment horizontal="center" vertical="center" wrapText="1"/>
    </xf>
    <xf numFmtId="0" fontId="13" fillId="22" borderId="6" xfId="0" applyFont="1" applyFill="1" applyBorder="1" applyAlignment="1">
      <alignment horizontal="center" vertical="center" wrapText="1"/>
    </xf>
    <xf numFmtId="0" fontId="0" fillId="0" borderId="6" xfId="0" applyBorder="1" applyAlignment="1">
      <alignment horizontal="left" vertical="center" wrapText="1"/>
    </xf>
    <xf numFmtId="0" fontId="0" fillId="3" borderId="20" xfId="0" applyFill="1" applyBorder="1" applyAlignment="1">
      <alignment horizontal="justify" vertical="center" wrapText="1"/>
    </xf>
    <xf numFmtId="0" fontId="0" fillId="3" borderId="6" xfId="0" applyFill="1" applyBorder="1" applyAlignment="1">
      <alignment horizontal="justify" vertical="center" wrapText="1"/>
    </xf>
    <xf numFmtId="0" fontId="12" fillId="3" borderId="6" xfId="0" applyFont="1" applyFill="1" applyBorder="1" applyAlignment="1">
      <alignment horizontal="justify" vertical="center" wrapText="1"/>
    </xf>
    <xf numFmtId="0" fontId="0" fillId="0" borderId="118" xfId="0" applyBorder="1" applyAlignment="1">
      <alignment horizontal="center" vertical="center" wrapText="1"/>
    </xf>
    <xf numFmtId="0" fontId="0" fillId="0" borderId="131" xfId="0" applyBorder="1" applyAlignment="1">
      <alignment horizontal="justify" vertical="center" wrapText="1"/>
    </xf>
    <xf numFmtId="0" fontId="12" fillId="0" borderId="130" xfId="0" applyFont="1" applyBorder="1" applyAlignment="1" applyProtection="1">
      <alignment horizontal="justify" vertical="center" wrapText="1"/>
      <protection locked="0"/>
    </xf>
    <xf numFmtId="0" fontId="0" fillId="0" borderId="130" xfId="0" applyBorder="1" applyAlignment="1">
      <alignment horizontal="center" vertical="center" wrapText="1"/>
    </xf>
    <xf numFmtId="0" fontId="0" fillId="0" borderId="135" xfId="0" applyBorder="1" applyAlignment="1">
      <alignment horizontal="justify" vertical="center" wrapText="1"/>
    </xf>
    <xf numFmtId="0" fontId="12" fillId="0" borderId="134" xfId="0" applyFont="1" applyBorder="1" applyAlignment="1" applyProtection="1">
      <alignment horizontal="justify" vertical="center" wrapText="1"/>
      <protection locked="0"/>
    </xf>
    <xf numFmtId="0" fontId="0" fillId="0" borderId="134" xfId="0" applyBorder="1" applyAlignment="1">
      <alignment horizontal="center" vertical="center" wrapText="1"/>
    </xf>
    <xf numFmtId="2" fontId="0" fillId="0" borderId="134" xfId="3" applyNumberFormat="1" applyFont="1" applyBorder="1" applyAlignment="1">
      <alignment horizontal="center" vertical="center" wrapText="1"/>
    </xf>
    <xf numFmtId="0" fontId="0" fillId="0" borderId="0" xfId="0" applyAlignment="1">
      <alignment horizontal="center" vertical="center" wrapText="1"/>
    </xf>
    <xf numFmtId="3" fontId="0" fillId="0" borderId="136" xfId="0" applyNumberFormat="1" applyBorder="1" applyAlignment="1">
      <alignment horizontal="justify" vertical="center" wrapText="1"/>
    </xf>
    <xf numFmtId="3" fontId="0" fillId="0" borderId="137" xfId="0" applyNumberFormat="1" applyBorder="1" applyAlignment="1">
      <alignment horizontal="justify" vertical="center" wrapText="1"/>
    </xf>
    <xf numFmtId="0" fontId="12" fillId="3" borderId="118" xfId="0" applyFont="1" applyFill="1" applyBorder="1" applyAlignment="1">
      <alignment horizontal="center" vertical="center" wrapText="1"/>
    </xf>
    <xf numFmtId="0" fontId="0" fillId="0" borderId="118" xfId="0" applyBorder="1" applyAlignment="1">
      <alignment horizontal="left" vertical="center" wrapText="1"/>
    </xf>
    <xf numFmtId="0" fontId="98" fillId="0" borderId="118" xfId="0" applyFont="1" applyBorder="1" applyAlignment="1">
      <alignment wrapText="1"/>
    </xf>
    <xf numFmtId="0" fontId="0" fillId="0" borderId="140" xfId="0" applyBorder="1" applyAlignment="1">
      <alignment horizontal="center" vertical="center" wrapText="1"/>
    </xf>
    <xf numFmtId="0" fontId="100" fillId="0" borderId="32" xfId="0" applyFont="1" applyBorder="1" applyAlignment="1" applyProtection="1">
      <alignment horizontal="justify" vertical="center" wrapText="1"/>
      <protection locked="0"/>
    </xf>
    <xf numFmtId="0" fontId="0" fillId="0" borderId="105" xfId="0" applyBorder="1" applyAlignment="1">
      <alignment horizontal="center" vertical="center" wrapText="1"/>
    </xf>
    <xf numFmtId="0" fontId="12" fillId="3" borderId="141" xfId="0" applyFont="1" applyFill="1" applyBorder="1" applyAlignment="1">
      <alignment horizontal="center" vertical="center" wrapText="1"/>
    </xf>
    <xf numFmtId="1" fontId="0" fillId="0" borderId="140" xfId="4" applyNumberFormat="1" applyFont="1" applyBorder="1" applyAlignment="1">
      <alignment horizontal="center" vertical="center" wrapText="1"/>
    </xf>
    <xf numFmtId="2" fontId="0" fillId="0" borderId="143" xfId="3" applyNumberFormat="1" applyFont="1" applyBorder="1" applyAlignment="1">
      <alignment horizontal="center" vertical="center" wrapText="1"/>
    </xf>
    <xf numFmtId="0" fontId="0" fillId="0" borderId="136" xfId="0" applyBorder="1" applyAlignment="1">
      <alignment horizontal="center" vertical="center" wrapText="1"/>
    </xf>
    <xf numFmtId="2" fontId="0" fillId="0" borderId="136" xfId="3" applyNumberFormat="1" applyFont="1" applyBorder="1" applyAlignment="1">
      <alignment horizontal="justify" vertical="center" wrapText="1"/>
    </xf>
    <xf numFmtId="0" fontId="0" fillId="0" borderId="142" xfId="0" applyBorder="1" applyAlignment="1">
      <alignment horizontal="center" vertical="center" wrapText="1"/>
    </xf>
    <xf numFmtId="2" fontId="0" fillId="0" borderId="142" xfId="3" applyNumberFormat="1" applyFont="1" applyBorder="1" applyAlignment="1">
      <alignment horizontal="justify" vertical="center" wrapText="1"/>
    </xf>
    <xf numFmtId="2" fontId="0" fillId="0" borderId="137" xfId="3" applyNumberFormat="1" applyFont="1" applyBorder="1" applyAlignment="1">
      <alignment horizontal="center" vertical="center" wrapText="1"/>
    </xf>
    <xf numFmtId="4" fontId="0" fillId="0" borderId="25" xfId="0" applyNumberFormat="1" applyBorder="1" applyAlignment="1">
      <alignment horizontal="center" vertical="center" wrapText="1"/>
    </xf>
    <xf numFmtId="0" fontId="11" fillId="3" borderId="29" xfId="0" applyFont="1" applyFill="1" applyBorder="1" applyAlignment="1">
      <alignment horizontal="center" vertical="center"/>
    </xf>
    <xf numFmtId="0" fontId="11" fillId="3" borderId="106" xfId="0" applyFont="1" applyFill="1" applyBorder="1" applyAlignment="1">
      <alignment horizontal="center" vertical="center"/>
    </xf>
    <xf numFmtId="4" fontId="0" fillId="0" borderId="118" xfId="0" applyNumberFormat="1" applyBorder="1" applyAlignment="1">
      <alignment horizontal="center" vertical="center" wrapText="1"/>
    </xf>
    <xf numFmtId="0" fontId="11" fillId="3" borderId="34" xfId="0" applyFont="1" applyFill="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vertical="center" wrapText="1"/>
    </xf>
    <xf numFmtId="2" fontId="12" fillId="0" borderId="6" xfId="3" applyNumberFormat="1" applyFont="1" applyBorder="1" applyAlignment="1">
      <alignment horizontal="justify" vertical="center" wrapText="1"/>
    </xf>
    <xf numFmtId="0" fontId="12" fillId="3" borderId="6" xfId="0" applyFont="1" applyFill="1" applyBorder="1" applyAlignment="1">
      <alignment horizontal="center" vertical="center"/>
    </xf>
    <xf numFmtId="0" fontId="0" fillId="0" borderId="6" xfId="0" applyBorder="1" applyAlignment="1">
      <alignment horizontal="center" vertical="center" wrapText="1"/>
    </xf>
    <xf numFmtId="0" fontId="0" fillId="0" borderId="29" xfId="0" applyBorder="1" applyAlignment="1">
      <alignment horizontal="center" vertical="center" wrapText="1"/>
    </xf>
    <xf numFmtId="0" fontId="12" fillId="0" borderId="0" xfId="0" applyFont="1" applyAlignment="1">
      <alignment wrapText="1"/>
    </xf>
    <xf numFmtId="0" fontId="12" fillId="3" borderId="34" xfId="0" applyFont="1" applyFill="1" applyBorder="1" applyAlignment="1">
      <alignment horizontal="center" vertical="center"/>
    </xf>
    <xf numFmtId="0" fontId="0" fillId="11" borderId="6" xfId="0" applyFill="1" applyBorder="1"/>
    <xf numFmtId="0" fontId="0" fillId="3" borderId="32" xfId="0" applyFont="1" applyFill="1" applyBorder="1" applyAlignment="1">
      <alignment horizontal="center" vertical="center"/>
    </xf>
    <xf numFmtId="0" fontId="0" fillId="3" borderId="71" xfId="0" applyFont="1" applyFill="1" applyBorder="1" applyAlignment="1">
      <alignment horizontal="center" vertical="center"/>
    </xf>
    <xf numFmtId="14" fontId="19" fillId="15" borderId="0" xfId="0" applyNumberFormat="1" applyFont="1" applyFill="1" applyAlignment="1" applyProtection="1">
      <alignment horizontal="center" vertical="center" wrapText="1"/>
      <protection locked="0"/>
    </xf>
    <xf numFmtId="0" fontId="19" fillId="15" borderId="10" xfId="0" applyFont="1" applyFill="1" applyBorder="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62" fillId="15" borderId="0" xfId="0" applyFont="1" applyFill="1" applyAlignment="1" applyProtection="1">
      <alignment horizontal="center" vertical="center" wrapText="1"/>
      <protection locked="0"/>
    </xf>
    <xf numFmtId="0" fontId="3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19" fillId="15" borderId="26" xfId="0" applyFont="1" applyFill="1" applyBorder="1" applyAlignment="1" applyProtection="1">
      <alignment horizontal="center" vertical="center" wrapText="1"/>
      <protection locked="0"/>
    </xf>
    <xf numFmtId="0" fontId="19" fillId="15" borderId="27"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41" fillId="0" borderId="0" xfId="0" applyFont="1" applyAlignment="1">
      <alignment horizontal="center" vertical="center" wrapText="1" readingOrder="1"/>
    </xf>
    <xf numFmtId="0" fontId="41" fillId="0" borderId="0" xfId="0" applyFont="1" applyAlignment="1">
      <alignment horizontal="center" vertical="center" readingOrder="1"/>
    </xf>
    <xf numFmtId="0" fontId="63" fillId="0" borderId="0" xfId="0" applyFont="1" applyAlignment="1">
      <alignment horizontal="center" vertical="center" wrapText="1" readingOrder="1"/>
    </xf>
    <xf numFmtId="0" fontId="63" fillId="0" borderId="0" xfId="0" applyFont="1" applyAlignment="1">
      <alignment horizontal="center" vertical="center" wrapText="1"/>
    </xf>
    <xf numFmtId="0" fontId="88" fillId="0" borderId="0" xfId="0" applyFont="1" applyAlignment="1">
      <alignment horizontal="center" vertical="top" wrapText="1" readingOrder="1"/>
    </xf>
    <xf numFmtId="0" fontId="29" fillId="0" borderId="0" xfId="0" applyFont="1" applyAlignment="1" applyProtection="1">
      <alignment horizontal="center" vertical="center"/>
      <protection locked="0"/>
    </xf>
    <xf numFmtId="0" fontId="20" fillId="21" borderId="0" xfId="0" applyFont="1" applyFill="1" applyAlignment="1" applyProtection="1">
      <alignment horizontal="center" vertical="center"/>
      <protection locked="0"/>
    </xf>
    <xf numFmtId="0" fontId="20" fillId="21" borderId="0" xfId="0" applyFont="1" applyFill="1" applyAlignment="1" applyProtection="1">
      <alignment horizontal="left" vertical="center"/>
      <protection locked="0"/>
    </xf>
    <xf numFmtId="0" fontId="20" fillId="21" borderId="0" xfId="0" applyFont="1" applyFill="1" applyAlignment="1" applyProtection="1">
      <alignment vertical="center" wrapText="1"/>
      <protection locked="0"/>
    </xf>
    <xf numFmtId="0" fontId="31" fillId="4" borderId="6" xfId="0" applyFont="1" applyFill="1" applyBorder="1" applyAlignment="1">
      <alignment horizontal="center" vertical="center" wrapText="1" readingOrder="1"/>
    </xf>
    <xf numFmtId="0" fontId="31" fillId="0" borderId="0" xfId="0" applyFont="1" applyAlignment="1">
      <alignment horizontal="center" vertical="top" wrapText="1" readingOrder="1"/>
    </xf>
    <xf numFmtId="0" fontId="23" fillId="0" borderId="0" xfId="0" applyFont="1" applyAlignment="1">
      <alignment horizontal="center" wrapText="1"/>
    </xf>
    <xf numFmtId="0" fontId="24" fillId="0" borderId="0" xfId="0" applyFont="1" applyAlignment="1">
      <alignment horizontal="center"/>
    </xf>
    <xf numFmtId="0" fontId="25" fillId="4" borderId="26" xfId="0" applyFont="1" applyFill="1" applyBorder="1" applyAlignment="1">
      <alignment horizontal="center"/>
    </xf>
    <xf numFmtId="0" fontId="25" fillId="4" borderId="27" xfId="0" applyFont="1" applyFill="1" applyBorder="1" applyAlignment="1">
      <alignment horizontal="center"/>
    </xf>
    <xf numFmtId="0" fontId="25" fillId="4" borderId="28" xfId="0" applyFont="1" applyFill="1" applyBorder="1" applyAlignment="1">
      <alignment horizontal="center"/>
    </xf>
    <xf numFmtId="0" fontId="26" fillId="5" borderId="29"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26" xfId="0" applyFont="1" applyFill="1" applyBorder="1" applyAlignment="1">
      <alignment horizontal="center" vertical="center"/>
    </xf>
    <xf numFmtId="0" fontId="26" fillId="5" borderId="27" xfId="0" applyFont="1" applyFill="1" applyBorder="1" applyAlignment="1">
      <alignment horizontal="center" vertical="center"/>
    </xf>
    <xf numFmtId="0" fontId="26" fillId="5" borderId="28" xfId="0" applyFont="1" applyFill="1" applyBorder="1" applyAlignment="1">
      <alignment horizontal="center" vertical="center"/>
    </xf>
    <xf numFmtId="0" fontId="26"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19" xfId="0" applyBorder="1" applyAlignment="1">
      <alignment horizontal="left" vertical="top" wrapText="1"/>
    </xf>
    <xf numFmtId="0" fontId="0" fillId="0" borderId="120" xfId="0" applyBorder="1" applyAlignment="1">
      <alignment horizontal="left" vertical="top" wrapText="1"/>
    </xf>
    <xf numFmtId="0" fontId="0" fillId="0" borderId="121" xfId="0" applyBorder="1" applyAlignment="1">
      <alignment horizontal="left" vertical="top" wrapText="1"/>
    </xf>
    <xf numFmtId="0" fontId="0" fillId="0" borderId="122" xfId="0" applyBorder="1" applyAlignment="1">
      <alignment horizontal="left" vertical="top" wrapText="1"/>
    </xf>
    <xf numFmtId="0" fontId="0" fillId="0" borderId="123" xfId="0" applyBorder="1" applyAlignment="1">
      <alignment horizontal="left" vertical="top" wrapText="1"/>
    </xf>
    <xf numFmtId="0" fontId="0" fillId="0" borderId="124" xfId="0" applyBorder="1" applyAlignment="1">
      <alignment horizontal="left" vertical="top" wrapText="1"/>
    </xf>
    <xf numFmtId="0" fontId="0" fillId="0" borderId="125" xfId="0" applyBorder="1" applyAlignment="1">
      <alignment horizontal="left" vertical="top" wrapText="1"/>
    </xf>
    <xf numFmtId="0" fontId="0" fillId="0" borderId="126" xfId="0" applyBorder="1" applyAlignment="1">
      <alignment horizontal="left" vertical="top" wrapText="1"/>
    </xf>
    <xf numFmtId="0" fontId="93" fillId="3" borderId="0" xfId="1" applyFont="1" applyFill="1" applyAlignment="1">
      <alignment horizontal="justify" vertical="center" wrapText="1"/>
    </xf>
    <xf numFmtId="0" fontId="93" fillId="3" borderId="0" xfId="1" applyFont="1" applyFill="1" applyAlignment="1">
      <alignment horizontal="left" vertical="center" wrapText="1"/>
    </xf>
    <xf numFmtId="0" fontId="93" fillId="3" borderId="0" xfId="1" applyFont="1" applyFill="1" applyAlignment="1">
      <alignment horizontal="center"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70" fillId="3" borderId="6" xfId="0" applyFont="1" applyFill="1" applyBorder="1" applyAlignment="1">
      <alignment horizontal="left" vertical="center" wrapText="1"/>
    </xf>
    <xf numFmtId="0" fontId="64" fillId="3" borderId="6" xfId="1" applyFont="1" applyFill="1" applyBorder="1" applyAlignment="1">
      <alignment horizontal="justify" vertical="center" wrapText="1"/>
    </xf>
    <xf numFmtId="0" fontId="64" fillId="3" borderId="72" xfId="1" applyFont="1" applyFill="1" applyBorder="1" applyAlignment="1">
      <alignment horizontal="justify" vertical="center" wrapText="1"/>
    </xf>
    <xf numFmtId="0" fontId="93" fillId="3" borderId="6" xfId="1" applyFont="1" applyFill="1" applyBorder="1" applyAlignment="1">
      <alignment horizontal="justify" vertical="center" wrapText="1"/>
    </xf>
    <xf numFmtId="0" fontId="93" fillId="3" borderId="72" xfId="1" applyFont="1" applyFill="1" applyBorder="1" applyAlignment="1">
      <alignment horizontal="justify" vertical="center" wrapText="1"/>
    </xf>
    <xf numFmtId="0" fontId="70" fillId="3" borderId="26" xfId="0" applyFont="1" applyFill="1" applyBorder="1" applyAlignment="1">
      <alignment horizontal="left" vertical="center" wrapText="1"/>
    </xf>
    <xf numFmtId="0" fontId="70" fillId="3" borderId="28" xfId="0" applyFont="1" applyFill="1" applyBorder="1" applyAlignment="1">
      <alignment horizontal="left" vertical="center" wrapText="1"/>
    </xf>
    <xf numFmtId="0" fontId="64" fillId="3" borderId="26" xfId="1" applyFont="1" applyFill="1" applyBorder="1" applyAlignment="1">
      <alignment horizontal="justify" vertical="center" wrapText="1"/>
    </xf>
    <xf numFmtId="0" fontId="64" fillId="3" borderId="94" xfId="1" applyFont="1" applyFill="1" applyBorder="1" applyAlignment="1">
      <alignment horizontal="justify" vertical="center" wrapText="1"/>
    </xf>
    <xf numFmtId="0" fontId="64"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64" fillId="3" borderId="11" xfId="1" applyFont="1" applyFill="1" applyBorder="1" applyAlignment="1">
      <alignment horizontal="left" vertical="top" wrapText="1"/>
    </xf>
    <xf numFmtId="0" fontId="64" fillId="3" borderId="0" xfId="1" applyFont="1" applyFill="1" applyAlignment="1">
      <alignment horizontal="left" vertical="top" wrapText="1"/>
    </xf>
    <xf numFmtId="0" fontId="64" fillId="3" borderId="12" xfId="1" applyFont="1" applyFill="1" applyBorder="1" applyAlignment="1">
      <alignment horizontal="left" vertical="top" wrapText="1"/>
    </xf>
    <xf numFmtId="0" fontId="71" fillId="4" borderId="81" xfId="2" applyFont="1" applyFill="1" applyBorder="1" applyAlignment="1">
      <alignment horizontal="center" vertical="center" wrapText="1"/>
    </xf>
    <xf numFmtId="0" fontId="71" fillId="4" borderId="81" xfId="1" applyFont="1" applyFill="1" applyBorder="1" applyAlignment="1">
      <alignment horizontal="center" vertical="center"/>
    </xf>
    <xf numFmtId="0" fontId="71" fillId="4" borderId="93" xfId="1" applyFont="1" applyFill="1" applyBorder="1" applyAlignment="1">
      <alignment horizontal="center" vertical="center"/>
    </xf>
    <xf numFmtId="0" fontId="70" fillId="7" borderId="6" xfId="0" applyFont="1" applyFill="1" applyBorder="1" applyAlignment="1">
      <alignment horizontal="left" vertical="center" wrapText="1"/>
    </xf>
    <xf numFmtId="0" fontId="64" fillId="3" borderId="115" xfId="1" applyFont="1" applyFill="1" applyBorder="1" applyAlignment="1">
      <alignment horizontal="justify" vertical="center" wrapText="1"/>
    </xf>
    <xf numFmtId="0" fontId="64" fillId="3" borderId="111" xfId="1" applyFont="1" applyFill="1" applyBorder="1" applyAlignment="1">
      <alignment horizontal="justify" vertical="center" wrapText="1"/>
    </xf>
    <xf numFmtId="0" fontId="70" fillId="7" borderId="26" xfId="0" applyFont="1" applyFill="1" applyBorder="1" applyAlignment="1">
      <alignment horizontal="left" vertical="center" wrapText="1"/>
    </xf>
    <xf numFmtId="0" fontId="70" fillId="7" borderId="28" xfId="0" applyFont="1" applyFill="1" applyBorder="1" applyAlignment="1">
      <alignment horizontal="left" vertical="center" wrapText="1"/>
    </xf>
    <xf numFmtId="0" fontId="64" fillId="3" borderId="110" xfId="1" applyFont="1" applyFill="1" applyBorder="1" applyAlignment="1">
      <alignment horizontal="justify" vertical="center" wrapText="1"/>
    </xf>
    <xf numFmtId="0" fontId="70" fillId="3" borderId="112" xfId="0" applyFont="1" applyFill="1" applyBorder="1" applyAlignment="1">
      <alignment vertical="center" wrapText="1"/>
    </xf>
    <xf numFmtId="0" fontId="70" fillId="3" borderId="108" xfId="0" applyFont="1" applyFill="1" applyBorder="1" applyAlignment="1">
      <alignment vertical="center" wrapText="1"/>
    </xf>
    <xf numFmtId="0" fontId="70" fillId="3" borderId="113" xfId="0" applyFont="1" applyFill="1" applyBorder="1" applyAlignment="1">
      <alignment vertical="center" wrapText="1"/>
    </xf>
    <xf numFmtId="0" fontId="70" fillId="3" borderId="114" xfId="0" applyFont="1" applyFill="1" applyBorder="1" applyAlignment="1">
      <alignment vertical="center" wrapText="1"/>
    </xf>
    <xf numFmtId="0" fontId="70" fillId="3" borderId="109" xfId="0" applyFont="1" applyFill="1" applyBorder="1" applyAlignment="1">
      <alignment vertical="center" wrapText="1"/>
    </xf>
    <xf numFmtId="0" fontId="70" fillId="3" borderId="108" xfId="0" applyFont="1" applyFill="1" applyBorder="1" applyAlignment="1">
      <alignment horizontal="left" vertical="center" wrapText="1"/>
    </xf>
    <xf numFmtId="0" fontId="70" fillId="3" borderId="109" xfId="0" applyFont="1" applyFill="1" applyBorder="1" applyAlignment="1">
      <alignment horizontal="left" vertical="center" wrapText="1"/>
    </xf>
    <xf numFmtId="0" fontId="67" fillId="4" borderId="7" xfId="1" applyFont="1" applyFill="1" applyBorder="1" applyAlignment="1">
      <alignment horizontal="center" vertical="center" wrapText="1"/>
    </xf>
    <xf numFmtId="0" fontId="67" fillId="4" borderId="8" xfId="1" applyFont="1" applyFill="1" applyBorder="1" applyAlignment="1">
      <alignment horizontal="center" vertical="center" wrapText="1"/>
    </xf>
    <xf numFmtId="0" fontId="67" fillId="4" borderId="88" xfId="1" applyFont="1" applyFill="1" applyBorder="1" applyAlignment="1">
      <alignment horizontal="center" vertical="center" wrapText="1"/>
    </xf>
    <xf numFmtId="0" fontId="68" fillId="3" borderId="9" xfId="1" quotePrefix="1" applyFont="1" applyFill="1" applyBorder="1" applyAlignment="1">
      <alignment horizontal="left" vertical="top" wrapText="1"/>
    </xf>
    <xf numFmtId="0" fontId="68" fillId="3" borderId="10" xfId="1" quotePrefix="1" applyFont="1" applyFill="1" applyBorder="1" applyAlignment="1">
      <alignment horizontal="left" vertical="top" wrapText="1"/>
    </xf>
    <xf numFmtId="0" fontId="69" fillId="3" borderId="10" xfId="1" quotePrefix="1" applyFont="1" applyFill="1" applyBorder="1" applyAlignment="1">
      <alignment horizontal="left" vertical="top" wrapText="1"/>
    </xf>
    <xf numFmtId="0" fontId="69" fillId="3" borderId="89" xfId="1" quotePrefix="1" applyFont="1" applyFill="1" applyBorder="1" applyAlignment="1">
      <alignment horizontal="left" vertical="top" wrapText="1"/>
    </xf>
    <xf numFmtId="0" fontId="63" fillId="3" borderId="13" xfId="1" quotePrefix="1" applyFont="1" applyFill="1" applyBorder="1" applyAlignment="1">
      <alignment horizontal="justify" vertical="center" wrapText="1"/>
    </xf>
    <xf numFmtId="0" fontId="63" fillId="3" borderId="14" xfId="1" quotePrefix="1" applyFont="1" applyFill="1" applyBorder="1" applyAlignment="1">
      <alignment horizontal="justify" vertical="center" wrapText="1"/>
    </xf>
    <xf numFmtId="0" fontId="63" fillId="3" borderId="90" xfId="1" quotePrefix="1" applyFont="1" applyFill="1" applyBorder="1" applyAlignment="1">
      <alignment horizontal="justify" vertical="center" wrapText="1"/>
    </xf>
    <xf numFmtId="0" fontId="64" fillId="0" borderId="11" xfId="1" quotePrefix="1" applyFont="1" applyBorder="1" applyAlignment="1">
      <alignment horizontal="left" vertical="top" wrapText="1"/>
    </xf>
    <xf numFmtId="0" fontId="64" fillId="0" borderId="0" xfId="1" quotePrefix="1" applyFont="1" applyAlignment="1">
      <alignment horizontal="left" vertical="top" wrapText="1"/>
    </xf>
    <xf numFmtId="0" fontId="64" fillId="0" borderId="12" xfId="1" quotePrefix="1" applyFont="1" applyBorder="1" applyAlignment="1">
      <alignment horizontal="left" vertical="top" wrapText="1"/>
    </xf>
    <xf numFmtId="0" fontId="71" fillId="4" borderId="76" xfId="2" applyFont="1" applyFill="1" applyBorder="1" applyAlignment="1">
      <alignment horizontal="center" vertical="center" wrapText="1"/>
    </xf>
    <xf numFmtId="0" fontId="71" fillId="4" borderId="91" xfId="2" applyFont="1" applyFill="1" applyBorder="1" applyAlignment="1">
      <alignment horizontal="center" vertical="center" wrapText="1"/>
    </xf>
    <xf numFmtId="0" fontId="71" fillId="4" borderId="107" xfId="1" applyFont="1" applyFill="1" applyBorder="1" applyAlignment="1">
      <alignment horizontal="center" vertical="center"/>
    </xf>
    <xf numFmtId="0" fontId="71" fillId="4" borderId="88" xfId="1" applyFont="1" applyFill="1" applyBorder="1" applyAlignment="1">
      <alignment horizontal="center" vertical="center"/>
    </xf>
    <xf numFmtId="0" fontId="94" fillId="10" borderId="11" xfId="0" applyFont="1" applyFill="1" applyBorder="1" applyAlignment="1">
      <alignment horizontal="center" vertical="center" wrapText="1"/>
    </xf>
    <xf numFmtId="0" fontId="94" fillId="10" borderId="0" xfId="0" applyFont="1" applyFill="1" applyAlignment="1">
      <alignment horizontal="center" vertical="center" wrapText="1"/>
    </xf>
    <xf numFmtId="0" fontId="94" fillId="10" borderId="12" xfId="0" applyFont="1" applyFill="1" applyBorder="1" applyAlignment="1">
      <alignment horizontal="center" vertical="center" wrapText="1"/>
    </xf>
    <xf numFmtId="0" fontId="0" fillId="0" borderId="25" xfId="0" applyBorder="1" applyAlignment="1">
      <alignment horizontal="center" vertical="center" wrapText="1"/>
    </xf>
    <xf numFmtId="9" fontId="0" fillId="0" borderId="25" xfId="4" applyFont="1" applyBorder="1" applyAlignment="1">
      <alignment horizontal="center" vertical="center" wrapText="1"/>
    </xf>
    <xf numFmtId="0" fontId="37" fillId="0" borderId="25" xfId="0" applyFont="1" applyBorder="1" applyAlignment="1">
      <alignment horizontal="center" vertical="center" wrapText="1"/>
    </xf>
    <xf numFmtId="0" fontId="0" fillId="3" borderId="138" xfId="0" applyFill="1" applyBorder="1" applyAlignment="1">
      <alignment horizontal="center" vertical="center" wrapText="1"/>
    </xf>
    <xf numFmtId="0" fontId="0" fillId="3" borderId="139" xfId="0" applyFill="1" applyBorder="1" applyAlignment="1">
      <alignment horizontal="center" vertical="center" wrapText="1"/>
    </xf>
    <xf numFmtId="0" fontId="0" fillId="0" borderId="138" xfId="0" applyBorder="1" applyAlignment="1">
      <alignment horizontal="center" vertical="center" wrapText="1"/>
    </xf>
    <xf numFmtId="0" fontId="0" fillId="0" borderId="139" xfId="0" applyBorder="1" applyAlignment="1">
      <alignment horizontal="center" vertical="center" wrapText="1"/>
    </xf>
    <xf numFmtId="9" fontId="0" fillId="0" borderId="119" xfId="4" applyFont="1" applyBorder="1" applyAlignment="1">
      <alignment horizontal="center" vertical="center" wrapText="1"/>
    </xf>
    <xf numFmtId="9" fontId="0" fillId="0" borderId="124" xfId="4" applyFont="1" applyBorder="1" applyAlignment="1">
      <alignment horizontal="center" vertical="center" wrapText="1"/>
    </xf>
    <xf numFmtId="0" fontId="37" fillId="0" borderId="118" xfId="0" applyFont="1" applyBorder="1" applyAlignment="1">
      <alignment horizontal="center" vertical="center" wrapText="1"/>
    </xf>
    <xf numFmtId="0" fontId="0" fillId="0" borderId="119" xfId="0" applyBorder="1" applyAlignment="1">
      <alignment horizontal="center" vertical="center" wrapText="1"/>
    </xf>
    <xf numFmtId="0" fontId="0" fillId="0" borderId="124" xfId="0" applyBorder="1" applyAlignment="1">
      <alignment horizontal="center" vertical="center" wrapText="1"/>
    </xf>
    <xf numFmtId="0" fontId="0" fillId="0" borderId="41" xfId="0" applyBorder="1" applyAlignment="1">
      <alignment horizontal="center" vertical="center" wrapText="1"/>
    </xf>
    <xf numFmtId="0" fontId="0" fillId="0" borderId="6" xfId="0"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0" fillId="0" borderId="127" xfId="0" applyBorder="1" applyAlignment="1">
      <alignment horizontal="center" vertical="center" wrapText="1"/>
    </xf>
    <xf numFmtId="0" fontId="0" fillId="0" borderId="72" xfId="0" applyBorder="1" applyAlignment="1">
      <alignment horizontal="center" vertical="center" wrapText="1"/>
    </xf>
    <xf numFmtId="0" fontId="0" fillId="0" borderId="106" xfId="0" applyBorder="1" applyAlignment="1">
      <alignment horizontal="center" vertical="center" wrapText="1"/>
    </xf>
    <xf numFmtId="0" fontId="0" fillId="7" borderId="138" xfId="0" applyFill="1" applyBorder="1" applyAlignment="1">
      <alignment horizontal="center" vertical="center" wrapText="1"/>
    </xf>
    <xf numFmtId="0" fontId="0" fillId="7" borderId="139" xfId="0" applyFill="1" applyBorder="1" applyAlignment="1">
      <alignment horizontal="center" vertical="center" wrapText="1"/>
    </xf>
    <xf numFmtId="0" fontId="0" fillId="0" borderId="71" xfId="0" applyBorder="1" applyAlignment="1">
      <alignment horizontal="center" vertical="center" wrapText="1"/>
    </xf>
    <xf numFmtId="0" fontId="4" fillId="17" borderId="36" xfId="0" applyFont="1" applyFill="1" applyBorder="1" applyAlignment="1" applyProtection="1">
      <alignment horizontal="center" vertical="center" wrapText="1"/>
      <protection locked="0"/>
    </xf>
    <xf numFmtId="0" fontId="4" fillId="17" borderId="83" xfId="0" applyFont="1" applyFill="1" applyBorder="1" applyAlignment="1" applyProtection="1">
      <alignment horizontal="center" vertical="center" wrapText="1"/>
      <protection locked="0"/>
    </xf>
    <xf numFmtId="0" fontId="4" fillId="17" borderId="62"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28" xfId="0" applyBorder="1" applyAlignment="1">
      <alignment horizontal="center" vertical="center" wrapText="1"/>
    </xf>
    <xf numFmtId="9" fontId="0" fillId="0" borderId="41" xfId="4" applyFont="1" applyBorder="1" applyAlignment="1">
      <alignment horizontal="center" vertical="center" wrapText="1"/>
    </xf>
    <xf numFmtId="9" fontId="0" fillId="0" borderId="6" xfId="4" applyFont="1" applyBorder="1" applyAlignment="1">
      <alignment horizontal="center" vertical="center" wrapText="1"/>
    </xf>
    <xf numFmtId="0" fontId="37" fillId="0" borderId="6" xfId="0" applyFont="1" applyBorder="1" applyAlignment="1">
      <alignment horizontal="center" vertical="center" wrapText="1"/>
    </xf>
    <xf numFmtId="0" fontId="12" fillId="3" borderId="95" xfId="0" applyFont="1" applyFill="1" applyBorder="1" applyAlignment="1">
      <alignment horizontal="center" vertical="center" wrapText="1"/>
    </xf>
    <xf numFmtId="0" fontId="12" fillId="3" borderId="86" xfId="0" applyFont="1" applyFill="1" applyBorder="1" applyAlignment="1">
      <alignment horizontal="center" vertical="center" wrapText="1"/>
    </xf>
    <xf numFmtId="0" fontId="12" fillId="3" borderId="117"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37" fillId="0" borderId="32" xfId="0" applyFont="1" applyBorder="1" applyAlignment="1">
      <alignment horizontal="center" vertical="center" wrapText="1"/>
    </xf>
    <xf numFmtId="0" fontId="0" fillId="3" borderId="33" xfId="0" applyFill="1" applyBorder="1" applyAlignment="1">
      <alignment horizontal="center" vertical="center" wrapText="1"/>
    </xf>
    <xf numFmtId="0" fontId="0" fillId="0" borderId="32" xfId="0" applyBorder="1" applyAlignment="1">
      <alignment horizontal="center" vertical="center" wrapText="1"/>
    </xf>
    <xf numFmtId="0" fontId="0" fillId="3" borderId="41" xfId="0" applyFill="1" applyBorder="1" applyAlignment="1">
      <alignment horizontal="center" vertical="center" wrapText="1"/>
    </xf>
    <xf numFmtId="0" fontId="0" fillId="3" borderId="25" xfId="0" applyFill="1" applyBorder="1" applyAlignment="1">
      <alignment horizontal="center" vertical="center" wrapText="1"/>
    </xf>
    <xf numFmtId="0" fontId="0" fillId="0" borderId="100" xfId="0" applyBorder="1" applyAlignment="1">
      <alignment horizontal="center" vertical="center" wrapText="1"/>
    </xf>
    <xf numFmtId="0" fontId="0" fillId="0" borderId="31" xfId="0" applyBorder="1" applyAlignment="1">
      <alignment horizontal="center" vertical="center" wrapText="1"/>
    </xf>
    <xf numFmtId="9" fontId="0" fillId="0" borderId="32" xfId="4" applyFont="1" applyBorder="1" applyAlignment="1">
      <alignment horizontal="center" vertical="center" wrapText="1"/>
    </xf>
    <xf numFmtId="0" fontId="14" fillId="0" borderId="32" xfId="0" applyFont="1" applyBorder="1" applyAlignment="1">
      <alignment horizontal="center" vertical="center" wrapText="1"/>
    </xf>
    <xf numFmtId="0" fontId="14" fillId="0" borderId="6" xfId="0" applyFont="1" applyBorder="1" applyAlignment="1">
      <alignment horizontal="center" vertical="center" wrapText="1"/>
    </xf>
    <xf numFmtId="0" fontId="4" fillId="17" borderId="48" xfId="0" applyFont="1" applyFill="1" applyBorder="1" applyAlignment="1" applyProtection="1">
      <alignment horizontal="center" vertical="center"/>
      <protection locked="0"/>
    </xf>
    <xf numFmtId="0" fontId="4" fillId="17" borderId="49" xfId="0" applyFont="1" applyFill="1" applyBorder="1" applyAlignment="1" applyProtection="1">
      <alignment horizontal="center" vertical="center"/>
      <protection locked="0"/>
    </xf>
    <xf numFmtId="0" fontId="4" fillId="4" borderId="82"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5" fillId="4" borderId="6" xfId="0" applyFont="1" applyFill="1" applyBorder="1" applyAlignment="1">
      <alignment horizontal="left" vertical="center"/>
    </xf>
    <xf numFmtId="0" fontId="4" fillId="4" borderId="96" xfId="0" applyFont="1" applyFill="1" applyBorder="1" applyAlignment="1">
      <alignment horizontal="center" vertical="center"/>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0" xfId="0" applyFont="1" applyFill="1" applyAlignment="1">
      <alignment horizontal="center" vertical="center"/>
    </xf>
    <xf numFmtId="0" fontId="4" fillId="4" borderId="36" xfId="0" applyFont="1" applyFill="1" applyBorder="1" applyAlignment="1">
      <alignment horizontal="center" vertical="center" wrapText="1"/>
    </xf>
    <xf numFmtId="0" fontId="4" fillId="4" borderId="84"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0" fillId="3" borderId="85" xfId="0" applyFill="1" applyBorder="1" applyAlignment="1">
      <alignment horizontal="center" vertical="center" wrapText="1"/>
    </xf>
    <xf numFmtId="0" fontId="0" fillId="3" borderId="86" xfId="0" applyFill="1" applyBorder="1" applyAlignment="1">
      <alignment horizontal="center" vertical="center" wrapText="1"/>
    </xf>
    <xf numFmtId="0" fontId="0" fillId="3" borderId="95" xfId="0" applyFill="1"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0" fillId="3" borderId="20" xfId="0" applyFill="1" applyBorder="1" applyAlignment="1">
      <alignment horizontal="left" vertical="center" wrapText="1"/>
    </xf>
    <xf numFmtId="0" fontId="0" fillId="3" borderId="6" xfId="0" applyFill="1" applyBorder="1" applyAlignment="1">
      <alignment horizontal="left" vertical="center" wrapText="1"/>
    </xf>
    <xf numFmtId="0" fontId="0" fillId="3" borderId="29" xfId="0" applyFill="1"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0" fontId="38" fillId="4" borderId="57" xfId="0" applyFont="1" applyFill="1" applyBorder="1" applyAlignment="1">
      <alignment horizontal="center" vertical="center"/>
    </xf>
    <xf numFmtId="0" fontId="38" fillId="4" borderId="58" xfId="0" applyFont="1" applyFill="1" applyBorder="1" applyAlignment="1">
      <alignment horizontal="center" vertical="center"/>
    </xf>
    <xf numFmtId="0" fontId="38" fillId="4" borderId="59" xfId="0" applyFont="1" applyFill="1" applyBorder="1" applyAlignment="1">
      <alignment horizontal="center" vertical="center"/>
    </xf>
    <xf numFmtId="0" fontId="38" fillId="4" borderId="0" xfId="0" applyFont="1" applyFill="1" applyAlignment="1">
      <alignment horizontal="center" vertical="center"/>
    </xf>
    <xf numFmtId="0" fontId="37" fillId="0" borderId="41" xfId="0" applyFont="1" applyBorder="1" applyAlignment="1">
      <alignment horizontal="center" vertical="center" wrapText="1"/>
    </xf>
    <xf numFmtId="2" fontId="0" fillId="0" borderId="41" xfId="3"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0" fontId="0" fillId="11" borderId="40" xfId="0" applyFill="1" applyBorder="1" applyAlignment="1">
      <alignment horizontal="center" vertical="center" wrapText="1"/>
    </xf>
    <xf numFmtId="0" fontId="0" fillId="11" borderId="42" xfId="0" applyFill="1"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0" fontId="37" fillId="0" borderId="20" xfId="0"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129" xfId="0" applyBorder="1" applyAlignment="1">
      <alignment horizontal="center" vertical="center" wrapText="1"/>
    </xf>
    <xf numFmtId="0" fontId="0" fillId="0" borderId="133" xfId="0" applyBorder="1" applyAlignment="1">
      <alignment horizontal="center" vertical="center" wrapText="1"/>
    </xf>
    <xf numFmtId="0" fontId="0" fillId="3" borderId="128" xfId="0" applyFill="1" applyBorder="1" applyAlignment="1">
      <alignment horizontal="center" vertical="center" wrapText="1"/>
    </xf>
    <xf numFmtId="0" fontId="0" fillId="3" borderId="132" xfId="0" applyFill="1" applyBorder="1" applyAlignment="1">
      <alignment horizontal="center" vertical="center" wrapText="1"/>
    </xf>
    <xf numFmtId="2" fontId="0" fillId="0" borderId="144" xfId="3" applyNumberFormat="1" applyFont="1" applyBorder="1" applyAlignment="1">
      <alignment horizontal="center" vertical="center" wrapText="1"/>
    </xf>
    <xf numFmtId="2" fontId="0" fillId="0" borderId="145" xfId="3" applyNumberFormat="1" applyFont="1" applyBorder="1" applyAlignment="1">
      <alignment horizontal="center" vertical="center" wrapText="1"/>
    </xf>
    <xf numFmtId="2" fontId="0" fillId="0" borderId="129" xfId="3" applyNumberFormat="1" applyFont="1" applyBorder="1" applyAlignment="1">
      <alignment horizontal="center" vertical="center" wrapText="1"/>
    </xf>
    <xf numFmtId="2" fontId="0" fillId="0" borderId="133" xfId="3" applyNumberFormat="1" applyFont="1" applyBorder="1" applyAlignment="1">
      <alignment horizontal="center" vertical="center" wrapText="1"/>
    </xf>
    <xf numFmtId="0" fontId="37" fillId="7" borderId="146" xfId="0" applyFont="1" applyFill="1" applyBorder="1" applyAlignment="1">
      <alignment horizontal="center" vertical="center" wrapText="1"/>
    </xf>
    <xf numFmtId="0" fontId="37" fillId="7" borderId="147" xfId="0" applyFont="1" applyFill="1" applyBorder="1" applyAlignment="1">
      <alignment horizontal="center" vertical="center" wrapText="1"/>
    </xf>
    <xf numFmtId="0" fontId="37" fillId="0" borderId="105" xfId="0" applyFont="1" applyBorder="1" applyAlignment="1">
      <alignment horizontal="center" vertical="center" wrapText="1"/>
    </xf>
    <xf numFmtId="0" fontId="37" fillId="0" borderId="28" xfId="0" applyFont="1" applyBorder="1" applyAlignment="1">
      <alignment horizontal="center" vertical="center" wrapText="1"/>
    </xf>
    <xf numFmtId="0" fontId="0" fillId="8" borderId="146" xfId="0" applyFill="1" applyBorder="1" applyAlignment="1">
      <alignment horizontal="center" vertical="center" wrapText="1"/>
    </xf>
    <xf numFmtId="0" fontId="0" fillId="8" borderId="147" xfId="0" applyFill="1" applyBorder="1" applyAlignment="1">
      <alignment horizontal="center" vertical="center" wrapText="1"/>
    </xf>
    <xf numFmtId="0" fontId="0" fillId="7" borderId="148" xfId="0" applyFill="1" applyBorder="1" applyAlignment="1">
      <alignment horizontal="center" vertical="center" wrapText="1"/>
    </xf>
    <xf numFmtId="0" fontId="0" fillId="7" borderId="149" xfId="0" applyFill="1" applyBorder="1" applyAlignment="1">
      <alignment horizontal="center" vertical="center" wrapText="1"/>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0" fontId="0" fillId="0" borderId="101" xfId="0" applyBorder="1" applyAlignment="1">
      <alignment horizontal="center" vertical="center" wrapText="1"/>
    </xf>
    <xf numFmtId="0" fontId="0" fillId="0" borderId="102" xfId="0" applyBorder="1" applyAlignment="1">
      <alignment horizontal="center" vertical="center" wrapText="1"/>
    </xf>
    <xf numFmtId="0" fontId="0" fillId="3" borderId="7" xfId="0" applyFill="1" applyBorder="1" applyAlignment="1">
      <alignment horizontal="center" vertical="center" wrapText="1"/>
    </xf>
    <xf numFmtId="0" fontId="0" fillId="3" borderId="104" xfId="0" applyFill="1"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7" borderId="13" xfId="0" applyFill="1" applyBorder="1" applyAlignment="1">
      <alignment horizontal="center" vertical="center" wrapText="1"/>
    </xf>
    <xf numFmtId="0" fontId="0" fillId="7" borderId="104" xfId="0" applyFill="1" applyBorder="1" applyAlignment="1">
      <alignment horizontal="center" vertical="center" wrapText="1"/>
    </xf>
    <xf numFmtId="0" fontId="37" fillId="0" borderId="138" xfId="0" applyFont="1" applyBorder="1" applyAlignment="1">
      <alignment horizontal="center" vertical="center" wrapText="1"/>
    </xf>
    <xf numFmtId="0" fontId="37" fillId="0" borderId="139" xfId="0" applyFont="1" applyBorder="1" applyAlignment="1">
      <alignment horizontal="center" vertical="center" wrapText="1"/>
    </xf>
    <xf numFmtId="0" fontId="37" fillId="7" borderId="138" xfId="0" applyFont="1" applyFill="1" applyBorder="1" applyAlignment="1">
      <alignment horizontal="center" vertical="center" wrapText="1"/>
    </xf>
    <xf numFmtId="0" fontId="37" fillId="7" borderId="139" xfId="0" applyFont="1" applyFill="1" applyBorder="1" applyAlignment="1">
      <alignment horizontal="center" vertical="center" wrapText="1"/>
    </xf>
    <xf numFmtId="0" fontId="0" fillId="3" borderId="118" xfId="0" applyFill="1" applyBorder="1" applyAlignment="1">
      <alignment horizontal="center" vertical="center" wrapText="1"/>
    </xf>
    <xf numFmtId="0" fontId="0" fillId="0" borderId="118" xfId="0" applyBorder="1" applyAlignment="1">
      <alignment horizontal="center" vertical="center" wrapText="1"/>
    </xf>
    <xf numFmtId="0" fontId="37" fillId="8" borderId="138" xfId="0" applyFont="1" applyFill="1" applyBorder="1" applyAlignment="1">
      <alignment horizontal="center" vertical="center" wrapText="1"/>
    </xf>
    <xf numFmtId="0" fontId="37" fillId="8" borderId="139" xfId="0" applyFont="1" applyFill="1" applyBorder="1" applyAlignment="1">
      <alignment horizontal="center" vertical="center" wrapText="1"/>
    </xf>
    <xf numFmtId="0" fontId="0" fillId="0" borderId="6" xfId="0" applyBorder="1" applyAlignment="1">
      <alignment horizontal="center" vertical="center"/>
    </xf>
    <xf numFmtId="0" fontId="0" fillId="0" borderId="29" xfId="0" applyBorder="1" applyAlignment="1">
      <alignment horizontal="center" vertical="center"/>
    </xf>
    <xf numFmtId="9" fontId="0" fillId="0" borderId="25" xfId="0" applyNumberFormat="1" applyBorder="1" applyAlignment="1">
      <alignment horizontal="center" vertical="center" wrapText="1"/>
    </xf>
    <xf numFmtId="2" fontId="0" fillId="0" borderId="25" xfId="0" applyNumberFormat="1" applyBorder="1" applyAlignment="1">
      <alignment horizontal="center" vertical="center" wrapText="1"/>
    </xf>
    <xf numFmtId="0" fontId="0" fillId="3" borderId="117" xfId="0" applyFill="1" applyBorder="1" applyAlignment="1">
      <alignment horizontal="center" vertical="center" wrapText="1"/>
    </xf>
    <xf numFmtId="0" fontId="37" fillId="0" borderId="29" xfId="0" applyFont="1" applyBorder="1" applyAlignment="1">
      <alignment horizontal="center" vertical="center" wrapText="1"/>
    </xf>
    <xf numFmtId="2" fontId="0" fillId="0" borderId="20" xfId="0" applyNumberFormat="1" applyBorder="1" applyAlignment="1">
      <alignment horizontal="center" vertical="center" wrapText="1"/>
    </xf>
    <xf numFmtId="0" fontId="0" fillId="0" borderId="95" xfId="0" applyBorder="1" applyAlignment="1">
      <alignment horizontal="center" vertical="center" wrapText="1"/>
    </xf>
    <xf numFmtId="9" fontId="0" fillId="0" borderId="20" xfId="0" applyNumberFormat="1" applyBorder="1" applyAlignment="1">
      <alignment horizontal="center" vertical="center" wrapText="1"/>
    </xf>
    <xf numFmtId="9" fontId="0" fillId="0" borderId="29" xfId="0" applyNumberFormat="1" applyBorder="1" applyAlignment="1">
      <alignment horizontal="center" vertical="center" wrapText="1"/>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99"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9" fontId="0" fillId="0" borderId="41" xfId="0" applyNumberFormat="1" applyBorder="1" applyAlignment="1">
      <alignment horizontal="center" vertical="center" wrapText="1"/>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38"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0" fillId="0" borderId="43" xfId="0" applyBorder="1" applyAlignment="1">
      <alignment horizontal="center" vertical="center" wrapText="1"/>
    </xf>
    <xf numFmtId="0" fontId="0" fillId="11" borderId="95" xfId="0" applyFill="1" applyBorder="1" applyAlignment="1">
      <alignment horizontal="center" vertical="center" wrapText="1"/>
    </xf>
    <xf numFmtId="0" fontId="0" fillId="11" borderId="86" xfId="0" applyFill="1" applyBorder="1" applyAlignment="1">
      <alignment horizontal="center" vertical="center" wrapText="1"/>
    </xf>
    <xf numFmtId="0" fontId="0" fillId="11" borderId="87" xfId="0" applyFill="1" applyBorder="1" applyAlignment="1">
      <alignment horizontal="center" vertical="center" wrapText="1"/>
    </xf>
    <xf numFmtId="0" fontId="0" fillId="0" borderId="21" xfId="0" applyBorder="1" applyAlignment="1">
      <alignment horizontal="center" vertical="center" wrapText="1"/>
    </xf>
    <xf numFmtId="0" fontId="37" fillId="0" borderId="21" xfId="0" applyFont="1" applyBorder="1" applyAlignment="1">
      <alignment horizontal="center" vertical="center" wrapText="1"/>
    </xf>
    <xf numFmtId="0" fontId="0" fillId="0" borderId="21" xfId="0" applyBorder="1" applyAlignment="1">
      <alignment horizontal="center" vertical="center"/>
    </xf>
    <xf numFmtId="0" fontId="0" fillId="8" borderId="95" xfId="0" applyFill="1" applyBorder="1" applyAlignment="1">
      <alignment horizontal="center" vertical="center" wrapText="1"/>
    </xf>
    <xf numFmtId="0" fontId="0" fillId="8" borderId="86" xfId="0" applyFill="1" applyBorder="1" applyAlignment="1">
      <alignment horizontal="center" vertical="center" wrapText="1"/>
    </xf>
    <xf numFmtId="0" fontId="0" fillId="8" borderId="87" xfId="0" applyFill="1" applyBorder="1" applyAlignment="1">
      <alignment horizontal="center" vertical="center" wrapText="1"/>
    </xf>
    <xf numFmtId="0" fontId="60" fillId="0" borderId="31" xfId="0" applyFont="1" applyBorder="1" applyAlignment="1">
      <alignment horizontal="left" vertical="top" wrapText="1"/>
    </xf>
    <xf numFmtId="0" fontId="60" fillId="0" borderId="0" xfId="0" applyFont="1" applyAlignment="1">
      <alignment horizontal="left" vertical="top" wrapText="1"/>
    </xf>
    <xf numFmtId="0" fontId="60" fillId="0" borderId="69" xfId="0" applyFont="1" applyBorder="1" applyAlignment="1">
      <alignment horizontal="left" vertical="top" wrapText="1"/>
    </xf>
    <xf numFmtId="0" fontId="60" fillId="0" borderId="31" xfId="0" applyFont="1" applyBorder="1" applyAlignment="1">
      <alignment horizontal="left" vertical="center" wrapText="1"/>
    </xf>
    <xf numFmtId="0" fontId="60" fillId="0" borderId="0" xfId="0" applyFont="1" applyAlignment="1">
      <alignment horizontal="left" vertical="center" wrapText="1"/>
    </xf>
    <xf numFmtId="0" fontId="60" fillId="0" borderId="69" xfId="0" applyFont="1" applyBorder="1" applyAlignment="1">
      <alignment horizontal="left" vertical="center" wrapText="1"/>
    </xf>
    <xf numFmtId="0" fontId="60" fillId="0" borderId="6" xfId="0" applyFont="1" applyBorder="1" applyAlignment="1">
      <alignment horizontal="left" vertical="center" wrapText="1"/>
    </xf>
    <xf numFmtId="0" fontId="56" fillId="6" borderId="0" xfId="0" applyFont="1" applyFill="1" applyAlignment="1">
      <alignment horizontal="center" vertical="center" wrapText="1" readingOrder="1"/>
    </xf>
    <xf numFmtId="0" fontId="56" fillId="6" borderId="6" xfId="0" applyFont="1" applyFill="1" applyBorder="1" applyAlignment="1">
      <alignment horizontal="center" vertical="center" wrapText="1" readingOrder="1"/>
    </xf>
    <xf numFmtId="0" fontId="54" fillId="0" borderId="68" xfId="0" applyFont="1" applyBorder="1" applyAlignment="1">
      <alignment horizontal="center" vertical="center"/>
    </xf>
    <xf numFmtId="0" fontId="54" fillId="0" borderId="10" xfId="0" applyFont="1" applyBorder="1" applyAlignment="1">
      <alignment horizontal="center" vertical="center"/>
    </xf>
    <xf numFmtId="0" fontId="15" fillId="3" borderId="16" xfId="0" applyFont="1" applyFill="1" applyBorder="1" applyAlignment="1">
      <alignment horizontal="center"/>
    </xf>
    <xf numFmtId="0" fontId="15" fillId="3" borderId="17" xfId="0" applyFont="1" applyFill="1" applyBorder="1" applyAlignment="1">
      <alignment horizontal="center"/>
    </xf>
    <xf numFmtId="0" fontId="66" fillId="0" borderId="11" xfId="0" applyFont="1" applyBorder="1" applyAlignment="1">
      <alignment horizontal="center" vertical="center" wrapText="1"/>
    </xf>
    <xf numFmtId="0" fontId="66" fillId="0" borderId="0" xfId="0" applyFont="1" applyAlignment="1">
      <alignment horizontal="center" vertical="center" wrapText="1"/>
    </xf>
    <xf numFmtId="0" fontId="43" fillId="12" borderId="0" xfId="0" applyFont="1" applyFill="1" applyAlignment="1">
      <alignment horizontal="center" vertical="center" wrapText="1" readingOrder="1"/>
    </xf>
    <xf numFmtId="0" fontId="43"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43" fillId="12" borderId="11" xfId="0" applyFont="1" applyFill="1" applyBorder="1" applyAlignment="1">
      <alignment horizontal="center" vertical="center" textRotation="90" wrapText="1" readingOrder="1"/>
    </xf>
    <xf numFmtId="0" fontId="43" fillId="12" borderId="0" xfId="0" applyFont="1" applyFill="1" applyAlignment="1">
      <alignment horizontal="center" vertical="center" textRotation="90" wrapText="1" readingOrder="1"/>
    </xf>
    <xf numFmtId="0" fontId="44" fillId="14" borderId="22" xfId="0" applyFont="1" applyFill="1" applyBorder="1" applyAlignment="1">
      <alignment horizontal="center" vertical="center" wrapText="1" readingOrder="1"/>
    </xf>
    <xf numFmtId="0" fontId="44" fillId="14" borderId="23" xfId="0" applyFont="1" applyFill="1" applyBorder="1" applyAlignment="1">
      <alignment horizontal="center" vertical="center" wrapText="1" readingOrder="1"/>
    </xf>
    <xf numFmtId="0" fontId="44"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44" fillId="13" borderId="22" xfId="0" applyFont="1" applyFill="1" applyBorder="1" applyAlignment="1">
      <alignment horizontal="center" vertical="center" wrapText="1" readingOrder="1"/>
    </xf>
    <xf numFmtId="0" fontId="44"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44" fillId="19" borderId="22" xfId="0" applyFont="1" applyFill="1" applyBorder="1" applyAlignment="1">
      <alignment horizontal="center" vertical="center" wrapText="1" readingOrder="1"/>
    </xf>
    <xf numFmtId="0" fontId="44" fillId="19" borderId="23" xfId="0" applyFont="1" applyFill="1" applyBorder="1" applyAlignment="1">
      <alignment horizontal="center" vertical="center" wrapText="1" readingOrder="1"/>
    </xf>
    <xf numFmtId="0" fontId="44" fillId="7" borderId="22" xfId="0" applyFont="1" applyFill="1" applyBorder="1" applyAlignment="1">
      <alignment horizontal="center" vertical="center" wrapText="1" readingOrder="1"/>
    </xf>
    <xf numFmtId="0" fontId="44" fillId="7" borderId="23" xfId="0" applyFont="1" applyFill="1" applyBorder="1" applyAlignment="1">
      <alignment horizontal="center" vertical="center" wrapText="1" readingOrder="1"/>
    </xf>
    <xf numFmtId="1" fontId="46" fillId="0" borderId="86" xfId="0" applyNumberFormat="1" applyFont="1" applyBorder="1" applyAlignment="1" applyProtection="1">
      <alignment horizontal="center" vertical="center" wrapText="1"/>
      <protection locked="0"/>
    </xf>
    <xf numFmtId="1" fontId="46" fillId="0" borderId="87" xfId="0" applyNumberFormat="1" applyFont="1" applyBorder="1" applyAlignment="1" applyProtection="1">
      <alignment horizontal="center" vertical="center" wrapText="1"/>
      <protection locked="0"/>
    </xf>
    <xf numFmtId="1" fontId="46" fillId="0" borderId="6" xfId="0" applyNumberFormat="1" applyFont="1" applyBorder="1" applyAlignment="1" applyProtection="1">
      <alignment horizontal="center" vertical="center" wrapText="1"/>
      <protection locked="0"/>
    </xf>
    <xf numFmtId="1" fontId="46" fillId="0" borderId="21" xfId="0" applyNumberFormat="1" applyFont="1" applyBorder="1" applyAlignment="1" applyProtection="1">
      <alignment horizontal="center" vertical="center" wrapText="1"/>
      <protection locked="0"/>
    </xf>
    <xf numFmtId="1" fontId="33" fillId="0" borderId="6" xfId="0" applyNumberFormat="1" applyFont="1" applyBorder="1" applyAlignment="1">
      <alignment horizontal="center" vertical="center"/>
    </xf>
    <xf numFmtId="0" fontId="33" fillId="0" borderId="6" xfId="0" applyFont="1" applyBorder="1" applyAlignment="1">
      <alignment horizontal="center" vertical="center"/>
    </xf>
    <xf numFmtId="0" fontId="33" fillId="0" borderId="21" xfId="0" applyFont="1" applyBorder="1" applyAlignment="1">
      <alignment horizontal="center" vertical="center"/>
    </xf>
    <xf numFmtId="1" fontId="46" fillId="0" borderId="6" xfId="0" applyNumberFormat="1"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49" fillId="4" borderId="2" xfId="0" applyFont="1" applyFill="1" applyBorder="1" applyAlignment="1">
      <alignment horizontal="center" vertical="center" wrapText="1"/>
    </xf>
    <xf numFmtId="0" fontId="49" fillId="4" borderId="47" xfId="0" applyFont="1" applyFill="1" applyBorder="1" applyAlignment="1">
      <alignment horizontal="center" vertical="center" wrapText="1"/>
    </xf>
    <xf numFmtId="0" fontId="49" fillId="4" borderId="0" xfId="0" applyFont="1" applyFill="1" applyAlignment="1">
      <alignment horizontal="center" vertical="center" wrapText="1"/>
    </xf>
    <xf numFmtId="0" fontId="49" fillId="4" borderId="33" xfId="0" applyFont="1" applyFill="1" applyBorder="1" applyAlignment="1">
      <alignment horizontal="center" vertical="center" wrapText="1"/>
    </xf>
    <xf numFmtId="0" fontId="40" fillId="18" borderId="44" xfId="0" applyFont="1" applyFill="1" applyBorder="1" applyAlignment="1">
      <alignment horizontal="center"/>
    </xf>
    <xf numFmtId="0" fontId="40" fillId="18" borderId="45" xfId="0" applyFont="1" applyFill="1" applyBorder="1" applyAlignment="1">
      <alignment horizontal="center"/>
    </xf>
    <xf numFmtId="1" fontId="46" fillId="0" borderId="85" xfId="0" applyNumberFormat="1" applyFont="1" applyBorder="1" applyAlignment="1" applyProtection="1">
      <alignment horizontal="center" vertical="center" wrapText="1"/>
      <protection locked="0"/>
    </xf>
    <xf numFmtId="1" fontId="46" fillId="0" borderId="32" xfId="0" applyNumberFormat="1" applyFont="1" applyBorder="1" applyAlignment="1" applyProtection="1">
      <alignment horizontal="center" vertical="center" wrapText="1"/>
      <protection locked="0"/>
    </xf>
    <xf numFmtId="0" fontId="13" fillId="0" borderId="32" xfId="0" applyFont="1" applyBorder="1" applyAlignment="1">
      <alignment horizontal="center" vertical="center"/>
    </xf>
    <xf numFmtId="0" fontId="13" fillId="0" borderId="71" xfId="0" applyFont="1" applyBorder="1" applyAlignment="1">
      <alignment horizontal="center" vertical="center"/>
    </xf>
    <xf numFmtId="0" fontId="13" fillId="0" borderId="32" xfId="0" applyFont="1" applyBorder="1" applyAlignment="1" applyProtection="1">
      <alignment horizontal="center" vertical="center"/>
      <protection locked="0"/>
    </xf>
    <xf numFmtId="0" fontId="48" fillId="4" borderId="36" xfId="0" applyFont="1" applyFill="1" applyBorder="1" applyAlignment="1">
      <alignment horizontal="center" vertical="center" wrapText="1"/>
    </xf>
    <xf numFmtId="0" fontId="48" fillId="4" borderId="39" xfId="0" applyFont="1" applyFill="1" applyBorder="1" applyAlignment="1">
      <alignment horizontal="center" vertical="center" wrapText="1"/>
    </xf>
    <xf numFmtId="0" fontId="48" fillId="4" borderId="37" xfId="0" applyFont="1" applyFill="1" applyBorder="1" applyAlignment="1">
      <alignment horizontal="center" vertical="center" wrapText="1"/>
    </xf>
    <xf numFmtId="0" fontId="48" fillId="4" borderId="38" xfId="0" applyFont="1" applyFill="1" applyBorder="1" applyAlignment="1">
      <alignment horizontal="center" vertical="center" wrapText="1"/>
    </xf>
    <xf numFmtId="0" fontId="47" fillId="4" borderId="37" xfId="0" applyFont="1" applyFill="1" applyBorder="1" applyAlignment="1" applyProtection="1">
      <alignment horizontal="center" vertical="center" wrapText="1"/>
      <protection locked="0"/>
    </xf>
    <xf numFmtId="0" fontId="47" fillId="4" borderId="37" xfId="0" applyFont="1" applyFill="1" applyBorder="1" applyAlignment="1">
      <alignment horizontal="center" vertical="center"/>
    </xf>
    <xf numFmtId="0" fontId="47" fillId="4" borderId="46" xfId="0" applyFont="1" applyFill="1" applyBorder="1" applyAlignment="1">
      <alignment horizontal="center" vertical="center"/>
    </xf>
    <xf numFmtId="0" fontId="47" fillId="4" borderId="38" xfId="0" applyFont="1" applyFill="1" applyBorder="1" applyAlignment="1">
      <alignment horizontal="center" vertical="center"/>
    </xf>
    <xf numFmtId="0" fontId="47" fillId="17" borderId="35" xfId="0" applyFont="1" applyFill="1" applyBorder="1" applyAlignment="1" applyProtection="1">
      <alignment horizontal="center" vertical="center" wrapText="1"/>
      <protection locked="0"/>
    </xf>
    <xf numFmtId="0" fontId="47"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1" fontId="33" fillId="0" borderId="32" xfId="0" applyNumberFormat="1" applyFont="1" applyBorder="1" applyAlignment="1">
      <alignment horizontal="center" vertical="center"/>
    </xf>
    <xf numFmtId="1" fontId="46" fillId="0" borderId="32" xfId="0" applyNumberFormat="1" applyFont="1" applyBorder="1" applyAlignment="1">
      <alignment horizontal="center" vertical="center"/>
    </xf>
    <xf numFmtId="1" fontId="46" fillId="11" borderId="86" xfId="0" applyNumberFormat="1" applyFont="1" applyFill="1" applyBorder="1" applyAlignment="1" applyProtection="1">
      <alignment horizontal="center" vertical="center" wrapText="1"/>
      <protection locked="0"/>
    </xf>
    <xf numFmtId="1" fontId="46" fillId="11" borderId="87" xfId="0" applyNumberFormat="1" applyFont="1" applyFill="1" applyBorder="1" applyAlignment="1" applyProtection="1">
      <alignment horizontal="center" vertical="center" wrapText="1"/>
      <protection locked="0"/>
    </xf>
    <xf numFmtId="1" fontId="46" fillId="8" borderId="86" xfId="0" applyNumberFormat="1" applyFont="1" applyFill="1" applyBorder="1" applyAlignment="1" applyProtection="1">
      <alignment horizontal="center" vertical="center" wrapText="1"/>
      <protection locked="0"/>
    </xf>
    <xf numFmtId="1" fontId="46" fillId="8" borderId="87" xfId="0" applyNumberFormat="1" applyFont="1" applyFill="1" applyBorder="1" applyAlignment="1" applyProtection="1">
      <alignment horizontal="center" vertical="center" wrapText="1"/>
      <protection locked="0"/>
    </xf>
    <xf numFmtId="1" fontId="46" fillId="20" borderId="86" xfId="0" applyNumberFormat="1" applyFont="1" applyFill="1" applyBorder="1" applyAlignment="1" applyProtection="1">
      <alignment horizontal="center" vertical="center" wrapText="1"/>
      <protection locked="0"/>
    </xf>
    <xf numFmtId="1" fontId="46" fillId="20" borderId="87" xfId="0" applyNumberFormat="1" applyFont="1" applyFill="1" applyBorder="1" applyAlignment="1" applyProtection="1">
      <alignment horizontal="center" vertical="center" wrapText="1"/>
      <protection locked="0"/>
    </xf>
    <xf numFmtId="1" fontId="33" fillId="0" borderId="41" xfId="0" applyNumberFormat="1" applyFont="1" applyBorder="1" applyAlignment="1">
      <alignment horizontal="center" vertical="center"/>
    </xf>
    <xf numFmtId="1" fontId="33" fillId="0" borderId="25" xfId="0" applyNumberFormat="1" applyFont="1" applyBorder="1" applyAlignment="1">
      <alignment horizontal="center" vertical="center"/>
    </xf>
    <xf numFmtId="1" fontId="33" fillId="0" borderId="43" xfId="0" applyNumberFormat="1" applyFont="1" applyBorder="1" applyAlignment="1">
      <alignment horizontal="center" vertical="center"/>
    </xf>
    <xf numFmtId="1" fontId="46" fillId="0" borderId="41" xfId="0" applyNumberFormat="1" applyFont="1" applyBorder="1" applyAlignment="1">
      <alignment horizontal="center" vertical="center"/>
    </xf>
    <xf numFmtId="1" fontId="46" fillId="0" borderId="25" xfId="0" applyNumberFormat="1" applyFont="1" applyBorder="1" applyAlignment="1">
      <alignment horizontal="center" vertical="center"/>
    </xf>
    <xf numFmtId="1" fontId="46" fillId="0" borderId="43" xfId="0" applyNumberFormat="1" applyFont="1" applyBorder="1" applyAlignment="1">
      <alignment horizontal="center" vertical="center"/>
    </xf>
    <xf numFmtId="0" fontId="13" fillId="0" borderId="41"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13" fillId="0" borderId="101" xfId="0" applyFont="1" applyBorder="1" applyAlignment="1">
      <alignment horizontal="center"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1" fontId="46" fillId="11" borderId="40" xfId="0" applyNumberFormat="1" applyFont="1" applyFill="1" applyBorder="1" applyAlignment="1" applyProtection="1">
      <alignment horizontal="center" vertical="center" wrapText="1"/>
      <protection locked="0"/>
    </xf>
    <xf numFmtId="1" fontId="46" fillId="11" borderId="42" xfId="0" applyNumberFormat="1" applyFont="1" applyFill="1" applyBorder="1" applyAlignment="1" applyProtection="1">
      <alignment horizontal="center" vertical="center" wrapText="1"/>
      <protection locked="0"/>
    </xf>
    <xf numFmtId="1" fontId="46" fillId="11" borderId="116" xfId="0" applyNumberFormat="1" applyFont="1" applyFill="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1" fontId="46" fillId="0" borderId="41" xfId="0" applyNumberFormat="1" applyFont="1" applyBorder="1" applyAlignment="1" applyProtection="1">
      <alignment horizontal="center" vertical="center" wrapText="1"/>
      <protection locked="0"/>
    </xf>
    <xf numFmtId="1" fontId="46" fillId="0" borderId="25" xfId="0" applyNumberFormat="1" applyFont="1" applyBorder="1" applyAlignment="1" applyProtection="1">
      <alignment horizontal="center" vertical="center" wrapText="1"/>
      <protection locked="0"/>
    </xf>
    <xf numFmtId="1" fontId="46" fillId="0" borderId="43" xfId="0" applyNumberFormat="1" applyFont="1" applyBorder="1" applyAlignment="1" applyProtection="1">
      <alignment horizontal="center" vertical="center" wrapText="1"/>
      <protection locked="0"/>
    </xf>
    <xf numFmtId="1" fontId="46" fillId="20" borderId="40" xfId="0" applyNumberFormat="1" applyFont="1" applyFill="1" applyBorder="1" applyAlignment="1" applyProtection="1">
      <alignment horizontal="center" vertical="center" wrapText="1"/>
      <protection locked="0"/>
    </xf>
    <xf numFmtId="1" fontId="46" fillId="20" borderId="42" xfId="0" applyNumberFormat="1" applyFont="1" applyFill="1" applyBorder="1" applyAlignment="1" applyProtection="1">
      <alignment horizontal="center" vertical="center" wrapText="1"/>
      <protection locked="0"/>
    </xf>
    <xf numFmtId="1" fontId="46" fillId="20" borderId="116" xfId="0" applyNumberFormat="1" applyFont="1" applyFill="1" applyBorder="1" applyAlignment="1" applyProtection="1">
      <alignment horizontal="center" vertical="center" wrapText="1"/>
      <protection locked="0"/>
    </xf>
    <xf numFmtId="0" fontId="101" fillId="23" borderId="150" xfId="0" applyFont="1" applyFill="1" applyBorder="1" applyAlignment="1">
      <alignment horizontal="center" vertical="center" wrapText="1" readingOrder="1"/>
    </xf>
    <xf numFmtId="0" fontId="101" fillId="3" borderId="150" xfId="0" applyFont="1" applyFill="1" applyBorder="1" applyAlignment="1">
      <alignment horizontal="center" vertical="center" wrapText="1" readingOrder="1"/>
    </xf>
    <xf numFmtId="0" fontId="102" fillId="3" borderId="150" xfId="0" applyFont="1" applyFill="1" applyBorder="1" applyAlignment="1">
      <alignment horizontal="center" vertical="center" wrapText="1" readingOrder="1"/>
    </xf>
    <xf numFmtId="0" fontId="102" fillId="3" borderId="150" xfId="0" applyFont="1" applyFill="1" applyBorder="1" applyAlignment="1">
      <alignment horizontal="left" vertical="center" wrapText="1"/>
    </xf>
    <xf numFmtId="0" fontId="102" fillId="3" borderId="150" xfId="0" applyFont="1" applyFill="1" applyBorder="1" applyAlignment="1">
      <alignment horizontal="center" vertical="center" wrapText="1"/>
    </xf>
    <xf numFmtId="0" fontId="103" fillId="3" borderId="0" xfId="0" applyFont="1" applyFill="1"/>
    <xf numFmtId="0" fontId="101" fillId="0" borderId="150" xfId="0" applyFont="1" applyBorder="1" applyAlignment="1">
      <alignment horizontal="left" vertical="center" wrapText="1" readingOrder="1"/>
    </xf>
    <xf numFmtId="0" fontId="102" fillId="0" borderId="150" xfId="0" applyFont="1" applyBorder="1" applyAlignment="1">
      <alignment horizontal="center" vertical="center" wrapText="1" readingOrder="1"/>
    </xf>
    <xf numFmtId="0" fontId="102" fillId="0" borderId="150" xfId="0" applyFont="1" applyBorder="1" applyAlignment="1">
      <alignment horizontal="left" vertical="center" wrapText="1"/>
    </xf>
    <xf numFmtId="0" fontId="101" fillId="0" borderId="150" xfId="0" applyFont="1" applyBorder="1" applyAlignment="1">
      <alignment horizontal="center" vertical="center" wrapText="1" readingOrder="1"/>
    </xf>
    <xf numFmtId="0" fontId="102" fillId="24" borderId="150" xfId="0" applyFont="1" applyFill="1" applyBorder="1" applyAlignment="1">
      <alignment horizontal="left" vertical="center" wrapText="1"/>
    </xf>
    <xf numFmtId="0" fontId="101" fillId="0" borderId="150" xfId="0" applyFont="1" applyBorder="1" applyAlignment="1">
      <alignment vertical="center" wrapText="1" readingOrder="1"/>
    </xf>
    <xf numFmtId="0" fontId="102" fillId="3" borderId="150" xfId="0" applyFont="1" applyFill="1" applyBorder="1" applyAlignment="1">
      <alignment horizontal="left" vertical="center" wrapText="1" readingOrder="1"/>
    </xf>
    <xf numFmtId="0" fontId="104" fillId="25" borderId="150" xfId="0" applyFont="1" applyFill="1" applyBorder="1" applyAlignment="1">
      <alignment horizontal="center" vertical="center" wrapText="1" readingOrder="1"/>
    </xf>
    <xf numFmtId="0" fontId="102" fillId="24" borderId="150" xfId="0" applyFont="1" applyFill="1" applyBorder="1" applyAlignment="1">
      <alignment horizontal="left" vertical="center" wrapText="1" readingOrder="1"/>
    </xf>
    <xf numFmtId="0" fontId="102" fillId="3" borderId="150" xfId="0" applyFont="1" applyFill="1" applyBorder="1" applyAlignment="1">
      <alignment vertical="center" wrapText="1"/>
    </xf>
    <xf numFmtId="0" fontId="102" fillId="3" borderId="150" xfId="0" applyFont="1" applyFill="1" applyBorder="1" applyAlignment="1">
      <alignment vertical="center" wrapText="1" readingOrder="1"/>
    </xf>
    <xf numFmtId="0" fontId="102" fillId="24" borderId="150" xfId="0" applyFont="1" applyFill="1" applyBorder="1" applyAlignment="1">
      <alignment vertical="center" wrapText="1"/>
    </xf>
    <xf numFmtId="0" fontId="101" fillId="0" borderId="151" xfId="0" applyFont="1" applyBorder="1" applyAlignment="1">
      <alignment horizontal="center" vertical="center" wrapText="1" readingOrder="1"/>
    </xf>
    <xf numFmtId="0" fontId="102" fillId="3" borderId="150" xfId="0" applyFont="1" applyFill="1" applyBorder="1" applyAlignment="1">
      <alignment vertical="center"/>
    </xf>
    <xf numFmtId="0" fontId="101" fillId="0" borderId="151" xfId="0" applyFont="1" applyBorder="1" applyAlignment="1">
      <alignment horizontal="center" vertical="center" wrapText="1" readingOrder="1"/>
    </xf>
    <xf numFmtId="0" fontId="101" fillId="0" borderId="152" xfId="0" applyFont="1" applyBorder="1" applyAlignment="1">
      <alignment horizontal="center" vertical="center" wrapText="1" readingOrder="1"/>
    </xf>
    <xf numFmtId="0" fontId="102" fillId="3" borderId="150" xfId="0" applyFont="1" applyFill="1" applyBorder="1" applyAlignment="1">
      <alignment horizontal="center" vertical="center"/>
    </xf>
    <xf numFmtId="0" fontId="102" fillId="3" borderId="151" xfId="0" applyFont="1" applyFill="1" applyBorder="1" applyAlignment="1">
      <alignment horizontal="center" vertical="center" wrapText="1" readingOrder="1"/>
    </xf>
    <xf numFmtId="0" fontId="102" fillId="3" borderId="151" xfId="0" applyFont="1" applyFill="1" applyBorder="1" applyAlignment="1">
      <alignment horizontal="left" vertical="center" wrapText="1"/>
    </xf>
    <xf numFmtId="0" fontId="102" fillId="3" borderId="151" xfId="0" applyFont="1" applyFill="1" applyBorder="1" applyAlignment="1">
      <alignment horizontal="center" vertical="center"/>
    </xf>
    <xf numFmtId="0" fontId="103" fillId="0" borderId="0" xfId="0" applyFont="1" applyAlignment="1">
      <alignment horizontal="left"/>
    </xf>
    <xf numFmtId="0" fontId="103" fillId="0" borderId="153" xfId="0" applyFont="1" applyBorder="1" applyAlignment="1">
      <alignment horizontal="center"/>
    </xf>
    <xf numFmtId="0" fontId="103" fillId="0" borderId="153" xfId="0" applyFont="1" applyBorder="1"/>
    <xf numFmtId="0" fontId="103" fillId="0" borderId="0" xfId="0" applyFont="1"/>
    <xf numFmtId="0" fontId="105" fillId="0" borderId="154" xfId="0" applyFont="1" applyBorder="1" applyAlignment="1">
      <alignment horizontal="center" vertical="center" wrapText="1"/>
    </xf>
    <xf numFmtId="0" fontId="105" fillId="0" borderId="155" xfId="0" applyFont="1" applyBorder="1" applyAlignment="1">
      <alignment horizontal="center" vertical="center" wrapText="1"/>
    </xf>
    <xf numFmtId="0" fontId="105" fillId="0" borderId="156" xfId="0" applyFont="1" applyBorder="1" applyAlignment="1">
      <alignment horizontal="center" vertical="center"/>
    </xf>
    <xf numFmtId="0" fontId="105" fillId="0" borderId="157" xfId="0" applyFont="1" applyBorder="1" applyAlignment="1">
      <alignment horizontal="center" vertical="center" wrapText="1"/>
    </xf>
    <xf numFmtId="0" fontId="105" fillId="0" borderId="158" xfId="0" applyFont="1" applyBorder="1" applyAlignment="1">
      <alignment horizontal="center" vertical="center" wrapText="1"/>
    </xf>
    <xf numFmtId="0" fontId="105" fillId="0" borderId="159" xfId="0" applyFont="1" applyBorder="1" applyAlignment="1">
      <alignment horizontal="center" vertical="center" wrapText="1"/>
    </xf>
    <xf numFmtId="0" fontId="105" fillId="0" borderId="160" xfId="0" applyFont="1" applyBorder="1" applyAlignment="1">
      <alignment horizontal="center" vertical="center" wrapText="1"/>
    </xf>
    <xf numFmtId="0" fontId="105" fillId="0" borderId="161" xfId="0" applyFont="1" applyBorder="1" applyAlignment="1">
      <alignment horizontal="center" vertical="center"/>
    </xf>
    <xf numFmtId="0" fontId="105" fillId="0" borderId="162" xfId="0" applyFont="1" applyBorder="1" applyAlignment="1">
      <alignment horizontal="center" vertical="center" wrapText="1"/>
    </xf>
    <xf numFmtId="0" fontId="105" fillId="0" borderId="163" xfId="0" applyFont="1" applyBorder="1" applyAlignment="1">
      <alignment horizontal="center" vertical="center" wrapText="1"/>
    </xf>
  </cellXfs>
  <cellStyles count="6">
    <cellStyle name="Millares" xfId="3" builtinId="3"/>
    <cellStyle name="Millares 2" xfId="5" xr:uid="{00000000-0005-0000-0000-000001000000}"/>
    <cellStyle name="Normal" xfId="0" builtinId="0"/>
    <cellStyle name="Normal - Style1 2" xfId="1" xr:uid="{00000000-0005-0000-0000-000003000000}"/>
    <cellStyle name="Normal 2 2" xfId="2" xr:uid="{00000000-0005-0000-0000-000004000000}"/>
    <cellStyle name="Porcentaje" xfId="4" builtinId="5"/>
  </cellStyles>
  <dxfs count="746">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eetMetadata" Target="metadata.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5" Type="http://schemas.openxmlformats.org/officeDocument/2006/relationships/image" Target="../media/image6.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7.jpeg"/><Relationship Id="rId5" Type="http://schemas.openxmlformats.org/officeDocument/2006/relationships/image" Target="../media/image8.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00000000-0008-0000-0000-000005000000}"/>
            </a:ext>
          </a:extLst>
        </xdr:cNvPr>
        <xdr:cNvGrpSpPr>
          <a:grpSpLocks/>
        </xdr:cNvGrpSpPr>
      </xdr:nvGrpSpPr>
      <xdr:grpSpPr bwMode="auto">
        <a:xfrm>
          <a:off x="6970183" y="260350"/>
          <a:ext cx="669924" cy="321733"/>
          <a:chOff x="2381" y="720"/>
          <a:chExt cx="3154" cy="65"/>
        </a:xfrm>
      </xdr:grpSpPr>
      <xdr:pic>
        <xdr:nvPicPr>
          <xdr:cNvPr id="6" name="6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3" name="Group 8">
          <a:extLst>
            <a:ext uri="{FF2B5EF4-FFF2-40B4-BE49-F238E27FC236}">
              <a16:creationId xmlns:a16="http://schemas.microsoft.com/office/drawing/2014/main" id="{30D30719-8A45-4350-8B0D-33D1F4126945}"/>
            </a:ext>
          </a:extLst>
        </xdr:cNvPr>
        <xdr:cNvGrpSpPr>
          <a:grpSpLocks/>
        </xdr:cNvGrpSpPr>
      </xdr:nvGrpSpPr>
      <xdr:grpSpPr bwMode="auto">
        <a:xfrm>
          <a:off x="6970183" y="260350"/>
          <a:ext cx="669924" cy="321733"/>
          <a:chOff x="2381" y="720"/>
          <a:chExt cx="3154" cy="65"/>
        </a:xfrm>
      </xdr:grpSpPr>
      <xdr:pic>
        <xdr:nvPicPr>
          <xdr:cNvPr id="9" name="6 Imagen">
            <a:extLst>
              <a:ext uri="{FF2B5EF4-FFF2-40B4-BE49-F238E27FC236}">
                <a16:creationId xmlns:a16="http://schemas.microsoft.com/office/drawing/2014/main" id="{23735DC2-7DEB-E45E-4979-B56A9E3478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35CAD40A-83F7-7743-9223-77C23438D3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11" name="CuadroTexto 4">
          <a:extLst>
            <a:ext uri="{FF2B5EF4-FFF2-40B4-BE49-F238E27FC236}">
              <a16:creationId xmlns:a16="http://schemas.microsoft.com/office/drawing/2014/main" id="{85063CD5-D40D-410B-82E6-231CBDA6050A}"/>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13" name="Group 8">
          <a:extLst>
            <a:ext uri="{FF2B5EF4-FFF2-40B4-BE49-F238E27FC236}">
              <a16:creationId xmlns:a16="http://schemas.microsoft.com/office/drawing/2014/main" id="{291CB119-7BC3-4D9E-AE0F-1DF61EED9BF4}"/>
            </a:ext>
          </a:extLst>
        </xdr:cNvPr>
        <xdr:cNvGrpSpPr>
          <a:grpSpLocks/>
        </xdr:cNvGrpSpPr>
      </xdr:nvGrpSpPr>
      <xdr:grpSpPr bwMode="auto">
        <a:xfrm>
          <a:off x="6970183" y="260350"/>
          <a:ext cx="669924" cy="321733"/>
          <a:chOff x="2381" y="720"/>
          <a:chExt cx="3154" cy="65"/>
        </a:xfrm>
      </xdr:grpSpPr>
      <xdr:pic>
        <xdr:nvPicPr>
          <xdr:cNvPr id="14" name="6 Imagen">
            <a:extLst>
              <a:ext uri="{FF2B5EF4-FFF2-40B4-BE49-F238E27FC236}">
                <a16:creationId xmlns:a16="http://schemas.microsoft.com/office/drawing/2014/main" id="{2BE3D8BE-9615-0EE0-A3D5-A09083221A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7 Imagen">
            <a:extLst>
              <a:ext uri="{FF2B5EF4-FFF2-40B4-BE49-F238E27FC236}">
                <a16:creationId xmlns:a16="http://schemas.microsoft.com/office/drawing/2014/main" id="{C79ABF38-C6FA-3EA7-414A-710897538F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16" name="CuadroTexto 4">
          <a:extLst>
            <a:ext uri="{FF2B5EF4-FFF2-40B4-BE49-F238E27FC236}">
              <a16:creationId xmlns:a16="http://schemas.microsoft.com/office/drawing/2014/main" id="{DF13B3F0-F02C-4EEC-B784-2990DE8BA11B}"/>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2351314</xdr:colOff>
      <xdr:row>4</xdr:row>
      <xdr:rowOff>3001</xdr:rowOff>
    </xdr:to>
    <xdr:pic>
      <xdr:nvPicPr>
        <xdr:cNvPr id="2" name="18 Imagen" descr="Logo CSJ RGB_01">
          <a:extLst>
            <a:ext uri="{FF2B5EF4-FFF2-40B4-BE49-F238E27FC236}">
              <a16:creationId xmlns:a16="http://schemas.microsoft.com/office/drawing/2014/main" id="{00FB36A4-0134-495F-8207-5D18550970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22739" cy="631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0BDB4396-54CF-42E3-8D87-FF83827E2523}"/>
            </a:ext>
          </a:extLst>
        </xdr:cNvPr>
        <xdr:cNvSpPr txBox="1"/>
      </xdr:nvSpPr>
      <xdr:spPr>
        <a:xfrm>
          <a:off x="7981950"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2895599</xdr:colOff>
      <xdr:row>4</xdr:row>
      <xdr:rowOff>38100</xdr:rowOff>
    </xdr:to>
    <xdr:grpSp>
      <xdr:nvGrpSpPr>
        <xdr:cNvPr id="4" name="Group 8">
          <a:extLst>
            <a:ext uri="{FF2B5EF4-FFF2-40B4-BE49-F238E27FC236}">
              <a16:creationId xmlns:a16="http://schemas.microsoft.com/office/drawing/2014/main" id="{4759EE84-1A5D-459B-A81C-5B699F3F9E04}"/>
            </a:ext>
          </a:extLst>
        </xdr:cNvPr>
        <xdr:cNvGrpSpPr>
          <a:grpSpLocks/>
        </xdr:cNvGrpSpPr>
      </xdr:nvGrpSpPr>
      <xdr:grpSpPr bwMode="auto">
        <a:xfrm>
          <a:off x="6980360" y="446210"/>
          <a:ext cx="2809874" cy="236659"/>
          <a:chOff x="2381" y="720"/>
          <a:chExt cx="3154" cy="65"/>
        </a:xfrm>
      </xdr:grpSpPr>
      <xdr:pic>
        <xdr:nvPicPr>
          <xdr:cNvPr id="5" name="6 Imagen">
            <a:extLst>
              <a:ext uri="{FF2B5EF4-FFF2-40B4-BE49-F238E27FC236}">
                <a16:creationId xmlns:a16="http://schemas.microsoft.com/office/drawing/2014/main" id="{8E81403B-9B95-46FC-9F73-54EFFAD5B0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A0B2B482-4DE0-4D6C-821D-4E224768DE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9525</xdr:rowOff>
    </xdr:from>
    <xdr:to>
      <xdr:col>4</xdr:col>
      <xdr:colOff>2800351</xdr:colOff>
      <xdr:row>3</xdr:row>
      <xdr:rowOff>118654</xdr:rowOff>
    </xdr:to>
    <xdr:pic>
      <xdr:nvPicPr>
        <xdr:cNvPr id="7" name="Imagen 6">
          <a:extLst>
            <a:ext uri="{FF2B5EF4-FFF2-40B4-BE49-F238E27FC236}">
              <a16:creationId xmlns:a16="http://schemas.microsoft.com/office/drawing/2014/main" id="{F3C8D66F-0EC2-4FF6-9142-0A5AAE274964}"/>
            </a:ext>
          </a:extLst>
        </xdr:cNvPr>
        <xdr:cNvPicPr>
          <a:picLocks noChangeAspect="1"/>
        </xdr:cNvPicPr>
      </xdr:nvPicPr>
      <xdr:blipFill>
        <a:blip xmlns:r="http://schemas.openxmlformats.org/officeDocument/2006/relationships" r:embed="rId4"/>
        <a:stretch>
          <a:fillRect/>
        </a:stretch>
      </xdr:blipFill>
      <xdr:spPr>
        <a:xfrm>
          <a:off x="8162925" y="3333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A82F7D7E-CC34-4487-BAB6-4A51D6ED98EF}"/>
            </a:ext>
          </a:extLst>
        </xdr:cNvPr>
        <xdr:cNvSpPr txBox="1"/>
      </xdr:nvSpPr>
      <xdr:spPr>
        <a:xfrm>
          <a:off x="10233660" y="40252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0</xdr:col>
      <xdr:colOff>28575</xdr:colOff>
      <xdr:row>0</xdr:row>
      <xdr:rowOff>19051</xdr:rowOff>
    </xdr:from>
    <xdr:to>
      <xdr:col>0</xdr:col>
      <xdr:colOff>2409824</xdr:colOff>
      <xdr:row>3</xdr:row>
      <xdr:rowOff>0</xdr:rowOff>
    </xdr:to>
    <xdr:pic>
      <xdr:nvPicPr>
        <xdr:cNvPr id="9" name="18 Imagen" descr="Logo CSJ RGB_01">
          <a:extLst>
            <a:ext uri="{FF2B5EF4-FFF2-40B4-BE49-F238E27FC236}">
              <a16:creationId xmlns:a16="http://schemas.microsoft.com/office/drawing/2014/main" id="{60FF34D0-BADE-493F-9CCE-AAEEA2884DD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8575" y="19051"/>
          <a:ext cx="236219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159809</xdr:colOff>
      <xdr:row>0</xdr:row>
      <xdr:rowOff>93134</xdr:rowOff>
    </xdr:from>
    <xdr:to>
      <xdr:col>5</xdr:col>
      <xdr:colOff>0</xdr:colOff>
      <xdr:row>2</xdr:row>
      <xdr:rowOff>4234</xdr:rowOff>
    </xdr:to>
    <xdr:grpSp>
      <xdr:nvGrpSpPr>
        <xdr:cNvPr id="10" name="Group 8">
          <a:extLst>
            <a:ext uri="{FF2B5EF4-FFF2-40B4-BE49-F238E27FC236}">
              <a16:creationId xmlns:a16="http://schemas.microsoft.com/office/drawing/2014/main" id="{D1950623-AAC6-47C3-89CA-34A7F9DF314B}"/>
            </a:ext>
          </a:extLst>
        </xdr:cNvPr>
        <xdr:cNvGrpSpPr>
          <a:grpSpLocks/>
        </xdr:cNvGrpSpPr>
      </xdr:nvGrpSpPr>
      <xdr:grpSpPr bwMode="auto">
        <a:xfrm>
          <a:off x="7054444" y="93134"/>
          <a:ext cx="2734325" cy="233485"/>
          <a:chOff x="2381" y="720"/>
          <a:chExt cx="3154" cy="65"/>
        </a:xfrm>
      </xdr:grpSpPr>
      <xdr:pic>
        <xdr:nvPicPr>
          <xdr:cNvPr id="11" name="6 Imagen">
            <a:extLst>
              <a:ext uri="{FF2B5EF4-FFF2-40B4-BE49-F238E27FC236}">
                <a16:creationId xmlns:a16="http://schemas.microsoft.com/office/drawing/2014/main" id="{99B9EFB9-B9C9-4341-A49C-D482DAEC3A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54D88A78-87DB-4E59-BCA3-5F307ED006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6</xdr:col>
      <xdr:colOff>250031</xdr:colOff>
      <xdr:row>4</xdr:row>
      <xdr:rowOff>308662</xdr:rowOff>
    </xdr:from>
    <xdr:ext cx="1539240" cy="1508760"/>
    <xdr:sp macro="" textlink="">
      <xdr:nvSpPr>
        <xdr:cNvPr id="13" name="CuadroTexto 7">
          <a:extLst>
            <a:ext uri="{FF2B5EF4-FFF2-40B4-BE49-F238E27FC236}">
              <a16:creationId xmlns:a16="http://schemas.microsoft.com/office/drawing/2014/main" id="{FC204CA0-261C-4DB8-B25A-22C862DC4246}"/>
            </a:ext>
          </a:extLst>
        </xdr:cNvPr>
        <xdr:cNvSpPr txBox="1"/>
      </xdr:nvSpPr>
      <xdr:spPr>
        <a:xfrm>
          <a:off x="10756106" y="956362"/>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2E593C34-CEB9-435D-B476-A1DA8AB8EC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8657CAD0-106E-4E07-AFBE-7A39ACE0F3D7}"/>
            </a:ext>
          </a:extLst>
        </xdr:cNvPr>
        <xdr:cNvSpPr txBox="1"/>
      </xdr:nvSpPr>
      <xdr:spPr>
        <a:xfrm>
          <a:off x="8829675" y="38100"/>
          <a:ext cx="1047750"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4" name="Group 8">
          <a:extLst>
            <a:ext uri="{FF2B5EF4-FFF2-40B4-BE49-F238E27FC236}">
              <a16:creationId xmlns:a16="http://schemas.microsoft.com/office/drawing/2014/main" id="{F20E01F5-B012-48A9-9671-3AD4361AA9D7}"/>
            </a:ext>
          </a:extLst>
        </xdr:cNvPr>
        <xdr:cNvGrpSpPr>
          <a:grpSpLocks/>
        </xdr:cNvGrpSpPr>
      </xdr:nvGrpSpPr>
      <xdr:grpSpPr bwMode="auto">
        <a:xfrm>
          <a:off x="7711018" y="447675"/>
          <a:ext cx="2173815" cy="81492"/>
          <a:chOff x="2381" y="720"/>
          <a:chExt cx="3154" cy="65"/>
        </a:xfrm>
      </xdr:grpSpPr>
      <xdr:pic>
        <xdr:nvPicPr>
          <xdr:cNvPr id="5" name="6 Imagen">
            <a:extLst>
              <a:ext uri="{FF2B5EF4-FFF2-40B4-BE49-F238E27FC236}">
                <a16:creationId xmlns:a16="http://schemas.microsoft.com/office/drawing/2014/main" id="{2707A21A-26BC-4B2A-8562-96A953C625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9B86B28A-BDCA-4A55-ACF3-96A319026B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588434</xdr:colOff>
      <xdr:row>2</xdr:row>
      <xdr:rowOff>90079</xdr:rowOff>
    </xdr:to>
    <xdr:pic>
      <xdr:nvPicPr>
        <xdr:cNvPr id="7" name="Imagen 6">
          <a:extLst>
            <a:ext uri="{FF2B5EF4-FFF2-40B4-BE49-F238E27FC236}">
              <a16:creationId xmlns:a16="http://schemas.microsoft.com/office/drawing/2014/main" id="{7F8E721D-7549-44E2-B994-D7DB283D21A4}"/>
            </a:ext>
          </a:extLst>
        </xdr:cNvPr>
        <xdr:cNvPicPr>
          <a:picLocks noChangeAspect="1"/>
        </xdr:cNvPicPr>
      </xdr:nvPicPr>
      <xdr:blipFill>
        <a:blip xmlns:r="http://schemas.openxmlformats.org/officeDocument/2006/relationships" r:embed="rId4"/>
        <a:stretch>
          <a:fillRect/>
        </a:stretch>
      </xdr:blipFill>
      <xdr:spPr>
        <a:xfrm>
          <a:off x="8934449" y="342900"/>
          <a:ext cx="1531410"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FBCB2AC0-604A-4A5D-9FA2-C49D3B8BD816}"/>
            </a:ext>
          </a:extLst>
        </xdr:cNvPr>
        <xdr:cNvSpPr txBox="1"/>
      </xdr:nvSpPr>
      <xdr:spPr>
        <a:xfrm>
          <a:off x="10357485"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1" baseline="0">
              <a:solidFill>
                <a:srgbClr val="FF0000"/>
              </a:solidFill>
            </a:rPr>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17E3E880-A26E-4F97-BCCF-8D131B88D8D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10" name="CuadroTexto 4">
          <a:extLst>
            <a:ext uri="{FF2B5EF4-FFF2-40B4-BE49-F238E27FC236}">
              <a16:creationId xmlns:a16="http://schemas.microsoft.com/office/drawing/2014/main" id="{3C0B63C7-E2DB-40D7-806E-69139EC92EAE}"/>
            </a:ext>
          </a:extLst>
        </xdr:cNvPr>
        <xdr:cNvSpPr txBox="1"/>
      </xdr:nvSpPr>
      <xdr:spPr>
        <a:xfrm>
          <a:off x="8829675" y="38100"/>
          <a:ext cx="1047750"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11" name="Group 8">
          <a:extLst>
            <a:ext uri="{FF2B5EF4-FFF2-40B4-BE49-F238E27FC236}">
              <a16:creationId xmlns:a16="http://schemas.microsoft.com/office/drawing/2014/main" id="{5410F25F-CB50-4026-A7F2-8AB89C0F8869}"/>
            </a:ext>
          </a:extLst>
        </xdr:cNvPr>
        <xdr:cNvGrpSpPr>
          <a:grpSpLocks/>
        </xdr:cNvGrpSpPr>
      </xdr:nvGrpSpPr>
      <xdr:grpSpPr bwMode="auto">
        <a:xfrm>
          <a:off x="7711018" y="447675"/>
          <a:ext cx="2173815" cy="81492"/>
          <a:chOff x="2381" y="720"/>
          <a:chExt cx="3154" cy="65"/>
        </a:xfrm>
      </xdr:grpSpPr>
      <xdr:pic>
        <xdr:nvPicPr>
          <xdr:cNvPr id="12" name="6 Imagen">
            <a:extLst>
              <a:ext uri="{FF2B5EF4-FFF2-40B4-BE49-F238E27FC236}">
                <a16:creationId xmlns:a16="http://schemas.microsoft.com/office/drawing/2014/main" id="{D9E1C7F2-6766-4EAE-9B19-E9457B6059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46154015-2E55-4B6F-810D-55E553C694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588434</xdr:colOff>
      <xdr:row>2</xdr:row>
      <xdr:rowOff>90079</xdr:rowOff>
    </xdr:to>
    <xdr:pic>
      <xdr:nvPicPr>
        <xdr:cNvPr id="14" name="Imagen 6">
          <a:extLst>
            <a:ext uri="{FF2B5EF4-FFF2-40B4-BE49-F238E27FC236}">
              <a16:creationId xmlns:a16="http://schemas.microsoft.com/office/drawing/2014/main" id="{1621EB49-F4B4-4652-822B-5D4D7E1E59FA}"/>
            </a:ext>
          </a:extLst>
        </xdr:cNvPr>
        <xdr:cNvPicPr>
          <a:picLocks noChangeAspect="1"/>
        </xdr:cNvPicPr>
      </xdr:nvPicPr>
      <xdr:blipFill>
        <a:blip xmlns:r="http://schemas.openxmlformats.org/officeDocument/2006/relationships" r:embed="rId4"/>
        <a:stretch>
          <a:fillRect/>
        </a:stretch>
      </xdr:blipFill>
      <xdr:spPr>
        <a:xfrm>
          <a:off x="8934449" y="342900"/>
          <a:ext cx="1531410" cy="2710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1050778</xdr:colOff>
      <xdr:row>2</xdr:row>
      <xdr:rowOff>550053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3" name="Imagen 1">
          <a:extLst>
            <a:ext uri="{FF2B5EF4-FFF2-40B4-BE49-F238E27FC236}">
              <a16:creationId xmlns:a16="http://schemas.microsoft.com/office/drawing/2014/main" id="{2E5B85AA-01AE-4677-B862-2E551650D4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3" name="Imagen 1">
          <a:extLst>
            <a:ext uri="{FF2B5EF4-FFF2-40B4-BE49-F238E27FC236}">
              <a16:creationId xmlns:a16="http://schemas.microsoft.com/office/drawing/2014/main" id="{0782EBE9-CFDE-4FA0-AC83-1682655AEE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4" name="Imagen 1">
          <a:extLst>
            <a:ext uri="{FF2B5EF4-FFF2-40B4-BE49-F238E27FC236}">
              <a16:creationId xmlns:a16="http://schemas.microsoft.com/office/drawing/2014/main" id="{C908B82C-54FF-4D67-B25A-8B355E667F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3" name="Imagen 1">
          <a:extLst>
            <a:ext uri="{FF2B5EF4-FFF2-40B4-BE49-F238E27FC236}">
              <a16:creationId xmlns:a16="http://schemas.microsoft.com/office/drawing/2014/main" id="{E0E20D6D-189A-4FE4-B66D-95BA1C3803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4" name="Imagen 1">
          <a:extLst>
            <a:ext uri="{FF2B5EF4-FFF2-40B4-BE49-F238E27FC236}">
              <a16:creationId xmlns:a16="http://schemas.microsoft.com/office/drawing/2014/main" id="{BDB936BD-A514-498B-91BA-0CF95A1C65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5" name="Imagen 1">
          <a:extLst>
            <a:ext uri="{FF2B5EF4-FFF2-40B4-BE49-F238E27FC236}">
              <a16:creationId xmlns:a16="http://schemas.microsoft.com/office/drawing/2014/main" id="{27DA177B-FF2B-48B9-AD47-263A32F6F9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ora\Documents\A%20CSJ%202022\Matriz%20de%20riesgo%20propuestas\URNA\Matriz%20de%20riesgos%20Urna%20-1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esentacion "/>
      <sheetName val="2-  Análisis de Contexto "/>
      <sheetName val="3. Estrategias"/>
      <sheetName val="4- Instructivo Riesgos "/>
      <sheetName val="5-. Identificación de Riesgos"/>
      <sheetName val="6. Valoración Controles"/>
      <sheetName val="7. Mapa Final"/>
      <sheetName val="8- Politicas de admiistracion "/>
      <sheetName val="9- Matriz de Calor "/>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sheetData sheetId="7">
        <row r="6">
          <cell r="B6" t="str">
            <v>Muy Baja</v>
          </cell>
          <cell r="C6" t="str">
            <v>Resultados entre 0- 4%</v>
          </cell>
          <cell r="D6">
            <v>0.04</v>
          </cell>
          <cell r="E6" t="str">
            <v>Puede ocurrir solo en circunstancias excepcionales</v>
          </cell>
          <cell r="F6">
            <v>1</v>
          </cell>
        </row>
        <row r="7">
          <cell r="B7" t="str">
            <v>Baja</v>
          </cell>
          <cell r="C7" t="str">
            <v>Resultados entre 5%- 9%</v>
          </cell>
          <cell r="D7">
            <v>0.09</v>
          </cell>
          <cell r="E7" t="str">
            <v xml:space="preserve"> Puede ocurrir en algún momento</v>
          </cell>
          <cell r="F7">
            <v>2</v>
          </cell>
        </row>
        <row r="8">
          <cell r="B8" t="str">
            <v>Media</v>
          </cell>
          <cell r="C8" t="str">
            <v>Resultados entre 10%- 29%</v>
          </cell>
          <cell r="D8">
            <v>0.28999999999999998</v>
          </cell>
          <cell r="E8" t="str">
            <v xml:space="preserve"> Podría ocurrir en algún momento</v>
          </cell>
          <cell r="F8">
            <v>3</v>
          </cell>
        </row>
        <row r="9">
          <cell r="B9" t="str">
            <v>Alta</v>
          </cell>
          <cell r="C9" t="str">
            <v>Resultados entre 30% - 49%</v>
          </cell>
          <cell r="D9">
            <v>0.49</v>
          </cell>
          <cell r="E9" t="str">
            <v>Probablemente ocurrirá en la mayoria de las circunstancias</v>
          </cell>
          <cell r="F9">
            <v>4</v>
          </cell>
        </row>
        <row r="10">
          <cell r="B10" t="str">
            <v>Muy Alta</v>
          </cell>
          <cell r="C10" t="str">
            <v>Resultados entre 50% - 100%</v>
          </cell>
          <cell r="D10">
            <v>1</v>
          </cell>
          <cell r="E10" t="str">
            <v>Se espera que ocurra en la mayoría de las circunstancias</v>
          </cell>
          <cell r="F10">
            <v>5</v>
          </cell>
        </row>
      </sheetData>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person displayName="Luz Adriana Vargas Porto" id="{2996533A-4C75-4291-9A27-A71A4B608101}" userId="S::lvargaspo@cendoj.ramajudicial.gov.co::93cb95f6-04c2-4f41-b16f-bb8b65a6149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2" dT="2023-09-12T20:18:23.12" personId="{2996533A-4C75-4291-9A27-A71A4B608101}" id="{B21F2A4D-4331-4C6B-AA30-4FE0F95C1EF4}">
    <text>Matriz de pase a compañeros</text>
  </threadedComment>
  <threadedComment ref="E13" dT="2023-09-12T20:18:51.34" personId="{2996533A-4C75-4291-9A27-A71A4B608101}" id="{5213D8B7-891E-4939-9C6B-88E55F5F8B40}">
    <text>Matriz de pase a compañeros</text>
  </threadedComment>
  <threadedComment ref="E14" dT="2023-09-12T20:19:52.10" personId="{2996533A-4C75-4291-9A27-A71A4B608101}" id="{C40D279E-3B10-476D-933E-25260F672B11}">
    <text>Correo electrónico según ocurrencia</text>
  </threadedComment>
  <threadedComment ref="E20" dT="2023-09-12T20:20:35.86" personId="{2996533A-4C75-4291-9A27-A71A4B608101}" id="{26F4ED07-766D-4A7A-8019-4327A4E6166E}">
    <text>Sistema de audiencias</text>
  </threadedComment>
  <threadedComment ref="E21" dT="2023-09-12T20:20:45.89" personId="{2996533A-4C75-4291-9A27-A71A4B608101}" id="{A1C8BBDF-C85E-40FC-8B47-4DA8C46E4E87}">
    <text>Sistema de audiencias</text>
  </threadedComment>
  <threadedComment ref="E22" dT="2023-09-12T20:21:00.42" personId="{2996533A-4C75-4291-9A27-A71A4B608101}" id="{6D9459A2-B372-4E6C-AFC8-1B7B2A45ABEE}">
    <text>Sistema de audiencias</text>
  </threadedComment>
  <threadedComment ref="E23" dT="2023-09-12T20:28:35.16" personId="{2996533A-4C75-4291-9A27-A71A4B608101}" id="{B40D5060-4157-42DA-B6DF-14CE74C1BB07}">
    <text>Planilla de envío de comunicaciones</text>
  </threadedComment>
  <threadedComment ref="E24" dT="2023-09-12T20:29:35.52" personId="{2996533A-4C75-4291-9A27-A71A4B608101}" id="{A0FF2B3B-D3D8-459A-BDAE-90ADD4EE8CDC}">
    <text>Correo electrónico a mesa de ayuda según ocurrencia</text>
  </threadedComment>
  <threadedComment ref="E30" dT="2023-09-12T20:31:02.08" personId="{2996533A-4C75-4291-9A27-A71A4B608101}" id="{81713A72-C700-446F-B06E-B945F0BB83E2}">
    <text>Procedimiento de reparto</text>
  </threadedComment>
  <threadedComment ref="E40" dT="2023-09-12T20:32:41.95" personId="{2996533A-4C75-4291-9A27-A71A4B608101}" id="{1132876A-6629-4776-95E0-2FC84C0D188F}">
    <text>Procedimeinto de reparto</text>
  </threadedComment>
  <threadedComment ref="E52" dT="2023-09-12T20:34:00.90" personId="{2996533A-4C75-4291-9A27-A71A4B608101}" id="{B2862FFF-75CA-499E-AF59-B74571BC99B7}">
    <text>TRD</text>
  </threadedComment>
  <threadedComment ref="E53" dT="2023-09-12T20:40:02.18" personId="{2996533A-4C75-4291-9A27-A71A4B608101}" id="{F15DACA0-A2DB-4734-9E40-43B476AAAC46}">
    <text>ESTUDIANTES EN PRÁCTICA DE CONSULTORIO O JUDICANTES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18"/>
  <sheetViews>
    <sheetView showGridLines="0" zoomScale="90" zoomScaleNormal="90" workbookViewId="0">
      <selection activeCell="B15" sqref="B15:I15"/>
    </sheetView>
  </sheetViews>
  <sheetFormatPr baseColWidth="10" defaultColWidth="11.42578125" defaultRowHeight="15"/>
  <cols>
    <col min="1" max="1" width="28.140625" customWidth="1"/>
    <col min="2" max="2" width="18" customWidth="1"/>
    <col min="3" max="3" width="14.140625" style="6" customWidth="1"/>
    <col min="4" max="8" width="12.42578125" customWidth="1"/>
  </cols>
  <sheetData>
    <row r="1" spans="1:9" ht="21">
      <c r="A1" s="331" t="s">
        <v>0</v>
      </c>
      <c r="B1" s="331"/>
      <c r="C1" s="331"/>
      <c r="D1" s="331"/>
      <c r="E1" s="331"/>
      <c r="F1" s="331"/>
    </row>
    <row r="5" spans="1:9">
      <c r="D5" s="14"/>
      <c r="E5" s="14"/>
      <c r="F5" s="14"/>
      <c r="G5" s="14"/>
      <c r="H5" s="14"/>
    </row>
    <row r="6" spans="1:9" ht="16.7" customHeight="1">
      <c r="D6" s="14"/>
      <c r="E6" s="14"/>
      <c r="F6" s="14"/>
      <c r="G6" s="14"/>
      <c r="H6" s="14"/>
    </row>
    <row r="7" spans="1:9" ht="33.75">
      <c r="A7" s="332" t="s">
        <v>1</v>
      </c>
      <c r="B7" s="332"/>
      <c r="C7" s="332"/>
      <c r="D7" s="332"/>
      <c r="E7" s="332"/>
      <c r="F7" s="332"/>
      <c r="G7" s="332"/>
      <c r="H7" s="332"/>
      <c r="I7" s="332"/>
    </row>
    <row r="9" spans="1:9" s="7" customFormat="1" ht="63.75">
      <c r="A9" s="8" t="s">
        <v>2</v>
      </c>
      <c r="B9" s="333" t="s">
        <v>472</v>
      </c>
      <c r="C9" s="333"/>
      <c r="D9" s="333"/>
      <c r="E9" s="333"/>
      <c r="F9" s="333"/>
      <c r="G9" s="333"/>
      <c r="H9" s="333"/>
      <c r="I9" s="333"/>
    </row>
    <row r="10" spans="1:9" s="7" customFormat="1" ht="21" customHeight="1">
      <c r="A10" s="12"/>
      <c r="B10" s="13"/>
      <c r="C10" s="13"/>
      <c r="D10" s="12"/>
      <c r="E10" s="11"/>
    </row>
    <row r="11" spans="1:9" s="7" customFormat="1" ht="63.75">
      <c r="A11" s="8" t="s">
        <v>3</v>
      </c>
      <c r="B11" s="193" t="s">
        <v>4</v>
      </c>
      <c r="C11" s="334" t="s">
        <v>477</v>
      </c>
      <c r="D11" s="335"/>
      <c r="E11" s="335"/>
      <c r="F11" s="335"/>
      <c r="G11" s="335"/>
      <c r="H11" s="335"/>
      <c r="I11" s="336"/>
    </row>
    <row r="12" spans="1:9" ht="75" customHeight="1">
      <c r="A12" s="194" t="s">
        <v>3</v>
      </c>
      <c r="B12" s="195" t="s">
        <v>5</v>
      </c>
      <c r="C12" s="334" t="s">
        <v>478</v>
      </c>
      <c r="D12" s="335"/>
      <c r="E12" s="335"/>
      <c r="F12" s="335"/>
      <c r="G12" s="335"/>
      <c r="H12" s="335"/>
      <c r="I12" s="336"/>
    </row>
    <row r="13" spans="1:9" ht="42.75" customHeight="1">
      <c r="A13" s="9" t="s">
        <v>6</v>
      </c>
      <c r="B13" s="328"/>
      <c r="C13" s="328"/>
      <c r="D13" s="328"/>
      <c r="E13" s="328"/>
      <c r="F13" s="328"/>
      <c r="G13" s="328"/>
      <c r="H13" s="328"/>
      <c r="I13" s="328"/>
    </row>
    <row r="14" spans="1:9" s="7" customFormat="1" ht="25.5">
      <c r="A14" s="9" t="s">
        <v>7</v>
      </c>
      <c r="B14" s="329"/>
      <c r="C14" s="329"/>
      <c r="D14" s="329"/>
      <c r="E14" s="329"/>
      <c r="F14" s="329"/>
      <c r="G14" s="329"/>
      <c r="H14" s="329"/>
      <c r="I14" s="329"/>
    </row>
    <row r="15" spans="1:9" s="7" customFormat="1" ht="25.5">
      <c r="A15" s="9" t="s">
        <v>8</v>
      </c>
      <c r="B15" s="329"/>
      <c r="C15" s="329"/>
      <c r="D15" s="329"/>
      <c r="E15" s="329"/>
      <c r="F15" s="329"/>
      <c r="G15" s="329"/>
      <c r="H15" s="329"/>
      <c r="I15" s="329"/>
    </row>
    <row r="16" spans="1:9" s="7" customFormat="1" ht="25.5">
      <c r="A16" s="8" t="s">
        <v>9</v>
      </c>
      <c r="B16" s="330"/>
      <c r="C16" s="330"/>
      <c r="D16" s="330"/>
      <c r="E16" s="330"/>
      <c r="F16" s="330"/>
      <c r="G16" s="330"/>
      <c r="H16" s="330"/>
      <c r="I16" s="330"/>
    </row>
    <row r="18" spans="1:9" s="7" customFormat="1" ht="14.25">
      <c r="A18" s="8" t="s">
        <v>10</v>
      </c>
      <c r="B18" s="327" t="s">
        <v>479</v>
      </c>
      <c r="C18" s="327"/>
      <c r="D18" s="327"/>
      <c r="E18" s="327"/>
      <c r="F18" s="327"/>
      <c r="G18" s="327"/>
      <c r="H18" s="327"/>
      <c r="I18" s="327"/>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K80"/>
  <sheetViews>
    <sheetView showGridLines="0" topLeftCell="A43" zoomScale="130" zoomScaleNormal="130" workbookViewId="0">
      <selection activeCell="I9" sqref="I9"/>
    </sheetView>
  </sheetViews>
  <sheetFormatPr baseColWidth="10" defaultColWidth="10.5703125" defaultRowHeight="14.25"/>
  <cols>
    <col min="1" max="1" width="35.85546875" style="262" customWidth="1"/>
    <col min="2" max="2" width="10.28515625" style="263" customWidth="1"/>
    <col min="3" max="3" width="44.28515625" style="7" customWidth="1"/>
    <col min="4" max="4" width="13" style="263" customWidth="1"/>
    <col min="5" max="5" width="43.42578125" style="7" customWidth="1"/>
    <col min="6" max="11" width="10.7109375" style="7" customWidth="1"/>
    <col min="12" max="16384" width="10.5703125" style="7"/>
  </cols>
  <sheetData>
    <row r="1" spans="1:10" ht="12.75" customHeight="1">
      <c r="A1" s="254"/>
      <c r="B1" s="342" t="s">
        <v>11</v>
      </c>
      <c r="C1" s="342"/>
      <c r="D1" s="342"/>
      <c r="E1" s="255"/>
      <c r="F1" s="254"/>
      <c r="G1" s="254"/>
      <c r="I1" s="265"/>
    </row>
    <row r="2" spans="1:10" ht="12.75" customHeight="1">
      <c r="A2" s="254"/>
      <c r="B2" s="342" t="s">
        <v>12</v>
      </c>
      <c r="C2" s="342"/>
      <c r="D2" s="342"/>
      <c r="E2" s="255"/>
      <c r="F2" s="254"/>
      <c r="G2" s="254"/>
      <c r="I2" s="265"/>
    </row>
    <row r="3" spans="1:10" ht="12.75" customHeight="1">
      <c r="A3" s="254"/>
      <c r="B3" s="264"/>
      <c r="C3" s="264"/>
      <c r="D3" s="264"/>
      <c r="E3" s="255"/>
      <c r="F3" s="254"/>
      <c r="G3" s="254"/>
      <c r="I3" s="265"/>
    </row>
    <row r="4" spans="1:10" ht="12.75" customHeight="1">
      <c r="A4" s="254"/>
      <c r="B4" s="264"/>
      <c r="C4" s="264"/>
      <c r="D4" s="264"/>
      <c r="E4" s="255"/>
      <c r="F4" s="254"/>
      <c r="G4" s="254"/>
      <c r="I4" s="265"/>
    </row>
    <row r="5" spans="1:10" ht="116.25" customHeight="1">
      <c r="A5" s="256" t="s">
        <v>13</v>
      </c>
      <c r="B5" s="343" t="s">
        <v>473</v>
      </c>
      <c r="C5" s="343"/>
      <c r="D5" s="256" t="s">
        <v>14</v>
      </c>
      <c r="E5" s="266" t="s">
        <v>474</v>
      </c>
      <c r="F5" s="265"/>
      <c r="I5" s="196"/>
    </row>
    <row r="6" spans="1:10" ht="16.7" customHeight="1">
      <c r="A6" s="12"/>
      <c r="B6" s="13"/>
      <c r="C6" s="13"/>
      <c r="D6" s="12"/>
      <c r="E6" s="11"/>
      <c r="I6" s="265"/>
    </row>
    <row r="7" spans="1:10" ht="54.75" customHeight="1">
      <c r="A7" s="257" t="s">
        <v>15</v>
      </c>
      <c r="B7" s="344" t="s">
        <v>480</v>
      </c>
      <c r="C7" s="344"/>
      <c r="D7" s="344"/>
      <c r="E7" s="344"/>
    </row>
    <row r="8" spans="1:10" ht="13.35" customHeight="1">
      <c r="A8" s="258"/>
      <c r="B8" s="258"/>
      <c r="D8" s="259"/>
      <c r="E8" s="259"/>
    </row>
    <row r="9" spans="1:10" ht="46.5" customHeight="1">
      <c r="A9" s="267" t="s">
        <v>16</v>
      </c>
      <c r="B9" s="345"/>
      <c r="C9" s="345"/>
      <c r="D9" s="345"/>
      <c r="E9" s="345"/>
    </row>
    <row r="10" spans="1:10" ht="21" customHeight="1">
      <c r="A10" s="258"/>
      <c r="B10" s="258"/>
      <c r="D10" s="259"/>
      <c r="E10" s="259"/>
    </row>
    <row r="11" spans="1:10" s="260" customFormat="1" ht="26.25" customHeight="1">
      <c r="A11" s="346" t="s">
        <v>17</v>
      </c>
      <c r="B11" s="346"/>
      <c r="C11" s="346"/>
      <c r="D11" s="346"/>
      <c r="E11" s="346"/>
      <c r="F11" s="347"/>
      <c r="G11" s="347"/>
      <c r="H11" s="347"/>
      <c r="I11" s="347"/>
      <c r="J11" s="347"/>
    </row>
    <row r="12" spans="1:10" s="260" customFormat="1" ht="12.75" customHeight="1">
      <c r="A12" s="715" t="s">
        <v>481</v>
      </c>
      <c r="B12" s="715" t="s">
        <v>18</v>
      </c>
      <c r="C12" s="715" t="s">
        <v>19</v>
      </c>
      <c r="D12" s="715" t="s">
        <v>20</v>
      </c>
      <c r="E12" s="715" t="s">
        <v>21</v>
      </c>
      <c r="F12" s="268"/>
      <c r="G12" s="268"/>
      <c r="H12" s="197"/>
      <c r="I12" s="197"/>
      <c r="J12" s="197"/>
    </row>
    <row r="13" spans="1:10" s="260" customFormat="1" ht="12.75" customHeight="1">
      <c r="A13" s="716" t="s">
        <v>482</v>
      </c>
      <c r="B13" s="717">
        <v>1</v>
      </c>
      <c r="C13" s="718" t="s">
        <v>483</v>
      </c>
      <c r="D13" s="719"/>
      <c r="E13" s="720"/>
      <c r="F13" s="268"/>
      <c r="G13" s="268"/>
      <c r="H13" s="197"/>
      <c r="I13" s="197"/>
      <c r="J13" s="197"/>
    </row>
    <row r="14" spans="1:10" s="260" customFormat="1" ht="142.5">
      <c r="A14" s="716"/>
      <c r="B14" s="717">
        <v>2</v>
      </c>
      <c r="C14" s="718" t="s">
        <v>484</v>
      </c>
      <c r="D14" s="719">
        <v>1</v>
      </c>
      <c r="E14" s="718" t="s">
        <v>485</v>
      </c>
      <c r="F14" s="337"/>
      <c r="G14" s="198"/>
      <c r="H14" s="199"/>
      <c r="I14" s="269"/>
      <c r="J14" s="199"/>
    </row>
    <row r="15" spans="1:10" s="260" customFormat="1" ht="57.75" customHeight="1">
      <c r="A15" s="721" t="s">
        <v>486</v>
      </c>
      <c r="B15" s="722">
        <v>3</v>
      </c>
      <c r="C15" s="723" t="s">
        <v>487</v>
      </c>
      <c r="D15" s="722">
        <v>2</v>
      </c>
      <c r="E15" s="723" t="s">
        <v>488</v>
      </c>
      <c r="F15" s="337"/>
      <c r="G15" s="198"/>
      <c r="H15" s="199"/>
      <c r="I15" s="269"/>
      <c r="J15" s="199"/>
    </row>
    <row r="16" spans="1:10" s="260" customFormat="1" ht="31.5" customHeight="1">
      <c r="A16" s="721"/>
      <c r="B16" s="722"/>
      <c r="C16" s="723"/>
      <c r="D16" s="722"/>
      <c r="E16" s="723"/>
      <c r="F16" s="337"/>
      <c r="G16" s="198"/>
      <c r="H16" s="199"/>
      <c r="I16" s="280"/>
      <c r="J16" s="200"/>
    </row>
    <row r="17" spans="1:10" s="260" customFormat="1">
      <c r="A17" s="721"/>
      <c r="B17" s="722"/>
      <c r="C17" s="723"/>
      <c r="D17" s="722"/>
      <c r="E17" s="723"/>
      <c r="F17" s="337"/>
      <c r="G17" s="198"/>
      <c r="H17" s="199"/>
      <c r="I17" s="269"/>
      <c r="J17" s="199"/>
    </row>
    <row r="18" spans="1:10" s="260" customFormat="1" ht="71.25">
      <c r="A18" s="724" t="s">
        <v>489</v>
      </c>
      <c r="B18" s="722">
        <v>4</v>
      </c>
      <c r="C18" s="723" t="s">
        <v>490</v>
      </c>
      <c r="D18" s="722">
        <v>3</v>
      </c>
      <c r="E18" s="718" t="s">
        <v>491</v>
      </c>
      <c r="F18" s="337"/>
      <c r="G18" s="198"/>
      <c r="H18" s="201"/>
      <c r="I18" s="269"/>
      <c r="J18" s="199"/>
    </row>
    <row r="19" spans="1:10" s="260" customFormat="1" ht="42.75">
      <c r="A19" s="724"/>
      <c r="B19" s="722">
        <v>5</v>
      </c>
      <c r="C19" s="723" t="s">
        <v>492</v>
      </c>
      <c r="D19" s="722">
        <v>4</v>
      </c>
      <c r="E19" s="718" t="s">
        <v>493</v>
      </c>
      <c r="F19" s="337"/>
      <c r="G19" s="198"/>
      <c r="H19" s="200"/>
      <c r="I19" s="269"/>
      <c r="J19" s="202"/>
    </row>
    <row r="20" spans="1:10" s="260" customFormat="1" ht="69.75" customHeight="1">
      <c r="A20" s="724"/>
      <c r="B20" s="722">
        <v>6</v>
      </c>
      <c r="C20" s="723" t="s">
        <v>494</v>
      </c>
      <c r="D20" s="722">
        <v>5</v>
      </c>
      <c r="E20" s="725" t="s">
        <v>495</v>
      </c>
      <c r="F20" s="337"/>
      <c r="G20" s="198"/>
      <c r="H20" s="202"/>
      <c r="I20" s="269"/>
      <c r="J20" s="202"/>
    </row>
    <row r="21" spans="1:10" s="260" customFormat="1" ht="45.75" customHeight="1">
      <c r="A21" s="724"/>
      <c r="B21" s="722">
        <v>7</v>
      </c>
      <c r="C21" s="723" t="s">
        <v>496</v>
      </c>
      <c r="D21" s="722"/>
      <c r="E21" s="723"/>
      <c r="F21" s="337"/>
      <c r="G21" s="198"/>
      <c r="H21" s="202"/>
      <c r="I21" s="269"/>
      <c r="J21" s="202"/>
    </row>
    <row r="22" spans="1:10" s="260" customFormat="1" ht="78.75" customHeight="1">
      <c r="A22" s="724"/>
      <c r="B22" s="722">
        <v>8</v>
      </c>
      <c r="C22" s="723" t="s">
        <v>497</v>
      </c>
      <c r="D22" s="722"/>
      <c r="E22" s="718"/>
      <c r="F22" s="337"/>
      <c r="G22" s="203"/>
      <c r="H22" s="204"/>
      <c r="I22" s="269"/>
      <c r="J22" s="205"/>
    </row>
    <row r="23" spans="1:10" s="260" customFormat="1" ht="95.25" customHeight="1">
      <c r="A23" s="724"/>
      <c r="B23" s="722">
        <v>9</v>
      </c>
      <c r="C23" s="723" t="s">
        <v>498</v>
      </c>
      <c r="D23" s="722"/>
      <c r="E23" s="723"/>
      <c r="F23" s="337"/>
      <c r="G23" s="198"/>
      <c r="H23" s="206"/>
      <c r="I23" s="269"/>
      <c r="J23" s="207"/>
    </row>
    <row r="24" spans="1:10" s="260" customFormat="1" ht="58.5" customHeight="1">
      <c r="A24" s="724"/>
      <c r="B24" s="722">
        <v>10</v>
      </c>
      <c r="C24" s="723" t="s">
        <v>499</v>
      </c>
      <c r="D24" s="722"/>
      <c r="E24" s="723"/>
      <c r="F24" s="337"/>
      <c r="G24" s="198"/>
      <c r="H24" s="205"/>
      <c r="I24" s="269"/>
      <c r="J24" s="208"/>
    </row>
    <row r="25" spans="1:10" s="260" customFormat="1" ht="74.25" customHeight="1">
      <c r="A25" s="724" t="s">
        <v>500</v>
      </c>
      <c r="B25" s="722">
        <v>11</v>
      </c>
      <c r="C25" s="718" t="s">
        <v>501</v>
      </c>
      <c r="D25" s="717">
        <v>6</v>
      </c>
      <c r="E25" s="718" t="s">
        <v>502</v>
      </c>
      <c r="F25" s="337"/>
      <c r="G25" s="198"/>
      <c r="H25" s="205"/>
      <c r="I25" s="269"/>
      <c r="J25" s="205"/>
    </row>
    <row r="26" spans="1:10" s="260" customFormat="1" ht="53.25" customHeight="1">
      <c r="A26" s="724"/>
      <c r="B26" s="722">
        <v>12</v>
      </c>
      <c r="C26" s="718" t="s">
        <v>503</v>
      </c>
      <c r="D26" s="717">
        <v>7</v>
      </c>
      <c r="E26" s="718" t="s">
        <v>504</v>
      </c>
      <c r="F26" s="269"/>
      <c r="G26" s="198"/>
      <c r="H26" s="209"/>
      <c r="I26" s="210"/>
      <c r="J26" s="209"/>
    </row>
    <row r="27" spans="1:10" s="260" customFormat="1" ht="59.25" customHeight="1">
      <c r="A27" s="724"/>
      <c r="B27" s="722">
        <v>13</v>
      </c>
      <c r="C27" s="718" t="s">
        <v>505</v>
      </c>
      <c r="D27" s="717">
        <v>8</v>
      </c>
      <c r="E27" s="718" t="s">
        <v>506</v>
      </c>
      <c r="F27" s="337"/>
      <c r="G27" s="198"/>
      <c r="H27" s="204"/>
      <c r="I27" s="210"/>
      <c r="J27" s="204"/>
    </row>
    <row r="28" spans="1:10" s="260" customFormat="1" ht="73.5" customHeight="1">
      <c r="A28" s="724"/>
      <c r="B28" s="722">
        <v>14</v>
      </c>
      <c r="C28" s="718" t="s">
        <v>507</v>
      </c>
      <c r="D28" s="717"/>
      <c r="E28" s="718"/>
      <c r="F28" s="337"/>
      <c r="G28" s="198"/>
      <c r="H28" s="204"/>
      <c r="I28" s="210"/>
      <c r="J28" s="204"/>
    </row>
    <row r="29" spans="1:10" s="260" customFormat="1" ht="42.75" customHeight="1">
      <c r="A29" s="726" t="s">
        <v>508</v>
      </c>
      <c r="B29" s="722">
        <v>15</v>
      </c>
      <c r="C29" s="718" t="s">
        <v>509</v>
      </c>
      <c r="D29" s="717">
        <v>9</v>
      </c>
      <c r="E29" s="718" t="s">
        <v>510</v>
      </c>
      <c r="F29" s="337"/>
      <c r="G29" s="198"/>
      <c r="H29" s="204"/>
      <c r="I29" s="211"/>
      <c r="J29" s="204"/>
    </row>
    <row r="30" spans="1:10" s="260" customFormat="1" ht="64.5" customHeight="1">
      <c r="A30" s="724" t="s">
        <v>511</v>
      </c>
      <c r="B30" s="722">
        <v>16</v>
      </c>
      <c r="C30" s="727" t="s">
        <v>512</v>
      </c>
      <c r="D30" s="722"/>
      <c r="E30" s="723"/>
      <c r="F30" s="337"/>
      <c r="G30" s="198"/>
      <c r="H30" s="204"/>
      <c r="I30" s="269"/>
      <c r="J30" s="204"/>
    </row>
    <row r="31" spans="1:10" s="260" customFormat="1" ht="39.75" customHeight="1">
      <c r="A31" s="724"/>
      <c r="B31" s="722">
        <v>17</v>
      </c>
      <c r="C31" s="727" t="s">
        <v>513</v>
      </c>
      <c r="D31" s="722"/>
      <c r="E31" s="723"/>
      <c r="F31" s="341"/>
      <c r="G31" s="341"/>
      <c r="H31" s="341"/>
      <c r="I31" s="341"/>
      <c r="J31" s="341"/>
    </row>
    <row r="32" spans="1:10" s="261" customFormat="1" ht="15">
      <c r="A32" s="728" t="s">
        <v>22</v>
      </c>
      <c r="B32" s="728"/>
      <c r="C32" s="728"/>
      <c r="D32" s="728"/>
      <c r="E32" s="728"/>
      <c r="F32" s="271"/>
      <c r="G32" s="271"/>
      <c r="H32" s="212"/>
      <c r="I32" s="213"/>
      <c r="J32" s="212"/>
    </row>
    <row r="33" spans="1:11" s="261" customFormat="1" ht="58.5" customHeight="1">
      <c r="A33" s="715" t="s">
        <v>481</v>
      </c>
      <c r="B33" s="715" t="s">
        <v>18</v>
      </c>
      <c r="C33" s="715" t="s">
        <v>23</v>
      </c>
      <c r="D33" s="715" t="s">
        <v>20</v>
      </c>
      <c r="E33" s="715" t="s">
        <v>514</v>
      </c>
      <c r="F33" s="339"/>
      <c r="G33" s="198"/>
      <c r="H33" s="214"/>
      <c r="I33" s="198"/>
      <c r="J33" s="214"/>
    </row>
    <row r="34" spans="1:11" s="261" customFormat="1" ht="114">
      <c r="A34" s="724" t="s">
        <v>515</v>
      </c>
      <c r="B34" s="717">
        <v>1</v>
      </c>
      <c r="C34" s="718" t="s">
        <v>516</v>
      </c>
      <c r="D34" s="717">
        <v>1</v>
      </c>
      <c r="E34" s="718" t="s">
        <v>517</v>
      </c>
      <c r="F34" s="339"/>
      <c r="G34" s="198"/>
      <c r="H34" s="214"/>
      <c r="I34" s="198"/>
      <c r="J34" s="214"/>
    </row>
    <row r="35" spans="1:11" s="261" customFormat="1" ht="54.75" customHeight="1">
      <c r="A35" s="724"/>
      <c r="B35" s="717">
        <v>2</v>
      </c>
      <c r="C35" s="718" t="s">
        <v>518</v>
      </c>
      <c r="D35" s="717">
        <v>2</v>
      </c>
      <c r="E35" s="725" t="s">
        <v>519</v>
      </c>
      <c r="F35" s="339"/>
      <c r="G35" s="198"/>
      <c r="H35" s="214"/>
      <c r="I35" s="198"/>
      <c r="J35" s="214"/>
    </row>
    <row r="36" spans="1:11" s="261" customFormat="1" ht="45.75" customHeight="1">
      <c r="A36" s="724"/>
      <c r="B36" s="717">
        <v>3</v>
      </c>
      <c r="C36" s="725" t="s">
        <v>520</v>
      </c>
      <c r="D36" s="717">
        <v>3</v>
      </c>
      <c r="E36" s="725" t="s">
        <v>521</v>
      </c>
      <c r="F36" s="339"/>
      <c r="G36" s="198"/>
      <c r="H36" s="214"/>
      <c r="I36" s="198"/>
      <c r="J36" s="214"/>
    </row>
    <row r="37" spans="1:11" s="261" customFormat="1" ht="45.75" customHeight="1">
      <c r="A37" s="724"/>
      <c r="B37" s="717">
        <v>4</v>
      </c>
      <c r="C37" s="725" t="s">
        <v>522</v>
      </c>
      <c r="D37" s="717">
        <v>4</v>
      </c>
      <c r="E37" s="718" t="s">
        <v>523</v>
      </c>
      <c r="F37" s="339"/>
      <c r="G37" s="198"/>
      <c r="H37" s="214"/>
      <c r="I37" s="198"/>
      <c r="J37" s="214"/>
    </row>
    <row r="38" spans="1:11" s="260" customFormat="1" ht="36.75" customHeight="1">
      <c r="A38" s="724"/>
      <c r="B38" s="717"/>
      <c r="C38" s="720"/>
      <c r="D38" s="717">
        <v>5</v>
      </c>
      <c r="E38" s="718" t="s">
        <v>524</v>
      </c>
      <c r="F38" s="339"/>
      <c r="G38" s="198"/>
      <c r="H38" s="200"/>
      <c r="I38" s="198"/>
      <c r="J38" s="214"/>
    </row>
    <row r="39" spans="1:11" s="260" customFormat="1" ht="39.75" customHeight="1">
      <c r="A39" s="724"/>
      <c r="B39" s="717"/>
      <c r="C39" s="727"/>
      <c r="D39" s="717">
        <v>6</v>
      </c>
      <c r="E39" s="718" t="s">
        <v>525</v>
      </c>
      <c r="F39" s="339"/>
      <c r="G39" s="263"/>
      <c r="H39" s="7"/>
      <c r="I39" s="198"/>
      <c r="J39" s="214"/>
    </row>
    <row r="40" spans="1:11" s="260" customFormat="1" ht="50.25" customHeight="1">
      <c r="A40" s="724"/>
      <c r="B40" s="717"/>
      <c r="C40" s="727"/>
      <c r="D40" s="717">
        <v>7</v>
      </c>
      <c r="E40" s="729" t="s">
        <v>526</v>
      </c>
      <c r="F40" s="339"/>
      <c r="G40" s="198"/>
      <c r="H40" s="200"/>
      <c r="I40" s="198"/>
      <c r="J40" s="214"/>
    </row>
    <row r="41" spans="1:11" s="260" customFormat="1" ht="41.25" customHeight="1">
      <c r="A41" s="726" t="s">
        <v>24</v>
      </c>
      <c r="B41" s="717"/>
      <c r="C41" s="727"/>
      <c r="D41" s="717"/>
      <c r="E41" s="727"/>
      <c r="F41" s="339"/>
      <c r="G41" s="198"/>
      <c r="H41" s="200"/>
      <c r="I41" s="198"/>
      <c r="J41" s="214"/>
    </row>
    <row r="42" spans="1:11" s="260" customFormat="1" ht="52.5" customHeight="1">
      <c r="A42" s="724" t="s">
        <v>527</v>
      </c>
      <c r="B42" s="717">
        <v>5</v>
      </c>
      <c r="C42" s="718" t="s">
        <v>528</v>
      </c>
      <c r="D42" s="717">
        <v>8</v>
      </c>
      <c r="E42" s="730" t="s">
        <v>529</v>
      </c>
      <c r="F42" s="340"/>
      <c r="G42" s="280"/>
      <c r="H42" s="202"/>
      <c r="I42" s="280"/>
      <c r="J42" s="215"/>
    </row>
    <row r="43" spans="1:11" s="260" customFormat="1" ht="40.5" customHeight="1">
      <c r="A43" s="724"/>
      <c r="B43" s="717">
        <v>6</v>
      </c>
      <c r="C43" s="718" t="s">
        <v>530</v>
      </c>
      <c r="D43" s="717"/>
      <c r="E43" s="718"/>
      <c r="F43" s="340"/>
      <c r="G43" s="280"/>
      <c r="H43" s="202"/>
      <c r="I43" s="280"/>
      <c r="J43" s="200"/>
    </row>
    <row r="44" spans="1:11" s="260" customFormat="1" ht="57.75" customHeight="1">
      <c r="A44" s="724"/>
      <c r="B44" s="717">
        <v>7</v>
      </c>
      <c r="C44" s="718" t="s">
        <v>531</v>
      </c>
      <c r="D44" s="717">
        <v>9</v>
      </c>
      <c r="E44" s="718" t="s">
        <v>532</v>
      </c>
      <c r="F44" s="337"/>
      <c r="G44" s="280"/>
      <c r="H44" s="208"/>
      <c r="I44" s="198"/>
      <c r="J44" s="214"/>
    </row>
    <row r="45" spans="1:11" s="260" customFormat="1" ht="57">
      <c r="A45" s="724"/>
      <c r="B45" s="717">
        <v>7</v>
      </c>
      <c r="C45" s="718" t="s">
        <v>533</v>
      </c>
      <c r="D45" s="717">
        <v>10</v>
      </c>
      <c r="E45" s="718" t="s">
        <v>534</v>
      </c>
      <c r="F45" s="337"/>
      <c r="G45" s="269"/>
      <c r="H45" s="200"/>
      <c r="I45" s="198"/>
      <c r="J45" s="202"/>
    </row>
    <row r="46" spans="1:11" s="260" customFormat="1" ht="47.25" customHeight="1">
      <c r="A46" s="724"/>
      <c r="B46" s="717">
        <v>8</v>
      </c>
      <c r="C46" s="730" t="s">
        <v>535</v>
      </c>
      <c r="D46" s="717"/>
      <c r="E46" s="718"/>
      <c r="F46" s="337"/>
      <c r="G46" s="269"/>
      <c r="H46" s="216"/>
      <c r="I46" s="198"/>
      <c r="J46" s="200"/>
      <c r="K46" s="217"/>
    </row>
    <row r="47" spans="1:11" s="260" customFormat="1" ht="50.25" customHeight="1">
      <c r="A47" s="724"/>
      <c r="B47" s="717">
        <v>9</v>
      </c>
      <c r="C47" s="718" t="s">
        <v>536</v>
      </c>
      <c r="D47" s="717">
        <v>11</v>
      </c>
      <c r="E47" s="718" t="s">
        <v>537</v>
      </c>
      <c r="F47" s="337"/>
      <c r="G47" s="269"/>
      <c r="H47" s="200"/>
      <c r="I47" s="198"/>
      <c r="J47" s="200"/>
    </row>
    <row r="48" spans="1:11" s="260" customFormat="1" ht="71.25" customHeight="1">
      <c r="A48" s="724" t="s">
        <v>538</v>
      </c>
      <c r="B48" s="717">
        <v>10</v>
      </c>
      <c r="C48" s="718" t="s">
        <v>539</v>
      </c>
      <c r="D48" s="717">
        <v>12</v>
      </c>
      <c r="E48" s="718" t="s">
        <v>540</v>
      </c>
      <c r="F48" s="337"/>
      <c r="G48" s="218"/>
      <c r="H48" s="219"/>
      <c r="I48" s="198"/>
      <c r="J48" s="200"/>
    </row>
    <row r="49" spans="1:11" s="260" customFormat="1" ht="97.5" customHeight="1">
      <c r="A49" s="724"/>
      <c r="B49" s="717">
        <v>11</v>
      </c>
      <c r="C49" s="718" t="s">
        <v>541</v>
      </c>
      <c r="D49" s="719">
        <v>13</v>
      </c>
      <c r="E49" s="718" t="s">
        <v>542</v>
      </c>
      <c r="F49" s="337"/>
      <c r="G49" s="218"/>
      <c r="H49" s="219"/>
      <c r="I49" s="198"/>
      <c r="J49" s="202"/>
    </row>
    <row r="50" spans="1:11" ht="71.25" customHeight="1">
      <c r="A50" s="724" t="s">
        <v>25</v>
      </c>
      <c r="B50" s="717">
        <v>12</v>
      </c>
      <c r="C50" s="718" t="s">
        <v>543</v>
      </c>
      <c r="D50" s="719">
        <v>14</v>
      </c>
      <c r="E50" s="730" t="s">
        <v>504</v>
      </c>
      <c r="F50" s="337"/>
      <c r="G50" s="269"/>
      <c r="H50" s="202"/>
      <c r="I50" s="220"/>
      <c r="J50" s="216"/>
    </row>
    <row r="51" spans="1:11" ht="150" customHeight="1">
      <c r="A51" s="724"/>
      <c r="B51" s="717">
        <v>13</v>
      </c>
      <c r="C51" s="718" t="s">
        <v>544</v>
      </c>
      <c r="D51" s="719">
        <v>15</v>
      </c>
      <c r="E51" s="730" t="s">
        <v>545</v>
      </c>
      <c r="F51" s="337"/>
      <c r="G51" s="269"/>
      <c r="H51" s="202"/>
      <c r="I51" s="220"/>
      <c r="J51" s="216"/>
    </row>
    <row r="52" spans="1:11" ht="72.75" customHeight="1">
      <c r="A52" s="724"/>
      <c r="B52" s="717">
        <v>14</v>
      </c>
      <c r="C52" s="718" t="s">
        <v>546</v>
      </c>
      <c r="D52" s="719">
        <v>16</v>
      </c>
      <c r="E52" s="730" t="s">
        <v>547</v>
      </c>
      <c r="F52" s="337"/>
      <c r="G52" s="269"/>
      <c r="H52" s="202"/>
      <c r="I52" s="220"/>
      <c r="J52" s="200"/>
      <c r="K52" s="217"/>
    </row>
    <row r="53" spans="1:11" ht="28.5">
      <c r="A53" s="724"/>
      <c r="B53" s="717">
        <v>15</v>
      </c>
      <c r="C53" s="718" t="s">
        <v>548</v>
      </c>
      <c r="D53" s="719"/>
      <c r="E53" s="730"/>
      <c r="F53" s="337"/>
      <c r="G53" s="269"/>
      <c r="H53" s="202"/>
      <c r="I53" s="220"/>
      <c r="J53" s="200"/>
      <c r="K53" s="217"/>
    </row>
    <row r="54" spans="1:11" ht="80.25" customHeight="1">
      <c r="A54" s="724"/>
      <c r="B54" s="717">
        <v>16</v>
      </c>
      <c r="C54" s="718" t="s">
        <v>549</v>
      </c>
      <c r="D54" s="719"/>
      <c r="E54" s="730"/>
      <c r="F54" s="337"/>
      <c r="G54" s="269"/>
      <c r="H54" s="202"/>
      <c r="I54" s="221"/>
      <c r="J54" s="202"/>
    </row>
    <row r="55" spans="1:11" ht="84.75" customHeight="1">
      <c r="A55" s="724"/>
      <c r="B55" s="717">
        <v>17</v>
      </c>
      <c r="C55" s="718" t="s">
        <v>550</v>
      </c>
      <c r="D55" s="719"/>
      <c r="E55" s="730"/>
      <c r="F55" s="337"/>
      <c r="G55" s="218"/>
      <c r="H55" s="219"/>
      <c r="I55" s="280"/>
      <c r="J55" s="200"/>
    </row>
    <row r="56" spans="1:11" ht="145.5" customHeight="1">
      <c r="A56" s="724"/>
      <c r="B56" s="717">
        <v>18</v>
      </c>
      <c r="C56" s="718" t="s">
        <v>551</v>
      </c>
      <c r="D56" s="719"/>
      <c r="E56" s="730"/>
      <c r="F56" s="337"/>
      <c r="G56" s="269"/>
      <c r="H56" s="200"/>
      <c r="I56" s="221"/>
      <c r="J56" s="200"/>
    </row>
    <row r="57" spans="1:11" ht="58.5" customHeight="1">
      <c r="A57" s="724"/>
      <c r="B57" s="717">
        <v>19</v>
      </c>
      <c r="C57" s="718" t="s">
        <v>552</v>
      </c>
      <c r="D57" s="719"/>
      <c r="E57" s="730"/>
      <c r="F57" s="337"/>
      <c r="G57" s="218"/>
      <c r="H57" s="200"/>
      <c r="I57" s="220"/>
      <c r="J57" s="200"/>
    </row>
    <row r="58" spans="1:11" ht="51" customHeight="1">
      <c r="A58" s="724"/>
      <c r="B58" s="717">
        <v>20</v>
      </c>
      <c r="C58" s="718" t="s">
        <v>553</v>
      </c>
      <c r="D58" s="719"/>
      <c r="E58" s="731"/>
      <c r="F58" s="337"/>
      <c r="G58" s="218"/>
      <c r="H58" s="216"/>
      <c r="I58" s="221"/>
      <c r="J58" s="200"/>
    </row>
    <row r="59" spans="1:11" ht="49.5" customHeight="1">
      <c r="A59" s="724" t="s">
        <v>554</v>
      </c>
      <c r="B59" s="717">
        <v>21</v>
      </c>
      <c r="C59" s="718" t="s">
        <v>555</v>
      </c>
      <c r="D59" s="719">
        <v>17</v>
      </c>
      <c r="E59" s="730" t="s">
        <v>556</v>
      </c>
      <c r="F59" s="337"/>
      <c r="G59" s="218"/>
      <c r="H59" s="216"/>
      <c r="I59" s="220"/>
      <c r="J59" s="219"/>
    </row>
    <row r="60" spans="1:11" ht="56.25" customHeight="1">
      <c r="A60" s="724"/>
      <c r="B60" s="717">
        <v>22</v>
      </c>
      <c r="C60" s="718" t="s">
        <v>557</v>
      </c>
      <c r="D60" s="719">
        <v>18</v>
      </c>
      <c r="E60" s="718" t="s">
        <v>26</v>
      </c>
      <c r="F60" s="337"/>
      <c r="G60" s="203"/>
      <c r="H60" s="216"/>
      <c r="I60" s="220"/>
      <c r="J60" s="219"/>
    </row>
    <row r="61" spans="1:11" ht="51.75" customHeight="1">
      <c r="A61" s="724"/>
      <c r="B61" s="717">
        <v>23</v>
      </c>
      <c r="C61" s="718" t="s">
        <v>558</v>
      </c>
      <c r="D61" s="719">
        <v>19</v>
      </c>
      <c r="E61" s="732" t="s">
        <v>27</v>
      </c>
      <c r="F61" s="337"/>
      <c r="G61" s="203"/>
      <c r="H61" s="269"/>
      <c r="I61" s="220"/>
      <c r="J61" s="216"/>
    </row>
    <row r="62" spans="1:11" ht="71.25">
      <c r="A62" s="733" t="s">
        <v>28</v>
      </c>
      <c r="B62" s="717">
        <v>24</v>
      </c>
      <c r="C62" s="718" t="s">
        <v>559</v>
      </c>
      <c r="D62" s="719">
        <v>20</v>
      </c>
      <c r="E62" s="730" t="s">
        <v>504</v>
      </c>
      <c r="F62" s="337"/>
      <c r="G62" s="203"/>
      <c r="H62" s="269"/>
      <c r="I62" s="221"/>
      <c r="J62" s="200"/>
    </row>
    <row r="63" spans="1:11" ht="42" customHeight="1">
      <c r="A63" s="724" t="s">
        <v>560</v>
      </c>
      <c r="B63" s="717">
        <v>25</v>
      </c>
      <c r="C63" s="718" t="s">
        <v>561</v>
      </c>
      <c r="D63" s="719">
        <v>21</v>
      </c>
      <c r="E63" s="718" t="s">
        <v>562</v>
      </c>
      <c r="F63" s="337"/>
      <c r="G63" s="203"/>
      <c r="H63" s="269"/>
      <c r="I63" s="221"/>
      <c r="J63" s="200"/>
    </row>
    <row r="64" spans="1:11" ht="42.75">
      <c r="A64" s="724"/>
      <c r="B64" s="717"/>
      <c r="C64" s="718"/>
      <c r="D64" s="719">
        <v>22</v>
      </c>
      <c r="E64" s="718" t="s">
        <v>563</v>
      </c>
      <c r="F64" s="337"/>
      <c r="G64" s="269"/>
    </row>
    <row r="65" spans="1:10" ht="49.5" customHeight="1">
      <c r="A65" s="724" t="s">
        <v>564</v>
      </c>
      <c r="B65" s="717">
        <v>26</v>
      </c>
      <c r="C65" s="730" t="s">
        <v>565</v>
      </c>
      <c r="D65" s="719"/>
      <c r="E65" s="730"/>
      <c r="F65" s="337"/>
      <c r="G65" s="269"/>
      <c r="H65" s="202"/>
      <c r="I65" s="221"/>
      <c r="J65" s="219"/>
    </row>
    <row r="66" spans="1:10" ht="55.5" customHeight="1">
      <c r="A66" s="724"/>
      <c r="B66" s="717">
        <v>27</v>
      </c>
      <c r="C66" s="730" t="s">
        <v>566</v>
      </c>
      <c r="D66" s="719">
        <v>23</v>
      </c>
      <c r="E66" s="730" t="s">
        <v>567</v>
      </c>
      <c r="F66" s="337"/>
      <c r="G66" s="269"/>
      <c r="H66" s="201"/>
      <c r="I66" s="221"/>
      <c r="J66" s="200"/>
    </row>
    <row r="67" spans="1:10" ht="33.75" customHeight="1">
      <c r="A67" s="724"/>
      <c r="B67" s="717"/>
      <c r="C67" s="720"/>
      <c r="D67" s="719">
        <v>24</v>
      </c>
      <c r="E67" s="730" t="s">
        <v>568</v>
      </c>
    </row>
    <row r="68" spans="1:10" ht="28.5">
      <c r="A68" s="724"/>
      <c r="B68" s="717"/>
      <c r="C68" s="734"/>
      <c r="D68" s="719">
        <v>25</v>
      </c>
      <c r="E68" s="730" t="s">
        <v>569</v>
      </c>
      <c r="F68" s="337"/>
      <c r="G68" s="203"/>
      <c r="H68" s="216"/>
      <c r="I68" s="221"/>
      <c r="J68" s="214"/>
    </row>
    <row r="69" spans="1:10" ht="37.5" customHeight="1">
      <c r="A69" s="724"/>
      <c r="B69" s="717"/>
      <c r="C69" s="730"/>
      <c r="D69" s="719">
        <v>26</v>
      </c>
      <c r="E69" s="730" t="s">
        <v>570</v>
      </c>
      <c r="F69" s="337"/>
      <c r="G69" s="203"/>
      <c r="H69" s="216"/>
      <c r="I69" s="221"/>
      <c r="J69" s="222"/>
    </row>
    <row r="70" spans="1:10" ht="33" customHeight="1">
      <c r="A70" s="724"/>
      <c r="B70" s="717"/>
      <c r="C70" s="730"/>
      <c r="D70" s="719">
        <v>27</v>
      </c>
      <c r="E70" s="730" t="s">
        <v>571</v>
      </c>
      <c r="F70" s="337"/>
      <c r="G70" s="198"/>
      <c r="H70" s="200"/>
      <c r="I70" s="221"/>
      <c r="J70" s="222"/>
    </row>
    <row r="71" spans="1:10" ht="42.75" customHeight="1">
      <c r="A71" s="724"/>
      <c r="B71" s="717"/>
      <c r="C71" s="730"/>
      <c r="D71" s="719">
        <v>28</v>
      </c>
      <c r="E71" s="734" t="s">
        <v>572</v>
      </c>
      <c r="F71" s="337"/>
      <c r="G71" s="220"/>
      <c r="H71" s="216"/>
      <c r="I71" s="221"/>
      <c r="J71" s="222"/>
    </row>
    <row r="72" spans="1:10" ht="36.75" customHeight="1">
      <c r="A72" s="724"/>
      <c r="B72" s="717"/>
      <c r="C72" s="719"/>
      <c r="D72" s="719">
        <v>29</v>
      </c>
      <c r="E72" s="730" t="s">
        <v>573</v>
      </c>
      <c r="F72" s="337"/>
      <c r="G72" s="220"/>
      <c r="H72" s="223"/>
      <c r="I72" s="221"/>
      <c r="J72" s="222"/>
    </row>
    <row r="73" spans="1:10" ht="32.25" customHeight="1">
      <c r="A73" s="735" t="s">
        <v>574</v>
      </c>
      <c r="B73" s="717">
        <v>28</v>
      </c>
      <c r="C73" s="718" t="s">
        <v>29</v>
      </c>
      <c r="D73" s="719">
        <v>30</v>
      </c>
      <c r="E73" s="718" t="s">
        <v>575</v>
      </c>
      <c r="F73" s="337"/>
      <c r="G73" s="220"/>
      <c r="H73" s="223"/>
      <c r="I73" s="221"/>
      <c r="J73" s="222"/>
    </row>
    <row r="74" spans="1:10" ht="41.25" customHeight="1">
      <c r="A74" s="736"/>
      <c r="B74" s="717">
        <v>29</v>
      </c>
      <c r="C74" s="718" t="s">
        <v>576</v>
      </c>
      <c r="D74" s="719">
        <v>31</v>
      </c>
      <c r="E74" s="718" t="s">
        <v>577</v>
      </c>
      <c r="F74" s="269"/>
      <c r="G74" s="280"/>
      <c r="H74" s="214"/>
      <c r="I74" s="221"/>
    </row>
    <row r="75" spans="1:10" ht="73.5" customHeight="1">
      <c r="A75" s="736"/>
      <c r="B75" s="717">
        <v>30</v>
      </c>
      <c r="C75" s="718" t="s">
        <v>578</v>
      </c>
      <c r="D75" s="737"/>
      <c r="E75" s="718"/>
      <c r="F75" s="337"/>
      <c r="G75" s="218"/>
      <c r="H75" s="223"/>
      <c r="I75" s="221"/>
      <c r="J75" s="200"/>
    </row>
    <row r="76" spans="1:10" ht="42.75" customHeight="1">
      <c r="A76" s="736"/>
      <c r="B76" s="717">
        <v>31</v>
      </c>
      <c r="C76" s="718" t="s">
        <v>579</v>
      </c>
      <c r="D76" s="737">
        <v>32</v>
      </c>
      <c r="E76" s="718" t="s">
        <v>580</v>
      </c>
      <c r="F76" s="337"/>
      <c r="G76" s="218"/>
      <c r="H76" s="200"/>
      <c r="I76" s="221"/>
      <c r="J76" s="200"/>
    </row>
    <row r="77" spans="1:10" ht="38.25" customHeight="1">
      <c r="A77" s="736"/>
      <c r="B77" s="738">
        <v>32</v>
      </c>
      <c r="C77" s="739" t="s">
        <v>581</v>
      </c>
      <c r="D77" s="740">
        <v>33</v>
      </c>
      <c r="E77" s="739" t="s">
        <v>582</v>
      </c>
      <c r="F77" s="337"/>
      <c r="G77" s="218"/>
      <c r="H77" s="223"/>
      <c r="I77" s="221"/>
      <c r="J77" s="200"/>
    </row>
    <row r="78" spans="1:10" ht="44.25" customHeight="1">
      <c r="A78" s="741"/>
      <c r="B78" s="742"/>
      <c r="C78" s="743"/>
      <c r="D78" s="742"/>
      <c r="E78" s="744"/>
      <c r="F78" s="338"/>
      <c r="G78" s="263"/>
      <c r="H78" s="202"/>
      <c r="I78" s="198"/>
      <c r="J78" s="200"/>
    </row>
    <row r="79" spans="1:10" ht="48" customHeight="1">
      <c r="A79" s="745" t="s">
        <v>583</v>
      </c>
      <c r="B79" s="746" t="s">
        <v>584</v>
      </c>
      <c r="C79" s="747"/>
      <c r="D79" s="748" t="s">
        <v>585</v>
      </c>
      <c r="E79" s="749" t="s">
        <v>586</v>
      </c>
      <c r="F79" s="338"/>
      <c r="G79" s="263"/>
      <c r="H79" s="222"/>
      <c r="I79" s="198"/>
      <c r="J79" s="200"/>
    </row>
    <row r="80" spans="1:10" ht="28.5" customHeight="1">
      <c r="A80" s="750" t="s">
        <v>587</v>
      </c>
      <c r="B80" s="751" t="s">
        <v>588</v>
      </c>
      <c r="C80" s="752"/>
      <c r="D80" s="753" t="s">
        <v>589</v>
      </c>
      <c r="E80" s="754" t="s">
        <v>589</v>
      </c>
    </row>
  </sheetData>
  <mergeCells count="38">
    <mergeCell ref="B80:C80"/>
    <mergeCell ref="A32:E32"/>
    <mergeCell ref="A34:A40"/>
    <mergeCell ref="A42:A47"/>
    <mergeCell ref="A48:A49"/>
    <mergeCell ref="A50:A58"/>
    <mergeCell ref="F19:F21"/>
    <mergeCell ref="B1:D1"/>
    <mergeCell ref="B2:D2"/>
    <mergeCell ref="B5:C5"/>
    <mergeCell ref="B7:E7"/>
    <mergeCell ref="B9:E9"/>
    <mergeCell ref="A11:E11"/>
    <mergeCell ref="F11:J11"/>
    <mergeCell ref="F14:F16"/>
    <mergeCell ref="F17:F18"/>
    <mergeCell ref="A13:A14"/>
    <mergeCell ref="A15:A17"/>
    <mergeCell ref="A18:A24"/>
    <mergeCell ref="F22:F25"/>
    <mergeCell ref="F27:F30"/>
    <mergeCell ref="F31:J31"/>
    <mergeCell ref="A25:A28"/>
    <mergeCell ref="A30:A31"/>
    <mergeCell ref="F33:F41"/>
    <mergeCell ref="F42:F43"/>
    <mergeCell ref="F44:F49"/>
    <mergeCell ref="F50:F54"/>
    <mergeCell ref="F55:F64"/>
    <mergeCell ref="F65:F66"/>
    <mergeCell ref="A59:A61"/>
    <mergeCell ref="A63:A64"/>
    <mergeCell ref="A65:A72"/>
    <mergeCell ref="F68:F73"/>
    <mergeCell ref="F75:F77"/>
    <mergeCell ref="F78:F79"/>
    <mergeCell ref="A73:A77"/>
    <mergeCell ref="B79:C79"/>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G24"/>
  <sheetViews>
    <sheetView showGridLines="0" tabSelected="1" topLeftCell="A4" zoomScale="90" zoomScaleNormal="90" workbookViewId="0">
      <pane ySplit="2" topLeftCell="A6" activePane="bottomLeft" state="frozen"/>
      <selection activeCell="A4" sqref="A4"/>
      <selection pane="bottomLeft" activeCell="H18" sqref="H18"/>
    </sheetView>
  </sheetViews>
  <sheetFormatPr baseColWidth="10" defaultColWidth="10.5703125" defaultRowHeight="18.75"/>
  <cols>
    <col min="1" max="1" width="52.140625" style="253" customWidth="1"/>
    <col min="2" max="4" width="15.7109375" style="251" customWidth="1"/>
    <col min="5" max="5" width="15.7109375" style="252" customWidth="1"/>
    <col min="6" max="6" width="33.140625" style="44" customWidth="1"/>
  </cols>
  <sheetData>
    <row r="1" spans="1:7" ht="22.5" customHeight="1">
      <c r="A1" s="348" t="s">
        <v>11</v>
      </c>
      <c r="B1" s="348"/>
      <c r="C1" s="348"/>
      <c r="D1" s="348"/>
      <c r="E1" s="348"/>
      <c r="F1" s="348"/>
    </row>
    <row r="2" spans="1:7">
      <c r="A2" s="349" t="s">
        <v>30</v>
      </c>
      <c r="B2" s="349"/>
      <c r="C2" s="349"/>
      <c r="D2" s="349"/>
      <c r="E2" s="349"/>
      <c r="F2" s="349"/>
    </row>
    <row r="3" spans="1:7">
      <c r="A3" s="350" t="s">
        <v>31</v>
      </c>
      <c r="B3" s="351"/>
      <c r="C3" s="351"/>
      <c r="D3" s="351"/>
      <c r="E3" s="351"/>
      <c r="F3" s="352"/>
    </row>
    <row r="4" spans="1:7" ht="28.5" customHeight="1">
      <c r="A4" s="353" t="s">
        <v>32</v>
      </c>
      <c r="B4" s="355" t="s">
        <v>33</v>
      </c>
      <c r="C4" s="356"/>
      <c r="D4" s="356"/>
      <c r="E4" s="357"/>
      <c r="F4" s="249" t="s">
        <v>34</v>
      </c>
    </row>
    <row r="5" spans="1:7" ht="46.5" customHeight="1">
      <c r="A5" s="354"/>
      <c r="B5" s="250" t="s">
        <v>35</v>
      </c>
      <c r="C5" s="250" t="s">
        <v>36</v>
      </c>
      <c r="D5" s="250" t="s">
        <v>37</v>
      </c>
      <c r="E5" s="250" t="s">
        <v>38</v>
      </c>
      <c r="F5" s="273"/>
    </row>
    <row r="6" spans="1:7" ht="63.75">
      <c r="A6" s="270" t="s">
        <v>39</v>
      </c>
      <c r="B6" s="274" t="s">
        <v>40</v>
      </c>
      <c r="C6" s="274" t="s">
        <v>41</v>
      </c>
      <c r="D6" s="274" t="s">
        <v>590</v>
      </c>
      <c r="E6" s="274" t="s">
        <v>42</v>
      </c>
      <c r="F6" s="275" t="s">
        <v>43</v>
      </c>
      <c r="G6" s="125"/>
    </row>
    <row r="7" spans="1:7" ht="31.5" customHeight="1">
      <c r="A7" s="276" t="s">
        <v>44</v>
      </c>
      <c r="B7" s="279"/>
      <c r="C7" s="279"/>
      <c r="D7" s="277">
        <v>1</v>
      </c>
      <c r="E7" s="277">
        <v>7</v>
      </c>
      <c r="F7" s="275" t="s">
        <v>43</v>
      </c>
      <c r="G7" s="125"/>
    </row>
    <row r="8" spans="1:7" ht="73.5" customHeight="1">
      <c r="A8" s="272" t="s">
        <v>45</v>
      </c>
      <c r="B8" s="277" t="s">
        <v>46</v>
      </c>
      <c r="C8" s="279"/>
      <c r="D8" s="277" t="s">
        <v>47</v>
      </c>
      <c r="E8" s="274" t="s">
        <v>48</v>
      </c>
      <c r="F8" s="275" t="s">
        <v>43</v>
      </c>
      <c r="G8" s="125"/>
    </row>
    <row r="9" spans="1:7" ht="38.25">
      <c r="A9" s="272" t="s">
        <v>49</v>
      </c>
      <c r="B9" s="277">
        <v>2</v>
      </c>
      <c r="C9" s="277">
        <v>2</v>
      </c>
      <c r="D9" s="274" t="s">
        <v>50</v>
      </c>
      <c r="E9" s="274" t="s">
        <v>51</v>
      </c>
      <c r="F9" s="275" t="s">
        <v>43</v>
      </c>
      <c r="G9" s="125"/>
    </row>
    <row r="10" spans="1:7" ht="51">
      <c r="A10" s="270" t="s">
        <v>52</v>
      </c>
      <c r="B10" s="277">
        <v>17</v>
      </c>
      <c r="C10" s="279"/>
      <c r="D10" s="277" t="s">
        <v>53</v>
      </c>
      <c r="E10" s="277">
        <v>4</v>
      </c>
      <c r="F10" s="275" t="s">
        <v>43</v>
      </c>
      <c r="G10" s="125"/>
    </row>
    <row r="11" spans="1:7" ht="100.5" customHeight="1">
      <c r="A11" s="270" t="s">
        <v>54</v>
      </c>
      <c r="B11" s="279"/>
      <c r="C11" s="279"/>
      <c r="D11" s="277" t="s">
        <v>55</v>
      </c>
      <c r="E11" s="277" t="s">
        <v>56</v>
      </c>
      <c r="F11" s="281" t="s">
        <v>57</v>
      </c>
      <c r="G11" s="125"/>
    </row>
    <row r="12" spans="1:7" ht="38.25">
      <c r="A12" s="270" t="s">
        <v>58</v>
      </c>
      <c r="B12" s="279"/>
      <c r="C12" s="279"/>
      <c r="D12" s="279"/>
      <c r="E12" s="277">
        <v>3.12</v>
      </c>
      <c r="F12" s="281" t="s">
        <v>57</v>
      </c>
      <c r="G12" s="125"/>
    </row>
    <row r="13" spans="1:7" ht="38.25">
      <c r="A13" s="270" t="s">
        <v>59</v>
      </c>
      <c r="B13" s="274" t="s">
        <v>60</v>
      </c>
      <c r="C13" s="277" t="s">
        <v>61</v>
      </c>
      <c r="D13" s="274" t="s">
        <v>62</v>
      </c>
      <c r="E13" s="277">
        <v>18</v>
      </c>
      <c r="F13" s="281" t="s">
        <v>57</v>
      </c>
      <c r="G13" s="125"/>
    </row>
    <row r="14" spans="1:7" ht="38.25">
      <c r="A14" s="270" t="s">
        <v>63</v>
      </c>
      <c r="B14" s="274" t="s">
        <v>60</v>
      </c>
      <c r="C14" s="277" t="s">
        <v>64</v>
      </c>
      <c r="D14" s="274" t="s">
        <v>65</v>
      </c>
      <c r="E14" s="277" t="s">
        <v>66</v>
      </c>
      <c r="F14" s="281" t="s">
        <v>57</v>
      </c>
    </row>
    <row r="15" spans="1:7" ht="63.75">
      <c r="A15" s="272" t="s">
        <v>67</v>
      </c>
      <c r="B15" s="277">
        <v>6</v>
      </c>
      <c r="C15" s="277">
        <v>6</v>
      </c>
      <c r="D15" s="277">
        <v>15</v>
      </c>
      <c r="E15" s="277" t="s">
        <v>68</v>
      </c>
      <c r="F15" s="275" t="s">
        <v>43</v>
      </c>
    </row>
    <row r="16" spans="1:7" ht="51" customHeight="1">
      <c r="A16" s="270" t="s">
        <v>69</v>
      </c>
      <c r="B16" s="277">
        <v>6</v>
      </c>
      <c r="C16" s="277" t="s">
        <v>70</v>
      </c>
      <c r="D16" s="277">
        <v>21</v>
      </c>
      <c r="E16" s="277" t="s">
        <v>591</v>
      </c>
      <c r="F16" s="281" t="s">
        <v>57</v>
      </c>
    </row>
    <row r="17" spans="1:6" ht="63.75">
      <c r="A17" s="270" t="s">
        <v>71</v>
      </c>
      <c r="B17" s="277" t="s">
        <v>72</v>
      </c>
      <c r="C17" s="277" t="s">
        <v>73</v>
      </c>
      <c r="D17" s="279"/>
      <c r="E17" s="277" t="s">
        <v>74</v>
      </c>
      <c r="F17" s="281" t="s">
        <v>57</v>
      </c>
    </row>
    <row r="18" spans="1:6" ht="51">
      <c r="A18" s="270" t="s">
        <v>75</v>
      </c>
      <c r="B18" s="278"/>
      <c r="C18" s="279"/>
      <c r="D18" s="274" t="s">
        <v>76</v>
      </c>
      <c r="E18" s="277" t="s">
        <v>592</v>
      </c>
      <c r="F18" s="281" t="s">
        <v>57</v>
      </c>
    </row>
    <row r="19" spans="1:6" ht="38.25">
      <c r="A19" s="270" t="s">
        <v>77</v>
      </c>
      <c r="B19" s="277">
        <v>16</v>
      </c>
      <c r="C19" s="277">
        <v>13</v>
      </c>
      <c r="D19" s="277" t="s">
        <v>78</v>
      </c>
      <c r="E19" s="277" t="s">
        <v>79</v>
      </c>
      <c r="F19" s="281" t="s">
        <v>57</v>
      </c>
    </row>
    <row r="20" spans="1:6" ht="63.75">
      <c r="A20" s="270" t="s">
        <v>80</v>
      </c>
      <c r="B20" s="277">
        <v>14</v>
      </c>
      <c r="C20" s="279"/>
      <c r="D20" s="277" t="s">
        <v>81</v>
      </c>
      <c r="E20" s="274" t="s">
        <v>593</v>
      </c>
      <c r="F20" s="281" t="s">
        <v>57</v>
      </c>
    </row>
    <row r="21" spans="1:6" ht="38.25">
      <c r="A21" s="270" t="s">
        <v>82</v>
      </c>
      <c r="B21" s="277" t="s">
        <v>83</v>
      </c>
      <c r="C21" s="279"/>
      <c r="D21" s="277" t="s">
        <v>84</v>
      </c>
      <c r="E21" s="277" t="s">
        <v>594</v>
      </c>
      <c r="F21" s="281" t="s">
        <v>57</v>
      </c>
    </row>
    <row r="22" spans="1:6" ht="25.5">
      <c r="A22" s="272" t="s">
        <v>85</v>
      </c>
      <c r="B22" s="279"/>
      <c r="C22" s="279"/>
      <c r="D22" s="274">
        <v>28</v>
      </c>
      <c r="E22" s="279"/>
      <c r="F22" s="281" t="s">
        <v>57</v>
      </c>
    </row>
    <row r="23" spans="1:6" ht="15">
      <c r="A23" s="270" t="s">
        <v>86</v>
      </c>
      <c r="B23" s="277">
        <v>17</v>
      </c>
      <c r="C23" s="277">
        <v>14</v>
      </c>
      <c r="D23" s="279"/>
      <c r="E23" s="277">
        <v>21</v>
      </c>
      <c r="F23" s="279" t="s">
        <v>43</v>
      </c>
    </row>
    <row r="24" spans="1:6" ht="42.75" customHeight="1">
      <c r="A24" s="270" t="s">
        <v>87</v>
      </c>
      <c r="B24" s="277" t="s">
        <v>88</v>
      </c>
      <c r="C24" s="279"/>
      <c r="D24" s="274" t="s">
        <v>595</v>
      </c>
      <c r="E24" s="279"/>
      <c r="F24" s="281" t="s">
        <v>57</v>
      </c>
    </row>
  </sheetData>
  <mergeCells count="5">
    <mergeCell ref="A1:F1"/>
    <mergeCell ref="A2:F2"/>
    <mergeCell ref="A3:F3"/>
    <mergeCell ref="A4:A5"/>
    <mergeCell ref="B4:E4"/>
  </mergeCells>
  <dataValidations count="2">
    <dataValidation allowBlank="1" showInputMessage="1" showErrorMessage="1" prompt="Proponer y escribir en una frase la estrategia para gestionar la debilidad, la oportunidad, la amenaza o la fortaleza.Usar verbo de acción en infinitivo._x000a_" sqref="G1 A4" xr:uid="{00000000-0002-0000-02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2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30"/>
  <sheetViews>
    <sheetView workbookViewId="0">
      <selection activeCell="B17" sqref="B17:J20"/>
    </sheetView>
  </sheetViews>
  <sheetFormatPr baseColWidth="10" defaultColWidth="11.42578125" defaultRowHeight="15"/>
  <sheetData>
    <row r="2" spans="2:10" ht="18.75">
      <c r="B2" s="358" t="s">
        <v>89</v>
      </c>
      <c r="C2" s="358"/>
      <c r="D2" s="358"/>
      <c r="E2" s="358"/>
      <c r="F2" s="358"/>
      <c r="G2" s="358"/>
      <c r="H2" s="358"/>
      <c r="I2" s="358"/>
      <c r="J2" s="358"/>
    </row>
    <row r="3" spans="2:10" ht="15.75" thickBot="1"/>
    <row r="4" spans="2:10">
      <c r="B4" s="359" t="s">
        <v>90</v>
      </c>
      <c r="C4" s="360"/>
      <c r="D4" s="360"/>
      <c r="E4" s="360"/>
      <c r="F4" s="360"/>
      <c r="G4" s="360"/>
      <c r="H4" s="360"/>
      <c r="I4" s="360"/>
      <c r="J4" s="361"/>
    </row>
    <row r="5" spans="2:10">
      <c r="B5" s="362"/>
      <c r="C5" s="363"/>
      <c r="D5" s="363"/>
      <c r="E5" s="363"/>
      <c r="F5" s="363"/>
      <c r="G5" s="363"/>
      <c r="H5" s="363"/>
      <c r="I5" s="363"/>
      <c r="J5" s="364"/>
    </row>
    <row r="6" spans="2:10">
      <c r="B6" s="362"/>
      <c r="C6" s="363"/>
      <c r="D6" s="363"/>
      <c r="E6" s="363"/>
      <c r="F6" s="363"/>
      <c r="G6" s="363"/>
      <c r="H6" s="363"/>
      <c r="I6" s="363"/>
      <c r="J6" s="364"/>
    </row>
    <row r="7" spans="2:10" ht="15.75" thickBot="1">
      <c r="B7" s="365"/>
      <c r="C7" s="366"/>
      <c r="D7" s="366"/>
      <c r="E7" s="366"/>
      <c r="F7" s="366"/>
      <c r="G7" s="366"/>
      <c r="H7" s="366"/>
      <c r="I7" s="366"/>
      <c r="J7" s="367"/>
    </row>
    <row r="9" spans="2:10">
      <c r="B9" s="368" t="s">
        <v>91</v>
      </c>
      <c r="C9" s="369"/>
      <c r="D9" s="369"/>
      <c r="E9" s="369"/>
      <c r="F9" s="369"/>
      <c r="G9" s="369"/>
      <c r="H9" s="369"/>
      <c r="I9" s="369"/>
      <c r="J9" s="370"/>
    </row>
    <row r="10" spans="2:10">
      <c r="B10" s="371"/>
      <c r="C10" s="363"/>
      <c r="D10" s="363"/>
      <c r="E10" s="363"/>
      <c r="F10" s="363"/>
      <c r="G10" s="363"/>
      <c r="H10" s="363"/>
      <c r="I10" s="363"/>
      <c r="J10" s="372"/>
    </row>
    <row r="11" spans="2:10">
      <c r="B11" s="371"/>
      <c r="C11" s="363"/>
      <c r="D11" s="363"/>
      <c r="E11" s="363"/>
      <c r="F11" s="363"/>
      <c r="G11" s="363"/>
      <c r="H11" s="363"/>
      <c r="I11" s="363"/>
      <c r="J11" s="372"/>
    </row>
    <row r="12" spans="2:10">
      <c r="B12" s="371"/>
      <c r="C12" s="363"/>
      <c r="D12" s="363"/>
      <c r="E12" s="363"/>
      <c r="F12" s="363"/>
      <c r="G12" s="363"/>
      <c r="H12" s="363"/>
      <c r="I12" s="363"/>
      <c r="J12" s="372"/>
    </row>
    <row r="13" spans="2:10">
      <c r="B13" s="371"/>
      <c r="C13" s="363"/>
      <c r="D13" s="363"/>
      <c r="E13" s="363"/>
      <c r="F13" s="363"/>
      <c r="G13" s="363"/>
      <c r="H13" s="363"/>
      <c r="I13" s="363"/>
      <c r="J13" s="372"/>
    </row>
    <row r="14" spans="2:10">
      <c r="B14" s="371"/>
      <c r="C14" s="363"/>
      <c r="D14" s="363"/>
      <c r="E14" s="363"/>
      <c r="F14" s="363"/>
      <c r="G14" s="363"/>
      <c r="H14" s="363"/>
      <c r="I14" s="363"/>
      <c r="J14" s="372"/>
    </row>
    <row r="15" spans="2:10">
      <c r="B15" s="373"/>
      <c r="C15" s="374"/>
      <c r="D15" s="374"/>
      <c r="E15" s="374"/>
      <c r="F15" s="374"/>
      <c r="G15" s="374"/>
      <c r="H15" s="374"/>
      <c r="I15" s="374"/>
      <c r="J15" s="375"/>
    </row>
    <row r="17" spans="2:10">
      <c r="B17" s="368" t="s">
        <v>92</v>
      </c>
      <c r="C17" s="369"/>
      <c r="D17" s="369"/>
      <c r="E17" s="369"/>
      <c r="F17" s="369"/>
      <c r="G17" s="369"/>
      <c r="H17" s="369"/>
      <c r="I17" s="369"/>
      <c r="J17" s="370"/>
    </row>
    <row r="18" spans="2:10">
      <c r="B18" s="371"/>
      <c r="C18" s="363"/>
      <c r="D18" s="363"/>
      <c r="E18" s="363"/>
      <c r="F18" s="363"/>
      <c r="G18" s="363"/>
      <c r="H18" s="363"/>
      <c r="I18" s="363"/>
      <c r="J18" s="372"/>
    </row>
    <row r="19" spans="2:10">
      <c r="B19" s="371"/>
      <c r="C19" s="363"/>
      <c r="D19" s="363"/>
      <c r="E19" s="363"/>
      <c r="F19" s="363"/>
      <c r="G19" s="363"/>
      <c r="H19" s="363"/>
      <c r="I19" s="363"/>
      <c r="J19" s="372"/>
    </row>
    <row r="20" spans="2:10">
      <c r="B20" s="373"/>
      <c r="C20" s="374"/>
      <c r="D20" s="374"/>
      <c r="E20" s="374"/>
      <c r="F20" s="374"/>
      <c r="G20" s="374"/>
      <c r="H20" s="374"/>
      <c r="I20" s="374"/>
      <c r="J20" s="375"/>
    </row>
    <row r="22" spans="2:10">
      <c r="B22" s="368" t="s">
        <v>93</v>
      </c>
      <c r="C22" s="369"/>
      <c r="D22" s="369"/>
      <c r="E22" s="369"/>
      <c r="F22" s="369"/>
      <c r="G22" s="369"/>
      <c r="H22" s="369"/>
      <c r="I22" s="369"/>
      <c r="J22" s="370"/>
    </row>
    <row r="23" spans="2:10">
      <c r="B23" s="371"/>
      <c r="C23" s="363"/>
      <c r="D23" s="363"/>
      <c r="E23" s="363"/>
      <c r="F23" s="363"/>
      <c r="G23" s="363"/>
      <c r="H23" s="363"/>
      <c r="I23" s="363"/>
      <c r="J23" s="372"/>
    </row>
    <row r="24" spans="2:10">
      <c r="B24" s="371"/>
      <c r="C24" s="363"/>
      <c r="D24" s="363"/>
      <c r="E24" s="363"/>
      <c r="F24" s="363"/>
      <c r="G24" s="363"/>
      <c r="H24" s="363"/>
      <c r="I24" s="363"/>
      <c r="J24" s="372"/>
    </row>
    <row r="25" spans="2:10">
      <c r="B25" s="371"/>
      <c r="C25" s="363"/>
      <c r="D25" s="363"/>
      <c r="E25" s="363"/>
      <c r="F25" s="363"/>
      <c r="G25" s="363"/>
      <c r="H25" s="363"/>
      <c r="I25" s="363"/>
      <c r="J25" s="372"/>
    </row>
    <row r="26" spans="2:10">
      <c r="B26" s="371"/>
      <c r="C26" s="363"/>
      <c r="D26" s="363"/>
      <c r="E26" s="363"/>
      <c r="F26" s="363"/>
      <c r="G26" s="363"/>
      <c r="H26" s="363"/>
      <c r="I26" s="363"/>
      <c r="J26" s="372"/>
    </row>
    <row r="27" spans="2:10">
      <c r="B27" s="371"/>
      <c r="C27" s="363"/>
      <c r="D27" s="363"/>
      <c r="E27" s="363"/>
      <c r="F27" s="363"/>
      <c r="G27" s="363"/>
      <c r="H27" s="363"/>
      <c r="I27" s="363"/>
      <c r="J27" s="372"/>
    </row>
    <row r="28" spans="2:10">
      <c r="B28" s="371"/>
      <c r="C28" s="363"/>
      <c r="D28" s="363"/>
      <c r="E28" s="363"/>
      <c r="F28" s="363"/>
      <c r="G28" s="363"/>
      <c r="H28" s="363"/>
      <c r="I28" s="363"/>
      <c r="J28" s="372"/>
    </row>
    <row r="29" spans="2:10">
      <c r="B29" s="371"/>
      <c r="C29" s="363"/>
      <c r="D29" s="363"/>
      <c r="E29" s="363"/>
      <c r="F29" s="363"/>
      <c r="G29" s="363"/>
      <c r="H29" s="363"/>
      <c r="I29" s="363"/>
      <c r="J29" s="372"/>
    </row>
    <row r="30" spans="2:10">
      <c r="B30" s="373"/>
      <c r="C30" s="374"/>
      <c r="D30" s="374"/>
      <c r="E30" s="374"/>
      <c r="F30" s="374"/>
      <c r="G30" s="374"/>
      <c r="H30" s="374"/>
      <c r="I30" s="374"/>
      <c r="J30" s="375"/>
    </row>
  </sheetData>
  <mergeCells count="5">
    <mergeCell ref="B2:J2"/>
    <mergeCell ref="B4:J7"/>
    <mergeCell ref="B9:J15"/>
    <mergeCell ref="B17:J20"/>
    <mergeCell ref="B22:J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zoomScale="112" zoomScaleNormal="112" workbookViewId="0">
      <selection activeCell="D17" sqref="D17:E17"/>
    </sheetView>
  </sheetViews>
  <sheetFormatPr baseColWidth="10" defaultColWidth="11.42578125" defaultRowHeight="14.25"/>
  <cols>
    <col min="1" max="1" width="2.7109375" style="15" customWidth="1"/>
    <col min="2" max="2" width="24.7109375" style="15" customWidth="1"/>
    <col min="3" max="3" width="11.28515625" style="42" customWidth="1"/>
    <col min="4" max="4" width="19.28515625" style="42"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416" t="s">
        <v>94</v>
      </c>
      <c r="C2" s="417"/>
      <c r="D2" s="417"/>
      <c r="E2" s="417"/>
      <c r="F2" s="417"/>
      <c r="G2" s="418"/>
    </row>
    <row r="3" spans="2:9" ht="15">
      <c r="B3" s="419" t="s">
        <v>95</v>
      </c>
      <c r="C3" s="420"/>
      <c r="D3" s="421"/>
      <c r="E3" s="421"/>
      <c r="F3" s="421"/>
      <c r="G3" s="422"/>
    </row>
    <row r="4" spans="2:9" ht="88.5" customHeight="1">
      <c r="B4" s="423" t="s">
        <v>96</v>
      </c>
      <c r="C4" s="424"/>
      <c r="D4" s="424"/>
      <c r="E4" s="424"/>
      <c r="F4" s="424"/>
      <c r="G4" s="425"/>
    </row>
    <row r="5" spans="2:9" ht="15">
      <c r="B5" s="118"/>
      <c r="C5" s="130"/>
      <c r="D5" s="131"/>
      <c r="E5" s="132"/>
      <c r="F5" s="132"/>
      <c r="G5" s="132"/>
    </row>
    <row r="6" spans="2:9" ht="16.5" customHeight="1">
      <c r="B6" s="426" t="s">
        <v>97</v>
      </c>
      <c r="C6" s="427"/>
      <c r="D6" s="427"/>
      <c r="E6" s="427"/>
      <c r="F6" s="427"/>
      <c r="G6" s="428"/>
    </row>
    <row r="7" spans="2:9" ht="76.5" customHeight="1">
      <c r="B7" s="426"/>
      <c r="C7" s="427"/>
      <c r="D7" s="427"/>
      <c r="E7" s="427"/>
      <c r="F7" s="427"/>
      <c r="G7" s="428"/>
    </row>
    <row r="8" spans="2:9" ht="15" thickBot="1">
      <c r="B8" s="133"/>
      <c r="C8" s="134"/>
      <c r="D8" s="134"/>
      <c r="E8" s="135"/>
      <c r="F8" s="136"/>
      <c r="G8" s="136"/>
    </row>
    <row r="9" spans="2:9">
      <c r="B9" s="137"/>
      <c r="C9" s="224" t="s">
        <v>98</v>
      </c>
      <c r="D9" s="429" t="s">
        <v>99</v>
      </c>
      <c r="E9" s="430"/>
      <c r="F9" s="431" t="s">
        <v>100</v>
      </c>
      <c r="G9" s="432"/>
    </row>
    <row r="10" spans="2:9" ht="15" customHeight="1">
      <c r="B10" s="138"/>
      <c r="C10" s="120">
        <v>5</v>
      </c>
      <c r="D10" s="414" t="s">
        <v>101</v>
      </c>
      <c r="E10" s="415"/>
      <c r="F10" s="408" t="s">
        <v>102</v>
      </c>
      <c r="G10" s="405"/>
      <c r="H10" s="377"/>
      <c r="I10" s="377"/>
    </row>
    <row r="11" spans="2:9">
      <c r="B11" s="138"/>
      <c r="C11" s="120">
        <v>5</v>
      </c>
      <c r="D11" s="414" t="s">
        <v>103</v>
      </c>
      <c r="E11" s="415"/>
      <c r="F11" s="408" t="s">
        <v>104</v>
      </c>
      <c r="G11" s="405"/>
      <c r="H11" s="377"/>
      <c r="I11" s="377"/>
    </row>
    <row r="12" spans="2:9">
      <c r="B12" s="138"/>
      <c r="C12" s="120">
        <v>5</v>
      </c>
      <c r="D12" s="414" t="s">
        <v>105</v>
      </c>
      <c r="E12" s="415"/>
      <c r="F12" s="408" t="s">
        <v>106</v>
      </c>
      <c r="G12" s="405"/>
      <c r="H12" s="377"/>
      <c r="I12" s="377"/>
    </row>
    <row r="13" spans="2:9" ht="27.75" customHeight="1">
      <c r="B13" s="138"/>
      <c r="C13" s="120">
        <v>5</v>
      </c>
      <c r="D13" s="414" t="s">
        <v>107</v>
      </c>
      <c r="E13" s="415"/>
      <c r="F13" s="408" t="s">
        <v>108</v>
      </c>
      <c r="G13" s="405"/>
      <c r="H13" s="377"/>
      <c r="I13" s="377"/>
    </row>
    <row r="14" spans="2:9">
      <c r="B14" s="138"/>
      <c r="C14" s="120">
        <v>5</v>
      </c>
      <c r="D14" s="414" t="s">
        <v>109</v>
      </c>
      <c r="E14" s="415"/>
      <c r="F14" s="408" t="s">
        <v>110</v>
      </c>
      <c r="G14" s="405"/>
      <c r="H14" s="377"/>
      <c r="I14" s="377"/>
    </row>
    <row r="15" spans="2:9" ht="41.25" customHeight="1">
      <c r="B15" s="138"/>
      <c r="C15" s="120">
        <v>5</v>
      </c>
      <c r="D15" s="414" t="s">
        <v>111</v>
      </c>
      <c r="E15" s="415"/>
      <c r="F15" s="408" t="s">
        <v>112</v>
      </c>
      <c r="G15" s="405"/>
      <c r="H15" s="377"/>
      <c r="I15" s="377"/>
    </row>
    <row r="16" spans="2:9" ht="41.25" customHeight="1">
      <c r="B16" s="138"/>
      <c r="C16" s="120">
        <v>5</v>
      </c>
      <c r="D16" s="409" t="s">
        <v>113</v>
      </c>
      <c r="E16" s="410"/>
      <c r="F16" s="408" t="s">
        <v>114</v>
      </c>
      <c r="G16" s="405"/>
      <c r="H16" s="377"/>
      <c r="I16" s="377"/>
    </row>
    <row r="17" spans="2:9" ht="51.75" customHeight="1">
      <c r="B17" s="138"/>
      <c r="C17" s="120">
        <v>5</v>
      </c>
      <c r="D17" s="410" t="s">
        <v>115</v>
      </c>
      <c r="E17" s="413"/>
      <c r="F17" s="408" t="s">
        <v>116</v>
      </c>
      <c r="G17" s="405"/>
      <c r="H17" s="377"/>
      <c r="I17" s="377"/>
    </row>
    <row r="18" spans="2:9" ht="51.75" customHeight="1">
      <c r="B18" s="138"/>
      <c r="C18" s="120">
        <v>5</v>
      </c>
      <c r="D18" s="409" t="s">
        <v>117</v>
      </c>
      <c r="E18" s="410"/>
      <c r="F18" s="408" t="s">
        <v>118</v>
      </c>
      <c r="G18" s="405"/>
      <c r="H18" s="377"/>
      <c r="I18" s="377"/>
    </row>
    <row r="19" spans="2:9" ht="51.75" customHeight="1">
      <c r="B19" s="138"/>
      <c r="C19" s="120">
        <v>5</v>
      </c>
      <c r="D19" s="225" t="s">
        <v>119</v>
      </c>
      <c r="E19" s="226"/>
      <c r="F19" s="408" t="s">
        <v>120</v>
      </c>
      <c r="G19" s="405"/>
      <c r="H19" s="377"/>
      <c r="I19" s="377"/>
    </row>
    <row r="20" spans="2:9" ht="51.75" customHeight="1">
      <c r="B20" s="138"/>
      <c r="C20" s="120">
        <v>5</v>
      </c>
      <c r="D20" s="225" t="s">
        <v>121</v>
      </c>
      <c r="E20" s="226"/>
      <c r="F20" s="408" t="s">
        <v>122</v>
      </c>
      <c r="G20" s="405"/>
      <c r="H20" s="377"/>
      <c r="I20" s="377"/>
    </row>
    <row r="21" spans="2:9" ht="66.75" customHeight="1">
      <c r="B21" s="138"/>
      <c r="C21" s="120">
        <v>5</v>
      </c>
      <c r="D21" s="409" t="s">
        <v>123</v>
      </c>
      <c r="E21" s="410"/>
      <c r="F21" s="408" t="s">
        <v>124</v>
      </c>
      <c r="G21" s="405"/>
      <c r="H21" s="377"/>
      <c r="I21" s="377"/>
    </row>
    <row r="22" spans="2:9" ht="36" customHeight="1">
      <c r="B22" s="138"/>
      <c r="C22" s="120">
        <v>5</v>
      </c>
      <c r="D22" s="411" t="s">
        <v>125</v>
      </c>
      <c r="E22" s="412"/>
      <c r="F22" s="408" t="s">
        <v>126</v>
      </c>
      <c r="G22" s="405"/>
      <c r="H22" s="378"/>
      <c r="I22" s="378"/>
    </row>
    <row r="23" spans="2:9" ht="26.25" customHeight="1">
      <c r="B23" s="138"/>
      <c r="C23" s="120">
        <v>5</v>
      </c>
      <c r="D23" s="403" t="s">
        <v>127</v>
      </c>
      <c r="E23" s="403"/>
      <c r="F23" s="404" t="s">
        <v>128</v>
      </c>
      <c r="G23" s="405"/>
      <c r="H23" s="377"/>
      <c r="I23" s="377"/>
    </row>
    <row r="24" spans="2:9" ht="26.25" customHeight="1">
      <c r="B24" s="138"/>
      <c r="C24" s="120">
        <v>5</v>
      </c>
      <c r="D24" s="403" t="s">
        <v>129</v>
      </c>
      <c r="E24" s="403"/>
      <c r="F24" s="404" t="s">
        <v>130</v>
      </c>
      <c r="G24" s="405"/>
      <c r="H24" s="377"/>
      <c r="I24" s="377"/>
    </row>
    <row r="25" spans="2:9" ht="26.25" customHeight="1">
      <c r="B25" s="138"/>
      <c r="C25" s="120">
        <v>5</v>
      </c>
      <c r="D25" s="406" t="s">
        <v>131</v>
      </c>
      <c r="E25" s="407"/>
      <c r="F25" s="404" t="s">
        <v>132</v>
      </c>
      <c r="G25" s="405"/>
      <c r="H25" s="377"/>
      <c r="I25" s="377"/>
    </row>
    <row r="26" spans="2:9" ht="27" customHeight="1">
      <c r="B26" s="139"/>
      <c r="C26" s="394" t="s">
        <v>133</v>
      </c>
      <c r="D26" s="395"/>
      <c r="E26" s="395"/>
      <c r="F26" s="395"/>
      <c r="G26" s="396"/>
    </row>
    <row r="27" spans="2:9" ht="27" customHeight="1">
      <c r="B27" s="397" t="s">
        <v>134</v>
      </c>
      <c r="C27" s="398"/>
      <c r="D27" s="398"/>
      <c r="E27" s="398"/>
      <c r="F27" s="398"/>
      <c r="G27" s="399"/>
    </row>
    <row r="28" spans="2:9" ht="10.5" customHeight="1">
      <c r="B28" s="140"/>
      <c r="D28" s="141"/>
      <c r="E28" s="142"/>
      <c r="F28" s="143"/>
      <c r="G28" s="143"/>
    </row>
    <row r="29" spans="2:9">
      <c r="B29" s="140"/>
      <c r="C29" s="144"/>
      <c r="D29" s="400" t="s">
        <v>99</v>
      </c>
      <c r="E29" s="400"/>
      <c r="F29" s="401" t="s">
        <v>100</v>
      </c>
      <c r="G29" s="402"/>
    </row>
    <row r="30" spans="2:9">
      <c r="B30" s="140"/>
      <c r="D30" s="385" t="s">
        <v>101</v>
      </c>
      <c r="E30" s="385"/>
      <c r="F30" s="386" t="s">
        <v>135</v>
      </c>
      <c r="G30" s="387"/>
      <c r="H30" s="377"/>
      <c r="I30" s="377"/>
    </row>
    <row r="31" spans="2:9">
      <c r="B31" s="140"/>
      <c r="D31" s="385" t="s">
        <v>103</v>
      </c>
      <c r="E31" s="385"/>
      <c r="F31" s="386" t="s">
        <v>136</v>
      </c>
      <c r="G31" s="387"/>
      <c r="H31" s="377"/>
      <c r="I31" s="377"/>
    </row>
    <row r="32" spans="2:9">
      <c r="B32" s="140"/>
      <c r="D32" s="385" t="s">
        <v>105</v>
      </c>
      <c r="E32" s="385"/>
      <c r="F32" s="386" t="s">
        <v>137</v>
      </c>
      <c r="G32" s="387"/>
      <c r="H32" s="377"/>
      <c r="I32" s="377"/>
    </row>
    <row r="33" spans="2:9">
      <c r="B33" s="140"/>
      <c r="D33" s="385" t="s">
        <v>107</v>
      </c>
      <c r="E33" s="385"/>
      <c r="F33" s="386" t="s">
        <v>138</v>
      </c>
      <c r="G33" s="387"/>
      <c r="H33" s="377"/>
      <c r="I33" s="377"/>
    </row>
    <row r="34" spans="2:9">
      <c r="B34" s="140"/>
      <c r="D34" s="385" t="s">
        <v>109</v>
      </c>
      <c r="E34" s="385"/>
      <c r="F34" s="386" t="s">
        <v>139</v>
      </c>
      <c r="G34" s="387"/>
      <c r="H34" s="377"/>
      <c r="I34" s="377"/>
    </row>
    <row r="35" spans="2:9" ht="40.9" customHeight="1">
      <c r="B35" s="140"/>
      <c r="D35" s="385" t="s">
        <v>140</v>
      </c>
      <c r="E35" s="385"/>
      <c r="F35" s="386" t="s">
        <v>141</v>
      </c>
      <c r="G35" s="387"/>
      <c r="H35" s="377"/>
      <c r="I35" s="377"/>
    </row>
    <row r="36" spans="2:9" ht="42" customHeight="1">
      <c r="B36" s="119"/>
      <c r="C36" s="145"/>
      <c r="D36" s="385" t="s">
        <v>142</v>
      </c>
      <c r="E36" s="385"/>
      <c r="F36" s="386" t="s">
        <v>143</v>
      </c>
      <c r="G36" s="387"/>
      <c r="H36" s="376"/>
      <c r="I36" s="376"/>
    </row>
    <row r="37" spans="2:9" ht="30.75" customHeight="1">
      <c r="B37" s="119"/>
      <c r="C37" s="145"/>
      <c r="D37" s="385" t="s">
        <v>144</v>
      </c>
      <c r="E37" s="385"/>
      <c r="F37" s="388" t="s">
        <v>145</v>
      </c>
      <c r="G37" s="389"/>
      <c r="H37" s="376"/>
      <c r="I37" s="376"/>
    </row>
    <row r="38" spans="2:9" ht="33" customHeight="1">
      <c r="B38" s="119"/>
      <c r="C38" s="145"/>
      <c r="D38" s="385" t="s">
        <v>146</v>
      </c>
      <c r="E38" s="385"/>
      <c r="F38" s="388" t="s">
        <v>145</v>
      </c>
      <c r="G38" s="389"/>
      <c r="H38" s="376"/>
      <c r="I38" s="376"/>
    </row>
    <row r="39" spans="2:9" ht="30" customHeight="1">
      <c r="B39" s="119"/>
      <c r="C39" s="145"/>
      <c r="D39" s="385" t="s">
        <v>147</v>
      </c>
      <c r="E39" s="385"/>
      <c r="F39" s="388" t="s">
        <v>145</v>
      </c>
      <c r="G39" s="389"/>
      <c r="H39" s="376"/>
      <c r="I39" s="376"/>
    </row>
    <row r="40" spans="2:9" ht="30" customHeight="1">
      <c r="B40" s="119"/>
      <c r="C40" s="145"/>
      <c r="D40" s="385" t="s">
        <v>148</v>
      </c>
      <c r="E40" s="385"/>
      <c r="F40" s="388" t="s">
        <v>145</v>
      </c>
      <c r="G40" s="389"/>
      <c r="H40" s="376"/>
      <c r="I40" s="376"/>
    </row>
    <row r="41" spans="2:9" ht="30" customHeight="1">
      <c r="B41" s="119"/>
      <c r="C41" s="145"/>
      <c r="D41" s="390" t="s">
        <v>149</v>
      </c>
      <c r="E41" s="391"/>
      <c r="F41" s="386" t="s">
        <v>150</v>
      </c>
      <c r="G41" s="387"/>
      <c r="H41" s="376"/>
      <c r="I41" s="376"/>
    </row>
    <row r="42" spans="2:9" ht="35.25" customHeight="1">
      <c r="B42" s="119"/>
      <c r="C42" s="145"/>
      <c r="D42" s="385" t="s">
        <v>151</v>
      </c>
      <c r="E42" s="385"/>
      <c r="F42" s="386" t="s">
        <v>152</v>
      </c>
      <c r="G42" s="387"/>
      <c r="H42" s="376"/>
      <c r="I42" s="376"/>
    </row>
    <row r="43" spans="2:9" ht="31.5" customHeight="1">
      <c r="B43" s="119"/>
      <c r="C43" s="145"/>
      <c r="D43" s="385" t="s">
        <v>144</v>
      </c>
      <c r="E43" s="385"/>
      <c r="F43" s="388" t="s">
        <v>145</v>
      </c>
      <c r="G43" s="389"/>
      <c r="H43" s="376"/>
      <c r="I43" s="376"/>
    </row>
    <row r="44" spans="2:9" ht="35.25" customHeight="1">
      <c r="B44" s="119"/>
      <c r="C44" s="145"/>
      <c r="D44" s="385" t="s">
        <v>153</v>
      </c>
      <c r="E44" s="385"/>
      <c r="F44" s="388" t="s">
        <v>145</v>
      </c>
      <c r="G44" s="389"/>
      <c r="H44" s="376"/>
      <c r="I44" s="376"/>
    </row>
    <row r="45" spans="2:9" ht="57" customHeight="1">
      <c r="B45" s="119"/>
      <c r="C45" s="145"/>
      <c r="D45" s="385" t="s">
        <v>148</v>
      </c>
      <c r="E45" s="385"/>
      <c r="F45" s="388" t="s">
        <v>145</v>
      </c>
      <c r="G45" s="389"/>
      <c r="H45" s="376"/>
      <c r="I45" s="376"/>
    </row>
    <row r="46" spans="2:9" ht="32.25" customHeight="1">
      <c r="B46" s="119"/>
      <c r="C46" s="145"/>
      <c r="D46" s="385" t="s">
        <v>146</v>
      </c>
      <c r="E46" s="385"/>
      <c r="F46" s="388" t="s">
        <v>145</v>
      </c>
      <c r="G46" s="389"/>
      <c r="H46" s="376"/>
      <c r="I46" s="376"/>
    </row>
    <row r="47" spans="2:9" ht="32.25" customHeight="1">
      <c r="B47" s="119"/>
      <c r="C47" s="145"/>
      <c r="D47" s="390" t="s">
        <v>154</v>
      </c>
      <c r="E47" s="391"/>
      <c r="F47" s="392" t="s">
        <v>155</v>
      </c>
      <c r="G47" s="393"/>
      <c r="H47" s="376"/>
      <c r="I47" s="376"/>
    </row>
    <row r="48" spans="2:9" ht="32.25" customHeight="1">
      <c r="B48" s="119"/>
      <c r="C48" s="145"/>
      <c r="D48" s="385" t="s">
        <v>156</v>
      </c>
      <c r="E48" s="385"/>
      <c r="F48" s="386" t="s">
        <v>157</v>
      </c>
      <c r="G48" s="387"/>
      <c r="H48" s="376"/>
      <c r="I48" s="376"/>
    </row>
    <row r="49" spans="2:9" ht="32.25" customHeight="1">
      <c r="B49" s="119"/>
      <c r="C49" s="145"/>
      <c r="D49" s="385" t="s">
        <v>158</v>
      </c>
      <c r="E49" s="385"/>
      <c r="F49" s="386" t="s">
        <v>159</v>
      </c>
      <c r="G49" s="387"/>
      <c r="H49" s="376"/>
      <c r="I49" s="376"/>
    </row>
    <row r="50" spans="2:9" ht="32.25" customHeight="1">
      <c r="B50" s="119"/>
      <c r="C50" s="145"/>
      <c r="D50" s="385" t="s">
        <v>160</v>
      </c>
      <c r="E50" s="385"/>
      <c r="F50" s="386" t="s">
        <v>161</v>
      </c>
      <c r="G50" s="387"/>
      <c r="H50" s="376"/>
      <c r="I50" s="376"/>
    </row>
    <row r="51" spans="2:9" ht="32.25" customHeight="1">
      <c r="B51" s="119"/>
      <c r="C51" s="145"/>
      <c r="D51" s="141"/>
      <c r="E51" s="141"/>
      <c r="F51" s="143"/>
      <c r="G51" s="143"/>
      <c r="H51" s="376"/>
      <c r="I51" s="376"/>
    </row>
    <row r="52" spans="2:9" ht="32.25" customHeight="1">
      <c r="B52" s="119"/>
      <c r="C52" s="145"/>
      <c r="D52" s="141"/>
      <c r="E52" s="141"/>
      <c r="F52" s="143"/>
      <c r="G52" s="143"/>
    </row>
    <row r="53" spans="2:9" ht="32.25" customHeight="1">
      <c r="B53" s="119"/>
      <c r="C53" s="145"/>
      <c r="D53" s="141"/>
      <c r="E53" s="141"/>
      <c r="F53" s="143"/>
      <c r="G53" s="143"/>
    </row>
    <row r="54" spans="2:9" ht="21.75" customHeight="1">
      <c r="B54" s="379" t="s">
        <v>162</v>
      </c>
      <c r="C54" s="380"/>
      <c r="D54" s="380"/>
      <c r="E54" s="380"/>
      <c r="F54" s="380"/>
      <c r="G54" s="381"/>
    </row>
    <row r="55" spans="2:9" ht="21.75" customHeight="1">
      <c r="B55" s="379" t="s">
        <v>163</v>
      </c>
      <c r="C55" s="380"/>
      <c r="D55" s="380"/>
      <c r="E55" s="380"/>
      <c r="F55" s="380"/>
      <c r="G55" s="381"/>
    </row>
    <row r="56" spans="2:9" ht="20.25" customHeight="1">
      <c r="B56" s="379" t="s">
        <v>164</v>
      </c>
      <c r="C56" s="380"/>
      <c r="D56" s="380"/>
      <c r="E56" s="380"/>
      <c r="F56" s="380"/>
      <c r="G56" s="381"/>
    </row>
    <row r="57" spans="2:9" ht="20.25" customHeight="1">
      <c r="B57" s="379" t="s">
        <v>165</v>
      </c>
      <c r="C57" s="380"/>
      <c r="D57" s="380"/>
      <c r="E57" s="380"/>
      <c r="F57" s="380"/>
      <c r="G57" s="381"/>
    </row>
    <row r="58" spans="2:9" ht="18" customHeight="1" thickBot="1">
      <c r="B58" s="382" t="s">
        <v>166</v>
      </c>
      <c r="C58" s="383"/>
      <c r="D58" s="383"/>
      <c r="E58" s="383"/>
      <c r="F58" s="383"/>
      <c r="G58" s="384"/>
    </row>
    <row r="59" spans="2:9">
      <c r="B59" s="146"/>
      <c r="C59" s="147"/>
      <c r="D59" s="146"/>
      <c r="E59" s="146"/>
      <c r="F59" s="146"/>
      <c r="G59" s="146"/>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42"/>
  <sheetViews>
    <sheetView showGridLines="0" zoomScale="98" zoomScaleNormal="98" zoomScalePageLayoutView="50" workbookViewId="0">
      <selection activeCell="D5" sqref="D5:R5"/>
    </sheetView>
  </sheetViews>
  <sheetFormatPr baseColWidth="10" defaultColWidth="11.42578125" defaultRowHeight="15"/>
  <cols>
    <col min="1" max="1" width="5" bestFit="1" customWidth="1"/>
    <col min="2" max="3" width="29.5703125" customWidth="1"/>
    <col min="4" max="4" width="29.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32"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16.5">
      <c r="A1" s="497"/>
      <c r="B1" s="498"/>
      <c r="C1" s="498"/>
      <c r="D1" s="509" t="s">
        <v>167</v>
      </c>
      <c r="E1" s="510"/>
      <c r="F1" s="510"/>
      <c r="G1" s="510"/>
      <c r="H1" s="510"/>
      <c r="I1" s="510"/>
      <c r="J1" s="510"/>
      <c r="K1" s="510"/>
      <c r="L1" s="510"/>
      <c r="M1" s="510"/>
      <c r="N1" s="510"/>
      <c r="O1" s="510"/>
      <c r="P1" s="510"/>
      <c r="Q1" s="510"/>
      <c r="R1" s="510"/>
      <c r="S1" s="510"/>
      <c r="T1" s="510"/>
      <c r="U1" s="510"/>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16.5">
      <c r="A2" s="499"/>
      <c r="B2" s="500"/>
      <c r="C2" s="500"/>
      <c r="D2" s="511"/>
      <c r="E2" s="512"/>
      <c r="F2" s="512"/>
      <c r="G2" s="512"/>
      <c r="H2" s="512"/>
      <c r="I2" s="512"/>
      <c r="J2" s="512"/>
      <c r="K2" s="512"/>
      <c r="L2" s="512"/>
      <c r="M2" s="512"/>
      <c r="N2" s="512"/>
      <c r="O2" s="512"/>
      <c r="P2" s="512"/>
      <c r="Q2" s="512"/>
      <c r="R2" s="512"/>
      <c r="S2" s="512"/>
      <c r="T2" s="512"/>
      <c r="U2" s="512"/>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51.75" customHeight="1">
      <c r="A3" s="39"/>
      <c r="B3" s="1"/>
      <c r="C3" s="1"/>
      <c r="D3" s="511"/>
      <c r="E3" s="512"/>
      <c r="F3" s="512"/>
      <c r="G3" s="512"/>
      <c r="H3" s="512"/>
      <c r="I3" s="512"/>
      <c r="J3" s="512"/>
      <c r="K3" s="512"/>
      <c r="L3" s="512"/>
      <c r="M3" s="512"/>
      <c r="N3" s="512"/>
      <c r="O3" s="512"/>
      <c r="P3" s="512"/>
      <c r="Q3" s="512"/>
      <c r="R3" s="512"/>
      <c r="S3" s="512"/>
      <c r="T3" s="512"/>
      <c r="U3" s="512"/>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485" t="s">
        <v>168</v>
      </c>
      <c r="B4" s="485"/>
      <c r="C4" s="485"/>
      <c r="D4" s="507" t="s">
        <v>475</v>
      </c>
      <c r="E4" s="507"/>
      <c r="F4" s="507"/>
      <c r="G4" s="507"/>
      <c r="H4" s="507"/>
      <c r="I4" s="507"/>
      <c r="J4" s="507"/>
      <c r="K4" s="507"/>
      <c r="L4" s="507"/>
      <c r="M4" s="507"/>
      <c r="N4" s="507"/>
      <c r="O4" s="507"/>
      <c r="P4" s="507"/>
      <c r="Q4" s="507"/>
      <c r="R4" s="50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485" t="s">
        <v>169</v>
      </c>
      <c r="B5" s="485"/>
      <c r="C5" s="485"/>
      <c r="D5" s="507" t="s">
        <v>170</v>
      </c>
      <c r="E5" s="507"/>
      <c r="F5" s="507"/>
      <c r="G5" s="507"/>
      <c r="H5" s="507"/>
      <c r="I5" s="507"/>
      <c r="J5" s="507"/>
      <c r="K5" s="507"/>
      <c r="L5" s="507"/>
      <c r="M5" s="507"/>
      <c r="N5" s="507"/>
      <c r="O5" s="507"/>
      <c r="P5" s="507"/>
      <c r="Q5" s="507"/>
      <c r="R5" s="50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485" t="s">
        <v>171</v>
      </c>
      <c r="B6" s="485"/>
      <c r="C6" s="485"/>
      <c r="D6" s="508" t="s">
        <v>469</v>
      </c>
      <c r="E6" s="508"/>
      <c r="F6" s="508"/>
      <c r="G6" s="508"/>
      <c r="H6" s="508"/>
      <c r="I6" s="508"/>
      <c r="J6" s="508"/>
      <c r="K6" s="508"/>
      <c r="L6" s="508"/>
      <c r="M6" s="508"/>
      <c r="N6" s="508"/>
      <c r="O6" s="508"/>
      <c r="P6" s="508"/>
      <c r="Q6" s="508"/>
      <c r="R6" s="508"/>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c r="A7" s="148" t="s">
        <v>172</v>
      </c>
      <c r="B7" s="149"/>
      <c r="C7" s="149"/>
      <c r="D7" s="489" t="s">
        <v>173</v>
      </c>
      <c r="E7" s="486" t="s">
        <v>174</v>
      </c>
      <c r="F7" s="487"/>
      <c r="G7" s="487"/>
      <c r="H7" s="488"/>
      <c r="I7" s="491" t="s">
        <v>175</v>
      </c>
      <c r="J7" s="492"/>
      <c r="K7" s="492"/>
      <c r="L7" s="492"/>
      <c r="M7" s="493"/>
      <c r="N7" s="481" t="s">
        <v>176</v>
      </c>
      <c r="O7" s="482"/>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501" t="s">
        <v>177</v>
      </c>
      <c r="B8" s="503" t="s">
        <v>178</v>
      </c>
      <c r="C8" s="127" t="s">
        <v>179</v>
      </c>
      <c r="D8" s="489"/>
      <c r="E8" s="483" t="s">
        <v>115</v>
      </c>
      <c r="F8" s="483" t="s">
        <v>180</v>
      </c>
      <c r="G8" s="483" t="s">
        <v>181</v>
      </c>
      <c r="H8" s="483" t="s">
        <v>121</v>
      </c>
      <c r="I8" s="490" t="s">
        <v>182</v>
      </c>
      <c r="J8" s="121" t="s">
        <v>183</v>
      </c>
      <c r="K8" s="490" t="s">
        <v>175</v>
      </c>
      <c r="L8" s="490" t="s">
        <v>184</v>
      </c>
      <c r="M8" s="490" t="s">
        <v>185</v>
      </c>
      <c r="N8" s="458" t="s">
        <v>186</v>
      </c>
      <c r="O8" s="458" t="s">
        <v>187</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c r="A9" s="502"/>
      <c r="B9" s="489"/>
      <c r="C9" s="92" t="s">
        <v>188</v>
      </c>
      <c r="D9" s="489"/>
      <c r="E9" s="484"/>
      <c r="F9" s="484"/>
      <c r="G9" s="484"/>
      <c r="H9" s="484"/>
      <c r="I9" s="484"/>
      <c r="J9" s="128" t="s">
        <v>189</v>
      </c>
      <c r="K9" s="484" t="s">
        <v>190</v>
      </c>
      <c r="L9" s="484"/>
      <c r="M9" s="484" t="s">
        <v>190</v>
      </c>
      <c r="N9" s="460"/>
      <c r="O9" s="459"/>
      <c r="P9" s="17"/>
      <c r="Q9" s="19" t="s">
        <v>191</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45">
      <c r="A10" s="494">
        <v>1</v>
      </c>
      <c r="B10" s="506" t="s">
        <v>192</v>
      </c>
      <c r="C10" s="504" t="s">
        <v>415</v>
      </c>
      <c r="D10" s="283" t="s">
        <v>193</v>
      </c>
      <c r="E10" s="479">
        <v>8000</v>
      </c>
      <c r="F10" s="479">
        <v>32</v>
      </c>
      <c r="G10" s="478">
        <f>+F10/E10</f>
        <v>4.0000000000000001E-3</v>
      </c>
      <c r="H10" s="471"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54" t="s">
        <v>194</v>
      </c>
      <c r="J10" s="163" t="s">
        <v>195</v>
      </c>
      <c r="K10" s="154" t="str">
        <f>IFERROR(CONCATENATE(INDEX('8- Políticas de Administración '!$B$16:$F$53,MATCH('5- Identificación de Riesgos'!J10,'8- Políticas de Administración '!$C$16:$C$54,0),1)," - ",L10),"")</f>
        <v>Menor - 2</v>
      </c>
      <c r="L10" s="178">
        <f>IFERROR(VLOOKUP(INDEX('8- Políticas de Administración '!$B$16:$F$63,MATCH('5- Identificación de Riesgos'!J10,'8- Políticas de Administración '!$C$16:$C$64,0),1),'8- Políticas de Administración '!$B$16:$F$64,5,FALSE),"")</f>
        <v>2</v>
      </c>
      <c r="M10" s="448" t="str">
        <f>IFERROR(CONCATENATE(INDEX('8- Políticas de Administración '!$B$16:$F$53,MATCH(ROUND(AVERAGE(L10:L15),0),'8- Políticas de Administración '!$F$16:$F$53,0),1)," - ",ROUND(AVERAGE(L10:L15),0)),"")</f>
        <v>Moderado - 3</v>
      </c>
      <c r="N10" s="457" t="str">
        <f>IFERROR(CONCATENATE(VLOOKUP((LEFT(H10,LEN(H10)-4)&amp;LEFT(M10,LEN(M10)-4)),'9- Matriz de Calor '!$D$18:$E$42,2,0)," - ",RIGHT(H10,1)*RIGHT(M10,1)),"")</f>
        <v>Moderado - 3</v>
      </c>
      <c r="O10" s="463">
        <f>RIGHT(H10,1)*RIGHT(M10,1)</f>
        <v>3</v>
      </c>
      <c r="P10" s="17"/>
    </row>
    <row r="11" spans="1:257" ht="90" customHeight="1">
      <c r="A11" s="495"/>
      <c r="B11" s="475"/>
      <c r="C11" s="505"/>
      <c r="D11" s="284" t="s">
        <v>416</v>
      </c>
      <c r="E11" s="480"/>
      <c r="F11" s="480"/>
      <c r="G11" s="465"/>
      <c r="H11" s="466"/>
      <c r="I11" s="155" t="s">
        <v>196</v>
      </c>
      <c r="J11" s="91" t="s">
        <v>197</v>
      </c>
      <c r="K11" s="154" t="str">
        <f>IFERROR(CONCATENATE(INDEX('8- Políticas de Administración '!$B$16:$F$53,MATCH('5- Identificación de Riesgos'!J10,'8- Políticas de Administración '!$C$16:$C$54,0),1)," - ",L11),"")</f>
        <v>Menor - 5</v>
      </c>
      <c r="L11" s="179">
        <f>IFERROR(VLOOKUP(INDEX('8- Políticas de Administración '!$B$16:$F$63,MATCH('5- Identificación de Riesgos'!J11,'8- Políticas de Administración '!$C$16:$C$64,0),1),'8- Políticas de Administración '!$B$16:$F$64,5,FALSE),"")</f>
        <v>5</v>
      </c>
      <c r="M11" s="436"/>
      <c r="N11" s="453"/>
      <c r="O11" s="463"/>
      <c r="P11" s="17"/>
    </row>
    <row r="12" spans="1:257" ht="60">
      <c r="A12" s="495"/>
      <c r="B12" s="475"/>
      <c r="C12" s="505"/>
      <c r="D12" s="285" t="s">
        <v>198</v>
      </c>
      <c r="E12" s="480"/>
      <c r="F12" s="480"/>
      <c r="G12" s="465"/>
      <c r="H12" s="466"/>
      <c r="I12" s="155" t="s">
        <v>199</v>
      </c>
      <c r="J12" s="91" t="s">
        <v>200</v>
      </c>
      <c r="K12" s="155" t="str">
        <f>IFERROR(CONCATENATE(INDEX('8- Políticas de Administración '!$B$16:$F$53,MATCH('5- Identificación de Riesgos'!J12,'8- Políticas de Administración '!$C$16:$C$54,0),1)," - ",L12),"")</f>
        <v>Menor - 2</v>
      </c>
      <c r="L12" s="179">
        <f>IFERROR(VLOOKUP(INDEX('8- Políticas de Administración '!$B$16:$F$63,MATCH('5- Identificación de Riesgos'!J12,'8- Políticas de Administración '!$C$16:$C$64,0),1),'8- Políticas de Administración '!$B$16:$F$64,5,FALSE),"")</f>
        <v>2</v>
      </c>
      <c r="M12" s="436"/>
      <c r="N12" s="453"/>
      <c r="O12" s="463"/>
      <c r="P12" s="17"/>
    </row>
    <row r="13" spans="1:257" ht="45">
      <c r="A13" s="495"/>
      <c r="B13" s="475"/>
      <c r="C13" s="505"/>
      <c r="D13" s="285" t="s">
        <v>201</v>
      </c>
      <c r="E13" s="480"/>
      <c r="F13" s="480"/>
      <c r="G13" s="465"/>
      <c r="H13" s="466"/>
      <c r="I13" s="155" t="s">
        <v>202</v>
      </c>
      <c r="J13" s="91" t="s">
        <v>203</v>
      </c>
      <c r="K13" s="154" t="str">
        <f>IFERROR(CONCATENATE(INDEX('8- Políticas de Administración '!$B$16:$F$53,MATCH('5- Identificación de Riesgos'!J13,'8- Políticas de Administración '!$C$16:$C$54,0),1)," - ",L13),"")</f>
        <v>Moderado - 3</v>
      </c>
      <c r="L13" s="179">
        <f>IFERROR(VLOOKUP(INDEX('8- Políticas de Administración '!$B$16:$F$63,MATCH('5- Identificación de Riesgos'!J13,'8- Políticas de Administración '!$C$16:$C$64,0),1),'8- Políticas de Administración '!$B$16:$F$64,5,FALSE),"")</f>
        <v>3</v>
      </c>
      <c r="M13" s="436"/>
      <c r="N13" s="453"/>
      <c r="O13" s="463"/>
      <c r="P13" s="17"/>
    </row>
    <row r="14" spans="1:257" ht="67.5" customHeight="1">
      <c r="A14" s="495"/>
      <c r="B14" s="475"/>
      <c r="C14" s="505"/>
      <c r="D14" s="284" t="s">
        <v>204</v>
      </c>
      <c r="E14" s="480"/>
      <c r="F14" s="480"/>
      <c r="G14" s="465"/>
      <c r="H14" s="466"/>
      <c r="I14" s="155"/>
      <c r="J14" s="91"/>
      <c r="K14" s="154" t="str">
        <f>IFERROR(CONCATENATE(INDEX('8- Políticas de Administración '!$B$16:$F$53,MATCH('5- Identificación de Riesgos'!J14,'8- Políticas de Administración '!$C$16:$C$54,0),1)," - ",L14),"")</f>
        <v/>
      </c>
      <c r="L14" s="179" t="str">
        <f>IFERROR(VLOOKUP(INDEX('8- Políticas de Administración '!$B$16:$F$63,MATCH('5- Identificación de Riesgos'!J14,'8- Políticas de Administración '!$C$16:$C$64,0),1),'8- Políticas de Administración '!$B$16:$F$64,5,FALSE),"")</f>
        <v/>
      </c>
      <c r="M14" s="436"/>
      <c r="N14" s="453"/>
      <c r="O14" s="463"/>
      <c r="P14" s="17"/>
    </row>
    <row r="15" spans="1:257" ht="60.75" customHeight="1" thickBot="1">
      <c r="A15" s="495"/>
      <c r="B15" s="475"/>
      <c r="C15" s="505"/>
      <c r="D15" s="284" t="s">
        <v>417</v>
      </c>
      <c r="E15" s="480"/>
      <c r="F15" s="480"/>
      <c r="G15" s="465"/>
      <c r="H15" s="466"/>
      <c r="I15" s="155"/>
      <c r="J15" s="91"/>
      <c r="K15" s="154" t="str">
        <f>IFERROR(CONCATENATE(INDEX('8- Políticas de Administración '!$B$16:$F$53,MATCH('5- Identificación de Riesgos'!J15,'8- Políticas de Administración '!$C$16:$C$54,0),1)," - ",L15),"")</f>
        <v/>
      </c>
      <c r="L15" s="179" t="str">
        <f>IFERROR(VLOOKUP(INDEX('8- Políticas de Administración '!$B$16:$F$63,MATCH('5- Identificación de Riesgos'!J15,'8- Políticas de Administración '!$C$16:$C$64,0),1),'8- Políticas de Administración '!$B$16:$F$64,5,FALSE),"")</f>
        <v/>
      </c>
      <c r="M15" s="436"/>
      <c r="N15" s="453"/>
      <c r="O15" s="463"/>
      <c r="P15" s="17"/>
    </row>
    <row r="16" spans="1:257" ht="45" customHeight="1">
      <c r="A16" s="494">
        <v>2</v>
      </c>
      <c r="B16" s="474" t="s">
        <v>205</v>
      </c>
      <c r="C16" s="476" t="s">
        <v>418</v>
      </c>
      <c r="D16" s="184" t="s">
        <v>206</v>
      </c>
      <c r="E16" s="473">
        <v>1000</v>
      </c>
      <c r="F16" s="473">
        <v>0</v>
      </c>
      <c r="G16" s="478">
        <f t="shared" ref="G16" si="0">F16/E16</f>
        <v>0</v>
      </c>
      <c r="H16" s="471" t="str">
        <f>CONCATENATE(IF(G16&lt;='8- Políticas de Administración '!$D$6,'8- Políticas de Administración '!$B$6,IF(G16&lt;='8- Políticas de Administración '!$D$7,'8- Políticas de Administración '!$B$7,IF(G16&lt;='8- Políticas de Administración '!$D$8,'8- Políticas de Administración '!$B$8,IF(G16&lt;='8- Políticas de Administración '!$D$9,'8- Políticas de Administración '!$B$9,IF(G16&lt;='8- Políticas de Administración '!$D$10,'8- Políticas de Administración '!$B$10,"Probabilidad no valida")))))," - ",VLOOKUP(IF(G16&lt;='8- Políticas de Administración '!$D$6,'8- Políticas de Administración '!$B$6,IF(G16&lt;='8- Políticas de Administración '!$D$7,'8- Políticas de Administración '!$B$7,IF(G16&lt;='8- Políticas de Administración '!$D$8,'8- Políticas de Administración '!$B$8,IF(G16&lt;='8- Políticas de Administración '!$D$9,'8- Políticas de Administración '!$B$9,IF(G16&lt;='8- Políticas de Administración '!$D$10,'8- Políticas de Administración '!$B$10,"Probabilidad no valida"))))),'8- Políticas de Administración '!$B$6:$F$10,5,FALSE))</f>
        <v>Muy Baja - 1</v>
      </c>
      <c r="I16" s="154" t="s">
        <v>194</v>
      </c>
      <c r="J16" s="163" t="s">
        <v>207</v>
      </c>
      <c r="K16" s="154" t="str">
        <f>IFERROR(CONCATENATE(INDEX('8- Políticas de Administración '!$B$16:$F$53,MATCH('5- Identificación de Riesgos'!J16,'8- Políticas de Administración '!$C$16:$C$54,0),1)," - ",L16),"")</f>
        <v>Moderado - 3</v>
      </c>
      <c r="L16" s="178">
        <f>IFERROR(VLOOKUP(INDEX('8- Políticas de Administración '!$B$16:$F$63,MATCH('5- Identificación de Riesgos'!J16,'8- Políticas de Administración '!$C$16:$C$64,0),1),'8- Políticas de Administración '!$B$16:$F$64,5,FALSE),"")</f>
        <v>3</v>
      </c>
      <c r="M16" s="448" t="str">
        <f>IFERROR(CONCATENATE(INDEX('8- Políticas de Administración '!$B$16:$F$53,MATCH(ROUND(AVERAGE(L16:L20),0),'8- Políticas de Administración '!$F$16:$F$53,0),1)," - ",ROUND(AVERAGE(L16:L20),0)),"")</f>
        <v>Menor - 2</v>
      </c>
      <c r="N16" s="457" t="str">
        <f>IFERROR(CONCATENATE(VLOOKUP((LEFT(H16,LEN(H16)-4)&amp;LEFT(M16,LEN(M16)-4)),'9- Matriz de Calor '!$D$18:$E$42,2,0)," - ",RIGHT(H16,1)*RIGHT(M16,1)),"")</f>
        <v>Bajo - 2</v>
      </c>
      <c r="O16" s="463">
        <f>RIGHT(H16,1)*RIGHT(M16,1)</f>
        <v>2</v>
      </c>
    </row>
    <row r="17" spans="1:15" ht="45" customHeight="1">
      <c r="A17" s="495"/>
      <c r="B17" s="475"/>
      <c r="C17" s="477"/>
      <c r="D17" s="184" t="s">
        <v>208</v>
      </c>
      <c r="E17" s="449"/>
      <c r="F17" s="449"/>
      <c r="G17" s="465"/>
      <c r="H17" s="466"/>
      <c r="I17" s="155" t="s">
        <v>202</v>
      </c>
      <c r="J17" s="91" t="s">
        <v>203</v>
      </c>
      <c r="K17" s="155" t="str">
        <f>IFERROR(CONCATENATE(INDEX('8- Políticas de Administración '!$B$16:$F$53,MATCH('5- Identificación de Riesgos'!J17,'8- Políticas de Administración '!$C$16:$C$54,0),1)," - ",L17),"")</f>
        <v>Moderado - 3</v>
      </c>
      <c r="L17" s="179">
        <f>IFERROR(VLOOKUP(INDEX('8- Políticas de Administración '!$B$16:$F$63,MATCH('5- Identificación de Riesgos'!J17,'8- Políticas de Administración '!$C$16:$C$64,0),1),'8- Políticas de Administración '!$B$16:$F$64,5,FALSE),"")</f>
        <v>3</v>
      </c>
      <c r="M17" s="436"/>
      <c r="N17" s="453"/>
      <c r="O17" s="463"/>
    </row>
    <row r="18" spans="1:15" ht="45" customHeight="1">
      <c r="A18" s="495"/>
      <c r="B18" s="475"/>
      <c r="C18" s="477"/>
      <c r="D18" s="184" t="s">
        <v>419</v>
      </c>
      <c r="E18" s="449"/>
      <c r="F18" s="449"/>
      <c r="G18" s="465"/>
      <c r="H18" s="466"/>
      <c r="I18" s="155" t="s">
        <v>199</v>
      </c>
      <c r="J18" s="91" t="s">
        <v>200</v>
      </c>
      <c r="K18" s="155" t="str">
        <f>IFERROR(CONCATENATE(INDEX('8- Políticas de Administración '!$B$16:$F$53,MATCH('5- Identificación de Riesgos'!J12,'8- Políticas de Administración '!$C$16:$C$54,0),1)," - ",L18),"")</f>
        <v>Menor - 2</v>
      </c>
      <c r="L18" s="179">
        <f>IFERROR(VLOOKUP(INDEX('8- Políticas de Administración '!$B$16:$F$63,MATCH('5- Identificación de Riesgos'!J18,'8- Políticas de Administración '!$C$16:$C$64,0),1),'8- Políticas de Administración '!$B$16:$F$64,5,FALSE),"")</f>
        <v>2</v>
      </c>
      <c r="M18" s="436"/>
      <c r="N18" s="453"/>
      <c r="O18" s="463"/>
    </row>
    <row r="19" spans="1:15" ht="69" customHeight="1">
      <c r="A19" s="495"/>
      <c r="B19" s="475"/>
      <c r="C19" s="477"/>
      <c r="D19" s="185" t="s">
        <v>209</v>
      </c>
      <c r="E19" s="449"/>
      <c r="F19" s="449"/>
      <c r="G19" s="465"/>
      <c r="H19" s="466"/>
      <c r="I19" s="155" t="s">
        <v>196</v>
      </c>
      <c r="J19" s="91" t="s">
        <v>330</v>
      </c>
      <c r="K19" s="155" t="str">
        <f>IFERROR(CONCATENATE(INDEX('8- Políticas de Administración '!$B$16:$F$53,MATCH('5- Identificación de Riesgos'!J19,'8- Políticas de Administración '!$C$16:$C$54,0),1)," - ",L19),"")</f>
        <v>Leve - 1</v>
      </c>
      <c r="L19" s="179">
        <f>IFERROR(VLOOKUP(INDEX('8- Políticas de Administración '!$B$16:$F$63,MATCH('5- Identificación de Riesgos'!J19,'8- Políticas de Administración '!$C$16:$C$64,0),1),'8- Políticas de Administración '!$B$16:$F$64,5,FALSE),"")</f>
        <v>1</v>
      </c>
      <c r="M19" s="436"/>
      <c r="N19" s="453"/>
      <c r="O19" s="463"/>
    </row>
    <row r="20" spans="1:15" ht="45" customHeight="1" thickBot="1">
      <c r="A20" s="495"/>
      <c r="B20" s="475"/>
      <c r="C20" s="477"/>
      <c r="D20" s="184" t="s">
        <v>210</v>
      </c>
      <c r="E20" s="449"/>
      <c r="F20" s="449"/>
      <c r="G20" s="465"/>
      <c r="H20" s="466"/>
      <c r="I20" s="155"/>
      <c r="J20" s="91"/>
      <c r="K20" s="155" t="str">
        <f>IFERROR(CONCATENATE(INDEX('8- Políticas de Administración '!$B$16:$F$53,MATCH('5- Identificación de Riesgos'!J20,'8- Políticas de Administración '!$C$16:$C$54,0),1)," - ",L20),"")</f>
        <v/>
      </c>
      <c r="L20" s="179" t="str">
        <f>IFERROR(VLOOKUP(INDEX('8- Políticas de Administración '!$B$16:$F$63,MATCH('5- Identificación de Riesgos'!J20,'8- Políticas de Administración '!$C$16:$C$64,0),1),'8- Políticas de Administración '!$B$16:$F$64,5,FALSE),"")</f>
        <v/>
      </c>
      <c r="M20" s="436"/>
      <c r="N20" s="453"/>
      <c r="O20" s="463"/>
    </row>
    <row r="21" spans="1:15" ht="45" customHeight="1">
      <c r="A21" s="494">
        <v>3</v>
      </c>
      <c r="B21" s="474" t="s">
        <v>211</v>
      </c>
      <c r="C21" s="448" t="s">
        <v>212</v>
      </c>
      <c r="D21" s="186" t="s">
        <v>213</v>
      </c>
      <c r="E21" s="473">
        <v>24000</v>
      </c>
      <c r="F21" s="473">
        <v>0</v>
      </c>
      <c r="G21" s="478">
        <f t="shared" ref="G21" si="1">F21/E21</f>
        <v>0</v>
      </c>
      <c r="H21" s="471" t="str">
        <f>CONCATENATE(IF(G21&lt;='8- Políticas de Administración '!$D$6,'8- Políticas de Administración '!$B$6,IF(G21&lt;='8- Políticas de Administración '!$D$7,'8- Políticas de Administración '!$B$7,IF(G21&lt;='8- Políticas de Administración '!$D$8,'8- Políticas de Administración '!$B$8,IF(G21&lt;='8- Políticas de Administración '!$D$9,'8- Políticas de Administración '!$B$9,IF(G21&lt;='8- Políticas de Administración '!$D$10,'8- Políticas de Administración '!$B$10,"Probabilidad no valida")))))," - ",VLOOKUP(IF(G21&lt;='8- Políticas de Administración '!$D$6,'8- Políticas de Administración '!$B$6,IF(G21&lt;='8- Políticas de Administración '!$D$7,'8- Políticas de Administración '!$B$7,IF(G21&lt;='8- Políticas de Administración '!$D$8,'8- Políticas de Administración '!$B$8,IF(G21&lt;='8- Políticas de Administración '!$D$9,'8- Políticas de Administración '!$B$9,IF(G21&lt;='8- Políticas de Administración '!$D$10,'8- Políticas de Administración '!$B$10,"Probabilidad no valida"))))),'8- Políticas de Administración '!$B$6:$F$10,5,FALSE))</f>
        <v>Muy Baja - 1</v>
      </c>
      <c r="I21" s="154" t="s">
        <v>194</v>
      </c>
      <c r="J21" s="163" t="s">
        <v>214</v>
      </c>
      <c r="K21" s="154" t="str">
        <f>IFERROR(CONCATENATE(INDEX('8- Políticas de Administración '!$B$16:$F$53,MATCH('5- Identificación de Riesgos'!J21,'8- Políticas de Administración '!$C$16:$C$54,0),1)," - ",L21),"")</f>
        <v>Mayor - 4</v>
      </c>
      <c r="L21" s="178">
        <f>IFERROR(VLOOKUP(INDEX('8- Políticas de Administración '!$B$16:$F$63,MATCH('5- Identificación de Riesgos'!J21,'8- Políticas de Administración '!$C$16:$C$64,0),1),'8- Políticas de Administración '!$B$16:$F$64,5,FALSE),"")</f>
        <v>4</v>
      </c>
      <c r="M21" s="448" t="str">
        <f>IFERROR(CONCATENATE(INDEX('8- Políticas de Administración '!$B$16:$F$53,MATCH(ROUND(AVERAGE(L21:L23),0),'8- Políticas de Administración '!$F$16:$F$53,0),1)," - ",ROUND(AVERAGE(L21:L23),0)),"")</f>
        <v>Moderado - 3</v>
      </c>
      <c r="N21" s="457" t="str">
        <f>IFERROR(CONCATENATE(VLOOKUP((LEFT(H21,LEN(H21)-4)&amp;LEFT(M21,LEN(M21)-4)),'9- Matriz de Calor '!$D$18:$E$42,2,0)," - ",RIGHT(H21,1)*RIGHT(M21,1)),"")</f>
        <v>Moderado - 3</v>
      </c>
      <c r="O21" s="463">
        <f>RIGHT(H21,1)*RIGHT(M21,1)</f>
        <v>3</v>
      </c>
    </row>
    <row r="22" spans="1:15" ht="30" customHeight="1">
      <c r="A22" s="495"/>
      <c r="B22" s="475"/>
      <c r="C22" s="436"/>
      <c r="D22" s="183" t="s">
        <v>215</v>
      </c>
      <c r="E22" s="449"/>
      <c r="F22" s="449"/>
      <c r="G22" s="465"/>
      <c r="H22" s="466"/>
      <c r="I22" s="155" t="s">
        <v>196</v>
      </c>
      <c r="J22" s="91" t="s">
        <v>216</v>
      </c>
      <c r="K22" s="155" t="str">
        <f>IFERROR(CONCATENATE(INDEX('8- Políticas de Administración '!$B$16:$F$53,MATCH('5- Identificación de Riesgos'!J22,'8- Políticas de Administración '!$C$16:$C$54,0),1)," - ",L22),"")</f>
        <v>Moderado - 3</v>
      </c>
      <c r="L22" s="179">
        <f>IFERROR(VLOOKUP(INDEX('8- Políticas de Administración '!$B$16:$F$63,MATCH('5- Identificación de Riesgos'!J22,'8- Políticas de Administración '!$C$16:$C$64,0),1),'8- Políticas de Administración '!$B$16:$F$64,5,FALSE),"")</f>
        <v>3</v>
      </c>
      <c r="M22" s="436"/>
      <c r="N22" s="453"/>
      <c r="O22" s="463"/>
    </row>
    <row r="23" spans="1:15" ht="45" customHeight="1" thickBot="1">
      <c r="A23" s="495"/>
      <c r="B23" s="475"/>
      <c r="C23" s="436"/>
      <c r="D23" s="183" t="s">
        <v>217</v>
      </c>
      <c r="E23" s="449"/>
      <c r="F23" s="449"/>
      <c r="G23" s="465"/>
      <c r="H23" s="466"/>
      <c r="I23" s="155" t="s">
        <v>199</v>
      </c>
      <c r="J23" s="91" t="s">
        <v>200</v>
      </c>
      <c r="K23" s="155" t="str">
        <f>IFERROR(CONCATENATE(INDEX('8- Políticas de Administración '!$B$16:$F$53,MATCH('5- Identificación de Riesgos'!J23,'8- Políticas de Administración '!$C$16:$C$54,0),1)," - ",L23),"")</f>
        <v>Menor - 2</v>
      </c>
      <c r="L23" s="179">
        <f>IFERROR(VLOOKUP(INDEX('8- Políticas de Administración '!$B$16:$F$63,MATCH('5- Identificación de Riesgos'!J23,'8- Políticas de Administración '!$C$16:$C$64,0),1),'8- Políticas de Administración '!$B$16:$F$64,5,FALSE),"")</f>
        <v>2</v>
      </c>
      <c r="M23" s="436"/>
      <c r="N23" s="453"/>
      <c r="O23" s="463"/>
    </row>
    <row r="24" spans="1:15" ht="45" customHeight="1">
      <c r="A24" s="494">
        <v>4</v>
      </c>
      <c r="B24" s="474" t="s">
        <v>218</v>
      </c>
      <c r="C24" s="448" t="s">
        <v>420</v>
      </c>
      <c r="D24" s="186" t="s">
        <v>213</v>
      </c>
      <c r="E24" s="473">
        <v>4000</v>
      </c>
      <c r="F24" s="473">
        <v>0</v>
      </c>
      <c r="G24" s="478">
        <f t="shared" ref="G24" si="2">F24/E24</f>
        <v>0</v>
      </c>
      <c r="H24" s="471" t="str">
        <f>CONCATENATE(IF(G24&lt;='[5]8- Politicas de admiistracion '!$D$6,'[5]8- Politicas de admiistracion '!$B$6,IF(G24&lt;='[5]8- Politicas de admiistracion '!$D$7,'[5]8- Politicas de admiistracion '!$B$7,IF(G24&lt;='[5]8- Politicas de admiistracion '!$D$8,'[5]8- Politicas de admiistracion '!$B$8,IF(G24&lt;='[5]8- Politicas de admiistracion '!$D$9,'[5]8- Politicas de admiistracion '!$B$9,IF(G24&lt;='[5]8- Politicas de admiistracion '!$D$10,'[5]8- Politicas de admiistracion '!$B$10,"Probabilidad no valida")))))," - ",VLOOKUP(IF(G24&lt;='[5]8- Politicas de admiistracion '!$D$6,'[5]8- Politicas de admiistracion '!$B$6,IF(G24&lt;='[5]8- Politicas de admiistracion '!$D$7,'[5]8- Politicas de admiistracion '!$B$7,IF(G24&lt;='[5]8- Politicas de admiistracion '!$D$8,'[5]8- Politicas de admiistracion '!$B$8,IF(G24&lt;='[5]8- Politicas de admiistracion '!$D$9,'[5]8- Politicas de admiistracion '!$B$9,IF(G24&lt;='[5]8- Politicas de admiistracion '!$D$10,'[5]8- Politicas de admiistracion '!$B$10,"Probabilidad no valida"))))),'[5]8- Politicas de admiistracion '!$B$6:$F$10,5,FALSE))</f>
        <v>Muy Baja - 1</v>
      </c>
      <c r="I24" s="154" t="s">
        <v>194</v>
      </c>
      <c r="J24" s="163" t="s">
        <v>207</v>
      </c>
      <c r="K24" s="154" t="str">
        <f>IFERROR(CONCATENATE(INDEX('8- Políticas de Administración '!$B$16:$F$53,MATCH('5- Identificación de Riesgos'!J24,'8- Políticas de Administración '!$C$16:$C$54,0),1)," - ",L24),"")</f>
        <v>Moderado - 3</v>
      </c>
      <c r="L24" s="178">
        <f>IFERROR(VLOOKUP(INDEX('8- Políticas de Administración '!$B$16:$F$63,MATCH('5- Identificación de Riesgos'!J24,'8- Políticas de Administración '!$C$16:$C$64,0),1),'8- Políticas de Administración '!$B$16:$F$64,5,FALSE),"")</f>
        <v>3</v>
      </c>
      <c r="M24" s="448" t="str">
        <f>IFERROR(CONCATENATE(INDEX('8- Políticas de Administración '!$B$16:$F$53,MATCH(ROUND(AVERAGE(L24:L26),0),'8- Políticas de Administración '!$F$16:$F$53,0),1)," - ",ROUND(AVERAGE(L24:L26),0)),"")</f>
        <v>Moderado - 3</v>
      </c>
      <c r="N24" s="457" t="str">
        <f>IFERROR(CONCATENATE(VLOOKUP((LEFT(H24,LEN(H24)-4)&amp;LEFT(M24,LEN(M24)-4)),'9- Matriz de Calor '!$D$18:$E$42,2,0)," - ",RIGHT(H24,1)*RIGHT(M24,1)),"")</f>
        <v>Moderado - 3</v>
      </c>
      <c r="O24" s="463">
        <f>RIGHT(H24,1)*RIGHT(M24,1)</f>
        <v>3</v>
      </c>
    </row>
    <row r="25" spans="1:15" ht="45" customHeight="1">
      <c r="A25" s="495"/>
      <c r="B25" s="475"/>
      <c r="C25" s="436"/>
      <c r="D25" s="183" t="s">
        <v>215</v>
      </c>
      <c r="E25" s="449"/>
      <c r="F25" s="449"/>
      <c r="G25" s="465"/>
      <c r="H25" s="466"/>
      <c r="I25" s="155" t="s">
        <v>219</v>
      </c>
      <c r="J25" s="91" t="s">
        <v>220</v>
      </c>
      <c r="K25" s="155" t="str">
        <f>IFERROR(CONCATENATE(INDEX('8- Políticas de Administración '!$B$16:$F$53,MATCH('5- Identificación de Riesgos'!J25,'8- Políticas de Administración '!$C$16:$C$54,0),1)," - ",L25),"")</f>
        <v>Moderado - 3</v>
      </c>
      <c r="L25" s="179">
        <f>IFERROR(VLOOKUP(INDEX('8- Políticas de Administración '!$B$16:$F$63,MATCH('5- Identificación de Riesgos'!J25,'8- Políticas de Administración '!$C$16:$C$64,0),1),'8- Políticas de Administración '!$B$16:$F$64,5,FALSE),"")</f>
        <v>3</v>
      </c>
      <c r="M25" s="436"/>
      <c r="N25" s="453"/>
      <c r="O25" s="463"/>
    </row>
    <row r="26" spans="1:15" ht="45" customHeight="1" thickBot="1">
      <c r="A26" s="495"/>
      <c r="B26" s="475"/>
      <c r="C26" s="436"/>
      <c r="D26" s="183" t="s">
        <v>427</v>
      </c>
      <c r="E26" s="449"/>
      <c r="F26" s="449"/>
      <c r="G26" s="465"/>
      <c r="H26" s="466"/>
      <c r="I26" s="155" t="s">
        <v>196</v>
      </c>
      <c r="J26" s="91" t="s">
        <v>200</v>
      </c>
      <c r="K26" s="155" t="str">
        <f>IFERROR(CONCATENATE(INDEX('8- Políticas de Administración '!$B$16:$F$53,MATCH('5- Identificación de Riesgos'!J26,'8- Políticas de Administración '!$C$16:$C$54,0),1)," - ",L26),"")</f>
        <v>Menor - 2</v>
      </c>
      <c r="L26" s="179">
        <f>IFERROR(VLOOKUP(INDEX('8- Políticas de Administración '!$B$16:$F$63,MATCH('5- Identificación de Riesgos'!J26,'8- Políticas de Administración '!$C$16:$C$64,0),1),'8- Políticas de Administración '!$B$16:$F$64,5,FALSE),"")</f>
        <v>2</v>
      </c>
      <c r="M26" s="436"/>
      <c r="N26" s="453"/>
      <c r="O26" s="463"/>
    </row>
    <row r="27" spans="1:15" ht="75" customHeight="1">
      <c r="A27" s="496">
        <v>5</v>
      </c>
      <c r="B27" s="472" t="s">
        <v>221</v>
      </c>
      <c r="C27" s="448" t="s">
        <v>222</v>
      </c>
      <c r="D27" s="187" t="s">
        <v>223</v>
      </c>
      <c r="E27" s="448">
        <v>80000</v>
      </c>
      <c r="F27" s="448">
        <v>0</v>
      </c>
      <c r="G27" s="464">
        <f>F27/E27</f>
        <v>0</v>
      </c>
      <c r="H27" s="513" t="str">
        <f>CONCATENATE(IF(G27&lt;='8- Políticas de Administración '!$D$6,'8- Políticas de Administración '!$B$6,IF(G27&lt;='8- Políticas de Administración '!$D$7,'8- Políticas de Administración '!$B$7,IF(G27&lt;='8- Políticas de Administración '!$D$8,'8- Políticas de Administración '!$B$8,IF(G27&lt;='8- Políticas de Administración '!$D$9,'8- Políticas de Administración '!$B$9,IF(G27&lt;='8- Políticas de Administración '!$D$10,'8- Políticas de Administración '!$B$10,"Probabilidad no valida")))))," - ",VLOOKUP(IF(G27&lt;='8- Políticas de Administración '!$D$6,'8- Políticas de Administración '!$B$6,IF(G27&lt;='8- Políticas de Administración '!$D$7,'8- Políticas de Administración '!$B$7,IF(G27&lt;='8- Políticas de Administración '!$D$8,'8- Políticas de Administración '!$B$8,IF(G27&lt;='8- Políticas de Administración '!$D$9,'8- Políticas de Administración '!$B$9,IF(G27&lt;='8- Políticas de Administración '!$D$10,'8- Políticas de Administración '!$B$10,"Probabilidad no valida"))))),'8- Políticas de Administración '!$B$6:$F$10,5,FALSE))</f>
        <v>Muy Baja - 1</v>
      </c>
      <c r="I27" s="154" t="s">
        <v>199</v>
      </c>
      <c r="J27" s="163" t="s">
        <v>200</v>
      </c>
      <c r="K27" s="154" t="str">
        <f>IFERROR(CONCATENATE(INDEX('8- Políticas de Administración '!$B$16:$F$53,MATCH('5- Identificación de Riesgos'!J27,'8- Políticas de Administración '!$C$16:$C$54,0),1)," - ",L27),"")</f>
        <v>Menor - 2</v>
      </c>
      <c r="L27" s="178">
        <f>IFERROR(VLOOKUP(INDEX('8- Políticas de Administración '!$B$16:$F$63,MATCH('5- Identificación de Riesgos'!J27,'8- Políticas de Administración '!$C$16:$C$64,0),1),'8- Políticas de Administración '!$B$16:$F$64,5,FALSE),"")</f>
        <v>2</v>
      </c>
      <c r="M27" s="448" t="str">
        <f>IFERROR(CONCATENATE(INDEX('8- Políticas de Administración '!$B$16:$F$53,MATCH(ROUND(AVERAGE(L27:L31),0),'8- Políticas de Administración '!$F$16:$F$53,0),1)," - ",ROUND(AVERAGE(L27:L31),0)),"")</f>
        <v>Menor - 2</v>
      </c>
      <c r="N27" s="457" t="str">
        <f>IFERROR(CONCATENATE(VLOOKUP((LEFT(H27,LEN(H27)-4)&amp;LEFT(M27,LEN(M27)-4)),'9- Matriz de Calor '!$D$18:$E$42,2,0)," - ",RIGHT(H27,1)*RIGHT(M27,1)),"")</f>
        <v>Bajo - 2</v>
      </c>
      <c r="O27" s="461">
        <f>RIGHT(H27,1)*RIGHT(M27,1)</f>
        <v>2</v>
      </c>
    </row>
    <row r="28" spans="1:15" ht="75" customHeight="1">
      <c r="A28" s="495"/>
      <c r="B28" s="472"/>
      <c r="C28" s="436"/>
      <c r="D28" s="87" t="s">
        <v>225</v>
      </c>
      <c r="E28" s="436"/>
      <c r="F28" s="436"/>
      <c r="G28" s="437"/>
      <c r="H28" s="438"/>
      <c r="I28" s="155" t="s">
        <v>199</v>
      </c>
      <c r="J28" s="91" t="s">
        <v>200</v>
      </c>
      <c r="K28" s="155" t="str">
        <f>IFERROR(CONCATENATE(INDEX('8- Políticas de Administración '!$B$16:$F$53,MATCH('5- Identificación de Riesgos'!J28,'8- Políticas de Administración '!$C$16:$C$54,0),1)," - ",L28),"")</f>
        <v>Menor - 2</v>
      </c>
      <c r="L28" s="179">
        <f>IFERROR(VLOOKUP(INDEX('8- Políticas de Administración '!$B$16:$F$63,MATCH('5- Identificación de Riesgos'!J28,'8- Políticas de Administración '!$C$16:$C$64,0),1),'8- Políticas de Administración '!$B$16:$F$64,5,FALSE),"")</f>
        <v>2</v>
      </c>
      <c r="M28" s="436"/>
      <c r="N28" s="453"/>
      <c r="O28" s="462"/>
    </row>
    <row r="29" spans="1:15" ht="45" customHeight="1">
      <c r="A29" s="495"/>
      <c r="B29" s="472"/>
      <c r="C29" s="436"/>
      <c r="D29" s="87" t="s">
        <v>226</v>
      </c>
      <c r="E29" s="436"/>
      <c r="F29" s="436"/>
      <c r="G29" s="437"/>
      <c r="H29" s="438"/>
      <c r="I29" s="155"/>
      <c r="J29" s="91"/>
      <c r="K29" s="155" t="str">
        <f>IFERROR(CONCATENATE(INDEX('8- Políticas de Administración '!$B$16:$F$53,MATCH('5- Identificación de Riesgos'!J29,'8- Políticas de Administración '!$C$16:$C$54,0),1)," - ",L29),"")</f>
        <v/>
      </c>
      <c r="L29" s="179" t="str">
        <f>IFERROR(VLOOKUP(INDEX('8- Políticas de Administración '!$B$16:$F$63,MATCH('5- Identificación de Riesgos'!J29,'8- Políticas de Administración '!$C$16:$C$64,0),1),'8- Políticas de Administración '!$B$16:$F$64,5,FALSE),"")</f>
        <v/>
      </c>
      <c r="M29" s="436"/>
      <c r="N29" s="453"/>
      <c r="O29" s="462"/>
    </row>
    <row r="30" spans="1:15" ht="75" customHeight="1">
      <c r="A30" s="495"/>
      <c r="B30" s="472"/>
      <c r="C30" s="436"/>
      <c r="D30" s="87" t="s">
        <v>227</v>
      </c>
      <c r="E30" s="436"/>
      <c r="F30" s="436"/>
      <c r="G30" s="437"/>
      <c r="H30" s="438"/>
      <c r="I30" s="155"/>
      <c r="J30" s="91"/>
      <c r="K30" s="155" t="str">
        <f>IFERROR(CONCATENATE(INDEX('8- Políticas de Administración '!$B$16:$F$53,MATCH('5- Identificación de Riesgos'!J30,'8- Políticas de Administración '!$C$16:$C$54,0),1)," - ",L30),"")</f>
        <v/>
      </c>
      <c r="L30" s="179" t="str">
        <f>IFERROR(VLOOKUP(INDEX('8- Políticas de Administración '!$B$16:$F$63,MATCH('5- Identificación de Riesgos'!J30,'8- Políticas de Administración '!$C$16:$C$64,0),1),'8- Políticas de Administración '!$B$16:$F$64,5,FALSE),"")</f>
        <v/>
      </c>
      <c r="M30" s="436"/>
      <c r="N30" s="453"/>
      <c r="O30" s="462"/>
    </row>
    <row r="31" spans="1:15" ht="45.75" thickBot="1">
      <c r="A31" s="495"/>
      <c r="B31" s="472"/>
      <c r="C31" s="436"/>
      <c r="D31" s="87" t="s">
        <v>421</v>
      </c>
      <c r="E31" s="436"/>
      <c r="F31" s="436"/>
      <c r="G31" s="437"/>
      <c r="H31" s="438"/>
      <c r="I31" s="155"/>
      <c r="J31" s="91"/>
      <c r="K31" s="155" t="str">
        <f>IFERROR(CONCATENATE(INDEX('8- Políticas de Administración '!$B$16:$F$53,MATCH('5- Identificación de Riesgos'!J31,'8- Políticas de Administración '!$C$16:$C$54,0),1)," - ",L31),"")</f>
        <v/>
      </c>
      <c r="L31" s="179" t="str">
        <f>IFERROR(VLOOKUP(INDEX('8- Políticas de Administración '!$B$16:$F$63,MATCH('5- Identificación de Riesgos'!J31,'8- Políticas de Administración '!$C$16:$C$64,0),1),'8- Políticas de Administración '!$B$16:$F$64,5,FALSE),"")</f>
        <v/>
      </c>
      <c r="M31" s="436"/>
      <c r="N31" s="453"/>
      <c r="O31" s="462"/>
    </row>
    <row r="32" spans="1:15" ht="87" customHeight="1">
      <c r="A32" s="439">
        <v>6</v>
      </c>
      <c r="B32" s="439" t="s">
        <v>228</v>
      </c>
      <c r="C32" s="446" t="s">
        <v>422</v>
      </c>
      <c r="D32" s="298" t="s">
        <v>229</v>
      </c>
      <c r="E32" s="441">
        <v>100</v>
      </c>
      <c r="F32" s="441">
        <v>0</v>
      </c>
      <c r="G32" s="443">
        <v>0.01</v>
      </c>
      <c r="H32" s="445" t="str">
        <f>CONCATENATE(IF(G32&lt;='8- Políticas de Administración '!$D$6,'8- Políticas de Administración '!$B$6,IF(G32&lt;='8- Políticas de Administración '!$D$7,'8- Políticas de Administración '!$B$7,IF(G32&lt;='8- Políticas de Administración '!$D$8,'8- Políticas de Administración '!$B$8,IF(G32&lt;='8- Políticas de Administración '!$D$9,'8- Políticas de Administración '!$B$9,IF(G32&lt;='8- Políticas de Administración '!$D$10,'8- Políticas de Administración '!$B$10,"Probabilidad no valida")))))," - ",VLOOKUP(IF(G32&lt;='8- Políticas de Administración '!$D$6,'8- Políticas de Administración '!$B$6,IF(G32&lt;='8- Políticas de Administración '!$D$7,'8- Políticas de Administración '!$B$7,IF(G32&lt;='8- Políticas de Administración '!$D$8,'8- Políticas de Administración '!$B$8,IF(G32&lt;='8- Políticas de Administración '!$D$9,'8- Políticas de Administración '!$B$9,IF(G32&lt;='8- Políticas de Administración '!$D$10,'8- Políticas de Administración '!$B$10,"Probabilidad no valida"))))),'8- Políticas de Administración '!$B$6:$F$10,5,FALSE))</f>
        <v>Muy Baja - 1</v>
      </c>
      <c r="I32" s="302" t="s">
        <v>194</v>
      </c>
      <c r="J32" s="303" t="s">
        <v>230</v>
      </c>
      <c r="K32" s="286" t="str">
        <f>IFERROR(CONCATENATE(INDEX('8- Políticas de Administración '!$B$16:$F$53,MATCH('5- Identificación de Riesgos'!J32,'8- Políticas de Administración '!$C$16:$C$54,0),1)," - ",L32),"")</f>
        <v>Leve - 1</v>
      </c>
      <c r="L32" s="304">
        <f>IFERROR(VLOOKUP(INDEX('8- Políticas de Administración '!$B$16:$F$63,MATCH('5- Identificación de Riesgos'!J32,'8- Políticas de Administración '!$C$16:$C$64,0),1),'8- Políticas de Administración '!$B$16:$F$64,5,FALSE),"")</f>
        <v>1</v>
      </c>
      <c r="M32" s="455" t="str">
        <f>IFERROR(CONCATENATE(INDEX('8- Políticas de Administración '!$B$16:$F$53,MATCH(ROUND(AVERAGE(L32:L33),0),'8- Políticas de Administración '!$F$16:$F$53,0),1)," - ",ROUND(AVERAGE(L32:L33),0)),"")</f>
        <v>Leve - 1</v>
      </c>
      <c r="N32" s="455" t="str">
        <f>IFERROR(CONCATENATE(VLOOKUP((LEFT(H32,LEN(H32)-4)&amp;LEFT(M32,LEN(M32)-4)),'9- Matriz de Calor '!$D$18:$E$42,2,0)," - ",RIGHT(H32,1)*RIGHT(M32,1)),"")</f>
        <v>Bajo - 1</v>
      </c>
      <c r="O32" s="294"/>
    </row>
    <row r="33" spans="1:25" ht="60">
      <c r="A33" s="440"/>
      <c r="B33" s="440"/>
      <c r="C33" s="447"/>
      <c r="D33" s="299" t="s">
        <v>231</v>
      </c>
      <c r="E33" s="442"/>
      <c r="F33" s="442"/>
      <c r="G33" s="444"/>
      <c r="H33" s="445"/>
      <c r="I33" s="300" t="s">
        <v>196</v>
      </c>
      <c r="J33" s="297" t="s">
        <v>230</v>
      </c>
      <c r="K33" s="286" t="str">
        <f>IFERROR(CONCATENATE(INDEX('8- Políticas de Administración '!$B$16:$F$53,MATCH('5- Identificación de Riesgos'!J33,'8- Políticas de Administración '!$C$16:$C$54,0),1)," - ",L33),"")</f>
        <v>Leve - 1</v>
      </c>
      <c r="L33" s="304">
        <f>IFERROR(VLOOKUP(INDEX('8- Políticas de Administración '!$B$16:$F$63,MATCH('5- Identificación de Riesgos'!J33,'8- Políticas de Administración '!$C$16:$C$64,0),1),'8- Políticas de Administración '!$B$16:$F$64,5,FALSE),"")</f>
        <v>1</v>
      </c>
      <c r="M33" s="456"/>
      <c r="N33" s="456"/>
      <c r="O33" s="294"/>
    </row>
    <row r="34" spans="1:25" ht="60" customHeight="1">
      <c r="A34" s="189"/>
      <c r="B34" s="467" t="s">
        <v>232</v>
      </c>
      <c r="C34" s="450" t="s">
        <v>423</v>
      </c>
      <c r="D34" s="153" t="s">
        <v>233</v>
      </c>
      <c r="E34" s="436">
        <v>1000</v>
      </c>
      <c r="F34" s="436">
        <v>0</v>
      </c>
      <c r="G34" s="437">
        <f t="shared" ref="G34" si="3">F34/E34</f>
        <v>0</v>
      </c>
      <c r="H34" s="438" t="str">
        <f>CONCATENATE(IF(G34&lt;='8- Políticas de Administración '!$D$6,'8- Políticas de Administración '!$B$6,IF(G34&lt;='8- Políticas de Administración '!$D$7,'8- Políticas de Administración '!$B$7,IF(G34&lt;='8- Políticas de Administración '!$D$8,'8- Políticas de Administración '!$B$8,IF(G34&lt;='8- Políticas de Administración '!$D$9,'8- Políticas de Administración '!$B$9,IF(G34&lt;='8- Políticas de Administración '!$D$10,'8- Políticas de Administración '!$B$10,"Probabilidad no valida")))))," - ",VLOOKUP(IF(G34&lt;='8- Políticas de Administración '!$D$6,'8- Políticas de Administración '!$B$6,IF(G34&lt;='8- Políticas de Administración '!$D$7,'8- Políticas de Administración '!$B$7,IF(G34&lt;='8- Políticas de Administración '!$D$8,'8- Políticas de Administración '!$B$8,IF(G34&lt;='8- Políticas de Administración '!$D$9,'8- Políticas de Administración '!$B$9,IF(G34&lt;='8- Políticas de Administración '!$D$10,'8- Políticas de Administración '!$B$10,"Probabilidad no valida"))))),'8- Políticas de Administración '!$B$6:$F$10,5,FALSE))</f>
        <v>Muy Baja - 1</v>
      </c>
      <c r="I34" s="156" t="s">
        <v>194</v>
      </c>
      <c r="J34" s="239" t="s">
        <v>214</v>
      </c>
      <c r="K34" s="156" t="str">
        <f>IFERROR(CONCATENATE(INDEX('8- Políticas de Administración '!$B$16:$F$53,MATCH('5- Identificación de Riesgos'!J34,'8- Políticas de Administración '!$C$16:$C$54,0),1)," - ",L34),"")</f>
        <v>Mayor - 4</v>
      </c>
      <c r="L34" s="192">
        <f>IFERROR(VLOOKUP(INDEX('8- Políticas de Administración '!$B$16:$F$63,MATCH('5- Identificación de Riesgos'!J34,'8- Políticas de Administración '!$C$16:$C$64,0),1),'8- Políticas de Administración '!$B$16:$F$64,5,FALSE),"")</f>
        <v>4</v>
      </c>
      <c r="M34" s="450" t="str">
        <f>IFERROR(CONCATENATE(INDEX('8- Políticas de Administración '!$B$16:$F$53,MATCH(ROUND(AVERAGE(L34:L38),0),'8- Políticas de Administración '!$F$16:$F$53,0),1)," - ",ROUND(AVERAGE(L34:L38),0)),"")</f>
        <v>Menor - 2</v>
      </c>
      <c r="N34" s="452" t="str">
        <f>IFERROR(CONCATENATE(VLOOKUP((LEFT(H34,LEN(H34)-4)&amp;LEFT(M34,LEN(M34)-4)),'9- Matriz de Calor '!$D$18:$E$42,2,0)," - ",RIGHT(H34,1)*RIGHT(M34,1)),"")</f>
        <v>Bajo - 2</v>
      </c>
    </row>
    <row r="35" spans="1:25" ht="75">
      <c r="A35" s="189">
        <v>7</v>
      </c>
      <c r="B35" s="468"/>
      <c r="C35" s="449"/>
      <c r="D35" s="161" t="s">
        <v>234</v>
      </c>
      <c r="E35" s="436"/>
      <c r="F35" s="436"/>
      <c r="G35" s="437"/>
      <c r="H35" s="438"/>
      <c r="I35" s="155" t="s">
        <v>235</v>
      </c>
      <c r="J35" s="163" t="s">
        <v>346</v>
      </c>
      <c r="K35" s="156" t="str">
        <f>IFERROR(CONCATENATE(INDEX('8- Políticas de Administración '!$B$16:$F$53,MATCH('5- Identificación de Riesgos'!J35,'8- Políticas de Administración '!$C$16:$C$54,0),1)," - ",L35),"")</f>
        <v/>
      </c>
      <c r="L35" s="179">
        <f>IFERROR(VLOOKUP(INDEX('8- Políticas de Administración '!$B$16:$F$63,MATCH('5- Identificación de Riesgos'!J35,'8- Políticas de Administración '!$C$16:$C$64,0),1),'8- Políticas de Administración '!$B$16:$F$64,5,FALSE),"")</f>
        <v>2</v>
      </c>
      <c r="M35" s="449"/>
      <c r="N35" s="453"/>
    </row>
    <row r="36" spans="1:25" ht="45" customHeight="1">
      <c r="A36" s="189"/>
      <c r="B36" s="468"/>
      <c r="C36" s="449"/>
      <c r="D36" s="161" t="s">
        <v>237</v>
      </c>
      <c r="E36" s="436"/>
      <c r="F36" s="436"/>
      <c r="G36" s="437"/>
      <c r="H36" s="438"/>
      <c r="I36" s="155" t="s">
        <v>196</v>
      </c>
      <c r="J36" s="91" t="s">
        <v>330</v>
      </c>
      <c r="K36" s="155" t="str">
        <f>IFERROR(CONCATENATE(INDEX('8- Políticas de Administración '!$B$16:$F$53,MATCH('5- Identificación de Riesgos'!J36,'8- Políticas de Administración '!$C$16:$C$54,0),1)," - ",L36),"")</f>
        <v>Leve - 1</v>
      </c>
      <c r="L36" s="179">
        <f>IFERROR(VLOOKUP(INDEX('8- Políticas de Administración '!$B$16:$F$63,MATCH('5- Identificación de Riesgos'!J36,'8- Políticas de Administración '!$C$16:$C$64,0),1),'8- Políticas de Administración '!$B$16:$F$64,5,FALSE),"")</f>
        <v>1</v>
      </c>
      <c r="M36" s="449"/>
      <c r="N36" s="453"/>
    </row>
    <row r="37" spans="1:25" ht="30" customHeight="1">
      <c r="A37" s="189"/>
      <c r="B37" s="468"/>
      <c r="C37" s="449"/>
      <c r="D37" s="162" t="s">
        <v>238</v>
      </c>
      <c r="E37" s="436"/>
      <c r="F37" s="436"/>
      <c r="G37" s="437"/>
      <c r="H37" s="438"/>
      <c r="I37" s="155"/>
      <c r="J37" s="91"/>
      <c r="K37" s="155" t="str">
        <f>IFERROR(CONCATENATE(INDEX('8- Políticas de Administración '!$B$16:$F$53,MATCH('5- Identificación de Riesgos'!J37,'8- Políticas de Administración '!$C$16:$C$54,0),1)," - ",L37),"")</f>
        <v/>
      </c>
      <c r="L37" s="179" t="str">
        <f>IFERROR(VLOOKUP(INDEX('8- Políticas de Administración '!$B$16:$F$63,MATCH('5- Identificación de Riesgos'!J37,'8- Políticas de Administración '!$C$16:$C$64,0),1),'8- Políticas de Administración '!$B$16:$F$64,5,FALSE),"")</f>
        <v/>
      </c>
      <c r="M37" s="449"/>
      <c r="N37" s="453"/>
    </row>
    <row r="38" spans="1:25">
      <c r="A38" s="189"/>
      <c r="B38" s="469"/>
      <c r="C38" s="451"/>
      <c r="D38" s="10" t="s">
        <v>424</v>
      </c>
      <c r="E38" s="436"/>
      <c r="F38" s="436"/>
      <c r="G38" s="437"/>
      <c r="H38" s="438"/>
      <c r="I38" s="321"/>
      <c r="J38" s="230"/>
      <c r="K38" s="321" t="str">
        <f>IFERROR(CONCATENATE(INDEX('8- Políticas de Administración '!$B$16:$F$53,MATCH('5- Identificación de Riesgos'!J38,'8- Políticas de Administración '!$C$16:$C$54,0),1)," - ",L38),"")</f>
        <v/>
      </c>
      <c r="L38" s="231" t="str">
        <f>IFERROR(VLOOKUP(INDEX('8- Políticas de Administración '!$B$16:$F$63,MATCH('5- Identificación de Riesgos'!J38,'8- Políticas de Administración '!$C$16:$C$64,0),1),'8- Políticas de Administración '!$B$16:$F$64,5,FALSE),"")</f>
        <v/>
      </c>
      <c r="M38" s="451"/>
      <c r="N38" s="454"/>
    </row>
    <row r="39" spans="1:25" ht="45" customHeight="1">
      <c r="A39" s="324"/>
      <c r="B39" s="470" t="s">
        <v>425</v>
      </c>
      <c r="C39" s="449" t="s">
        <v>426</v>
      </c>
      <c r="D39" s="282" t="s">
        <v>239</v>
      </c>
      <c r="E39" s="449">
        <v>20000</v>
      </c>
      <c r="F39" s="449">
        <v>0</v>
      </c>
      <c r="G39" s="465">
        <f t="shared" ref="G39" si="4">F39/E39</f>
        <v>0</v>
      </c>
      <c r="H39" s="466" t="str">
        <f>CONCATENATE(IF(G39&lt;='8- Políticas de Administración '!$D$6,'8- Políticas de Administración '!$B$6,IF(G39&lt;='8- Políticas de Administración '!$D$7,'8- Políticas de Administración '!$B$7,IF(G39&lt;='8- Políticas de Administración '!$D$8,'8- Políticas de Administración '!$B$8,IF(G39&lt;='8- Políticas de Administración '!$D$9,'8- Políticas de Administración '!$B$9,IF(G39&lt;='8- Políticas de Administración '!$D$10,'8- Políticas de Administración '!$B$10,"Probabilidad no valida")))))," - ",VLOOKUP(IF(G39&lt;='8- Políticas de Administración '!$D$6,'8- Políticas de Administración '!$B$6,IF(G39&lt;='8- Políticas de Administración '!$D$7,'8- Políticas de Administración '!$B$7,IF(G39&lt;='8- Políticas de Administración '!$D$8,'8- Políticas de Administración '!$B$8,IF(G39&lt;='8- Políticas de Administración '!$D$9,'8- Políticas de Administración '!$B$9,IF(G39&lt;='8- Políticas de Administración '!$D$10,'8- Políticas de Administración '!$B$10,"Probabilidad no valida"))))),'8- Políticas de Administración '!$B$6:$F$10,5,FALSE))</f>
        <v>Muy Baja - 1</v>
      </c>
      <c r="I39" s="320" t="s">
        <v>194</v>
      </c>
      <c r="J39" s="91" t="s">
        <v>230</v>
      </c>
      <c r="K39" s="320" t="str">
        <f>IFERROR(CONCATENATE(INDEX('8- Políticas de Administración '!$B$16:$F$53,MATCH('5- Identificación de Riesgos'!J39,'8- Políticas de Administración '!$C$16:$C$54,0),1)," - ",L39),"")</f>
        <v>Leve - 1</v>
      </c>
      <c r="L39" s="179">
        <f>IFERROR(VLOOKUP(INDEX('8- Políticas de Administración '!$B$16:$F$63,MATCH('5- Identificación de Riesgos'!J39,'8- Políticas de Administración '!$C$16:$C$64,0),1),'8- Políticas de Administración '!$B$16:$F$64,5,FALSE),"")</f>
        <v>1</v>
      </c>
      <c r="M39" s="449" t="str">
        <f>IFERROR(CONCATENATE(INDEX('8- Políticas de Administración '!$B$16:$F$53,MATCH(ROUND(AVERAGE(L39:L42),0),'8- Políticas de Administración '!$F$16:$F$53,0),1)," - ",ROUND(AVERAGE(L39:L42),0)),"")</f>
        <v>Leve - 1</v>
      </c>
      <c r="N39" s="449" t="str">
        <f>IFERROR(CONCATENATE(VLOOKUP((LEFT(H39,LEN(H39)-4)&amp;LEFT(M39,LEN(M39)-4)),'9- Matriz de Calor '!$D$18:$E$42,2,0)," - ",RIGHT(H39,1)*RIGHT(M39,1)),"")</f>
        <v>Bajo - 1</v>
      </c>
      <c r="Q39" s="433"/>
      <c r="R39" s="434"/>
      <c r="S39" s="434"/>
      <c r="T39" s="434"/>
      <c r="U39" s="434"/>
      <c r="V39" s="434"/>
      <c r="W39" s="434"/>
      <c r="X39" s="434"/>
      <c r="Y39" s="435"/>
    </row>
    <row r="40" spans="1:25" ht="45">
      <c r="A40" s="324">
        <v>8</v>
      </c>
      <c r="B40" s="470"/>
      <c r="C40" s="449"/>
      <c r="D40" s="282" t="s">
        <v>240</v>
      </c>
      <c r="E40" s="449"/>
      <c r="F40" s="449"/>
      <c r="G40" s="465"/>
      <c r="H40" s="466"/>
      <c r="I40" s="320" t="s">
        <v>199</v>
      </c>
      <c r="J40" s="91" t="s">
        <v>337</v>
      </c>
      <c r="K40" s="320" t="str">
        <f>IFERROR(CONCATENATE(INDEX('8- Políticas de Administración '!$B$16:$F$53,MATCH('5- Identificación de Riesgos'!J40,'8- Políticas de Administración '!$C$16:$C$54,0),1)," - ",L40),"")</f>
        <v>Leve - 1</v>
      </c>
      <c r="L40" s="179">
        <f>IFERROR(VLOOKUP(INDEX('8- Políticas de Administración '!$B$16:$F$63,MATCH('5- Identificación de Riesgos'!J40,'8- Políticas de Administración '!$C$16:$C$64,0),1),'8- Políticas de Administración '!$B$16:$F$64,5,FALSE),"")</f>
        <v>1</v>
      </c>
      <c r="M40" s="449"/>
      <c r="N40" s="449"/>
      <c r="Q40" s="433"/>
      <c r="R40" s="434"/>
      <c r="S40" s="434"/>
      <c r="T40" s="434"/>
      <c r="U40" s="434"/>
      <c r="V40" s="434"/>
      <c r="W40" s="434"/>
      <c r="X40" s="434"/>
      <c r="Y40" s="435"/>
    </row>
    <row r="41" spans="1:25" ht="45">
      <c r="A41" s="324"/>
      <c r="B41" s="470"/>
      <c r="C41" s="449"/>
      <c r="D41" s="188" t="s">
        <v>241</v>
      </c>
      <c r="E41" s="449"/>
      <c r="F41" s="449"/>
      <c r="G41" s="465"/>
      <c r="H41" s="466"/>
      <c r="I41" s="320" t="s">
        <v>196</v>
      </c>
      <c r="J41" s="91" t="s">
        <v>330</v>
      </c>
      <c r="K41" s="320" t="str">
        <f>IFERROR(CONCATENATE(INDEX('8- Políticas de Administración '!$B$16:$F$53,MATCH('5- Identificación de Riesgos'!J41,'8- Políticas de Administración '!$C$16:$C$54,0),1)," - ",L41),"")</f>
        <v>Leve - 1</v>
      </c>
      <c r="L41" s="179">
        <f>IFERROR(VLOOKUP(INDEX('8- Políticas de Administración '!$B$16:$F$63,MATCH('5- Identificación de Riesgos'!J41,'8- Políticas de Administración '!$C$16:$C$64,0),1),'8- Políticas de Administración '!$B$16:$F$64,5,FALSE),"")</f>
        <v>1</v>
      </c>
      <c r="M41" s="449"/>
      <c r="N41" s="449"/>
      <c r="Q41" s="433"/>
      <c r="R41" s="434"/>
      <c r="S41" s="434"/>
      <c r="T41" s="434"/>
      <c r="U41" s="434"/>
      <c r="V41" s="434"/>
      <c r="W41" s="434"/>
      <c r="X41" s="434"/>
      <c r="Y41" s="435"/>
    </row>
    <row r="42" spans="1:25" ht="51" customHeight="1">
      <c r="A42" s="324"/>
      <c r="B42" s="470"/>
      <c r="C42" s="449"/>
      <c r="D42" s="188" t="s">
        <v>242</v>
      </c>
      <c r="E42" s="449"/>
      <c r="F42" s="449"/>
      <c r="G42" s="465"/>
      <c r="H42" s="466"/>
      <c r="I42" s="320" t="s">
        <v>202</v>
      </c>
      <c r="J42" s="91" t="s">
        <v>333</v>
      </c>
      <c r="K42" s="320" t="str">
        <f>IFERROR(CONCATENATE(INDEX('8- Políticas de Administración '!$B$16:$F$53,MATCH('5- Identificación de Riesgos'!J42,'8- Políticas de Administración '!$C$16:$C$54,0),1)," - ",L42),"")</f>
        <v>Leve - 1</v>
      </c>
      <c r="L42" s="179">
        <f>IFERROR(VLOOKUP(INDEX('8- Políticas de Administración '!$B$16:$F$63,MATCH('5- Identificación de Riesgos'!J42,'8- Políticas de Administración '!$C$16:$C$64,0),1),'8- Políticas de Administración '!$B$16:$F$64,5,FALSE),"")</f>
        <v>1</v>
      </c>
      <c r="M42" s="449"/>
      <c r="N42" s="449"/>
      <c r="Q42" s="433"/>
      <c r="R42" s="434"/>
      <c r="S42" s="434"/>
      <c r="T42" s="434"/>
      <c r="U42" s="434"/>
      <c r="V42" s="434"/>
      <c r="W42" s="434"/>
      <c r="X42" s="434"/>
      <c r="Y42" s="435"/>
    </row>
  </sheetData>
  <mergeCells count="100">
    <mergeCell ref="D4:R4"/>
    <mergeCell ref="D5:R5"/>
    <mergeCell ref="D6:R6"/>
    <mergeCell ref="D1:U3"/>
    <mergeCell ref="N39:N42"/>
    <mergeCell ref="M21:M23"/>
    <mergeCell ref="N21:N23"/>
    <mergeCell ref="M16:M20"/>
    <mergeCell ref="N16:N20"/>
    <mergeCell ref="N32:N33"/>
    <mergeCell ref="F24:F26"/>
    <mergeCell ref="G24:G26"/>
    <mergeCell ref="E16:E20"/>
    <mergeCell ref="H27:H31"/>
    <mergeCell ref="M27:M31"/>
    <mergeCell ref="N27:N31"/>
    <mergeCell ref="A10:A15"/>
    <mergeCell ref="A24:A26"/>
    <mergeCell ref="A27:A31"/>
    <mergeCell ref="A1:C2"/>
    <mergeCell ref="A4:C4"/>
    <mergeCell ref="A8:A9"/>
    <mergeCell ref="B8:B9"/>
    <mergeCell ref="C10:C15"/>
    <mergeCell ref="B10:B15"/>
    <mergeCell ref="A16:A20"/>
    <mergeCell ref="A21:A23"/>
    <mergeCell ref="B21:B23"/>
    <mergeCell ref="C21:C23"/>
    <mergeCell ref="A5:C5"/>
    <mergeCell ref="A6:C6"/>
    <mergeCell ref="G8:G9"/>
    <mergeCell ref="H8:H9"/>
    <mergeCell ref="E7:H7"/>
    <mergeCell ref="D7:D9"/>
    <mergeCell ref="F21:F23"/>
    <mergeCell ref="N7:O7"/>
    <mergeCell ref="E10:E15"/>
    <mergeCell ref="E8:E9"/>
    <mergeCell ref="F8:F9"/>
    <mergeCell ref="K8:K9"/>
    <mergeCell ref="M8:M9"/>
    <mergeCell ref="I7:M7"/>
    <mergeCell ref="I8:I9"/>
    <mergeCell ref="L8:L9"/>
    <mergeCell ref="G10:G15"/>
    <mergeCell ref="H10:H15"/>
    <mergeCell ref="F10:F15"/>
    <mergeCell ref="G16:G20"/>
    <mergeCell ref="H16:H20"/>
    <mergeCell ref="F16:F20"/>
    <mergeCell ref="B16:B20"/>
    <mergeCell ref="C16:C20"/>
    <mergeCell ref="B24:B26"/>
    <mergeCell ref="C24:C26"/>
    <mergeCell ref="E24:E26"/>
    <mergeCell ref="B34:B38"/>
    <mergeCell ref="B39:B42"/>
    <mergeCell ref="H24:H26"/>
    <mergeCell ref="M24:M26"/>
    <mergeCell ref="B27:B31"/>
    <mergeCell ref="C27:C31"/>
    <mergeCell ref="E27:E31"/>
    <mergeCell ref="F27:F31"/>
    <mergeCell ref="O8:O9"/>
    <mergeCell ref="N8:N9"/>
    <mergeCell ref="O27:O31"/>
    <mergeCell ref="O24:O26"/>
    <mergeCell ref="O10:O15"/>
    <mergeCell ref="O16:O20"/>
    <mergeCell ref="O21:O23"/>
    <mergeCell ref="N10:N15"/>
    <mergeCell ref="M10:M15"/>
    <mergeCell ref="M39:M42"/>
    <mergeCell ref="M34:M38"/>
    <mergeCell ref="N34:N38"/>
    <mergeCell ref="C34:C38"/>
    <mergeCell ref="M32:M33"/>
    <mergeCell ref="N24:N26"/>
    <mergeCell ref="G27:G31"/>
    <mergeCell ref="F39:F42"/>
    <mergeCell ref="G39:G42"/>
    <mergeCell ref="H39:H42"/>
    <mergeCell ref="C39:C42"/>
    <mergeCell ref="E39:E42"/>
    <mergeCell ref="E21:E23"/>
    <mergeCell ref="G21:G23"/>
    <mergeCell ref="H21:H23"/>
    <mergeCell ref="A32:A33"/>
    <mergeCell ref="E32:E33"/>
    <mergeCell ref="F32:F33"/>
    <mergeCell ref="G32:G33"/>
    <mergeCell ref="H32:H33"/>
    <mergeCell ref="C32:C33"/>
    <mergeCell ref="B32:B33"/>
    <mergeCell ref="Q39:Y42"/>
    <mergeCell ref="E34:E38"/>
    <mergeCell ref="F34:F38"/>
    <mergeCell ref="G34:G38"/>
    <mergeCell ref="H34:H38"/>
  </mergeCells>
  <conditionalFormatting sqref="H10 H16">
    <cfRule type="containsText" dxfId="745" priority="784" operator="containsText" text="Muy Baja">
      <formula>NOT(ISERROR(SEARCH("Muy Baja",H10)))</formula>
    </cfRule>
    <cfRule type="containsText" dxfId="744" priority="785" operator="containsText" text="Baja">
      <formula>NOT(ISERROR(SEARCH("Baja",H10)))</formula>
    </cfRule>
    <cfRule type="containsText" dxfId="743" priority="786" operator="containsText" text="Muy Alta">
      <formula>NOT(ISERROR(SEARCH("Muy Alta",H10)))</formula>
    </cfRule>
    <cfRule type="containsText" dxfId="742" priority="788" operator="containsText" text="Alta">
      <formula>NOT(ISERROR(SEARCH("Alta",H10)))</formula>
    </cfRule>
    <cfRule type="containsText" dxfId="741" priority="789" operator="containsText" text="Media">
      <formula>NOT(ISERROR(SEARCH("Media",H10)))</formula>
    </cfRule>
    <cfRule type="containsText" dxfId="740" priority="790" operator="containsText" text="Media">
      <formula>NOT(ISERROR(SEARCH("Media",H10)))</formula>
    </cfRule>
    <cfRule type="containsText" dxfId="739" priority="791" operator="containsText" text="Media">
      <formula>NOT(ISERROR(SEARCH("Media",H10)))</formula>
    </cfRule>
    <cfRule type="containsText" dxfId="738" priority="792" operator="containsText" text="Muy Baja">
      <formula>NOT(ISERROR(SEARCH("Muy Baja",H10)))</formula>
    </cfRule>
    <cfRule type="containsText" dxfId="737" priority="793" operator="containsText" text="Baja">
      <formula>NOT(ISERROR(SEARCH("Baja",H10)))</formula>
    </cfRule>
    <cfRule type="containsText" dxfId="736" priority="794" operator="containsText" text="Muy Baja">
      <formula>NOT(ISERROR(SEARCH("Muy Baja",H10)))</formula>
    </cfRule>
    <cfRule type="containsText" dxfId="735" priority="795" operator="containsText" text="Muy Baja">
      <formula>NOT(ISERROR(SEARCH("Muy Baja",H10)))</formula>
    </cfRule>
    <cfRule type="containsText" dxfId="734" priority="796" operator="containsText" text="Muy Baja">
      <formula>NOT(ISERROR(SEARCH("Muy Baja",H10)))</formula>
    </cfRule>
    <cfRule type="containsText" dxfId="733" priority="797" operator="containsText" text="Muy Baja'Tabla probabilidad'!">
      <formula>NOT(ISERROR(SEARCH("Muy Baja'Tabla probabilidad'!",H10)))</formula>
    </cfRule>
    <cfRule type="containsText" dxfId="732" priority="798" operator="containsText" text="Muy bajo">
      <formula>NOT(ISERROR(SEARCH("Muy bajo",H10)))</formula>
    </cfRule>
    <cfRule type="containsText" dxfId="731" priority="799" operator="containsText" text="Alta">
      <formula>NOT(ISERROR(SEARCH("Alta",H10)))</formula>
    </cfRule>
    <cfRule type="containsText" dxfId="730" priority="800" operator="containsText" text="Media">
      <formula>NOT(ISERROR(SEARCH("Media",H10)))</formula>
    </cfRule>
    <cfRule type="containsText" dxfId="729" priority="801" operator="containsText" text="Baja">
      <formula>NOT(ISERROR(SEARCH("Baja",H10)))</formula>
    </cfRule>
    <cfRule type="containsText" dxfId="728" priority="802" operator="containsText" text="Muy baja">
      <formula>NOT(ISERROR(SEARCH("Muy baja",H10)))</formula>
    </cfRule>
    <cfRule type="cellIs" dxfId="727" priority="805" operator="between">
      <formula>1</formula>
      <formula>2</formula>
    </cfRule>
    <cfRule type="cellIs" dxfId="726" priority="806" operator="between">
      <formula>0</formula>
      <formula>2</formula>
    </cfRule>
  </conditionalFormatting>
  <conditionalFormatting sqref="H21">
    <cfRule type="containsText" dxfId="725" priority="391" operator="containsText" text="Muy Baja">
      <formula>NOT(ISERROR(SEARCH("Muy Baja",H21)))</formula>
    </cfRule>
    <cfRule type="containsText" dxfId="724" priority="392" operator="containsText" text="Baja">
      <formula>NOT(ISERROR(SEARCH("Baja",H21)))</formula>
    </cfRule>
    <cfRule type="containsText" dxfId="723" priority="393" operator="containsText" text="Muy Alta">
      <formula>NOT(ISERROR(SEARCH("Muy Alta",H21)))</formula>
    </cfRule>
    <cfRule type="containsText" dxfId="722" priority="395" operator="containsText" text="Alta">
      <formula>NOT(ISERROR(SEARCH("Alta",H21)))</formula>
    </cfRule>
    <cfRule type="containsText" dxfId="721" priority="396" operator="containsText" text="Media">
      <formula>NOT(ISERROR(SEARCH("Media",H21)))</formula>
    </cfRule>
    <cfRule type="containsText" dxfId="720" priority="397" operator="containsText" text="Media">
      <formula>NOT(ISERROR(SEARCH("Media",H21)))</formula>
    </cfRule>
    <cfRule type="containsText" dxfId="719" priority="398" operator="containsText" text="Media">
      <formula>NOT(ISERROR(SEARCH("Media",H21)))</formula>
    </cfRule>
    <cfRule type="containsText" dxfId="718" priority="399" operator="containsText" text="Muy Baja">
      <formula>NOT(ISERROR(SEARCH("Muy Baja",H21)))</formula>
    </cfRule>
    <cfRule type="containsText" dxfId="717" priority="400" operator="containsText" text="Baja">
      <formula>NOT(ISERROR(SEARCH("Baja",H21)))</formula>
    </cfRule>
    <cfRule type="containsText" dxfId="716" priority="401" operator="containsText" text="Muy Baja">
      <formula>NOT(ISERROR(SEARCH("Muy Baja",H21)))</formula>
    </cfRule>
    <cfRule type="containsText" dxfId="715" priority="402" operator="containsText" text="Muy Baja">
      <formula>NOT(ISERROR(SEARCH("Muy Baja",H21)))</formula>
    </cfRule>
    <cfRule type="containsText" dxfId="714" priority="403" operator="containsText" text="Muy Baja">
      <formula>NOT(ISERROR(SEARCH("Muy Baja",H21)))</formula>
    </cfRule>
    <cfRule type="containsText" dxfId="713" priority="404" operator="containsText" text="Muy Baja'Tabla probabilidad'!">
      <formula>NOT(ISERROR(SEARCH("Muy Baja'Tabla probabilidad'!",H21)))</formula>
    </cfRule>
    <cfRule type="containsText" dxfId="712" priority="405" operator="containsText" text="Muy bajo">
      <formula>NOT(ISERROR(SEARCH("Muy bajo",H21)))</formula>
    </cfRule>
    <cfRule type="containsText" dxfId="711" priority="406" operator="containsText" text="Alta">
      <formula>NOT(ISERROR(SEARCH("Alta",H21)))</formula>
    </cfRule>
    <cfRule type="containsText" dxfId="710" priority="407" operator="containsText" text="Media">
      <formula>NOT(ISERROR(SEARCH("Media",H21)))</formula>
    </cfRule>
    <cfRule type="containsText" dxfId="709" priority="408" operator="containsText" text="Baja">
      <formula>NOT(ISERROR(SEARCH("Baja",H21)))</formula>
    </cfRule>
    <cfRule type="containsText" dxfId="708" priority="409" operator="containsText" text="Muy baja">
      <formula>NOT(ISERROR(SEARCH("Muy baja",H21)))</formula>
    </cfRule>
    <cfRule type="cellIs" dxfId="707" priority="412" operator="between">
      <formula>1</formula>
      <formula>2</formula>
    </cfRule>
    <cfRule type="cellIs" dxfId="706" priority="413" operator="between">
      <formula>0</formula>
      <formula>2</formula>
    </cfRule>
  </conditionalFormatting>
  <conditionalFormatting sqref="H24">
    <cfRule type="containsText" dxfId="705" priority="461" operator="containsText" text="Muy Baja">
      <formula>NOT(ISERROR(SEARCH("Muy Baja",H24)))</formula>
    </cfRule>
    <cfRule type="containsText" dxfId="704" priority="462" operator="containsText" text="Baja">
      <formula>NOT(ISERROR(SEARCH("Baja",H24)))</formula>
    </cfRule>
    <cfRule type="containsText" dxfId="703" priority="463" operator="containsText" text="Muy Alta">
      <formula>NOT(ISERROR(SEARCH("Muy Alta",H24)))</formula>
    </cfRule>
    <cfRule type="containsText" dxfId="702" priority="465" operator="containsText" text="Alta">
      <formula>NOT(ISERROR(SEARCH("Alta",H24)))</formula>
    </cfRule>
    <cfRule type="containsText" dxfId="701" priority="466" operator="containsText" text="Media">
      <formula>NOT(ISERROR(SEARCH("Media",H24)))</formula>
    </cfRule>
    <cfRule type="containsText" dxfId="700" priority="467" operator="containsText" text="Media">
      <formula>NOT(ISERROR(SEARCH("Media",H24)))</formula>
    </cfRule>
    <cfRule type="containsText" dxfId="699" priority="468" operator="containsText" text="Media">
      <formula>NOT(ISERROR(SEARCH("Media",H24)))</formula>
    </cfRule>
    <cfRule type="containsText" dxfId="698" priority="469" operator="containsText" text="Muy Baja">
      <formula>NOT(ISERROR(SEARCH("Muy Baja",H24)))</formula>
    </cfRule>
    <cfRule type="containsText" dxfId="697" priority="470" operator="containsText" text="Baja">
      <formula>NOT(ISERROR(SEARCH("Baja",H24)))</formula>
    </cfRule>
    <cfRule type="containsText" dxfId="696" priority="471" operator="containsText" text="Muy Baja">
      <formula>NOT(ISERROR(SEARCH("Muy Baja",H24)))</formula>
    </cfRule>
    <cfRule type="containsText" dxfId="695" priority="472" operator="containsText" text="Muy Baja">
      <formula>NOT(ISERROR(SEARCH("Muy Baja",H24)))</formula>
    </cfRule>
    <cfRule type="containsText" dxfId="694" priority="473" operator="containsText" text="Muy Baja">
      <formula>NOT(ISERROR(SEARCH("Muy Baja",H24)))</formula>
    </cfRule>
    <cfRule type="containsText" dxfId="693" priority="474" operator="containsText" text="Muy Baja'Tabla probabilidad'!">
      <formula>NOT(ISERROR(SEARCH("Muy Baja'Tabla probabilidad'!",H24)))</formula>
    </cfRule>
    <cfRule type="containsText" dxfId="692" priority="475" operator="containsText" text="Muy bajo">
      <formula>NOT(ISERROR(SEARCH("Muy bajo",H24)))</formula>
    </cfRule>
    <cfRule type="containsText" dxfId="691" priority="476" operator="containsText" text="Alta">
      <formula>NOT(ISERROR(SEARCH("Alta",H24)))</formula>
    </cfRule>
    <cfRule type="containsText" dxfId="690" priority="477" operator="containsText" text="Media">
      <formula>NOT(ISERROR(SEARCH("Media",H24)))</formula>
    </cfRule>
    <cfRule type="containsText" dxfId="689" priority="478" operator="containsText" text="Baja">
      <formula>NOT(ISERROR(SEARCH("Baja",H24)))</formula>
    </cfRule>
    <cfRule type="containsText" dxfId="688" priority="479" operator="containsText" text="Muy baja">
      <formula>NOT(ISERROR(SEARCH("Muy baja",H24)))</formula>
    </cfRule>
    <cfRule type="cellIs" dxfId="687" priority="480" operator="between">
      <formula>1</formula>
      <formula>2</formula>
    </cfRule>
    <cfRule type="cellIs" dxfId="686" priority="481" operator="between">
      <formula>0</formula>
      <formula>2</formula>
    </cfRule>
  </conditionalFormatting>
  <conditionalFormatting sqref="H27">
    <cfRule type="containsText" dxfId="685" priority="564" operator="containsText" text="Muy Baja">
      <formula>NOT(ISERROR(SEARCH("Muy Baja",H27)))</formula>
    </cfRule>
    <cfRule type="containsText" dxfId="684" priority="565" operator="containsText" text="Baja">
      <formula>NOT(ISERROR(SEARCH("Baja",H27)))</formula>
    </cfRule>
    <cfRule type="containsText" dxfId="683" priority="566" operator="containsText" text="Muy Alta">
      <formula>NOT(ISERROR(SEARCH("Muy Alta",H27)))</formula>
    </cfRule>
    <cfRule type="containsText" dxfId="682" priority="568" operator="containsText" text="Alta">
      <formula>NOT(ISERROR(SEARCH("Alta",H27)))</formula>
    </cfRule>
    <cfRule type="containsText" dxfId="681" priority="569" operator="containsText" text="Media">
      <formula>NOT(ISERROR(SEARCH("Media",H27)))</formula>
    </cfRule>
    <cfRule type="containsText" dxfId="680" priority="570" operator="containsText" text="Media">
      <formula>NOT(ISERROR(SEARCH("Media",H27)))</formula>
    </cfRule>
    <cfRule type="containsText" dxfId="679" priority="571" operator="containsText" text="Media">
      <formula>NOT(ISERROR(SEARCH("Media",H27)))</formula>
    </cfRule>
    <cfRule type="containsText" dxfId="678" priority="572" operator="containsText" text="Muy Baja">
      <formula>NOT(ISERROR(SEARCH("Muy Baja",H27)))</formula>
    </cfRule>
    <cfRule type="containsText" dxfId="677" priority="573" operator="containsText" text="Baja">
      <formula>NOT(ISERROR(SEARCH("Baja",H27)))</formula>
    </cfRule>
    <cfRule type="containsText" dxfId="676" priority="574" operator="containsText" text="Muy Baja">
      <formula>NOT(ISERROR(SEARCH("Muy Baja",H27)))</formula>
    </cfRule>
    <cfRule type="containsText" dxfId="675" priority="575" operator="containsText" text="Muy Baja">
      <formula>NOT(ISERROR(SEARCH("Muy Baja",H27)))</formula>
    </cfRule>
    <cfRule type="containsText" dxfId="674" priority="576" operator="containsText" text="Muy Baja">
      <formula>NOT(ISERROR(SEARCH("Muy Baja",H27)))</formula>
    </cfRule>
    <cfRule type="containsText" dxfId="673" priority="577" operator="containsText" text="Muy Baja'Tabla probabilidad'!">
      <formula>NOT(ISERROR(SEARCH("Muy Baja'Tabla probabilidad'!",H27)))</formula>
    </cfRule>
    <cfRule type="containsText" dxfId="672" priority="578" operator="containsText" text="Muy bajo">
      <formula>NOT(ISERROR(SEARCH("Muy bajo",H27)))</formula>
    </cfRule>
    <cfRule type="containsText" dxfId="671" priority="579" operator="containsText" text="Alta">
      <formula>NOT(ISERROR(SEARCH("Alta",H27)))</formula>
    </cfRule>
    <cfRule type="containsText" dxfId="670" priority="580" operator="containsText" text="Media">
      <formula>NOT(ISERROR(SEARCH("Media",H27)))</formula>
    </cfRule>
    <cfRule type="containsText" dxfId="669" priority="581" operator="containsText" text="Baja">
      <formula>NOT(ISERROR(SEARCH("Baja",H27)))</formula>
    </cfRule>
    <cfRule type="containsText" dxfId="668" priority="582" operator="containsText" text="Muy baja">
      <formula>NOT(ISERROR(SEARCH("Muy baja",H27)))</formula>
    </cfRule>
    <cfRule type="cellIs" dxfId="667" priority="585" operator="between">
      <formula>1</formula>
      <formula>2</formula>
    </cfRule>
    <cfRule type="cellIs" dxfId="666" priority="586" operator="between">
      <formula>0</formula>
      <formula>2</formula>
    </cfRule>
  </conditionalFormatting>
  <conditionalFormatting sqref="H34">
    <cfRule type="containsText" dxfId="665" priority="317" operator="containsText" text="Muy Baja">
      <formula>NOT(ISERROR(SEARCH("Muy Baja",H34)))</formula>
    </cfRule>
    <cfRule type="containsText" dxfId="664" priority="318" operator="containsText" text="Baja">
      <formula>NOT(ISERROR(SEARCH("Baja",H34)))</formula>
    </cfRule>
    <cfRule type="containsText" dxfId="663" priority="319" operator="containsText" text="Muy Alta">
      <formula>NOT(ISERROR(SEARCH("Muy Alta",H34)))</formula>
    </cfRule>
    <cfRule type="containsText" dxfId="662" priority="320" operator="containsText" text="Alta">
      <formula>NOT(ISERROR(SEARCH("Alta",H34)))</formula>
    </cfRule>
    <cfRule type="containsText" dxfId="661" priority="321" operator="containsText" text="Media">
      <formula>NOT(ISERROR(SEARCH("Media",H34)))</formula>
    </cfRule>
    <cfRule type="containsText" dxfId="660" priority="322" operator="containsText" text="Media">
      <formula>NOT(ISERROR(SEARCH("Media",H34)))</formula>
    </cfRule>
    <cfRule type="containsText" dxfId="659" priority="323" operator="containsText" text="Media">
      <formula>NOT(ISERROR(SEARCH("Media",H34)))</formula>
    </cfRule>
    <cfRule type="containsText" dxfId="658" priority="324" operator="containsText" text="Muy Baja">
      <formula>NOT(ISERROR(SEARCH("Muy Baja",H34)))</formula>
    </cfRule>
    <cfRule type="containsText" dxfId="657" priority="325" operator="containsText" text="Baja">
      <formula>NOT(ISERROR(SEARCH("Baja",H34)))</formula>
    </cfRule>
    <cfRule type="containsText" dxfId="656" priority="326" operator="containsText" text="Muy Baja">
      <formula>NOT(ISERROR(SEARCH("Muy Baja",H34)))</formula>
    </cfRule>
    <cfRule type="containsText" dxfId="655" priority="327" operator="containsText" text="Muy Baja">
      <formula>NOT(ISERROR(SEARCH("Muy Baja",H34)))</formula>
    </cfRule>
    <cfRule type="containsText" dxfId="654" priority="328" operator="containsText" text="Muy Baja">
      <formula>NOT(ISERROR(SEARCH("Muy Baja",H34)))</formula>
    </cfRule>
    <cfRule type="containsText" dxfId="653" priority="329" operator="containsText" text="Muy Baja'Tabla probabilidad'!">
      <formula>NOT(ISERROR(SEARCH("Muy Baja'Tabla probabilidad'!",H34)))</formula>
    </cfRule>
    <cfRule type="containsText" dxfId="652" priority="330" operator="containsText" text="Muy bajo">
      <formula>NOT(ISERROR(SEARCH("Muy bajo",H34)))</formula>
    </cfRule>
    <cfRule type="containsText" dxfId="651" priority="331" operator="containsText" text="Alta">
      <formula>NOT(ISERROR(SEARCH("Alta",H34)))</formula>
    </cfRule>
    <cfRule type="containsText" dxfId="650" priority="332" operator="containsText" text="Media">
      <formula>NOT(ISERROR(SEARCH("Media",H34)))</formula>
    </cfRule>
    <cfRule type="containsText" dxfId="649" priority="333" operator="containsText" text="Baja">
      <formula>NOT(ISERROR(SEARCH("Baja",H34)))</formula>
    </cfRule>
    <cfRule type="containsText" dxfId="648" priority="334" operator="containsText" text="Muy baja">
      <formula>NOT(ISERROR(SEARCH("Muy baja",H34)))</formula>
    </cfRule>
    <cfRule type="cellIs" dxfId="647" priority="337" operator="between">
      <formula>1</formula>
      <formula>2</formula>
    </cfRule>
    <cfRule type="cellIs" dxfId="646" priority="338" operator="between">
      <formula>0</formula>
      <formula>2</formula>
    </cfRule>
  </conditionalFormatting>
  <conditionalFormatting sqref="H39">
    <cfRule type="containsText" dxfId="645" priority="245" operator="containsText" text="Muy Baja">
      <formula>NOT(ISERROR(SEARCH("Muy Baja",H39)))</formula>
    </cfRule>
    <cfRule type="containsText" dxfId="644" priority="246" operator="containsText" text="Baja">
      <formula>NOT(ISERROR(SEARCH("Baja",H39)))</formula>
    </cfRule>
    <cfRule type="containsText" dxfId="643" priority="247" operator="containsText" text="Muy Alta">
      <formula>NOT(ISERROR(SEARCH("Muy Alta",H39)))</formula>
    </cfRule>
    <cfRule type="containsText" dxfId="642" priority="248" operator="containsText" text="Alta">
      <formula>NOT(ISERROR(SEARCH("Alta",H39)))</formula>
    </cfRule>
    <cfRule type="containsText" dxfId="641" priority="249" operator="containsText" text="Media">
      <formula>NOT(ISERROR(SEARCH("Media",H39)))</formula>
    </cfRule>
    <cfRule type="containsText" dxfId="640" priority="250" operator="containsText" text="Media">
      <formula>NOT(ISERROR(SEARCH("Media",H39)))</formula>
    </cfRule>
    <cfRule type="containsText" dxfId="639" priority="251" operator="containsText" text="Media">
      <formula>NOT(ISERROR(SEARCH("Media",H39)))</formula>
    </cfRule>
    <cfRule type="containsText" dxfId="638" priority="252" operator="containsText" text="Muy Baja">
      <formula>NOT(ISERROR(SEARCH("Muy Baja",H39)))</formula>
    </cfRule>
    <cfRule type="containsText" dxfId="637" priority="253" operator="containsText" text="Baja">
      <formula>NOT(ISERROR(SEARCH("Baja",H39)))</formula>
    </cfRule>
    <cfRule type="containsText" dxfId="636" priority="254" operator="containsText" text="Muy Baja">
      <formula>NOT(ISERROR(SEARCH("Muy Baja",H39)))</formula>
    </cfRule>
    <cfRule type="containsText" dxfId="635" priority="255" operator="containsText" text="Muy Baja">
      <formula>NOT(ISERROR(SEARCH("Muy Baja",H39)))</formula>
    </cfRule>
    <cfRule type="containsText" dxfId="634" priority="256" operator="containsText" text="Muy Baja">
      <formula>NOT(ISERROR(SEARCH("Muy Baja",H39)))</formula>
    </cfRule>
    <cfRule type="containsText" dxfId="633" priority="257" operator="containsText" text="Muy Baja'Tabla probabilidad'!">
      <formula>NOT(ISERROR(SEARCH("Muy Baja'Tabla probabilidad'!",H39)))</formula>
    </cfRule>
    <cfRule type="containsText" dxfId="632" priority="258" operator="containsText" text="Muy bajo">
      <formula>NOT(ISERROR(SEARCH("Muy bajo",H39)))</formula>
    </cfRule>
    <cfRule type="containsText" dxfId="631" priority="259" operator="containsText" text="Alta">
      <formula>NOT(ISERROR(SEARCH("Alta",H39)))</formula>
    </cfRule>
    <cfRule type="containsText" dxfId="630" priority="260" operator="containsText" text="Media">
      <formula>NOT(ISERROR(SEARCH("Media",H39)))</formula>
    </cfRule>
    <cfRule type="containsText" dxfId="629" priority="261" operator="containsText" text="Baja">
      <formula>NOT(ISERROR(SEARCH("Baja",H39)))</formula>
    </cfRule>
    <cfRule type="containsText" dxfId="628" priority="262" operator="containsText" text="Muy baja">
      <formula>NOT(ISERROR(SEARCH("Muy baja",H39)))</formula>
    </cfRule>
    <cfRule type="cellIs" dxfId="627" priority="265" operator="between">
      <formula>1</formula>
      <formula>2</formula>
    </cfRule>
    <cfRule type="cellIs" dxfId="626" priority="266" operator="between">
      <formula>0</formula>
      <formula>2</formula>
    </cfRule>
  </conditionalFormatting>
  <conditionalFormatting sqref="M10 M16 K10:K42">
    <cfRule type="containsText" dxfId="625" priority="778" operator="containsText" text="Catastrófico">
      <formula>NOT(ISERROR(SEARCH("Catastrófico",K10)))</formula>
    </cfRule>
    <cfRule type="containsText" dxfId="624" priority="779" operator="containsText" text="Mayor">
      <formula>NOT(ISERROR(SEARCH("Mayor",K10)))</formula>
    </cfRule>
    <cfRule type="containsText" dxfId="623" priority="780" operator="containsText" text="Alta">
      <formula>NOT(ISERROR(SEARCH("Alta",K10)))</formula>
    </cfRule>
    <cfRule type="containsText" dxfId="622" priority="782" operator="containsText" text="Menor">
      <formula>NOT(ISERROR(SEARCH("Menor",K10)))</formula>
    </cfRule>
    <cfRule type="containsText" dxfId="621" priority="783" operator="containsText" text="Leve">
      <formula>NOT(ISERROR(SEARCH("Leve",K10)))</formula>
    </cfRule>
  </conditionalFormatting>
  <conditionalFormatting sqref="M21">
    <cfRule type="containsText" dxfId="620" priority="385" operator="containsText" text="Catastrófico">
      <formula>NOT(ISERROR(SEARCH("Catastrófico",M21)))</formula>
    </cfRule>
    <cfRule type="containsText" dxfId="619" priority="386" operator="containsText" text="Mayor">
      <formula>NOT(ISERROR(SEARCH("Mayor",M21)))</formula>
    </cfRule>
    <cfRule type="containsText" dxfId="618" priority="387" operator="containsText" text="Alta">
      <formula>NOT(ISERROR(SEARCH("Alta",M21)))</formula>
    </cfRule>
    <cfRule type="containsText" dxfId="617" priority="388" operator="containsText" text="Moderado">
      <formula>NOT(ISERROR(SEARCH("Moderado",M21)))</formula>
    </cfRule>
    <cfRule type="containsText" dxfId="616" priority="389" operator="containsText" text="Menor">
      <formula>NOT(ISERROR(SEARCH("Menor",M21)))</formula>
    </cfRule>
    <cfRule type="containsText" dxfId="615" priority="390" operator="containsText" text="Leve">
      <formula>NOT(ISERROR(SEARCH("Leve",M21)))</formula>
    </cfRule>
  </conditionalFormatting>
  <conditionalFormatting sqref="M24">
    <cfRule type="containsText" dxfId="614" priority="297" operator="containsText" text="Catastrófico">
      <formula>NOT(ISERROR(SEARCH("Catastrófico",M24)))</formula>
    </cfRule>
    <cfRule type="containsText" dxfId="613" priority="298" operator="containsText" text="Mayor">
      <formula>NOT(ISERROR(SEARCH("Mayor",M24)))</formula>
    </cfRule>
    <cfRule type="containsText" dxfId="612" priority="299" operator="containsText" text="Alta">
      <formula>NOT(ISERROR(SEARCH("Alta",M24)))</formula>
    </cfRule>
    <cfRule type="containsText" dxfId="611" priority="300" operator="containsText" text="Moderado">
      <formula>NOT(ISERROR(SEARCH("Moderado",M24)))</formula>
    </cfRule>
    <cfRule type="containsText" dxfId="610" priority="301" operator="containsText" text="Menor">
      <formula>NOT(ISERROR(SEARCH("Menor",M24)))</formula>
    </cfRule>
    <cfRule type="containsText" dxfId="609" priority="302" operator="containsText" text="Leve">
      <formula>NOT(ISERROR(SEARCH("Leve",M24)))</formula>
    </cfRule>
  </conditionalFormatting>
  <conditionalFormatting sqref="M27">
    <cfRule type="containsText" dxfId="608" priority="287" operator="containsText" text="Catastrófico">
      <formula>NOT(ISERROR(SEARCH("Catastrófico",M27)))</formula>
    </cfRule>
    <cfRule type="containsText" dxfId="607" priority="288" operator="containsText" text="Mayor">
      <formula>NOT(ISERROR(SEARCH("Mayor",M27)))</formula>
    </cfRule>
    <cfRule type="containsText" dxfId="606" priority="289" operator="containsText" text="Alta">
      <formula>NOT(ISERROR(SEARCH("Alta",M27)))</formula>
    </cfRule>
    <cfRule type="containsText" dxfId="605" priority="290" operator="containsText" text="Moderado">
      <formula>NOT(ISERROR(SEARCH("Moderado",M27)))</formula>
    </cfRule>
    <cfRule type="containsText" dxfId="604" priority="291" operator="containsText" text="Menor">
      <formula>NOT(ISERROR(SEARCH("Menor",M27)))</formula>
    </cfRule>
    <cfRule type="containsText" dxfId="603" priority="292" operator="containsText" text="Leve">
      <formula>NOT(ISERROR(SEARCH("Leve",M27)))</formula>
    </cfRule>
  </conditionalFormatting>
  <conditionalFormatting sqref="M34">
    <cfRule type="containsText" dxfId="602" priority="157" operator="containsText" text="Catastrófico">
      <formula>NOT(ISERROR(SEARCH("Catastrófico",M34)))</formula>
    </cfRule>
    <cfRule type="containsText" dxfId="601" priority="158" operator="containsText" text="Mayor">
      <formula>NOT(ISERROR(SEARCH("Mayor",M34)))</formula>
    </cfRule>
    <cfRule type="containsText" dxfId="600" priority="159" operator="containsText" text="Alta">
      <formula>NOT(ISERROR(SEARCH("Alta",M34)))</formula>
    </cfRule>
    <cfRule type="containsText" dxfId="599" priority="160" operator="containsText" text="Moderado">
      <formula>NOT(ISERROR(SEARCH("Moderado",M34)))</formula>
    </cfRule>
    <cfRule type="containsText" dxfId="598" priority="161" operator="containsText" text="Menor">
      <formula>NOT(ISERROR(SEARCH("Menor",M34)))</formula>
    </cfRule>
    <cfRule type="containsText" dxfId="597" priority="162" operator="containsText" text="Leve">
      <formula>NOT(ISERROR(SEARCH("Leve",M34)))</formula>
    </cfRule>
  </conditionalFormatting>
  <conditionalFormatting sqref="M39">
    <cfRule type="containsText" dxfId="596" priority="151" operator="containsText" text="Catastrófico">
      <formula>NOT(ISERROR(SEARCH("Catastrófico",M39)))</formula>
    </cfRule>
    <cfRule type="containsText" dxfId="595" priority="152" operator="containsText" text="Mayor">
      <formula>NOT(ISERROR(SEARCH("Mayor",M39)))</formula>
    </cfRule>
    <cfRule type="containsText" dxfId="594" priority="153" operator="containsText" text="Alta">
      <formula>NOT(ISERROR(SEARCH("Alta",M39)))</formula>
    </cfRule>
    <cfRule type="containsText" dxfId="593" priority="154" operator="containsText" text="Moderado">
      <formula>NOT(ISERROR(SEARCH("Moderado",M39)))</formula>
    </cfRule>
    <cfRule type="containsText" dxfId="592" priority="155" operator="containsText" text="Menor">
      <formula>NOT(ISERROR(SEARCH("Menor",M39)))</formula>
    </cfRule>
    <cfRule type="containsText" dxfId="591" priority="156" operator="containsText" text="Leve">
      <formula>NOT(ISERROR(SEARCH("Leve",M39)))</formula>
    </cfRule>
  </conditionalFormatting>
  <conditionalFormatting sqref="M10:N10 M16 K10:K42">
    <cfRule type="containsText" dxfId="590" priority="781" operator="containsText" text="Moderado">
      <formula>NOT(ISERROR(SEARCH("Moderado",K10)))</formula>
    </cfRule>
  </conditionalFormatting>
  <conditionalFormatting sqref="N34">
    <cfRule type="containsText" dxfId="589" priority="283" operator="containsText" text="Extremo">
      <formula>NOT(ISERROR(SEARCH("Extremo",N34)))</formula>
    </cfRule>
    <cfRule type="containsText" dxfId="588" priority="284" operator="containsText" text="Alto">
      <formula>NOT(ISERROR(SEARCH("Alto",N34)))</formula>
    </cfRule>
    <cfRule type="containsText" dxfId="587" priority="285" operator="containsText" text="Bajo">
      <formula>NOT(ISERROR(SEARCH("Bajo",N34)))</formula>
    </cfRule>
    <cfRule type="containsText" dxfId="586" priority="286" operator="containsText" text="Moderado">
      <formula>NOT(ISERROR(SEARCH("Moderado",N34)))</formula>
    </cfRule>
  </conditionalFormatting>
  <conditionalFormatting sqref="N39">
    <cfRule type="containsText" dxfId="585" priority="219" operator="containsText" text="Extremo">
      <formula>NOT(ISERROR(SEARCH("Extremo",N39)))</formula>
    </cfRule>
    <cfRule type="containsText" dxfId="584" priority="220" operator="containsText" text="Alto">
      <formula>NOT(ISERROR(SEARCH("Alto",N39)))</formula>
    </cfRule>
    <cfRule type="containsText" dxfId="583" priority="221" operator="containsText" text="Bajo">
      <formula>NOT(ISERROR(SEARCH("Bajo",N39)))</formula>
    </cfRule>
    <cfRule type="containsText" dxfId="582" priority="222" operator="containsText" text="Moderado">
      <formula>NOT(ISERROR(SEARCH("Moderado",N39)))</formula>
    </cfRule>
  </conditionalFormatting>
  <conditionalFormatting sqref="N8:O8">
    <cfRule type="containsText" dxfId="581" priority="343" operator="containsText" text="3- Moderado">
      <formula>NOT(ISERROR(SEARCH("3- Moderado",N8)))</formula>
    </cfRule>
    <cfRule type="containsText" dxfId="580" priority="344" operator="containsText" text="6- Moderado">
      <formula>NOT(ISERROR(SEARCH("6- Moderado",N8)))</formula>
    </cfRule>
    <cfRule type="containsText" dxfId="579" priority="345" operator="containsText" text="4- Moderado">
      <formula>NOT(ISERROR(SEARCH("4- Moderado",N8)))</formula>
    </cfRule>
    <cfRule type="containsText" dxfId="578" priority="346" operator="containsText" text="3- Bajo">
      <formula>NOT(ISERROR(SEARCH("3- Bajo",N8)))</formula>
    </cfRule>
    <cfRule type="containsText" dxfId="577" priority="347" operator="containsText" text="4- Bajo">
      <formula>NOT(ISERROR(SEARCH("4- Bajo",N8)))</formula>
    </cfRule>
    <cfRule type="containsText" dxfId="576" priority="348" operator="containsText" text="1- Bajo">
      <formula>NOT(ISERROR(SEARCH("1- Bajo",N8)))</formula>
    </cfRule>
  </conditionalFormatting>
  <conditionalFormatting sqref="N10:O10">
    <cfRule type="containsText" dxfId="575" priority="339" operator="containsText" text="Extremo">
      <formula>NOT(ISERROR(SEARCH("Extremo",N10)))</formula>
    </cfRule>
    <cfRule type="containsText" dxfId="574" priority="340" operator="containsText" text="Alto">
      <formula>NOT(ISERROR(SEARCH("Alto",N10)))</formula>
    </cfRule>
    <cfRule type="containsText" dxfId="573" priority="341" operator="containsText" text="Bajo">
      <formula>NOT(ISERROR(SEARCH("Bajo",N10)))</formula>
    </cfRule>
  </conditionalFormatting>
  <conditionalFormatting sqref="N16:O16">
    <cfRule type="containsText" dxfId="572" priority="1365" operator="containsText" text="Extremo">
      <formula>NOT(ISERROR(SEARCH("Extremo",N16)))</formula>
    </cfRule>
    <cfRule type="containsText" dxfId="571" priority="1366" operator="containsText" text="Alto">
      <formula>NOT(ISERROR(SEARCH("Alto",N16)))</formula>
    </cfRule>
    <cfRule type="containsText" dxfId="570" priority="1367" operator="containsText" text="Bajo">
      <formula>NOT(ISERROR(SEARCH("Bajo",N16)))</formula>
    </cfRule>
    <cfRule type="containsText" dxfId="569" priority="1368" operator="containsText" text="Moderado">
      <formula>NOT(ISERROR(SEARCH("Moderado",N16)))</formula>
    </cfRule>
  </conditionalFormatting>
  <conditionalFormatting sqref="N21:O21">
    <cfRule type="containsText" dxfId="568" priority="414" operator="containsText" text="Extremo">
      <formula>NOT(ISERROR(SEARCH("Extremo",N21)))</formula>
    </cfRule>
    <cfRule type="containsText" dxfId="567" priority="415" operator="containsText" text="Alto">
      <formula>NOT(ISERROR(SEARCH("Alto",N21)))</formula>
    </cfRule>
    <cfRule type="containsText" dxfId="566" priority="416" operator="containsText" text="Bajo">
      <formula>NOT(ISERROR(SEARCH("Bajo",N21)))</formula>
    </cfRule>
    <cfRule type="containsText" dxfId="565" priority="417" operator="containsText" text="Moderado">
      <formula>NOT(ISERROR(SEARCH("Moderado",N21)))</formula>
    </cfRule>
  </conditionalFormatting>
  <conditionalFormatting sqref="N24:O24">
    <cfRule type="containsText" dxfId="564" priority="303" operator="containsText" text="Extremo">
      <formula>NOT(ISERROR(SEARCH("Extremo",N24)))</formula>
    </cfRule>
    <cfRule type="containsText" dxfId="563" priority="304" operator="containsText" text="Alto">
      <formula>NOT(ISERROR(SEARCH("Alto",N24)))</formula>
    </cfRule>
    <cfRule type="containsText" dxfId="562" priority="305" operator="containsText" text="Bajo">
      <formula>NOT(ISERROR(SEARCH("Bajo",N24)))</formula>
    </cfRule>
    <cfRule type="containsText" dxfId="561" priority="306" operator="containsText" text="Moderado">
      <formula>NOT(ISERROR(SEARCH("Moderado",N24)))</formula>
    </cfRule>
  </conditionalFormatting>
  <conditionalFormatting sqref="N27:O27">
    <cfRule type="containsText" dxfId="560" priority="293" operator="containsText" text="Extremo">
      <formula>NOT(ISERROR(SEARCH("Extremo",N27)))</formula>
    </cfRule>
    <cfRule type="containsText" dxfId="559" priority="294" operator="containsText" text="Alto">
      <formula>NOT(ISERROR(SEARCH("Alto",N27)))</formula>
    </cfRule>
    <cfRule type="containsText" dxfId="558" priority="295" operator="containsText" text="Bajo">
      <formula>NOT(ISERROR(SEARCH("Bajo",N27)))</formula>
    </cfRule>
    <cfRule type="containsText" dxfId="557" priority="296" operator="containsText" text="Moderado">
      <formula>NOT(ISERROR(SEARCH("Moderado",N27)))</formula>
    </cfRule>
  </conditionalFormatting>
  <conditionalFormatting sqref="O10">
    <cfRule type="containsText" dxfId="556" priority="342" operator="containsText" text="Moderado">
      <formula>NOT(ISERROR(SEARCH("Moderado",O10)))</formula>
    </cfRule>
  </conditionalFormatting>
  <conditionalFormatting sqref="H32">
    <cfRule type="containsText" dxfId="555" priority="1" operator="containsText" text="Muy Baja">
      <formula>NOT(ISERROR(SEARCH("Muy Baja",H32)))</formula>
    </cfRule>
    <cfRule type="containsText" dxfId="554" priority="2" operator="containsText" text="Baja">
      <formula>NOT(ISERROR(SEARCH("Baja",H32)))</formula>
    </cfRule>
    <cfRule type="containsText" dxfId="553" priority="3" operator="containsText" text="Muy Alta">
      <formula>NOT(ISERROR(SEARCH("Muy Alta",H32)))</formula>
    </cfRule>
    <cfRule type="containsText" dxfId="552" priority="4" operator="containsText" text="Alta">
      <formula>NOT(ISERROR(SEARCH("Alta",H32)))</formula>
    </cfRule>
    <cfRule type="containsText" dxfId="551" priority="5" operator="containsText" text="Media">
      <formula>NOT(ISERROR(SEARCH("Media",H32)))</formula>
    </cfRule>
    <cfRule type="containsText" dxfId="550" priority="6" operator="containsText" text="Media">
      <formula>NOT(ISERROR(SEARCH("Media",H32)))</formula>
    </cfRule>
    <cfRule type="containsText" dxfId="549" priority="7" operator="containsText" text="Media">
      <formula>NOT(ISERROR(SEARCH("Media",H32)))</formula>
    </cfRule>
    <cfRule type="containsText" dxfId="548" priority="8" operator="containsText" text="Muy Baja">
      <formula>NOT(ISERROR(SEARCH("Muy Baja",H32)))</formula>
    </cfRule>
    <cfRule type="containsText" dxfId="547" priority="9" operator="containsText" text="Baja">
      <formula>NOT(ISERROR(SEARCH("Baja",H32)))</formula>
    </cfRule>
    <cfRule type="containsText" dxfId="546" priority="10" operator="containsText" text="Muy Baja">
      <formula>NOT(ISERROR(SEARCH("Muy Baja",H32)))</formula>
    </cfRule>
    <cfRule type="containsText" dxfId="545" priority="11" operator="containsText" text="Muy Baja">
      <formula>NOT(ISERROR(SEARCH("Muy Baja",H32)))</formula>
    </cfRule>
    <cfRule type="containsText" dxfId="544" priority="12" operator="containsText" text="Muy Baja">
      <formula>NOT(ISERROR(SEARCH("Muy Baja",H32)))</formula>
    </cfRule>
    <cfRule type="containsText" dxfId="543" priority="13" operator="containsText" text="Muy Baja'Tabla probabilidad'!">
      <formula>NOT(ISERROR(SEARCH("Muy Baja'Tabla probabilidad'!",H32)))</formula>
    </cfRule>
    <cfRule type="containsText" dxfId="542" priority="14" operator="containsText" text="Muy bajo">
      <formula>NOT(ISERROR(SEARCH("Muy bajo",H32)))</formula>
    </cfRule>
    <cfRule type="containsText" dxfId="541" priority="15" operator="containsText" text="Alta">
      <formula>NOT(ISERROR(SEARCH("Alta",H32)))</formula>
    </cfRule>
    <cfRule type="containsText" dxfId="540" priority="16" operator="containsText" text="Media">
      <formula>NOT(ISERROR(SEARCH("Media",H32)))</formula>
    </cfRule>
    <cfRule type="containsText" dxfId="539" priority="17" operator="containsText" text="Baja">
      <formula>NOT(ISERROR(SEARCH("Baja",H32)))</formula>
    </cfRule>
    <cfRule type="containsText" dxfId="538" priority="18" operator="containsText" text="Muy baja">
      <formula>NOT(ISERROR(SEARCH("Muy baja",H32)))</formula>
    </cfRule>
    <cfRule type="cellIs" dxfId="537" priority="21" operator="between">
      <formula>1</formula>
      <formula>2</formula>
    </cfRule>
    <cfRule type="cellIs" dxfId="536" priority="22" operator="between">
      <formula>0</formula>
      <formula>2</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03"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804" operator="containsText" id="{009A1948-254C-4020-A26D-7181B4E8E5DF}">
            <xm:f>NOT(ISERROR(SEARCH('8- Políticas de Administración '!$B$5,H10)))</xm:f>
            <xm:f>'8- Políticas de Administración '!$B$5</xm:f>
            <x14:dxf>
              <font>
                <color rgb="FF9C0006"/>
              </font>
              <fill>
                <patternFill>
                  <bgColor rgb="FFFFC7CE"/>
                </patternFill>
              </fill>
            </x14:dxf>
          </x14:cfRule>
          <xm:sqref>H10 H16</xm:sqref>
        </x14:conditionalFormatting>
        <x14:conditionalFormatting xmlns:xm="http://schemas.microsoft.com/office/excel/2006/main">
          <x14:cfRule type="containsText" priority="410" operator="containsText" id="{BF3A1CEA-520B-48AC-B25F-7C6CDFF3DB8D}">
            <xm:f>NOT(ISERROR(SEARCH('8- Políticas de Administración '!$B$5,H21)))</xm:f>
            <xm:f>'8- Políticas de Administración '!$B$5</xm:f>
            <x14:dxf>
              <font>
                <color rgb="FF006100"/>
              </font>
              <fill>
                <patternFill>
                  <bgColor rgb="FFC6EFCE"/>
                </patternFill>
              </fill>
            </x14:dxf>
          </x14:cfRule>
          <x14:cfRule type="containsText" priority="411" operator="containsText" id="{8CF4FB2E-11BC-4916-A399-FE71E647041B}">
            <xm:f>NOT(ISERROR(SEARCH('8- Políticas de Administración '!$B$5,H21)))</xm:f>
            <xm:f>'8- Políticas de Administración '!$B$5</xm:f>
            <x14:dxf>
              <font>
                <color rgb="FF9C0006"/>
              </font>
              <fill>
                <patternFill>
                  <bgColor rgb="FFFFC7CE"/>
                </patternFill>
              </fill>
            </x14:dxf>
          </x14:cfRule>
          <xm:sqref>H21</xm:sqref>
        </x14:conditionalFormatting>
        <x14:conditionalFormatting xmlns:xm="http://schemas.microsoft.com/office/excel/2006/main">
          <x14:cfRule type="containsText" priority="583" operator="containsText" id="{954E1B25-D051-41D0-989E-8AD2D1BE75BA}">
            <xm:f>NOT(ISERROR(SEARCH('8- Políticas de Administración '!$B$5,H27)))</xm:f>
            <xm:f>'8- Políticas de Administración '!$B$5</xm:f>
            <x14:dxf>
              <font>
                <color rgb="FF006100"/>
              </font>
              <fill>
                <patternFill>
                  <bgColor rgb="FFC6EFCE"/>
                </patternFill>
              </fill>
            </x14:dxf>
          </x14:cfRule>
          <x14:cfRule type="containsText" priority="584" operator="containsText" id="{DE7D4B69-6DFB-425D-B1B8-D35A87E1A13E}">
            <xm:f>NOT(ISERROR(SEARCH('8- Políticas de Administración '!$B$5,H27)))</xm:f>
            <xm:f>'8- Políticas de Administración '!$B$5</xm:f>
            <x14:dxf>
              <font>
                <color rgb="FF9C0006"/>
              </font>
              <fill>
                <patternFill>
                  <bgColor rgb="FFFFC7CE"/>
                </patternFill>
              </fill>
            </x14:dxf>
          </x14:cfRule>
          <xm:sqref>H27</xm:sqref>
        </x14:conditionalFormatting>
        <x14:conditionalFormatting xmlns:xm="http://schemas.microsoft.com/office/excel/2006/main">
          <x14:cfRule type="containsText" priority="335" operator="containsText" id="{0960DF4D-0220-4346-B6DC-E14C8ABE03E3}">
            <xm:f>NOT(ISERROR(SEARCH('8- Políticas de Administración '!$B$5,H34)))</xm:f>
            <xm:f>'8- Políticas de Administración '!$B$5</xm:f>
            <x14:dxf>
              <font>
                <color rgb="FF006100"/>
              </font>
              <fill>
                <patternFill>
                  <bgColor rgb="FFC6EFCE"/>
                </patternFill>
              </fill>
            </x14:dxf>
          </x14:cfRule>
          <x14:cfRule type="containsText" priority="336" operator="containsText" id="{CF143FEC-26AF-4DA8-96FF-5EEA2A0766FA}">
            <xm:f>NOT(ISERROR(SEARCH('8- Políticas de Administración '!$B$5,H34)))</xm:f>
            <xm:f>'8- Políticas de Administración '!$B$5</xm:f>
            <x14:dxf>
              <font>
                <color rgb="FF9C0006"/>
              </font>
              <fill>
                <patternFill>
                  <bgColor rgb="FFFFC7CE"/>
                </patternFill>
              </fill>
            </x14:dxf>
          </x14:cfRule>
          <xm:sqref>H34</xm:sqref>
        </x14:conditionalFormatting>
        <x14:conditionalFormatting xmlns:xm="http://schemas.microsoft.com/office/excel/2006/main">
          <x14:cfRule type="containsText" priority="263" operator="containsText" id="{707A634C-B82F-4D42-BC9F-8E261ACE94B9}">
            <xm:f>NOT(ISERROR(SEARCH('8- Políticas de Administración '!$B$5,H39)))</xm:f>
            <xm:f>'8- Políticas de Administración '!$B$5</xm:f>
            <x14:dxf>
              <font>
                <color rgb="FF006100"/>
              </font>
              <fill>
                <patternFill>
                  <bgColor rgb="FFC6EFCE"/>
                </patternFill>
              </fill>
            </x14:dxf>
          </x14:cfRule>
          <x14:cfRule type="containsText" priority="264" operator="containsText" id="{5ED9F1F3-8983-442B-B76F-C783C6960D9C}">
            <xm:f>NOT(ISERROR(SEARCH('8- Políticas de Administración '!$B$5,H39)))</xm:f>
            <xm:f>'8- Políticas de Administración '!$B$5</xm:f>
            <x14:dxf>
              <font>
                <color rgb="FF9C0006"/>
              </font>
              <fill>
                <patternFill>
                  <bgColor rgb="FFFFC7CE"/>
                </patternFill>
              </fill>
            </x14:dxf>
          </x14:cfRule>
          <xm:sqref>H39</xm:sqref>
        </x14:conditionalFormatting>
        <x14:conditionalFormatting xmlns:xm="http://schemas.microsoft.com/office/excel/2006/main">
          <x14:cfRule type="containsText" priority="19" operator="containsText" id="{9A69E0EC-F6E1-4FF7-9FDF-7002C79CFBAA}">
            <xm:f>NOT(ISERROR(SEARCH('8- Políticas de Administración '!$B$5,H32)))</xm:f>
            <xm:f>'8- Políticas de Administración '!$B$5</xm:f>
            <x14:dxf>
              <font>
                <color rgb="FF006100"/>
              </font>
              <fill>
                <patternFill>
                  <bgColor rgb="FFC6EFCE"/>
                </patternFill>
              </fill>
            </x14:dxf>
          </x14:cfRule>
          <x14:cfRule type="containsText" priority="20" operator="containsText" id="{6BD7F235-B6A3-471D-BEA1-03BBFF6F9D5F}">
            <xm:f>NOT(ISERROR(SEARCH('8- Políticas de Administración '!$B$5,H32)))</xm:f>
            <xm:f>'8- Políticas de Administración '!$B$5</xm:f>
            <x14:dxf>
              <font>
                <color rgb="FF9C0006"/>
              </font>
              <fill>
                <patternFill>
                  <bgColor rgb="FFFFC7CE"/>
                </patternFill>
              </fill>
            </x14:dxf>
          </x14:cfRule>
          <xm:sqref>H32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I10:I42</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J10:J42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41"/>
  <sheetViews>
    <sheetView showGridLines="0" zoomScale="80" zoomScaleNormal="80" zoomScalePageLayoutView="70" workbookViewId="0">
      <pane ySplit="9" topLeftCell="A10" activePane="bottomLeft" state="frozen"/>
      <selection pane="bottomLeft" activeCell="C4" sqref="C4:Q4"/>
    </sheetView>
  </sheetViews>
  <sheetFormatPr baseColWidth="10" defaultColWidth="11.42578125" defaultRowHeight="15"/>
  <cols>
    <col min="1" max="1" width="7" customWidth="1"/>
    <col min="2" max="2" width="35.85546875" customWidth="1"/>
    <col min="3" max="3" width="52.5703125" style="47" customWidth="1"/>
    <col min="4" max="4" width="5" hidden="1" customWidth="1"/>
    <col min="5" max="5" width="50" customWidth="1"/>
    <col min="7" max="7" width="12.28515625" bestFit="1" customWidth="1"/>
    <col min="8" max="8" width="14.7109375" bestFit="1" customWidth="1"/>
    <col min="9" max="9" width="13.5703125" customWidth="1"/>
    <col min="10" max="10" width="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 hidden="1" customWidth="1"/>
    <col min="19" max="19" width="11.42578125" customWidth="1"/>
    <col min="20" max="20" width="26.28515625" style="36" customWidth="1"/>
    <col min="21" max="21" width="18.5703125" style="35" customWidth="1"/>
    <col min="22" max="22" width="22.5703125" style="37" customWidth="1"/>
    <col min="23" max="278" width="11.42578125" style="16"/>
    <col min="279" max="16384" width="11.42578125" style="21"/>
  </cols>
  <sheetData>
    <row r="1" spans="1:278" s="18" customFormat="1" ht="27.75" thickTop="1">
      <c r="A1" s="538"/>
      <c r="B1" s="539"/>
      <c r="C1" s="540"/>
      <c r="D1" s="40"/>
      <c r="E1" s="509" t="s">
        <v>167</v>
      </c>
      <c r="F1" s="510"/>
      <c r="G1" s="510"/>
      <c r="H1" s="510"/>
      <c r="I1" s="510"/>
      <c r="J1" s="510"/>
      <c r="K1" s="510"/>
      <c r="L1" s="510"/>
      <c r="M1" s="510"/>
      <c r="N1" s="510"/>
      <c r="O1" s="510"/>
      <c r="P1" s="510"/>
      <c r="Q1" s="510"/>
      <c r="R1" s="510"/>
      <c r="S1" s="510"/>
      <c r="T1" s="510"/>
      <c r="U1" s="510"/>
      <c r="V1" s="510"/>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41"/>
      <c r="B2" s="500"/>
      <c r="C2" s="542"/>
      <c r="D2" s="40"/>
      <c r="E2" s="511"/>
      <c r="F2" s="512"/>
      <c r="G2" s="512"/>
      <c r="H2" s="512"/>
      <c r="I2" s="512"/>
      <c r="J2" s="512"/>
      <c r="K2" s="512"/>
      <c r="L2" s="512"/>
      <c r="M2" s="512"/>
      <c r="N2" s="512"/>
      <c r="O2" s="512"/>
      <c r="P2" s="512"/>
      <c r="Q2" s="512"/>
      <c r="R2" s="512"/>
      <c r="S2" s="512"/>
      <c r="T2" s="512"/>
      <c r="U2" s="512"/>
      <c r="V2" s="512"/>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41"/>
      <c r="B3" s="500"/>
      <c r="C3" s="542"/>
      <c r="D3" s="150"/>
      <c r="E3" s="511"/>
      <c r="F3" s="512"/>
      <c r="G3" s="512"/>
      <c r="H3" s="512"/>
      <c r="I3" s="512"/>
      <c r="J3" s="512"/>
      <c r="K3" s="512"/>
      <c r="L3" s="512"/>
      <c r="M3" s="512"/>
      <c r="N3" s="512"/>
      <c r="O3" s="512"/>
      <c r="P3" s="512"/>
      <c r="Q3" s="512"/>
      <c r="R3" s="512"/>
      <c r="S3" s="512"/>
      <c r="T3" s="512"/>
      <c r="U3" s="512"/>
      <c r="V3" s="512"/>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485" t="s">
        <v>168</v>
      </c>
      <c r="B4" s="485"/>
      <c r="C4" s="507" t="s">
        <v>475</v>
      </c>
      <c r="D4" s="507"/>
      <c r="E4" s="507"/>
      <c r="F4" s="507"/>
      <c r="G4" s="507"/>
      <c r="H4" s="507"/>
      <c r="I4" s="507"/>
      <c r="J4" s="507"/>
      <c r="K4" s="507"/>
      <c r="L4" s="507"/>
      <c r="M4" s="507"/>
      <c r="N4" s="507"/>
      <c r="O4" s="507"/>
      <c r="P4" s="507"/>
      <c r="Q4" s="507"/>
      <c r="R4" s="180"/>
      <c r="S4" s="180"/>
      <c r="T4" s="180"/>
      <c r="U4" s="180"/>
      <c r="V4" s="180"/>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485" t="s">
        <v>169</v>
      </c>
      <c r="B5" s="485"/>
      <c r="C5" s="507" t="s">
        <v>170</v>
      </c>
      <c r="D5" s="507"/>
      <c r="E5" s="507"/>
      <c r="F5" s="507"/>
      <c r="G5" s="507"/>
      <c r="H5" s="507"/>
      <c r="I5" s="507"/>
      <c r="J5" s="507"/>
      <c r="K5" s="507"/>
      <c r="L5" s="507"/>
      <c r="M5" s="507"/>
      <c r="N5" s="507"/>
      <c r="O5" s="507"/>
      <c r="P5" s="507"/>
      <c r="Q5" s="507"/>
      <c r="R5" s="181"/>
      <c r="S5" s="181"/>
      <c r="T5" s="181"/>
      <c r="U5" s="181"/>
      <c r="V5" s="181"/>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485" t="s">
        <v>171</v>
      </c>
      <c r="B6" s="485"/>
      <c r="C6" s="508" t="s">
        <v>469</v>
      </c>
      <c r="D6" s="508"/>
      <c r="E6" s="508"/>
      <c r="F6" s="508"/>
      <c r="G6" s="508"/>
      <c r="H6" s="508"/>
      <c r="I6" s="508"/>
      <c r="J6" s="508"/>
      <c r="K6" s="508"/>
      <c r="L6" s="508"/>
      <c r="M6" s="508"/>
      <c r="N6" s="508"/>
      <c r="O6" s="508"/>
      <c r="P6" s="508"/>
      <c r="Q6" s="508"/>
      <c r="R6" s="180"/>
      <c r="S6" s="180"/>
      <c r="T6" s="180"/>
      <c r="U6" s="180"/>
      <c r="V6" s="180"/>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6.5">
      <c r="A7" s="543" t="s">
        <v>172</v>
      </c>
      <c r="B7" s="543"/>
      <c r="C7" s="543"/>
      <c r="D7" s="544" t="s">
        <v>243</v>
      </c>
      <c r="E7" s="492"/>
      <c r="F7" s="492"/>
      <c r="G7" s="492"/>
      <c r="H7" s="492"/>
      <c r="I7" s="492"/>
      <c r="J7" s="492"/>
      <c r="K7" s="492"/>
      <c r="L7" s="492"/>
      <c r="M7" s="492"/>
      <c r="N7" s="492"/>
      <c r="O7" s="492"/>
      <c r="P7" s="492"/>
      <c r="Q7" s="492"/>
      <c r="R7" s="493"/>
      <c r="S7" s="126"/>
      <c r="T7" s="543" t="s">
        <v>244</v>
      </c>
      <c r="U7" s="543"/>
      <c r="V7" s="543"/>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45" t="s">
        <v>177</v>
      </c>
      <c r="B8" s="546" t="s">
        <v>245</v>
      </c>
      <c r="C8" s="548" t="s">
        <v>173</v>
      </c>
      <c r="D8" s="550" t="s">
        <v>246</v>
      </c>
      <c r="E8" s="552" t="s">
        <v>142</v>
      </c>
      <c r="F8" s="553" t="s">
        <v>247</v>
      </c>
      <c r="G8" s="554"/>
      <c r="H8" s="554"/>
      <c r="I8" s="554"/>
      <c r="J8" s="554"/>
      <c r="K8" s="555"/>
      <c r="L8" s="553" t="s">
        <v>248</v>
      </c>
      <c r="M8" s="554"/>
      <c r="N8" s="554"/>
      <c r="O8" s="554"/>
      <c r="P8" s="554"/>
      <c r="Q8" s="554"/>
      <c r="R8" s="554"/>
      <c r="S8" s="555"/>
      <c r="T8" s="54"/>
      <c r="U8" s="55"/>
      <c r="V8" s="83" t="s">
        <v>249</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501"/>
      <c r="B9" s="547"/>
      <c r="C9" s="549"/>
      <c r="D9" s="551"/>
      <c r="E9" s="490"/>
      <c r="F9" s="45" t="s">
        <v>144</v>
      </c>
      <c r="G9" s="45" t="s">
        <v>146</v>
      </c>
      <c r="H9" s="45" t="s">
        <v>250</v>
      </c>
      <c r="I9" s="45" t="s">
        <v>148</v>
      </c>
      <c r="J9" s="129" t="s">
        <v>251</v>
      </c>
      <c r="K9" s="45" t="s">
        <v>154</v>
      </c>
      <c r="L9" s="45" t="s">
        <v>252</v>
      </c>
      <c r="M9" s="121" t="s">
        <v>151</v>
      </c>
      <c r="N9" s="45" t="s">
        <v>253</v>
      </c>
      <c r="O9" s="45" t="s">
        <v>254</v>
      </c>
      <c r="P9" s="45" t="s">
        <v>255</v>
      </c>
      <c r="Q9" s="45" t="s">
        <v>256</v>
      </c>
      <c r="R9" s="129" t="s">
        <v>251</v>
      </c>
      <c r="S9" s="45" t="s">
        <v>257</v>
      </c>
      <c r="T9" s="48" t="s">
        <v>156</v>
      </c>
      <c r="U9" s="48" t="s">
        <v>158</v>
      </c>
      <c r="V9" s="49" t="s">
        <v>258</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210.75" customHeight="1">
      <c r="A10" s="560">
        <f>'5- Identificación de Riesgos'!A10</f>
        <v>1</v>
      </c>
      <c r="B10" s="562" t="str">
        <f>'5- Identificación de Riesgos'!B10</f>
        <v>Vencimiento de Términos</v>
      </c>
      <c r="C10" s="164" t="str">
        <f>'5- Identificación de Riesgos'!D10</f>
        <v>1. Mayor demanda de justicia.</v>
      </c>
      <c r="D10" s="160"/>
      <c r="E10" s="165" t="s">
        <v>259</v>
      </c>
      <c r="F10" s="154" t="s">
        <v>260</v>
      </c>
      <c r="G10" s="154" t="s">
        <v>261</v>
      </c>
      <c r="H10" s="154" t="s">
        <v>260</v>
      </c>
      <c r="I10" s="154" t="s">
        <v>261</v>
      </c>
      <c r="J10" s="159">
        <f>COUNTIF(F10:I10,"SI")/4</f>
        <v>0.5</v>
      </c>
      <c r="K10" s="521">
        <f>AVERAGE(J10:J14)</f>
        <v>0.75</v>
      </c>
      <c r="L10" s="154" t="str">
        <f>'5- Identificación de Riesgos'!I10</f>
        <v>Afectación de reputacion,imagén,  credibilidad, satisfacción de usuarios y PI</v>
      </c>
      <c r="M10" s="229" t="s">
        <v>262</v>
      </c>
      <c r="N10" s="154" t="s">
        <v>260</v>
      </c>
      <c r="O10" s="154" t="s">
        <v>260</v>
      </c>
      <c r="P10" s="154" t="s">
        <v>261</v>
      </c>
      <c r="Q10" s="154" t="s">
        <v>261</v>
      </c>
      <c r="R10" s="159">
        <f>SUM(COUNTIF(N10,"SI")*25%,COUNTIF(O10,"SI")*40%,COUNTIF(P10,"SI")*25%,COUNTIF(Q10,"SI")*10%)</f>
        <v>0.35</v>
      </c>
      <c r="S10" s="556">
        <f>AVERAGE(R10:R13)</f>
        <v>0.83750000000000002</v>
      </c>
      <c r="T10" s="532"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73"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457" t="str">
        <f>CONCATENATE(VLOOKUP((LEFT(T10,LEN(T10)-4)&amp;LEFT(U10,LEN(U10)-4)),'9- Matriz de Calor '!$D$18:$E$42,2,0)," - ",RIGHT(T10,1)*RIGHT(U10,1))</f>
        <v>Bajo - 2</v>
      </c>
    </row>
    <row r="11" spans="1:278" ht="207.75" customHeight="1">
      <c r="A11" s="561"/>
      <c r="B11" s="563"/>
      <c r="C11" s="166" t="str">
        <f>'5- Identificación de Riesgos'!D11</f>
        <v>2. Insuficiencia de  personal  para atender la función misional y la atención a las partes interesadas en los despachos judiciales.</v>
      </c>
      <c r="D11" s="161"/>
      <c r="E11" s="167" t="s">
        <v>263</v>
      </c>
      <c r="F11" s="155" t="s">
        <v>260</v>
      </c>
      <c r="G11" s="155" t="s">
        <v>261</v>
      </c>
      <c r="H11" s="155" t="s">
        <v>260</v>
      </c>
      <c r="I11" s="155" t="s">
        <v>260</v>
      </c>
      <c r="J11" s="158">
        <f t="shared" ref="J11:J19" si="0">COUNTIF(F11:I11,"SI")/4</f>
        <v>0.25</v>
      </c>
      <c r="K11" s="519"/>
      <c r="L11" s="155" t="str">
        <f>'5- Identificación de Riesgos'!I11</f>
        <v>Afectación Económica</v>
      </c>
      <c r="M11" s="170" t="s">
        <v>264</v>
      </c>
      <c r="N11" s="155" t="s">
        <v>261</v>
      </c>
      <c r="O11" s="155" t="s">
        <v>261</v>
      </c>
      <c r="P11" s="155" t="s">
        <v>261</v>
      </c>
      <c r="Q11" s="155" t="s">
        <v>261</v>
      </c>
      <c r="R11" s="158">
        <f t="shared" ref="R11:R19" si="1">SUM(COUNTIF(N11,"SI")*25%,COUNTIF(O11,"SI")*40%,COUNTIF(P11,"SI")*25%,COUNTIF(Q11,"SI")*10%)</f>
        <v>1</v>
      </c>
      <c r="S11" s="557"/>
      <c r="T11" s="533"/>
      <c r="U11" s="449"/>
      <c r="V11" s="453"/>
    </row>
    <row r="12" spans="1:278" ht="162.75" customHeight="1">
      <c r="A12" s="561"/>
      <c r="B12" s="563"/>
      <c r="C12" s="166" t="str">
        <f>'5- Identificación de Riesgos'!D12</f>
        <v>3. Complejidad de los procesos judiciales y solicitudes, lo cual incrementa los tiempos para su resolución.</v>
      </c>
      <c r="D12" s="161"/>
      <c r="E12" s="167" t="s">
        <v>265</v>
      </c>
      <c r="F12" s="155" t="s">
        <v>261</v>
      </c>
      <c r="G12" s="155" t="s">
        <v>261</v>
      </c>
      <c r="H12" s="155" t="s">
        <v>261</v>
      </c>
      <c r="I12" s="155" t="s">
        <v>261</v>
      </c>
      <c r="J12" s="158">
        <f t="shared" si="0"/>
        <v>1</v>
      </c>
      <c r="K12" s="519"/>
      <c r="L12" s="155" t="str">
        <f>'5- Identificación de Riesgos'!I12</f>
        <v>Interrupción o afectación en la prestación del servicio judicial</v>
      </c>
      <c r="M12" s="191" t="s">
        <v>266</v>
      </c>
      <c r="N12" s="155" t="s">
        <v>261</v>
      </c>
      <c r="O12" s="155" t="s">
        <v>261</v>
      </c>
      <c r="P12" s="155" t="s">
        <v>261</v>
      </c>
      <c r="Q12" s="155" t="s">
        <v>261</v>
      </c>
      <c r="R12" s="158">
        <f t="shared" si="1"/>
        <v>1</v>
      </c>
      <c r="S12" s="557"/>
      <c r="T12" s="533"/>
      <c r="U12" s="449"/>
      <c r="V12" s="453"/>
    </row>
    <row r="13" spans="1:278" ht="222" customHeight="1">
      <c r="A13" s="561"/>
      <c r="B13" s="563"/>
      <c r="C13" s="166" t="str">
        <f>'5- Identificación de Riesgos'!D13</f>
        <v>4.Fallas en la planeación  para el desarrollo de las tareas propias del despacho.</v>
      </c>
      <c r="D13" s="161"/>
      <c r="E13" s="167" t="s">
        <v>267</v>
      </c>
      <c r="F13" s="155" t="s">
        <v>261</v>
      </c>
      <c r="G13" s="155" t="s">
        <v>261</v>
      </c>
      <c r="H13" s="155" t="s">
        <v>261</v>
      </c>
      <c r="I13" s="155" t="s">
        <v>261</v>
      </c>
      <c r="J13" s="158">
        <f t="shared" si="0"/>
        <v>1</v>
      </c>
      <c r="K13" s="519"/>
      <c r="L13" s="155" t="str">
        <f>'5- Identificación de Riesgos'!I13</f>
        <v>Incumplimiento de las metas establecidas</v>
      </c>
      <c r="M13" s="170" t="s">
        <v>268</v>
      </c>
      <c r="N13" s="155" t="s">
        <v>261</v>
      </c>
      <c r="O13" s="155" t="s">
        <v>261</v>
      </c>
      <c r="P13" s="155" t="s">
        <v>261</v>
      </c>
      <c r="Q13" s="155" t="s">
        <v>261</v>
      </c>
      <c r="R13" s="158">
        <f t="shared" si="1"/>
        <v>1</v>
      </c>
      <c r="S13" s="557"/>
      <c r="T13" s="533"/>
      <c r="U13" s="449"/>
      <c r="V13" s="453"/>
    </row>
    <row r="14" spans="1:278" ht="213.75" customHeight="1" thickBot="1">
      <c r="A14" s="561"/>
      <c r="B14" s="563"/>
      <c r="C14" s="166" t="str">
        <f>'5- Identificación de Riesgos'!D14</f>
        <v>5.  Fallas e insuficiencia de las herramientas tecnológicas.</v>
      </c>
      <c r="D14" s="161"/>
      <c r="E14" s="243" t="s">
        <v>269</v>
      </c>
      <c r="F14" s="155" t="s">
        <v>261</v>
      </c>
      <c r="G14" s="155" t="s">
        <v>261</v>
      </c>
      <c r="H14" s="155" t="s">
        <v>261</v>
      </c>
      <c r="I14" s="155" t="s">
        <v>261</v>
      </c>
      <c r="J14" s="158">
        <f t="shared" si="0"/>
        <v>1</v>
      </c>
      <c r="K14" s="519"/>
      <c r="L14" s="317">
        <f>'5- Identificación de Riesgos'!I14</f>
        <v>0</v>
      </c>
      <c r="M14" s="191"/>
      <c r="N14" s="155"/>
      <c r="O14" s="155"/>
      <c r="P14" s="155"/>
      <c r="Q14" s="155"/>
      <c r="R14" s="158">
        <f t="shared" si="1"/>
        <v>0</v>
      </c>
      <c r="S14" s="557"/>
      <c r="T14" s="533"/>
      <c r="U14" s="449"/>
      <c r="V14" s="453"/>
    </row>
    <row r="15" spans="1:278" ht="177" customHeight="1">
      <c r="A15" s="560">
        <f>'5- Identificación de Riesgos'!A16</f>
        <v>2</v>
      </c>
      <c r="B15" s="450" t="str">
        <f>'5- Identificación de Riesgos'!B16</f>
        <v xml:space="preserve">Incumplimientos en la realizacion de audiencias </v>
      </c>
      <c r="C15" s="168" t="str">
        <f>'5- Identificación de Riesgos'!D16</f>
        <v xml:space="preserve">1. Inasistencia del Juez </v>
      </c>
      <c r="D15" s="153"/>
      <c r="E15" s="169" t="s">
        <v>270</v>
      </c>
      <c r="F15" s="156" t="s">
        <v>261</v>
      </c>
      <c r="G15" s="156" t="s">
        <v>261</v>
      </c>
      <c r="H15" s="156" t="s">
        <v>261</v>
      </c>
      <c r="I15" s="156" t="s">
        <v>261</v>
      </c>
      <c r="J15" s="157">
        <f t="shared" si="0"/>
        <v>1</v>
      </c>
      <c r="K15" s="518">
        <f>AVERAGE(J15:J19)</f>
        <v>1</v>
      </c>
      <c r="L15" s="156" t="str">
        <f>'5- Identificación de Riesgos'!I16</f>
        <v>Afectación de reputacion,imagén,  credibilidad, satisfacción de usuarios y PI</v>
      </c>
      <c r="M15" s="244" t="s">
        <v>262</v>
      </c>
      <c r="N15" s="156" t="s">
        <v>260</v>
      </c>
      <c r="O15" s="156" t="s">
        <v>260</v>
      </c>
      <c r="P15" s="156" t="s">
        <v>261</v>
      </c>
      <c r="Q15" s="156" t="s">
        <v>261</v>
      </c>
      <c r="R15" s="157">
        <f t="shared" si="1"/>
        <v>0.35</v>
      </c>
      <c r="S15" s="518">
        <f>AVERAGE(R15:R17)</f>
        <v>0.78333333333333333</v>
      </c>
      <c r="T15" s="471" t="str">
        <f>CONCATENATE(INDEX('8- Políticas de Administración '!$B$6:$F$10,MATCH(ROUND(IF((RIGHT('5- Identificación de Riesgos'!H16,1)-'6- Valoración Controles'!K15)&lt;1,1,(RIGHT('5- Identificación de Riesgos'!H16,1)-'6- Valoración Controles'!K15)),0),'8- Políticas de Administración '!$F$6:$F$10,0),1)," - ",ROUND(IF((RIGHT('5- Identificación de Riesgos'!H16,1)-'6- Valoración Controles'!K15)&lt;1,1,(RIGHT('5- Identificación de Riesgos'!H16,1)-'6- Valoración Controles'!K15)),0))</f>
        <v>Muy Baja - 1</v>
      </c>
      <c r="U15" s="473" t="str">
        <f>CONCATENATE(INDEX('8- Políticas de Administración '!$B$17:$F$21,MATCH(ROUND(IF((RIGHT('5- Identificación de Riesgos'!M16,1)-'6- Valoración Controles'!S15)&lt;1,1,(RIGHT('5- Identificación de Riesgos'!M16,1)-'6- Valoración Controles'!S15)),0),'8- Políticas de Administración '!$F$17:$F$21,0),1)," - ",ROUND(IF((RIGHT('5- Identificación de Riesgos'!M16,1)-'6- Valoración Controles'!S15)&lt;1,1,(RIGHT('5- Identificación de Riesgos'!M16,1)-'6- Valoración Controles'!S15)),0))</f>
        <v>Leve - 1</v>
      </c>
      <c r="V15" s="457" t="str">
        <f>CONCATENATE(VLOOKUP((LEFT(T15,LEN(T15)-4)&amp;LEFT(U15,LEN(U15)-4)),'9- Matriz de Calor '!$D$18:$E$42,2,0)," - ",RIGHT(T15,1)*RIGHT(U15,1))</f>
        <v>Bajo - 1</v>
      </c>
    </row>
    <row r="16" spans="1:278" ht="112.5" customHeight="1">
      <c r="A16" s="561"/>
      <c r="B16" s="449"/>
      <c r="C16" s="166" t="str">
        <f>'5- Identificación de Riesgos'!D17</f>
        <v xml:space="preserve">2. Falta de tiempo para  la realización.
</v>
      </c>
      <c r="D16" s="161"/>
      <c r="E16" s="167" t="s">
        <v>271</v>
      </c>
      <c r="F16" s="155" t="s">
        <v>261</v>
      </c>
      <c r="G16" s="155" t="s">
        <v>261</v>
      </c>
      <c r="H16" s="155" t="s">
        <v>261</v>
      </c>
      <c r="I16" s="155" t="s">
        <v>261</v>
      </c>
      <c r="J16" s="158">
        <f t="shared" si="0"/>
        <v>1</v>
      </c>
      <c r="K16" s="519"/>
      <c r="L16" s="155" t="str">
        <f>'5- Identificación de Riesgos'!I17</f>
        <v>Incumplimiento de las metas establecidas</v>
      </c>
      <c r="M16" s="170" t="s">
        <v>272</v>
      </c>
      <c r="N16" s="155" t="s">
        <v>261</v>
      </c>
      <c r="O16" s="155" t="s">
        <v>261</v>
      </c>
      <c r="P16" s="155" t="s">
        <v>261</v>
      </c>
      <c r="Q16" s="155" t="s">
        <v>261</v>
      </c>
      <c r="R16" s="158">
        <f t="shared" si="1"/>
        <v>1</v>
      </c>
      <c r="S16" s="519"/>
      <c r="T16" s="466"/>
      <c r="U16" s="449"/>
      <c r="V16" s="453"/>
    </row>
    <row r="17" spans="1:278" ht="159" customHeight="1">
      <c r="A17" s="561"/>
      <c r="B17" s="449"/>
      <c r="C17" s="166" t="str">
        <f>'5- Identificación de Riesgos'!D18</f>
        <v>3. Programación de audiencias sin tener en cuenta tiempos de duración para su realización, la complejidad de los temas a tratar y el número de intervinientes.</v>
      </c>
      <c r="D17" s="161"/>
      <c r="E17" s="167" t="s">
        <v>271</v>
      </c>
      <c r="F17" s="155" t="s">
        <v>261</v>
      </c>
      <c r="G17" s="155" t="s">
        <v>261</v>
      </c>
      <c r="H17" s="155" t="s">
        <v>261</v>
      </c>
      <c r="I17" s="155" t="s">
        <v>261</v>
      </c>
      <c r="J17" s="158">
        <f t="shared" si="0"/>
        <v>1</v>
      </c>
      <c r="K17" s="519"/>
      <c r="L17" s="155" t="str">
        <f>'5- Identificación de Riesgos'!I18</f>
        <v>Interrupción o afectación en la prestación del servicio judicial</v>
      </c>
      <c r="M17" s="170" t="s">
        <v>272</v>
      </c>
      <c r="N17" s="155" t="s">
        <v>261</v>
      </c>
      <c r="O17" s="155" t="s">
        <v>261</v>
      </c>
      <c r="P17" s="155" t="s">
        <v>261</v>
      </c>
      <c r="Q17" s="155" t="s">
        <v>261</v>
      </c>
      <c r="R17" s="158">
        <f t="shared" si="1"/>
        <v>1</v>
      </c>
      <c r="S17" s="519"/>
      <c r="T17" s="466"/>
      <c r="U17" s="449"/>
      <c r="V17" s="453"/>
    </row>
    <row r="18" spans="1:278" ht="181.5" customHeight="1">
      <c r="A18" s="561"/>
      <c r="B18" s="449"/>
      <c r="C18" s="166" t="str">
        <f>'5- Identificación de Riesgos'!D19</f>
        <v>4 .Notificaciones judiciales erradas o inoportunas</v>
      </c>
      <c r="D18" s="161"/>
      <c r="E18" s="167" t="s">
        <v>273</v>
      </c>
      <c r="F18" s="155" t="s">
        <v>261</v>
      </c>
      <c r="G18" s="155" t="s">
        <v>261</v>
      </c>
      <c r="H18" s="155" t="s">
        <v>261</v>
      </c>
      <c r="I18" s="155" t="s">
        <v>261</v>
      </c>
      <c r="J18" s="158">
        <f t="shared" si="0"/>
        <v>1</v>
      </c>
      <c r="K18" s="519"/>
      <c r="L18" s="317" t="str">
        <f>'5- Identificación de Riesgos'!I19</f>
        <v>Afectación Económica</v>
      </c>
      <c r="M18" s="318" t="s">
        <v>444</v>
      </c>
      <c r="N18" s="155" t="s">
        <v>261</v>
      </c>
      <c r="O18" s="155" t="s">
        <v>261</v>
      </c>
      <c r="P18" s="155" t="s">
        <v>261</v>
      </c>
      <c r="Q18" s="155" t="s">
        <v>261</v>
      </c>
      <c r="R18" s="158">
        <f t="shared" si="1"/>
        <v>1</v>
      </c>
      <c r="S18" s="519"/>
      <c r="T18" s="466"/>
      <c r="U18" s="449"/>
      <c r="V18" s="453"/>
    </row>
    <row r="19" spans="1:278" ht="117" customHeight="1" thickBot="1">
      <c r="A19" s="561"/>
      <c r="B19" s="449"/>
      <c r="C19" s="166" t="str">
        <f>'5- Identificación de Riesgos'!D20</f>
        <v>5.Fallas en el servicio de internet,  conectividad  irregular.</v>
      </c>
      <c r="D19" s="161"/>
      <c r="E19" s="243" t="s">
        <v>274</v>
      </c>
      <c r="F19" s="155" t="s">
        <v>261</v>
      </c>
      <c r="G19" s="155" t="s">
        <v>261</v>
      </c>
      <c r="H19" s="155" t="s">
        <v>261</v>
      </c>
      <c r="I19" s="155" t="s">
        <v>261</v>
      </c>
      <c r="J19" s="158">
        <f t="shared" si="0"/>
        <v>1</v>
      </c>
      <c r="K19" s="519"/>
      <c r="L19" s="317">
        <f>'5- Identificación de Riesgos'!I20</f>
        <v>0</v>
      </c>
      <c r="M19" s="318" t="s">
        <v>453</v>
      </c>
      <c r="N19" s="155"/>
      <c r="O19" s="155"/>
      <c r="P19" s="155"/>
      <c r="Q19" s="155"/>
      <c r="R19" s="158">
        <f t="shared" si="1"/>
        <v>0</v>
      </c>
      <c r="S19" s="519"/>
      <c r="T19" s="466"/>
      <c r="U19" s="449"/>
      <c r="V19" s="453"/>
    </row>
    <row r="20" spans="1:278" ht="174" customHeight="1">
      <c r="A20" s="560">
        <f>'5- Identificación de Riesgos'!A21</f>
        <v>3</v>
      </c>
      <c r="B20" s="473" t="str">
        <f>'5- Identificación de Riesgos'!B21</f>
        <v xml:space="preserve"> Efectuar notificaciones que no cumplan con los requistos</v>
      </c>
      <c r="C20" s="164" t="str">
        <f>'5- Identificación de Riesgos'!D21</f>
        <v>1. Errores en la digitación</v>
      </c>
      <c r="D20" s="160"/>
      <c r="E20" s="301" t="s">
        <v>275</v>
      </c>
      <c r="F20" s="154" t="s">
        <v>261</v>
      </c>
      <c r="G20" s="154" t="s">
        <v>261</v>
      </c>
      <c r="H20" s="154" t="s">
        <v>261</v>
      </c>
      <c r="I20" s="154" t="s">
        <v>261</v>
      </c>
      <c r="J20" s="159">
        <f t="shared" ref="J20:J31" si="2">COUNTIF(F20:I20,"SI")/4</f>
        <v>1</v>
      </c>
      <c r="K20" s="521">
        <f>AVERAGE(J20:J22)</f>
        <v>0.83333333333333337</v>
      </c>
      <c r="L20" s="154" t="str">
        <f>'5- Identificación de Riesgos'!I21</f>
        <v>Afectación de reputacion,imagén,  credibilidad, satisfacción de usuarios y PI</v>
      </c>
      <c r="M20" s="229" t="s">
        <v>262</v>
      </c>
      <c r="N20" s="154" t="s">
        <v>260</v>
      </c>
      <c r="O20" s="154" t="s">
        <v>260</v>
      </c>
      <c r="P20" s="154" t="s">
        <v>261</v>
      </c>
      <c r="Q20" s="154" t="s">
        <v>261</v>
      </c>
      <c r="R20" s="159">
        <f t="shared" ref="R20:R32" si="3">SUM(COUNTIF(N20,"SI")*25%,COUNTIF(O20,"SI")*40%,COUNTIF(P20,"SI")*25%,COUNTIF(Q20,"SI")*10%)</f>
        <v>0.35</v>
      </c>
      <c r="S20" s="556">
        <f>AVERAGE(R20:R22)</f>
        <v>0.78333333333333333</v>
      </c>
      <c r="T20" s="532" t="str">
        <f>CONCATENATE(INDEX('8- Políticas de Administración '!$B$6:$F$10,MATCH(ROUND(IF((RIGHT('5- Identificación de Riesgos'!H21,1)-'6- Valoración Controles'!K20)&lt;1,1,(RIGHT('5- Identificación de Riesgos'!H21,1)-'6- Valoración Controles'!K20)),0),'8- Políticas de Administración '!$F$6:$F$10,0),1)," - ",ROUND(IF((RIGHT('5- Identificación de Riesgos'!H21,1)-'6- Valoración Controles'!K20)&lt;1,1,(RIGHT('5- Identificación de Riesgos'!H21,1)-'6- Valoración Controles'!K20)),0))</f>
        <v>Muy Baja - 1</v>
      </c>
      <c r="U20" s="473" t="str">
        <f>CONCATENATE(INDEX('8- Políticas de Administración '!$B$17:$F$21,MATCH(ROUND(IF((RIGHT('5- Identificación de Riesgos'!M21,1)-'6- Valoración Controles'!S20)&lt;1,1,(RIGHT('5- Identificación de Riesgos'!M21,1)-'6- Valoración Controles'!S20)),0),'8- Políticas de Administración '!$F$17:$F$21,0),1)," - ",ROUND(IF((RIGHT('5- Identificación de Riesgos'!M21,1)-'6- Valoración Controles'!S20)&lt;1,1,(RIGHT('5- Identificación de Riesgos'!M21,1)-'6- Valoración Controles'!S20)),0))</f>
        <v>Menor - 2</v>
      </c>
      <c r="V20" s="457" t="str">
        <f>CONCATENATE(VLOOKUP((LEFT(T20,LEN(T20)-4)&amp;LEFT(U20,LEN(U20)-4)),'9- Matriz de Calor '!$D$18:$E$42,2,0)," - ",RIGHT(T20,1)*RIGHT(U20,1))</f>
        <v>Bajo - 2</v>
      </c>
    </row>
    <row r="21" spans="1:278" ht="141" customHeight="1">
      <c r="A21" s="561"/>
      <c r="B21" s="449"/>
      <c r="C21" s="166" t="str">
        <f>'5- Identificación de Riesgos'!D22</f>
        <v>2.Incumplimiento del procedimiento de reparto.</v>
      </c>
      <c r="D21" s="161"/>
      <c r="E21" s="167" t="s">
        <v>276</v>
      </c>
      <c r="F21" s="155" t="s">
        <v>261</v>
      </c>
      <c r="G21" s="155" t="s">
        <v>261</v>
      </c>
      <c r="H21" s="155" t="s">
        <v>261</v>
      </c>
      <c r="I21" s="155" t="s">
        <v>261</v>
      </c>
      <c r="J21" s="158">
        <f t="shared" si="2"/>
        <v>1</v>
      </c>
      <c r="K21" s="519"/>
      <c r="L21" s="155" t="str">
        <f>'5- Identificación de Riesgos'!I22</f>
        <v>Afectación Económica</v>
      </c>
      <c r="M21" s="245" t="s">
        <v>264</v>
      </c>
      <c r="N21" s="155" t="s">
        <v>261</v>
      </c>
      <c r="O21" s="155" t="s">
        <v>261</v>
      </c>
      <c r="P21" s="155" t="s">
        <v>261</v>
      </c>
      <c r="Q21" s="155" t="s">
        <v>261</v>
      </c>
      <c r="R21" s="158">
        <f t="shared" si="3"/>
        <v>1</v>
      </c>
      <c r="S21" s="557"/>
      <c r="T21" s="533"/>
      <c r="U21" s="449"/>
      <c r="V21" s="453"/>
    </row>
    <row r="22" spans="1:278" ht="195.75" customHeight="1" thickBot="1">
      <c r="A22" s="561"/>
      <c r="B22" s="449"/>
      <c r="C22" s="166" t="str">
        <f>'5- Identificación de Riesgos'!D23</f>
        <v xml:space="preserve">3. Falta de personal para atender el  volúmen de solicitudes recibidas. </v>
      </c>
      <c r="D22" s="161"/>
      <c r="E22" s="167" t="s">
        <v>263</v>
      </c>
      <c r="F22" s="155" t="s">
        <v>260</v>
      </c>
      <c r="G22" s="155" t="s">
        <v>261</v>
      </c>
      <c r="H22" s="155" t="s">
        <v>260</v>
      </c>
      <c r="I22" s="155" t="s">
        <v>261</v>
      </c>
      <c r="J22" s="158">
        <f t="shared" si="2"/>
        <v>0.5</v>
      </c>
      <c r="K22" s="519"/>
      <c r="L22" s="155" t="str">
        <f>'5- Identificación de Riesgos'!I23</f>
        <v>Interrupción o afectación en la prestación del servicio judicial</v>
      </c>
      <c r="M22" s="170" t="s">
        <v>268</v>
      </c>
      <c r="N22" s="155" t="s">
        <v>261</v>
      </c>
      <c r="O22" s="155" t="s">
        <v>261</v>
      </c>
      <c r="P22" s="155" t="s">
        <v>261</v>
      </c>
      <c r="Q22" s="155" t="s">
        <v>261</v>
      </c>
      <c r="R22" s="158">
        <f t="shared" si="3"/>
        <v>1</v>
      </c>
      <c r="S22" s="557"/>
      <c r="T22" s="533"/>
      <c r="U22" s="449"/>
      <c r="V22" s="453"/>
    </row>
    <row r="23" spans="1:278" s="228" customFormat="1" ht="169.5" customHeight="1">
      <c r="A23" s="560">
        <f>'5- Identificación de Riesgos'!A24</f>
        <v>4</v>
      </c>
      <c r="B23" s="473" t="str">
        <f>'5- Identificación de Riesgos'!B24</f>
        <v>Inexactitud o inoportunidad en el reparto de procesos</v>
      </c>
      <c r="C23" s="164" t="str">
        <f>'5- Identificación de Riesgos'!D24</f>
        <v>1. Errores en la digitación</v>
      </c>
      <c r="D23" s="160"/>
      <c r="E23" s="246" t="s">
        <v>277</v>
      </c>
      <c r="F23" s="154" t="s">
        <v>261</v>
      </c>
      <c r="G23" s="154" t="s">
        <v>261</v>
      </c>
      <c r="H23" s="154" t="s">
        <v>261</v>
      </c>
      <c r="I23" s="154" t="s">
        <v>261</v>
      </c>
      <c r="J23" s="159">
        <f t="shared" si="2"/>
        <v>1</v>
      </c>
      <c r="K23" s="521">
        <f>AVERAGE(J23:J25)</f>
        <v>1</v>
      </c>
      <c r="L23" s="154" t="str">
        <f>'5- Identificación de Riesgos'!I24</f>
        <v>Afectación de reputacion,imagén,  credibilidad, satisfacción de usuarios y PI</v>
      </c>
      <c r="M23" s="229" t="s">
        <v>262</v>
      </c>
      <c r="N23" s="154" t="s">
        <v>260</v>
      </c>
      <c r="O23" s="154" t="s">
        <v>260</v>
      </c>
      <c r="P23" s="154" t="s">
        <v>261</v>
      </c>
      <c r="Q23" s="154" t="s">
        <v>261</v>
      </c>
      <c r="R23" s="159">
        <f t="shared" si="3"/>
        <v>0.35</v>
      </c>
      <c r="S23" s="521">
        <f>AVERAGE(R23:R24)</f>
        <v>0.67500000000000004</v>
      </c>
      <c r="T23" s="471" t="str">
        <f>CONCATENATE(INDEX('8- Políticas de Administración '!$B$6:$F$10,MATCH(ROUND(IF((RIGHT('5- Identificación de Riesgos'!H24,1)-'6- Valoración Controles'!K23)&lt;1,1,(RIGHT('5- Identificación de Riesgos'!H24,1)-'6- Valoración Controles'!K23)),0),'8- Políticas de Administración '!$F$6:$F$10,0),1)," - ",ROUND(IF((RIGHT('5- Identificación de Riesgos'!H24,1)-'6- Valoración Controles'!K23)&lt;1,1,(RIGHT('5- Identificación de Riesgos'!H24,1)-'6- Valoración Controles'!K23)),0))</f>
        <v>Muy Baja - 1</v>
      </c>
      <c r="U23" s="473" t="str">
        <f>CONCATENATE(INDEX('8- Políticas de Administración '!$B$17:$F$21,MATCH(ROUND(IF((RIGHT('5- Identificación de Riesgos'!M24,1)-'6- Valoración Controles'!S23)&lt;1,1,(RIGHT('5- Identificación de Riesgos'!M24,1)-'6- Valoración Controles'!S23)),0),'8- Políticas de Administración '!$F$17:$F$21,0),1)," - ",ROUND(IF((RIGHT('5- Identificación de Riesgos'!M24,1)-'6- Valoración Controles'!S23)&lt;1,1,(RIGHT('5- Identificación de Riesgos'!M24,1)-'6- Valoración Controles'!S23)),0))</f>
        <v>Menor - 2</v>
      </c>
      <c r="V23" s="457" t="str">
        <f>CONCATENATE(VLOOKUP((LEFT(T23,LEN(T23)-4)&amp;LEFT(U23,LEN(U23)-4)),'9- Matriz de Calor '!$D$18:$E$42,2,0)," - ",RIGHT(T23,1)*RIGHT(U23,1))</f>
        <v>Bajo - 2</v>
      </c>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c r="DK23" s="227"/>
      <c r="DL23" s="227"/>
      <c r="DM23" s="227"/>
      <c r="DN23" s="227"/>
      <c r="DO23" s="227"/>
      <c r="DP23" s="227"/>
      <c r="DQ23" s="227"/>
      <c r="DR23" s="227"/>
      <c r="DS23" s="227"/>
      <c r="DT23" s="227"/>
      <c r="DU23" s="227"/>
      <c r="DV23" s="227"/>
      <c r="DW23" s="227"/>
      <c r="DX23" s="227"/>
      <c r="DY23" s="227"/>
      <c r="DZ23" s="227"/>
      <c r="EA23" s="227"/>
      <c r="EB23" s="227"/>
      <c r="EC23" s="227"/>
      <c r="ED23" s="227"/>
      <c r="EE23" s="227"/>
      <c r="EF23" s="227"/>
      <c r="EG23" s="227"/>
      <c r="EH23" s="227"/>
      <c r="EI23" s="227"/>
      <c r="EJ23" s="227"/>
      <c r="EK23" s="227"/>
      <c r="EL23" s="227"/>
      <c r="EM23" s="227"/>
      <c r="EN23" s="227"/>
      <c r="EO23" s="227"/>
      <c r="EP23" s="227"/>
      <c r="EQ23" s="227"/>
      <c r="ER23" s="227"/>
      <c r="ES23" s="227"/>
      <c r="ET23" s="227"/>
      <c r="EU23" s="227"/>
      <c r="EV23" s="227"/>
      <c r="EW23" s="227"/>
      <c r="EX23" s="227"/>
      <c r="EY23" s="227"/>
      <c r="EZ23" s="227"/>
      <c r="FA23" s="227"/>
      <c r="FB23" s="227"/>
      <c r="FC23" s="227"/>
      <c r="FD23" s="227"/>
      <c r="FE23" s="227"/>
      <c r="FF23" s="227"/>
      <c r="FG23" s="227"/>
      <c r="FH23" s="227"/>
      <c r="FI23" s="227"/>
      <c r="FJ23" s="227"/>
      <c r="FK23" s="227"/>
      <c r="FL23" s="227"/>
      <c r="FM23" s="227"/>
      <c r="FN23" s="227"/>
      <c r="FO23" s="227"/>
      <c r="FP23" s="227"/>
      <c r="FQ23" s="227"/>
      <c r="FR23" s="227"/>
      <c r="FS23" s="227"/>
      <c r="FT23" s="227"/>
      <c r="FU23" s="227"/>
      <c r="FV23" s="227"/>
      <c r="FW23" s="227"/>
      <c r="FX23" s="227"/>
      <c r="FY23" s="227"/>
      <c r="FZ23" s="227"/>
      <c r="GA23" s="227"/>
      <c r="GB23" s="227"/>
      <c r="GC23" s="227"/>
      <c r="GD23" s="227"/>
      <c r="GE23" s="227"/>
      <c r="GF23" s="227"/>
      <c r="GG23" s="227"/>
      <c r="GH23" s="227"/>
      <c r="GI23" s="227"/>
      <c r="GJ23" s="227"/>
      <c r="GK23" s="227"/>
      <c r="GL23" s="227"/>
      <c r="GM23" s="227"/>
      <c r="GN23" s="227"/>
      <c r="GO23" s="227"/>
      <c r="GP23" s="227"/>
      <c r="GQ23" s="227"/>
      <c r="GR23" s="227"/>
      <c r="GS23" s="227"/>
      <c r="GT23" s="227"/>
      <c r="GU23" s="227"/>
      <c r="GV23" s="227"/>
      <c r="GW23" s="227"/>
      <c r="GX23" s="227"/>
      <c r="GY23" s="227"/>
      <c r="GZ23" s="227"/>
      <c r="HA23" s="227"/>
      <c r="HB23" s="227"/>
      <c r="HC23" s="227"/>
      <c r="HD23" s="227"/>
      <c r="HE23" s="227"/>
      <c r="HF23" s="227"/>
      <c r="HG23" s="227"/>
      <c r="HH23" s="227"/>
      <c r="HI23" s="227"/>
      <c r="HJ23" s="227"/>
      <c r="HK23" s="227"/>
      <c r="HL23" s="227"/>
      <c r="HM23" s="227"/>
      <c r="HN23" s="227"/>
      <c r="HO23" s="227"/>
      <c r="HP23" s="227"/>
      <c r="HQ23" s="227"/>
      <c r="HR23" s="227"/>
      <c r="HS23" s="227"/>
      <c r="HT23" s="227"/>
      <c r="HU23" s="227"/>
      <c r="HV23" s="227"/>
      <c r="HW23" s="227"/>
      <c r="HX23" s="227"/>
      <c r="HY23" s="227"/>
      <c r="HZ23" s="227"/>
      <c r="IA23" s="227"/>
      <c r="IB23" s="227"/>
      <c r="IC23" s="227"/>
      <c r="ID23" s="227"/>
      <c r="IE23" s="227"/>
      <c r="IF23" s="227"/>
      <c r="IG23" s="227"/>
      <c r="IH23" s="227"/>
      <c r="II23" s="227"/>
      <c r="IJ23" s="227"/>
      <c r="IK23" s="227"/>
      <c r="IL23" s="227"/>
      <c r="IM23" s="227"/>
      <c r="IN23" s="227"/>
      <c r="IO23" s="227"/>
      <c r="IP23" s="227"/>
      <c r="IQ23" s="227"/>
      <c r="IR23" s="227"/>
      <c r="IS23" s="227"/>
      <c r="IT23" s="227"/>
      <c r="IU23" s="227"/>
      <c r="IV23" s="227"/>
      <c r="IW23" s="227"/>
      <c r="IX23" s="227"/>
      <c r="IY23" s="227"/>
      <c r="IZ23" s="227"/>
      <c r="JA23" s="227"/>
      <c r="JB23" s="227"/>
      <c r="JC23" s="227"/>
      <c r="JD23" s="227"/>
      <c r="JE23" s="227"/>
      <c r="JF23" s="227"/>
      <c r="JG23" s="227"/>
      <c r="JH23" s="227"/>
      <c r="JI23" s="227"/>
      <c r="JJ23" s="227"/>
      <c r="JK23" s="227"/>
      <c r="JL23" s="227"/>
      <c r="JM23" s="227"/>
      <c r="JN23" s="227"/>
      <c r="JO23" s="227"/>
      <c r="JP23" s="227"/>
      <c r="JQ23" s="227"/>
      <c r="JR23" s="227"/>
    </row>
    <row r="24" spans="1:278" ht="147" customHeight="1">
      <c r="A24" s="561"/>
      <c r="B24" s="449"/>
      <c r="C24" s="166" t="str">
        <f>'5- Identificación de Riesgos'!D25</f>
        <v>2.Incumplimiento del procedimiento de reparto.</v>
      </c>
      <c r="D24" s="161"/>
      <c r="E24" s="247" t="s">
        <v>428</v>
      </c>
      <c r="F24" s="155" t="s">
        <v>261</v>
      </c>
      <c r="G24" s="155" t="s">
        <v>261</v>
      </c>
      <c r="H24" s="155" t="s">
        <v>261</v>
      </c>
      <c r="I24" s="155" t="s">
        <v>261</v>
      </c>
      <c r="J24" s="158">
        <f t="shared" si="2"/>
        <v>1</v>
      </c>
      <c r="K24" s="519"/>
      <c r="L24" s="155" t="str">
        <f>'5- Identificación de Riesgos'!I25</f>
        <v>Interrupción o afectación en la prestación del servicio administrativo</v>
      </c>
      <c r="M24" s="170" t="s">
        <v>268</v>
      </c>
      <c r="N24" s="155" t="s">
        <v>261</v>
      </c>
      <c r="O24" s="155" t="s">
        <v>261</v>
      </c>
      <c r="P24" s="155" t="s">
        <v>261</v>
      </c>
      <c r="Q24" s="155" t="s">
        <v>261</v>
      </c>
      <c r="R24" s="158">
        <f t="shared" si="3"/>
        <v>1</v>
      </c>
      <c r="S24" s="519"/>
      <c r="T24" s="466"/>
      <c r="U24" s="449"/>
      <c r="V24" s="453"/>
    </row>
    <row r="25" spans="1:278" ht="119.25" customHeight="1" thickBot="1">
      <c r="A25" s="561"/>
      <c r="B25" s="449"/>
      <c r="C25" s="166" t="str">
        <f>'5- Identificación de Riesgos'!D26</f>
        <v xml:space="preserve">3. Desconocimiento de la asignación por conocimiento previo. </v>
      </c>
      <c r="D25" s="161"/>
      <c r="E25" s="248" t="s">
        <v>429</v>
      </c>
      <c r="F25" s="155" t="s">
        <v>261</v>
      </c>
      <c r="G25" s="155" t="s">
        <v>261</v>
      </c>
      <c r="H25" s="155" t="s">
        <v>261</v>
      </c>
      <c r="I25" s="155" t="s">
        <v>261</v>
      </c>
      <c r="J25" s="158">
        <f t="shared" si="2"/>
        <v>1</v>
      </c>
      <c r="K25" s="519"/>
      <c r="L25" s="316" t="str">
        <f>'5- Identificación de Riesgos'!I26</f>
        <v>Afectación Económica</v>
      </c>
      <c r="M25" s="318" t="s">
        <v>445</v>
      </c>
      <c r="N25" s="155" t="s">
        <v>261</v>
      </c>
      <c r="O25" s="155" t="s">
        <v>261</v>
      </c>
      <c r="P25" s="155" t="s">
        <v>261</v>
      </c>
      <c r="Q25" s="155" t="s">
        <v>261</v>
      </c>
      <c r="R25" s="158">
        <f t="shared" si="3"/>
        <v>1</v>
      </c>
      <c r="S25" s="519"/>
      <c r="T25" s="466"/>
      <c r="U25" s="449"/>
      <c r="V25" s="453"/>
    </row>
    <row r="26" spans="1:278" ht="102">
      <c r="A26" s="560">
        <v>5</v>
      </c>
      <c r="B26" s="473" t="str">
        <f>'5- Identificación de Riesgos'!B27</f>
        <v>Pérdida de documentos</v>
      </c>
      <c r="C26" s="164" t="str">
        <f>'5- Identificación de Riesgos'!D27</f>
        <v xml:space="preserve">1. Falta de implementación del expediente electrónico en todas las dependencias y juzgados.
</v>
      </c>
      <c r="D26" s="160"/>
      <c r="E26" s="246" t="s">
        <v>278</v>
      </c>
      <c r="F26" s="154" t="s">
        <v>260</v>
      </c>
      <c r="G26" s="154" t="s">
        <v>261</v>
      </c>
      <c r="H26" s="154" t="s">
        <v>260</v>
      </c>
      <c r="I26" s="154" t="s">
        <v>261</v>
      </c>
      <c r="J26" s="159">
        <f t="shared" si="2"/>
        <v>0.5</v>
      </c>
      <c r="K26" s="514">
        <f>AVERAGE(J26:J29)</f>
        <v>0.75</v>
      </c>
      <c r="L26" s="154" t="str">
        <f>'5- Identificación de Riesgos'!I27</f>
        <v>Interrupción o afectación en la prestación del servicio judicial</v>
      </c>
      <c r="M26" s="229" t="s">
        <v>262</v>
      </c>
      <c r="N26" s="154" t="s">
        <v>261</v>
      </c>
      <c r="O26" s="154" t="s">
        <v>260</v>
      </c>
      <c r="P26" s="154" t="s">
        <v>261</v>
      </c>
      <c r="Q26" s="154" t="s">
        <v>261</v>
      </c>
      <c r="R26" s="159">
        <f t="shared" si="3"/>
        <v>0.6</v>
      </c>
      <c r="S26" s="521">
        <f>AVERAGE(R26:R26)</f>
        <v>0.6</v>
      </c>
      <c r="T26" s="471" t="str">
        <f>CONCATENATE(INDEX('8- Políticas de Administración '!$B$6:$F$10,MATCH(ROUND(IF((RIGHT('5- Identificación de Riesgos'!H27,1)-'6- Valoración Controles'!K26)&lt;1,1,(RIGHT('5- Identificación de Riesgos'!H27,1)-'6- Valoración Controles'!K26)),0),'8- Políticas de Administración '!$F$6:$F$10,0),1)," - ",ROUND(IF((RIGHT('5- Identificación de Riesgos'!H27,1)-'6- Valoración Controles'!K26)&lt;1,1,(RIGHT('5- Identificación de Riesgos'!H27,1)-'6- Valoración Controles'!K26)),0))</f>
        <v>Muy Baja - 1</v>
      </c>
      <c r="U26" s="473" t="str">
        <f>CONCATENATE(INDEX('8- Políticas de Administración '!$B$17:$F$21,MATCH(ROUND(IF((RIGHT('5- Identificación de Riesgos'!M27,1)-'6- Valoración Controles'!S26)&lt;1,1,(RIGHT('5- Identificación de Riesgos'!M27,1)-'6- Valoración Controles'!S26)),0),'8- Políticas de Administración '!$F$17:$F$21,0),1)," - ",ROUND(IF((RIGHT('5- Identificación de Riesgos'!M27,1)-'6- Valoración Controles'!S26)&lt;1,1,(RIGHT('5- Identificación de Riesgos'!M27,1)-'6- Valoración Controles'!S26)),0))</f>
        <v>Leve - 1</v>
      </c>
      <c r="V26" s="457" t="str">
        <f>CONCATENATE(VLOOKUP((LEFT(T26,LEN(T26)-4)&amp;LEFT(U26,LEN(U26)-4)),'9- Matriz de Calor '!$D$18:$E$42,2,0)," - ",RIGHT(T26,1)*RIGHT(U26,1))</f>
        <v>Bajo - 1</v>
      </c>
    </row>
    <row r="27" spans="1:278" ht="166.5" customHeight="1">
      <c r="A27" s="561"/>
      <c r="B27" s="449"/>
      <c r="C27" s="166" t="str">
        <f>'5- Identificación de Riesgos'!D28</f>
        <v>2.Falta de software institucional estandarizado para la especialidad para el control del archivo de documentos tanto físicos como virtuales.</v>
      </c>
      <c r="D27" s="161"/>
      <c r="E27" s="247" t="s">
        <v>279</v>
      </c>
      <c r="F27" s="155" t="s">
        <v>260</v>
      </c>
      <c r="G27" s="155" t="s">
        <v>261</v>
      </c>
      <c r="H27" s="155" t="s">
        <v>260</v>
      </c>
      <c r="I27" s="155" t="s">
        <v>261</v>
      </c>
      <c r="J27" s="158">
        <f t="shared" si="2"/>
        <v>0.5</v>
      </c>
      <c r="K27" s="515"/>
      <c r="L27" s="317" t="str">
        <f>'5- Identificación de Riesgos'!I28</f>
        <v>Interrupción o afectación en la prestación del servicio judicial</v>
      </c>
      <c r="M27" s="190"/>
      <c r="N27" s="155"/>
      <c r="O27" s="155"/>
      <c r="P27" s="155"/>
      <c r="Q27" s="155"/>
      <c r="R27" s="158">
        <f t="shared" si="3"/>
        <v>0</v>
      </c>
      <c r="S27" s="519"/>
      <c r="T27" s="466"/>
      <c r="U27" s="449"/>
      <c r="V27" s="453"/>
    </row>
    <row r="28" spans="1:278" ht="30" customHeight="1">
      <c r="A28" s="561"/>
      <c r="B28" s="449"/>
      <c r="C28" s="166" t="str">
        <f>'5- Identificación de Riesgos'!D29</f>
        <v>3.Desconocimiento e inaplicabilidad de las Tablas de Retención Documental (TRD)</v>
      </c>
      <c r="D28" s="161"/>
      <c r="E28" s="247" t="s">
        <v>280</v>
      </c>
      <c r="F28" s="155" t="s">
        <v>261</v>
      </c>
      <c r="G28" s="155" t="s">
        <v>261</v>
      </c>
      <c r="H28" s="155" t="s">
        <v>261</v>
      </c>
      <c r="I28" s="155" t="s">
        <v>261</v>
      </c>
      <c r="J28" s="158">
        <f t="shared" si="2"/>
        <v>1</v>
      </c>
      <c r="K28" s="515"/>
      <c r="L28" s="317">
        <f>'5- Identificación de Riesgos'!I29</f>
        <v>0</v>
      </c>
      <c r="M28" s="170"/>
      <c r="N28" s="155"/>
      <c r="O28" s="155"/>
      <c r="P28" s="155"/>
      <c r="Q28" s="155"/>
      <c r="R28" s="158">
        <f t="shared" si="3"/>
        <v>0</v>
      </c>
      <c r="S28" s="519"/>
      <c r="T28" s="466"/>
      <c r="U28" s="449"/>
      <c r="V28" s="453"/>
    </row>
    <row r="29" spans="1:278" ht="56.25" customHeight="1">
      <c r="A29" s="561"/>
      <c r="B29" s="449"/>
      <c r="C29" s="166" t="str">
        <f>'5- Identificación de Riesgos'!D30</f>
        <v>4.Volumen excesivo de ingreso de expedientes para el personal asignado,  generando demoras en la organización de los expedientes.</v>
      </c>
      <c r="D29" s="161"/>
      <c r="E29" s="247" t="s">
        <v>430</v>
      </c>
      <c r="F29" s="155" t="s">
        <v>261</v>
      </c>
      <c r="G29" s="155" t="s">
        <v>261</v>
      </c>
      <c r="H29" s="155" t="s">
        <v>261</v>
      </c>
      <c r="I29" s="155" t="s">
        <v>261</v>
      </c>
      <c r="J29" s="158">
        <f t="shared" si="2"/>
        <v>1</v>
      </c>
      <c r="K29" s="515"/>
      <c r="L29" s="317">
        <f>'5- Identificación de Riesgos'!I30</f>
        <v>0</v>
      </c>
      <c r="M29" s="170"/>
      <c r="N29" s="155"/>
      <c r="O29" s="155"/>
      <c r="P29" s="155"/>
      <c r="Q29" s="155"/>
      <c r="R29" s="158">
        <f t="shared" si="3"/>
        <v>0</v>
      </c>
      <c r="S29" s="519"/>
      <c r="T29" s="466"/>
      <c r="U29" s="449"/>
      <c r="V29" s="453"/>
    </row>
    <row r="30" spans="1:278" ht="30.75" thickBot="1">
      <c r="A30" s="561"/>
      <c r="B30" s="449"/>
      <c r="C30" s="166" t="str">
        <f>'5- Identificación de Riesgos'!D31</f>
        <v>5 Debilidades en el software BESTDOC y la expiración de link de one drive.</v>
      </c>
      <c r="D30" s="161"/>
      <c r="E30" s="161" t="s">
        <v>431</v>
      </c>
      <c r="F30" s="155" t="s">
        <v>261</v>
      </c>
      <c r="G30" s="155" t="s">
        <v>260</v>
      </c>
      <c r="H30" s="155" t="s">
        <v>261</v>
      </c>
      <c r="I30" s="155" t="s">
        <v>261</v>
      </c>
      <c r="J30" s="158">
        <f t="shared" si="2"/>
        <v>0.75</v>
      </c>
      <c r="K30" s="515"/>
      <c r="L30" s="317">
        <f>'5- Identificación de Riesgos'!I31</f>
        <v>0</v>
      </c>
      <c r="M30" s="170"/>
      <c r="N30" s="155"/>
      <c r="O30" s="155"/>
      <c r="P30" s="155"/>
      <c r="Q30" s="155"/>
      <c r="R30" s="158">
        <f t="shared" si="3"/>
        <v>0</v>
      </c>
      <c r="S30" s="519"/>
      <c r="T30" s="466"/>
      <c r="U30" s="449"/>
      <c r="V30" s="453"/>
    </row>
    <row r="31" spans="1:278" ht="195">
      <c r="A31" s="524">
        <v>6</v>
      </c>
      <c r="B31" s="522" t="s">
        <v>228</v>
      </c>
      <c r="C31" s="295" t="str">
        <f>'5- Identificación de Riesgos'!D32</f>
        <v>1. Fallas en el proceso de verificación de requisitos e información para efectuar el pago</v>
      </c>
      <c r="D31" s="287"/>
      <c r="E31" s="288" t="s">
        <v>432</v>
      </c>
      <c r="F31" s="289" t="s">
        <v>261</v>
      </c>
      <c r="G31" s="289" t="s">
        <v>261</v>
      </c>
      <c r="H31" s="289" t="s">
        <v>261</v>
      </c>
      <c r="I31" s="289" t="s">
        <v>261</v>
      </c>
      <c r="J31" s="305">
        <f t="shared" si="2"/>
        <v>1</v>
      </c>
      <c r="K31" s="526">
        <f>AVERAGE(J31:J32)</f>
        <v>1</v>
      </c>
      <c r="L31" s="306" t="str">
        <f>'5- Identificación de Riesgos'!I32</f>
        <v>Afectación de reputacion,imagén,  credibilidad, satisfacción de usuarios y PI</v>
      </c>
      <c r="M31" s="307" t="s">
        <v>262</v>
      </c>
      <c r="N31" s="289" t="s">
        <v>261</v>
      </c>
      <c r="O31" s="289" t="s">
        <v>261</v>
      </c>
      <c r="P31" s="289" t="s">
        <v>261</v>
      </c>
      <c r="Q31" s="289" t="s">
        <v>261</v>
      </c>
      <c r="R31" s="305">
        <f t="shared" si="3"/>
        <v>1</v>
      </c>
      <c r="S31" s="528">
        <f>AVERAGE(R31:R32)</f>
        <v>1</v>
      </c>
      <c r="T31" s="530" t="str">
        <f>CONCATENATE(INDEX('8- Políticas de Administración '!$B$6:$F$10,MATCH(ROUND(IF((RIGHT('5- Identificación de Riesgos'!H32,1)-'6- Valoración Controles'!K31)&lt;1,1,(RIGHT('5- Identificación de Riesgos'!H32,1)-'6- Valoración Controles'!K31)),0),'8- Políticas de Administración '!$F$6:$F$10,0),1)," - ",ROUND(IF((RIGHT('5- Identificación de Riesgos'!H32,1)-'6- Valoración Controles'!K31)&lt;1,1,(RIGHT('5- Identificación de Riesgos'!H32,1)-'6- Valoración Controles'!K31)),0))</f>
        <v>Muy Baja - 1</v>
      </c>
      <c r="U31" s="534" t="str">
        <f>CONCATENATE(INDEX('8- Políticas de Administración '!$B$17:$F$21,MATCH(ROUND(IF((RIGHT('5- Identificación de Riesgos'!M32,1)-'6- Valoración Controles'!S31)&lt;1,1,(RIGHT('5- Identificación de Riesgos'!M32,1)-'6- Valoración Controles'!S31)),0),'8- Políticas de Administración '!$F$17:$F$21,0),1)," - ",ROUND(IF((RIGHT('5- Identificación de Riesgos'!M32,1)-'6- Valoración Controles'!S31)&lt;1,1,(RIGHT('5- Identificación de Riesgos'!M32,1)-'6- Valoración Controles'!S31)),0))</f>
        <v>Leve - 1</v>
      </c>
      <c r="V31" s="536" t="str">
        <f>CONCATENATE(VLOOKUP((LEFT(T31,LEN(T31)-4)&amp;LEFT(U31,LEN(U31)-4)),'9- Matriz de Calor '!$D$18:$E$42,2,0)," - ",RIGHT(T31,1)*RIGHT(U31,1))</f>
        <v>Bajo - 1</v>
      </c>
    </row>
    <row r="32" spans="1:278" ht="32.25" customHeight="1">
      <c r="A32" s="525"/>
      <c r="B32" s="523"/>
      <c r="C32" s="296" t="str">
        <f>'5- Identificación de Riesgos'!D33</f>
        <v>2. Falta de ética de los servidores públicos (Debilidades en principios y valores)</v>
      </c>
      <c r="D32" s="290"/>
      <c r="E32" s="291" t="s">
        <v>433</v>
      </c>
      <c r="F32" s="292" t="s">
        <v>261</v>
      </c>
      <c r="G32" s="292" t="s">
        <v>261</v>
      </c>
      <c r="H32" s="292" t="s">
        <v>261</v>
      </c>
      <c r="I32" s="292" t="s">
        <v>261</v>
      </c>
      <c r="J32" s="293"/>
      <c r="K32" s="527"/>
      <c r="L32" s="308" t="str">
        <f>'5- Identificación de Riesgos'!I33</f>
        <v>Afectación Económica</v>
      </c>
      <c r="M32" s="309" t="s">
        <v>262</v>
      </c>
      <c r="N32" s="292" t="s">
        <v>261</v>
      </c>
      <c r="O32" s="292" t="s">
        <v>261</v>
      </c>
      <c r="P32" s="292" t="s">
        <v>261</v>
      </c>
      <c r="Q32" s="292" t="s">
        <v>261</v>
      </c>
      <c r="R32" s="310">
        <f t="shared" si="3"/>
        <v>1</v>
      </c>
      <c r="S32" s="529"/>
      <c r="T32" s="531"/>
      <c r="U32" s="535"/>
      <c r="V32" s="537"/>
    </row>
    <row r="33" spans="1:22" ht="111.75" customHeight="1">
      <c r="A33" s="564">
        <v>7</v>
      </c>
      <c r="B33" s="450" t="str">
        <f>'5- Identificación de Riesgos'!B34</f>
        <v xml:space="preserve">Afectaciones ambientales </v>
      </c>
      <c r="C33" s="168" t="str">
        <f>'5- Identificación de Riesgos'!D34</f>
        <v xml:space="preserve">1. Falta de socialización del Acuerdo PSAA14-10160. </v>
      </c>
      <c r="D33" s="153"/>
      <c r="E33" s="169" t="s">
        <v>282</v>
      </c>
      <c r="F33" s="156" t="s">
        <v>261</v>
      </c>
      <c r="G33" s="156" t="s">
        <v>261</v>
      </c>
      <c r="H33" s="156" t="s">
        <v>261</v>
      </c>
      <c r="I33" s="156" t="s">
        <v>261</v>
      </c>
      <c r="J33" s="157">
        <f t="shared" ref="J33:J41" si="4">COUNTIF(F33:I33,"SI")/4</f>
        <v>1</v>
      </c>
      <c r="K33" s="515">
        <f>AVERAGE(J33:J36)</f>
        <v>0.75</v>
      </c>
      <c r="L33" s="156" t="str">
        <f>'5- Identificación de Riesgos'!I34</f>
        <v>Afectación de reputacion,imagén,  credibilidad, satisfacción de usuarios y PI</v>
      </c>
      <c r="M33" s="244" t="s">
        <v>262</v>
      </c>
      <c r="N33" s="156" t="s">
        <v>260</v>
      </c>
      <c r="O33" s="156" t="s">
        <v>260</v>
      </c>
      <c r="P33" s="156" t="s">
        <v>261</v>
      </c>
      <c r="Q33" s="156" t="s">
        <v>261</v>
      </c>
      <c r="R33" s="157">
        <f t="shared" ref="R33:R41" si="5">SUM(COUNTIF(N33,"SI")*25%,COUNTIF(O33,"SI")*40%,COUNTIF(P33,"SI")*25%,COUNTIF(Q33,"SI")*10%)</f>
        <v>0.35</v>
      </c>
      <c r="S33" s="518">
        <f>AVERAGE(R33:R35)</f>
        <v>0.78333333333333333</v>
      </c>
      <c r="T33" s="520" t="str">
        <f>CONCATENATE(INDEX('8- Políticas de Administración '!$B$6:$F$10,MATCH(ROUND(IF((RIGHT('5- Identificación de Riesgos'!H34,1)-'6- Valoración Controles'!K33)&lt;1,1,(RIGHT('5- Identificación de Riesgos'!H34,1)-'6- Valoración Controles'!K33)),0),'8- Políticas de Administración '!$F$6:$F$10,0),1)," - ",ROUND(IF((RIGHT('5- Identificación de Riesgos'!H34,1)-'6- Valoración Controles'!K33)&lt;1,1,(RIGHT('5- Identificación de Riesgos'!H34,1)-'6- Valoración Controles'!K33)),0))</f>
        <v>Muy Baja - 1</v>
      </c>
      <c r="U33" s="450" t="str">
        <f>CONCATENATE(INDEX('8- Políticas de Administración '!$B$17:$F$21,MATCH(ROUND(IF((RIGHT('5- Identificación de Riesgos'!M34,1)-'6- Valoración Controles'!S33)&lt;1,1,(RIGHT('5- Identificación de Riesgos'!M34,1)-'6- Valoración Controles'!S33)),0),'8- Políticas de Administración '!$F$17:$F$21,0),1)," - ",ROUND(IF((RIGHT('5- Identificación de Riesgos'!M34,1)-'6- Valoración Controles'!S33)&lt;1,1,(RIGHT('5- Identificación de Riesgos'!M34,1)-'6- Valoración Controles'!S33)),0))</f>
        <v>Leve - 1</v>
      </c>
      <c r="V33" s="452" t="str">
        <f>CONCATENATE(VLOOKUP((LEFT(T33,LEN(T33)-4)&amp;LEFT(U33,LEN(U33)-4)),'9- Matriz de Calor '!$D$18:$E$42,2,0)," - ",RIGHT(T33,1)*RIGHT(U33,1))</f>
        <v>Bajo - 1</v>
      </c>
    </row>
    <row r="34" spans="1:22" ht="114.75">
      <c r="A34" s="565"/>
      <c r="B34" s="449"/>
      <c r="C34" s="166" t="str">
        <f>'5- Identificación de Riesgos'!D35</f>
        <v>2.Baja participación de los funcionarios y servidores judiciales en las actividades de formación en el Sistema de Gestión Ambiental</v>
      </c>
      <c r="D34" s="161"/>
      <c r="E34" s="169" t="s">
        <v>434</v>
      </c>
      <c r="F34" s="155" t="s">
        <v>261</v>
      </c>
      <c r="G34" s="155" t="s">
        <v>261</v>
      </c>
      <c r="H34" s="155" t="s">
        <v>261</v>
      </c>
      <c r="I34" s="155" t="s">
        <v>261</v>
      </c>
      <c r="J34" s="158">
        <f t="shared" si="4"/>
        <v>1</v>
      </c>
      <c r="K34" s="515"/>
      <c r="L34" s="155" t="str">
        <f>'5- Identificación de Riesgos'!I35</f>
        <v>Afectación Ambiental</v>
      </c>
      <c r="M34" t="s">
        <v>283</v>
      </c>
      <c r="N34" s="155" t="s">
        <v>261</v>
      </c>
      <c r="O34" s="155" t="s">
        <v>261</v>
      </c>
      <c r="P34" s="155" t="s">
        <v>261</v>
      </c>
      <c r="Q34" s="155" t="s">
        <v>261</v>
      </c>
      <c r="R34" s="158">
        <f t="shared" si="5"/>
        <v>1</v>
      </c>
      <c r="S34" s="519"/>
      <c r="T34" s="466"/>
      <c r="U34" s="449"/>
      <c r="V34" s="453"/>
    </row>
    <row r="35" spans="1:22" ht="138.75" customHeight="1">
      <c r="A35" s="565"/>
      <c r="B35" s="449"/>
      <c r="C35" s="166" t="str">
        <f>'5- Identificación de Riesgos'!D36</f>
        <v>3.  Poco compromiso en la aplicabilidad y formación de la cultura ambiental</v>
      </c>
      <c r="D35" s="161"/>
      <c r="E35" s="169" t="s">
        <v>435</v>
      </c>
      <c r="F35" s="155" t="s">
        <v>260</v>
      </c>
      <c r="G35" s="155" t="s">
        <v>261</v>
      </c>
      <c r="H35" s="155" t="s">
        <v>260</v>
      </c>
      <c r="I35" s="155" t="s">
        <v>261</v>
      </c>
      <c r="J35" s="158">
        <f t="shared" si="4"/>
        <v>0.5</v>
      </c>
      <c r="K35" s="515"/>
      <c r="L35" s="155" t="str">
        <f>'5- Identificación de Riesgos'!I36</f>
        <v>Afectación Económica</v>
      </c>
      <c r="M35" s="170" t="s">
        <v>284</v>
      </c>
      <c r="N35" s="155" t="s">
        <v>261</v>
      </c>
      <c r="O35" s="155" t="s">
        <v>261</v>
      </c>
      <c r="P35" s="155" t="s">
        <v>261</v>
      </c>
      <c r="Q35" s="155" t="s">
        <v>261</v>
      </c>
      <c r="R35" s="158">
        <f t="shared" si="5"/>
        <v>1</v>
      </c>
      <c r="S35" s="519"/>
      <c r="T35" s="466"/>
      <c r="U35" s="449"/>
      <c r="V35" s="453"/>
    </row>
    <row r="36" spans="1:22" ht="169.5" customHeight="1">
      <c r="A36" s="565"/>
      <c r="B36" s="449"/>
      <c r="C36" s="166" t="str">
        <f>'5- Identificación de Riesgos'!D37</f>
        <v>4. Carencia del liderazgo en el Sistema de Gestión Ambiental</v>
      </c>
      <c r="D36" s="161"/>
      <c r="E36" s="169" t="s">
        <v>436</v>
      </c>
      <c r="F36" s="155" t="s">
        <v>260</v>
      </c>
      <c r="G36" s="155" t="s">
        <v>261</v>
      </c>
      <c r="H36" s="155" t="s">
        <v>260</v>
      </c>
      <c r="I36" s="155" t="s">
        <v>261</v>
      </c>
      <c r="J36" s="158">
        <f t="shared" si="4"/>
        <v>0.5</v>
      </c>
      <c r="K36" s="515"/>
      <c r="L36" s="155">
        <f>'5- Identificación de Riesgos'!I37</f>
        <v>0</v>
      </c>
      <c r="M36" s="170"/>
      <c r="N36" s="155"/>
      <c r="O36" s="155"/>
      <c r="P36" s="155"/>
      <c r="Q36" s="155"/>
      <c r="R36" s="158">
        <f t="shared" si="5"/>
        <v>0</v>
      </c>
      <c r="S36" s="519"/>
      <c r="T36" s="466"/>
      <c r="U36" s="449"/>
      <c r="V36" s="453"/>
    </row>
    <row r="37" spans="1:22" ht="30.75" thickBot="1">
      <c r="A37" s="565"/>
      <c r="B37" s="449"/>
      <c r="C37" s="166" t="str">
        <f>'5- Identificación de Riesgos'!D38</f>
        <v>5. A solicitud de  clientes externos a la organización por ejemplo ORIP</v>
      </c>
      <c r="D37" s="161"/>
      <c r="E37" s="161" t="s">
        <v>437</v>
      </c>
      <c r="F37" s="155" t="s">
        <v>261</v>
      </c>
      <c r="G37" s="155" t="s">
        <v>260</v>
      </c>
      <c r="H37" s="155" t="s">
        <v>260</v>
      </c>
      <c r="I37" s="155" t="s">
        <v>261</v>
      </c>
      <c r="J37" s="158">
        <f t="shared" si="4"/>
        <v>0.5</v>
      </c>
      <c r="K37" s="515"/>
      <c r="L37" s="155">
        <f>'5- Identificación de Riesgos'!I38</f>
        <v>0</v>
      </c>
      <c r="M37" s="170"/>
      <c r="N37" s="155"/>
      <c r="O37" s="155"/>
      <c r="P37" s="155"/>
      <c r="Q37" s="155"/>
      <c r="R37" s="158">
        <f t="shared" si="5"/>
        <v>0</v>
      </c>
      <c r="S37" s="519"/>
      <c r="T37" s="466"/>
      <c r="U37" s="449"/>
      <c r="V37" s="453"/>
    </row>
    <row r="38" spans="1:22" ht="147.75" customHeight="1">
      <c r="A38" s="516">
        <v>8</v>
      </c>
      <c r="B38" s="448" t="str">
        <f>'5- Identificación de Riesgos'!B39</f>
        <v xml:space="preserve">Corrupción </v>
      </c>
      <c r="C38" s="164" t="str">
        <f>'5- Identificación de Riesgos'!D39</f>
        <v>1. Falta de ética de los servidores públicos (Debilidades en principios y valores)</v>
      </c>
      <c r="D38" s="160"/>
      <c r="E38" s="165" t="s">
        <v>281</v>
      </c>
      <c r="F38" s="154" t="s">
        <v>261</v>
      </c>
      <c r="G38" s="154" t="s">
        <v>261</v>
      </c>
      <c r="H38" s="154" t="s">
        <v>261</v>
      </c>
      <c r="I38" s="154" t="s">
        <v>261</v>
      </c>
      <c r="J38" s="159">
        <f t="shared" si="4"/>
        <v>1</v>
      </c>
      <c r="K38" s="514">
        <f>AVERAGE(J38:J41)</f>
        <v>1</v>
      </c>
      <c r="L38" s="154" t="str">
        <f>'5- Identificación de Riesgos'!I39</f>
        <v>Afectación de reputacion,imagén,  credibilidad, satisfacción de usuarios y PI</v>
      </c>
      <c r="M38" s="241" t="s">
        <v>262</v>
      </c>
      <c r="N38" s="154" t="s">
        <v>261</v>
      </c>
      <c r="O38" s="154" t="s">
        <v>260</v>
      </c>
      <c r="P38" s="154" t="s">
        <v>261</v>
      </c>
      <c r="Q38" s="154" t="s">
        <v>261</v>
      </c>
      <c r="R38" s="159">
        <f t="shared" si="5"/>
        <v>0.6</v>
      </c>
      <c r="S38" s="514">
        <f>AVERAGE(R38:R38)</f>
        <v>0.6</v>
      </c>
      <c r="T38" s="513" t="str">
        <f>CONCATENATE(INDEX('8- Políticas de Administración '!$B$6:$F$10,MATCH(ROUND(IF((RIGHT('5- Identificación de Riesgos'!H39,1)-'6- Valoración Controles'!K38)&lt;1,1,(RIGHT('5- Identificación de Riesgos'!H39,1)-'6- Valoración Controles'!K38)),0),'8- Políticas de Administración '!$F$6:$F$10,0),1)," - ",ROUND(IF((RIGHT('5- Identificación de Riesgos'!H39,1)-'6- Valoración Controles'!K38)&lt;1,1,(RIGHT('5- Identificación de Riesgos'!H39,1)-'6- Valoración Controles'!K38)),0))</f>
        <v>Muy Baja - 1</v>
      </c>
      <c r="U38" s="448" t="str">
        <f>CONCATENATE(INDEX('8- Políticas de Administración '!$B$17:$F$21,MATCH(ROUND(IF((RIGHT('5- Identificación de Riesgos'!M39,1)-'6- Valoración Controles'!S38)&lt;1,1,(RIGHT('5- Identificación de Riesgos'!M39,1)-'6- Valoración Controles'!S38)),0),'8- Políticas de Administración '!$F$17:$F$21,0),1)," - ",ROUND(IF((RIGHT('5- Identificación de Riesgos'!M39,1)-'6- Valoración Controles'!S38)&lt;1,1,(RIGHT('5- Identificación de Riesgos'!M39,1)-'6- Valoración Controles'!S38)),0))</f>
        <v>Leve - 1</v>
      </c>
      <c r="V38" s="558" t="str">
        <f>CONCATENATE(VLOOKUP((LEFT(T38,LEN(T38)-4)&amp;LEFT(U38,LEN(U38)-4)),'9- Matriz de Calor '!$D$18:$E$42,2,0)," - ",RIGHT(T38,1)*RIGHT(U38,1))</f>
        <v>Bajo - 1</v>
      </c>
    </row>
    <row r="39" spans="1:22" ht="93" customHeight="1">
      <c r="A39" s="517"/>
      <c r="B39" s="436"/>
      <c r="C39" s="166" t="str">
        <f>'5- Identificación de Riesgos'!D40</f>
        <v>2. Falta de ética de terceros interesados  (Debilidades principios y valores)</v>
      </c>
      <c r="D39" s="161"/>
      <c r="E39" s="242" t="s">
        <v>285</v>
      </c>
      <c r="F39" s="155" t="s">
        <v>261</v>
      </c>
      <c r="G39" s="155" t="s">
        <v>261</v>
      </c>
      <c r="H39" s="155" t="s">
        <v>261</v>
      </c>
      <c r="I39" s="155" t="s">
        <v>261</v>
      </c>
      <c r="J39" s="158">
        <f t="shared" si="4"/>
        <v>1</v>
      </c>
      <c r="K39" s="515"/>
      <c r="L39" s="155" t="str">
        <f>'5- Identificación de Riesgos'!I40</f>
        <v>Interrupción o afectación en la prestación del servicio judicial</v>
      </c>
      <c r="M39" s="322" t="s">
        <v>446</v>
      </c>
      <c r="N39" s="155" t="s">
        <v>261</v>
      </c>
      <c r="O39" s="155" t="s">
        <v>261</v>
      </c>
      <c r="P39" s="155" t="s">
        <v>261</v>
      </c>
      <c r="Q39" s="155" t="s">
        <v>261</v>
      </c>
      <c r="R39" s="158">
        <f t="shared" si="5"/>
        <v>1</v>
      </c>
      <c r="S39" s="515"/>
      <c r="T39" s="438"/>
      <c r="U39" s="436"/>
      <c r="V39" s="559"/>
    </row>
    <row r="40" spans="1:22" ht="45" customHeight="1">
      <c r="A40" s="517"/>
      <c r="B40" s="436"/>
      <c r="C40" s="166" t="str">
        <f>'5- Identificación de Riesgos'!D41</f>
        <v>3. debilidades en los controles para la manejo de la información en medio Físico</v>
      </c>
      <c r="D40" s="161"/>
      <c r="E40" s="167" t="s">
        <v>286</v>
      </c>
      <c r="F40" s="155" t="s">
        <v>261</v>
      </c>
      <c r="G40" s="155" t="s">
        <v>261</v>
      </c>
      <c r="H40" s="155" t="s">
        <v>261</v>
      </c>
      <c r="I40" s="155" t="s">
        <v>261</v>
      </c>
      <c r="J40" s="158">
        <f t="shared" si="4"/>
        <v>1</v>
      </c>
      <c r="K40" s="515"/>
      <c r="L40" s="155" t="str">
        <f>'5- Identificación de Riesgos'!I41</f>
        <v>Afectación Económica</v>
      </c>
      <c r="M40" s="318" t="s">
        <v>442</v>
      </c>
      <c r="N40" s="155"/>
      <c r="O40" s="155"/>
      <c r="P40" s="155"/>
      <c r="Q40" s="155"/>
      <c r="R40" s="158">
        <f t="shared" si="5"/>
        <v>0</v>
      </c>
      <c r="S40" s="515"/>
      <c r="T40" s="438"/>
      <c r="U40" s="436"/>
      <c r="V40" s="559"/>
    </row>
    <row r="41" spans="1:22" ht="75" customHeight="1">
      <c r="A41" s="517"/>
      <c r="B41" s="436"/>
      <c r="C41" s="166" t="str">
        <f>'5- Identificación de Riesgos'!D42</f>
        <v>3. debilidades en los controles para la manejo de la información en medio magnético</v>
      </c>
      <c r="D41" s="161"/>
      <c r="E41" s="167" t="s">
        <v>287</v>
      </c>
      <c r="F41" s="155" t="s">
        <v>261</v>
      </c>
      <c r="G41" s="155" t="s">
        <v>261</v>
      </c>
      <c r="H41" s="155" t="s">
        <v>261</v>
      </c>
      <c r="I41" s="155" t="s">
        <v>261</v>
      </c>
      <c r="J41" s="158">
        <f t="shared" si="4"/>
        <v>1</v>
      </c>
      <c r="K41" s="515"/>
      <c r="L41" s="155" t="str">
        <f>'5- Identificación de Riesgos'!I42</f>
        <v>Incumplimiento de las metas establecidas</v>
      </c>
      <c r="M41" s="318" t="s">
        <v>443</v>
      </c>
      <c r="N41" s="155" t="s">
        <v>261</v>
      </c>
      <c r="O41" s="155" t="s">
        <v>261</v>
      </c>
      <c r="P41" s="155" t="s">
        <v>261</v>
      </c>
      <c r="Q41" s="155" t="s">
        <v>261</v>
      </c>
      <c r="R41" s="158">
        <f t="shared" si="5"/>
        <v>1</v>
      </c>
      <c r="S41" s="515"/>
      <c r="T41" s="438"/>
      <c r="U41" s="436"/>
      <c r="V41" s="559"/>
    </row>
  </sheetData>
  <mergeCells count="74">
    <mergeCell ref="A10:A14"/>
    <mergeCell ref="B10:B14"/>
    <mergeCell ref="A15:A19"/>
    <mergeCell ref="B15:B19"/>
    <mergeCell ref="A33:A37"/>
    <mergeCell ref="B33:B37"/>
    <mergeCell ref="A23:A25"/>
    <mergeCell ref="B23:B25"/>
    <mergeCell ref="A20:A22"/>
    <mergeCell ref="B20:B22"/>
    <mergeCell ref="A26:A30"/>
    <mergeCell ref="B26:B30"/>
    <mergeCell ref="U10:U14"/>
    <mergeCell ref="V10:V14"/>
    <mergeCell ref="K10:K14"/>
    <mergeCell ref="V38:V41"/>
    <mergeCell ref="U38:U41"/>
    <mergeCell ref="T38:T41"/>
    <mergeCell ref="S38:S41"/>
    <mergeCell ref="K38:K41"/>
    <mergeCell ref="K15:K19"/>
    <mergeCell ref="K33:K37"/>
    <mergeCell ref="K20:K22"/>
    <mergeCell ref="S20:S22"/>
    <mergeCell ref="V15:V19"/>
    <mergeCell ref="T15:T19"/>
    <mergeCell ref="U15:U19"/>
    <mergeCell ref="S15:S19"/>
    <mergeCell ref="S10:S14"/>
    <mergeCell ref="T10:T14"/>
    <mergeCell ref="C4:Q4"/>
    <mergeCell ref="C5:Q5"/>
    <mergeCell ref="C6:Q6"/>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V33:V37"/>
    <mergeCell ref="T23:T25"/>
    <mergeCell ref="T26:T30"/>
    <mergeCell ref="U23:U25"/>
    <mergeCell ref="V23:V25"/>
    <mergeCell ref="V26:V30"/>
    <mergeCell ref="U26:U30"/>
    <mergeCell ref="U33:U37"/>
    <mergeCell ref="U31:U32"/>
    <mergeCell ref="V31:V32"/>
    <mergeCell ref="T20:T22"/>
    <mergeCell ref="U20:U22"/>
    <mergeCell ref="V20:V22"/>
    <mergeCell ref="K23:K25"/>
    <mergeCell ref="S23:S25"/>
    <mergeCell ref="K26:K30"/>
    <mergeCell ref="B38:B41"/>
    <mergeCell ref="A38:A41"/>
    <mergeCell ref="S33:S37"/>
    <mergeCell ref="T33:T37"/>
    <mergeCell ref="S26:S30"/>
    <mergeCell ref="B31:B32"/>
    <mergeCell ref="A31:A32"/>
    <mergeCell ref="K31:K32"/>
    <mergeCell ref="S31:S32"/>
    <mergeCell ref="T31:T32"/>
  </mergeCells>
  <conditionalFormatting sqref="T10 T15 T20 T23">
    <cfRule type="containsText" dxfId="523" priority="466" operator="containsText" text="Muy Baja">
      <formula>NOT(ISERROR(SEARCH("Muy Baja",T10)))</formula>
    </cfRule>
    <cfRule type="containsText" dxfId="522" priority="467" operator="containsText" text="Baja">
      <formula>NOT(ISERROR(SEARCH("Baja",T10)))</formula>
    </cfRule>
    <cfRule type="containsText" dxfId="521" priority="468" operator="containsText" text="Muy Alta">
      <formula>NOT(ISERROR(SEARCH("Muy Alta",T10)))</formula>
    </cfRule>
    <cfRule type="containsText" dxfId="520" priority="470" operator="containsText" text="Alta">
      <formula>NOT(ISERROR(SEARCH("Alta",T10)))</formula>
    </cfRule>
    <cfRule type="containsText" dxfId="519" priority="471" operator="containsText" text="Media">
      <formula>NOT(ISERROR(SEARCH("Media",T10)))</formula>
    </cfRule>
    <cfRule type="containsText" dxfId="518" priority="472" operator="containsText" text="Media">
      <formula>NOT(ISERROR(SEARCH("Media",T10)))</formula>
    </cfRule>
    <cfRule type="containsText" dxfId="517" priority="473" operator="containsText" text="Media">
      <formula>NOT(ISERROR(SEARCH("Media",T10)))</formula>
    </cfRule>
    <cfRule type="containsText" dxfId="516" priority="474" operator="containsText" text="Muy Baja">
      <formula>NOT(ISERROR(SEARCH("Muy Baja",T10)))</formula>
    </cfRule>
    <cfRule type="containsText" dxfId="515" priority="475" operator="containsText" text="Baja">
      <formula>NOT(ISERROR(SEARCH("Baja",T10)))</formula>
    </cfRule>
    <cfRule type="containsText" dxfId="514" priority="476" operator="containsText" text="Muy Baja">
      <formula>NOT(ISERROR(SEARCH("Muy Baja",T10)))</formula>
    </cfRule>
    <cfRule type="containsText" dxfId="513" priority="477" operator="containsText" text="Muy Baja">
      <formula>NOT(ISERROR(SEARCH("Muy Baja",T10)))</formula>
    </cfRule>
    <cfRule type="containsText" dxfId="512" priority="478" operator="containsText" text="Muy Baja">
      <formula>NOT(ISERROR(SEARCH("Muy Baja",T10)))</formula>
    </cfRule>
    <cfRule type="containsText" dxfId="511" priority="479" operator="containsText" text="Muy Baja'Tabla probabilidad'!">
      <formula>NOT(ISERROR(SEARCH("Muy Baja'Tabla probabilidad'!",T10)))</formula>
    </cfRule>
    <cfRule type="containsText" dxfId="510" priority="480" operator="containsText" text="Muy bajo">
      <formula>NOT(ISERROR(SEARCH("Muy bajo",T10)))</formula>
    </cfRule>
    <cfRule type="containsText" dxfId="509" priority="481" operator="containsText" text="Alta">
      <formula>NOT(ISERROR(SEARCH("Alta",T10)))</formula>
    </cfRule>
    <cfRule type="containsText" dxfId="508" priority="482" operator="containsText" text="Media">
      <formula>NOT(ISERROR(SEARCH("Media",T10)))</formula>
    </cfRule>
    <cfRule type="containsText" dxfId="507" priority="483" operator="containsText" text="Baja">
      <formula>NOT(ISERROR(SEARCH("Baja",T10)))</formula>
    </cfRule>
    <cfRule type="containsText" dxfId="506" priority="484" operator="containsText" text="Muy baja">
      <formula>NOT(ISERROR(SEARCH("Muy baja",T10)))</formula>
    </cfRule>
    <cfRule type="cellIs" dxfId="505" priority="487" operator="between">
      <formula>1</formula>
      <formula>2</formula>
    </cfRule>
    <cfRule type="cellIs" dxfId="504" priority="488" operator="between">
      <formula>0</formula>
      <formula>2</formula>
    </cfRule>
  </conditionalFormatting>
  <conditionalFormatting sqref="T26 T33 T38">
    <cfRule type="containsText" dxfId="503" priority="236" operator="containsText" text="Muy Baja">
      <formula>NOT(ISERROR(SEARCH("Muy Baja",T26)))</formula>
    </cfRule>
    <cfRule type="containsText" dxfId="502" priority="237" operator="containsText" text="Baja">
      <formula>NOT(ISERROR(SEARCH("Baja",T26)))</formula>
    </cfRule>
    <cfRule type="containsText" dxfId="501" priority="238" operator="containsText" text="Muy Alta">
      <formula>NOT(ISERROR(SEARCH("Muy Alta",T26)))</formula>
    </cfRule>
    <cfRule type="containsText" dxfId="500" priority="240" operator="containsText" text="Alta">
      <formula>NOT(ISERROR(SEARCH("Alta",T26)))</formula>
    </cfRule>
    <cfRule type="containsText" dxfId="499" priority="241" operator="containsText" text="Media">
      <formula>NOT(ISERROR(SEARCH("Media",T26)))</formula>
    </cfRule>
    <cfRule type="containsText" dxfId="498" priority="242" operator="containsText" text="Media">
      <formula>NOT(ISERROR(SEARCH("Media",T26)))</formula>
    </cfRule>
    <cfRule type="containsText" dxfId="497" priority="243" operator="containsText" text="Media">
      <formula>NOT(ISERROR(SEARCH("Media",T26)))</formula>
    </cfRule>
    <cfRule type="containsText" dxfId="496" priority="244" operator="containsText" text="Muy Baja">
      <formula>NOT(ISERROR(SEARCH("Muy Baja",T26)))</formula>
    </cfRule>
    <cfRule type="containsText" dxfId="495" priority="245" operator="containsText" text="Baja">
      <formula>NOT(ISERROR(SEARCH("Baja",T26)))</formula>
    </cfRule>
    <cfRule type="containsText" dxfId="494" priority="246" operator="containsText" text="Muy Baja">
      <formula>NOT(ISERROR(SEARCH("Muy Baja",T26)))</formula>
    </cfRule>
    <cfRule type="containsText" dxfId="493" priority="247" operator="containsText" text="Muy Baja">
      <formula>NOT(ISERROR(SEARCH("Muy Baja",T26)))</formula>
    </cfRule>
    <cfRule type="containsText" dxfId="492" priority="248" operator="containsText" text="Muy Baja">
      <formula>NOT(ISERROR(SEARCH("Muy Baja",T26)))</formula>
    </cfRule>
    <cfRule type="containsText" dxfId="491" priority="249" operator="containsText" text="Muy Baja'Tabla probabilidad'!">
      <formula>NOT(ISERROR(SEARCH("Muy Baja'Tabla probabilidad'!",T26)))</formula>
    </cfRule>
    <cfRule type="containsText" dxfId="490" priority="250" operator="containsText" text="Muy bajo">
      <formula>NOT(ISERROR(SEARCH("Muy bajo",T26)))</formula>
    </cfRule>
    <cfRule type="containsText" dxfId="489" priority="251" operator="containsText" text="Alta">
      <formula>NOT(ISERROR(SEARCH("Alta",T26)))</formula>
    </cfRule>
    <cfRule type="containsText" dxfId="488" priority="252" operator="containsText" text="Media">
      <formula>NOT(ISERROR(SEARCH("Media",T26)))</formula>
    </cfRule>
    <cfRule type="containsText" dxfId="487" priority="253" operator="containsText" text="Baja">
      <formula>NOT(ISERROR(SEARCH("Baja",T26)))</formula>
    </cfRule>
    <cfRule type="containsText" dxfId="486" priority="254" operator="containsText" text="Muy baja">
      <formula>NOT(ISERROR(SEARCH("Muy baja",T26)))</formula>
    </cfRule>
    <cfRule type="cellIs" dxfId="485" priority="257" operator="between">
      <formula>1</formula>
      <formula>2</formula>
    </cfRule>
    <cfRule type="cellIs" dxfId="484" priority="258" operator="between">
      <formula>0</formula>
      <formula>2</formula>
    </cfRule>
  </conditionalFormatting>
  <conditionalFormatting sqref="U10 U15 U20 U23">
    <cfRule type="containsText" dxfId="483" priority="460" operator="containsText" text="Catastrófico">
      <formula>NOT(ISERROR(SEARCH("Catastrófico",U10)))</formula>
    </cfRule>
    <cfRule type="containsText" dxfId="482" priority="461" operator="containsText" text="Mayor">
      <formula>NOT(ISERROR(SEARCH("Mayor",U10)))</formula>
    </cfRule>
    <cfRule type="containsText" dxfId="481" priority="462" operator="containsText" text="Alta">
      <formula>NOT(ISERROR(SEARCH("Alta",U10)))</formula>
    </cfRule>
    <cfRule type="containsText" dxfId="480" priority="463" operator="containsText" text="Moderado">
      <formula>NOT(ISERROR(SEARCH("Moderado",U10)))</formula>
    </cfRule>
    <cfRule type="containsText" dxfId="479" priority="464" operator="containsText" text="Menor">
      <formula>NOT(ISERROR(SEARCH("Menor",U10)))</formula>
    </cfRule>
    <cfRule type="containsText" dxfId="478" priority="465" operator="containsText" text="Leve">
      <formula>NOT(ISERROR(SEARCH("Leve",U10)))</formula>
    </cfRule>
  </conditionalFormatting>
  <conditionalFormatting sqref="U26 U33 U38">
    <cfRule type="containsText" dxfId="477" priority="230" operator="containsText" text="Catastrófico">
      <formula>NOT(ISERROR(SEARCH("Catastrófico",U26)))</formula>
    </cfRule>
    <cfRule type="containsText" dxfId="476" priority="231" operator="containsText" text="Mayor">
      <formula>NOT(ISERROR(SEARCH("Mayor",U26)))</formula>
    </cfRule>
    <cfRule type="containsText" dxfId="475" priority="232" operator="containsText" text="Alta">
      <formula>NOT(ISERROR(SEARCH("Alta",U26)))</formula>
    </cfRule>
    <cfRule type="containsText" dxfId="474" priority="233" operator="containsText" text="Moderado">
      <formula>NOT(ISERROR(SEARCH("Moderado",U26)))</formula>
    </cfRule>
    <cfRule type="containsText" dxfId="473" priority="234" operator="containsText" text="Menor">
      <formula>NOT(ISERROR(SEARCH("Menor",U26)))</formula>
    </cfRule>
    <cfRule type="containsText" dxfId="472" priority="235" operator="containsText" text="Leve">
      <formula>NOT(ISERROR(SEARCH("Leve",U26)))</formula>
    </cfRule>
  </conditionalFormatting>
  <conditionalFormatting sqref="V10 V15">
    <cfRule type="containsText" dxfId="471" priority="424" operator="containsText" text="Extremo">
      <formula>NOT(ISERROR(SEARCH("Extremo",V10)))</formula>
    </cfRule>
    <cfRule type="containsText" dxfId="470" priority="425" operator="containsText" text="Alto">
      <formula>NOT(ISERROR(SEARCH("Alto",V10)))</formula>
    </cfRule>
    <cfRule type="containsText" dxfId="469" priority="426" operator="containsText" text="Bajo">
      <formula>NOT(ISERROR(SEARCH("Bajo",V10)))</formula>
    </cfRule>
    <cfRule type="containsText" dxfId="468" priority="427" operator="containsText" text="Moderado">
      <formula>NOT(ISERROR(SEARCH("Moderado",V10)))</formula>
    </cfRule>
  </conditionalFormatting>
  <conditionalFormatting sqref="V20">
    <cfRule type="containsText" dxfId="467" priority="391" operator="containsText" text="Extremo">
      <formula>NOT(ISERROR(SEARCH("Extremo",V20)))</formula>
    </cfRule>
    <cfRule type="containsText" dxfId="466" priority="392" operator="containsText" text="Alto">
      <formula>NOT(ISERROR(SEARCH("Alto",V20)))</formula>
    </cfRule>
    <cfRule type="containsText" dxfId="465" priority="393" operator="containsText" text="Bajo">
      <formula>NOT(ISERROR(SEARCH("Bajo",V20)))</formula>
    </cfRule>
    <cfRule type="containsText" dxfId="464" priority="394" operator="containsText" text="Moderado">
      <formula>NOT(ISERROR(SEARCH("Moderado",V20)))</formula>
    </cfRule>
  </conditionalFormatting>
  <conditionalFormatting sqref="V23">
    <cfRule type="containsText" dxfId="463" priority="358" operator="containsText" text="Extremo">
      <formula>NOT(ISERROR(SEARCH("Extremo",V23)))</formula>
    </cfRule>
    <cfRule type="containsText" dxfId="462" priority="359" operator="containsText" text="Alto">
      <formula>NOT(ISERROR(SEARCH("Alto",V23)))</formula>
    </cfRule>
    <cfRule type="containsText" dxfId="461" priority="360" operator="containsText" text="Bajo">
      <formula>NOT(ISERROR(SEARCH("Bajo",V23)))</formula>
    </cfRule>
    <cfRule type="containsText" dxfId="460" priority="361" operator="containsText" text="Moderado">
      <formula>NOT(ISERROR(SEARCH("Moderado",V23)))</formula>
    </cfRule>
  </conditionalFormatting>
  <conditionalFormatting sqref="V26 V33 V38">
    <cfRule type="containsText" dxfId="459" priority="226" operator="containsText" text="Extremo">
      <formula>NOT(ISERROR(SEARCH("Extremo",V26)))</formula>
    </cfRule>
    <cfRule type="containsText" dxfId="458" priority="227" operator="containsText" text="Alto">
      <formula>NOT(ISERROR(SEARCH("Alto",V26)))</formula>
    </cfRule>
    <cfRule type="containsText" dxfId="457" priority="228" operator="containsText" text="Bajo">
      <formula>NOT(ISERROR(SEARCH("Bajo",V26)))</formula>
    </cfRule>
    <cfRule type="containsText" dxfId="456" priority="229" operator="containsText" text="Moderado">
      <formula>NOT(ISERROR(SEARCH("Moderado",V26)))</formula>
    </cfRule>
  </conditionalFormatting>
  <dataValidations xWindow="669" yWindow="647" count="2">
    <dataValidation allowBlank="1" showInputMessage="1" showErrorMessage="1" prompt="Enunciar cuál es el control" sqref="E20:E21 E33:E36 E41 E23:E25 E10:E13 E26:E29 E38 E15:E18" xr:uid="{00000000-0002-0000-0600-000000000000}"/>
    <dataValidation type="list" allowBlank="1" showInputMessage="1" showErrorMessage="1" sqref="N10:Q41 F10:I41"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T15 T20 T23</xm:sqref>
        </x14:conditionalFormatting>
        <x14:conditionalFormatting xmlns:xm="http://schemas.microsoft.com/office/excel/2006/main">
          <x14:cfRule type="containsText" priority="255" operator="containsText" id="{A5173A80-D256-4C96-9694-525C9DB1E3BD}">
            <xm:f>NOT(ISERROR(SEARCH('8- Políticas de Administración '!$B$5,T26)))</xm:f>
            <xm:f>'8- Políticas de Administración '!$B$5</xm:f>
            <x14:dxf>
              <font>
                <color rgb="FF006100"/>
              </font>
              <fill>
                <patternFill>
                  <bgColor rgb="FFC6EFCE"/>
                </patternFill>
              </fill>
            </x14:dxf>
          </x14:cfRule>
          <x14:cfRule type="containsText" priority="256" operator="containsText" id="{FB927DED-08A8-4972-857B-A4A884F0DD0D}">
            <xm:f>NOT(ISERROR(SEARCH('8- Políticas de Administración '!$B$5,T26)))</xm:f>
            <xm:f>'8- Políticas de Administración '!$B$5</xm:f>
            <x14:dxf>
              <font>
                <color rgb="FF9C0006"/>
              </font>
              <fill>
                <patternFill>
                  <bgColor rgb="FFFFC7CE"/>
                </patternFill>
              </fill>
            </x14:dxf>
          </x14:cfRule>
          <xm:sqref>T26 T33 T38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73"/>
  <sheetViews>
    <sheetView showGridLines="0" zoomScale="90" zoomScaleNormal="90" zoomScalePageLayoutView="70" workbookViewId="0">
      <selection activeCell="C5" sqref="C5:Q5"/>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38" hidden="1" customWidth="1"/>
    <col min="13" max="13" width="16.7109375" customWidth="1"/>
    <col min="14" max="14" width="17.42578125" customWidth="1"/>
    <col min="15" max="15" width="95.42578125" style="16" bestFit="1" customWidth="1"/>
    <col min="16" max="16" width="17.42578125" style="16" customWidth="1"/>
    <col min="17" max="17" width="25.28515625" style="16" bestFit="1" customWidth="1"/>
    <col min="18" max="269" width="11.42578125" style="16"/>
    <col min="270" max="16384" width="11.42578125" style="21"/>
  </cols>
  <sheetData>
    <row r="1" spans="1:269" s="18" customFormat="1" ht="27.75" customHeight="1">
      <c r="A1" s="595"/>
      <c r="B1" s="595"/>
      <c r="C1" s="595"/>
      <c r="D1" s="595"/>
      <c r="E1" s="595"/>
      <c r="F1" s="594" t="s">
        <v>288</v>
      </c>
      <c r="G1" s="594"/>
      <c r="H1" s="594"/>
      <c r="I1" s="594"/>
      <c r="J1" s="594"/>
      <c r="K1" s="594"/>
      <c r="L1" s="594"/>
      <c r="M1" s="594"/>
      <c r="N1" s="594"/>
      <c r="O1" s="594"/>
      <c r="P1" s="594"/>
      <c r="Q1" s="594"/>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95"/>
      <c r="B2" s="595"/>
      <c r="C2" s="595"/>
      <c r="D2" s="595"/>
      <c r="E2" s="595"/>
      <c r="F2" s="594"/>
      <c r="G2" s="594"/>
      <c r="H2" s="594"/>
      <c r="I2" s="594"/>
      <c r="J2" s="594"/>
      <c r="K2" s="594"/>
      <c r="L2" s="594"/>
      <c r="M2" s="594"/>
      <c r="N2" s="594"/>
      <c r="O2" s="594"/>
      <c r="P2" s="594"/>
      <c r="Q2" s="594"/>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95"/>
      <c r="B3" s="595"/>
      <c r="C3" s="595"/>
      <c r="D3" s="595"/>
      <c r="E3" s="595"/>
      <c r="F3" s="594"/>
      <c r="G3" s="594"/>
      <c r="H3" s="594"/>
      <c r="I3" s="594"/>
      <c r="J3" s="594"/>
      <c r="K3" s="594"/>
      <c r="L3" s="594"/>
      <c r="M3" s="594"/>
      <c r="N3" s="594"/>
      <c r="O3" s="594"/>
      <c r="P3" s="594"/>
      <c r="Q3" s="594"/>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485" t="s">
        <v>168</v>
      </c>
      <c r="B4" s="485"/>
      <c r="C4" s="507" t="s">
        <v>474</v>
      </c>
      <c r="D4" s="507"/>
      <c r="E4" s="507"/>
      <c r="F4" s="507"/>
      <c r="G4" s="507"/>
      <c r="H4" s="507"/>
      <c r="I4" s="507"/>
      <c r="J4" s="507"/>
      <c r="K4" s="507"/>
      <c r="L4" s="507"/>
      <c r="M4" s="507"/>
      <c r="N4" s="507"/>
      <c r="O4" s="507"/>
      <c r="P4" s="507"/>
      <c r="Q4" s="50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485" t="s">
        <v>169</v>
      </c>
      <c r="B5" s="485"/>
      <c r="C5" s="507" t="s">
        <v>170</v>
      </c>
      <c r="D5" s="507"/>
      <c r="E5" s="507"/>
      <c r="F5" s="507"/>
      <c r="G5" s="507"/>
      <c r="H5" s="507"/>
      <c r="I5" s="507"/>
      <c r="J5" s="507"/>
      <c r="K5" s="507"/>
      <c r="L5" s="507"/>
      <c r="M5" s="507"/>
      <c r="N5" s="507"/>
      <c r="O5" s="507"/>
      <c r="P5" s="507"/>
      <c r="Q5" s="50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485" t="s">
        <v>171</v>
      </c>
      <c r="B6" s="485"/>
      <c r="C6" s="508" t="s">
        <v>469</v>
      </c>
      <c r="D6" s="508"/>
      <c r="E6" s="508"/>
      <c r="F6" s="508"/>
      <c r="G6" s="508"/>
      <c r="H6" s="508"/>
      <c r="I6" s="508"/>
      <c r="J6" s="508"/>
      <c r="K6" s="508"/>
      <c r="L6" s="508"/>
      <c r="M6" s="508"/>
      <c r="N6" s="508"/>
      <c r="O6" s="508"/>
      <c r="P6" s="508"/>
      <c r="Q6" s="508"/>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43" t="s">
        <v>289</v>
      </c>
      <c r="B7" s="543"/>
      <c r="C7" s="543"/>
      <c r="D7" s="543"/>
      <c r="E7" s="543"/>
      <c r="F7" s="543" t="s">
        <v>187</v>
      </c>
      <c r="G7" s="543"/>
      <c r="H7" s="543"/>
      <c r="I7" s="84"/>
      <c r="J7" s="492" t="s">
        <v>290</v>
      </c>
      <c r="K7" s="492"/>
      <c r="L7" s="492"/>
      <c r="M7" s="492"/>
      <c r="N7" s="493"/>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45" t="s">
        <v>177</v>
      </c>
      <c r="B8" s="546" t="s">
        <v>245</v>
      </c>
      <c r="C8" s="590" t="s">
        <v>179</v>
      </c>
      <c r="D8" s="592" t="s">
        <v>189</v>
      </c>
      <c r="E8" s="546" t="s">
        <v>173</v>
      </c>
      <c r="F8" s="584" t="s">
        <v>291</v>
      </c>
      <c r="G8" s="584" t="s">
        <v>292</v>
      </c>
      <c r="H8" s="584" t="s">
        <v>293</v>
      </c>
      <c r="I8" s="586"/>
      <c r="J8" s="584" t="s">
        <v>294</v>
      </c>
      <c r="K8" s="584" t="s">
        <v>295</v>
      </c>
      <c r="L8" s="584" t="s">
        <v>296</v>
      </c>
      <c r="M8" s="584" t="s">
        <v>297</v>
      </c>
      <c r="N8" s="584" t="s">
        <v>298</v>
      </c>
      <c r="O8" s="584" t="s">
        <v>299</v>
      </c>
      <c r="P8" s="584" t="s">
        <v>300</v>
      </c>
      <c r="Q8" s="584" t="s">
        <v>301</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501"/>
      <c r="B9" s="547"/>
      <c r="C9" s="591"/>
      <c r="D9" s="593"/>
      <c r="E9" s="547"/>
      <c r="F9" s="585"/>
      <c r="G9" s="585"/>
      <c r="H9" s="585"/>
      <c r="I9" s="587"/>
      <c r="J9" s="585"/>
      <c r="K9" s="585"/>
      <c r="L9" s="585"/>
      <c r="M9" s="585"/>
      <c r="N9" s="585"/>
      <c r="O9" s="585"/>
      <c r="P9" s="585"/>
      <c r="Q9" s="585"/>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48" customHeight="1" thickBot="1">
      <c r="A10" s="562">
        <f>'5- Identificación de Riesgos'!A10</f>
        <v>1</v>
      </c>
      <c r="B10" s="448" t="str">
        <f>'5- Identificación de Riesgos'!B10</f>
        <v>Vencimiento de Términos</v>
      </c>
      <c r="C10" s="473" t="str">
        <f>'5- Identificación de Riesgos'!C10</f>
        <v>Se emiten  sentencias fuera de los términos legales de duración de un proceso judicial en primera y segunda instancia en procesos en materia constitucional o  civil, o después del  término legal establecido para decidir sobre los conflictos presentados a los jueces o se emiten autos en desconocimiento de los términos judiciales y del plazo razonable.</v>
      </c>
      <c r="D10" s="473" t="s">
        <v>202</v>
      </c>
      <c r="E10" s="171" t="str">
        <f>'5- Identificación de Riesgos'!D10</f>
        <v>1. Mayor demanda de justicia.</v>
      </c>
      <c r="F10" s="471" t="str">
        <f>'5- Identificación de Riesgos'!H10</f>
        <v>Muy Baja - 1</v>
      </c>
      <c r="G10" s="473" t="str">
        <f>'5- Identificación de Riesgos'!M10</f>
        <v>Moderado - 3</v>
      </c>
      <c r="H10" s="473" t="str">
        <f>'5- Identificación de Riesgos'!N10</f>
        <v>Moderado - 3</v>
      </c>
      <c r="I10" s="151"/>
      <c r="J10" s="589" t="str">
        <f>'6- Valoración Controles'!T10</f>
        <v>Muy Baja - 1</v>
      </c>
      <c r="K10" s="589" t="str">
        <f>'6- Valoración Controles'!U10</f>
        <v>Menor - 2</v>
      </c>
      <c r="L10" s="588" t="e">
        <f>AVERAGE(#REF!)</f>
        <v>#REF!</v>
      </c>
      <c r="M10" s="448" t="str">
        <f>'6- Valoración Controles'!V10</f>
        <v>Bajo - 2</v>
      </c>
      <c r="N10" s="448" t="s">
        <v>302</v>
      </c>
      <c r="O10" s="163" t="s">
        <v>448</v>
      </c>
      <c r="P10" s="325" t="s">
        <v>471</v>
      </c>
      <c r="Q10" s="326" t="s">
        <v>470</v>
      </c>
    </row>
    <row r="11" spans="1:269" ht="58.5" customHeight="1" thickBot="1">
      <c r="A11" s="563"/>
      <c r="B11" s="436"/>
      <c r="C11" s="449"/>
      <c r="D11" s="449"/>
      <c r="E11" s="172" t="str">
        <f>'5- Identificación de Riesgos'!D11</f>
        <v>2. Insuficiencia de  personal  para atender la función misional y la atención a las partes interesadas en los despachos judiciales.</v>
      </c>
      <c r="F11" s="466"/>
      <c r="G11" s="574"/>
      <c r="H11" s="449"/>
      <c r="I11" s="85"/>
      <c r="J11" s="576"/>
      <c r="K11" s="576"/>
      <c r="L11" s="577"/>
      <c r="M11" s="436"/>
      <c r="N11" s="436"/>
      <c r="O11" s="91" t="s">
        <v>438</v>
      </c>
      <c r="P11" s="325" t="s">
        <v>471</v>
      </c>
      <c r="Q11" s="326" t="s">
        <v>470</v>
      </c>
    </row>
    <row r="12" spans="1:269" ht="35.25" customHeight="1" thickBot="1">
      <c r="A12" s="563"/>
      <c r="B12" s="436"/>
      <c r="C12" s="449"/>
      <c r="D12" s="449"/>
      <c r="E12" s="182" t="str">
        <f>'5- Identificación de Riesgos'!D12</f>
        <v>3. Complejidad de los procesos judiciales y solicitudes, lo cual incrementa los tiempos para su resolución.</v>
      </c>
      <c r="F12" s="466"/>
      <c r="G12" s="574"/>
      <c r="H12" s="449"/>
      <c r="I12" s="85"/>
      <c r="J12" s="576"/>
      <c r="K12" s="576"/>
      <c r="L12" s="577"/>
      <c r="M12" s="436"/>
      <c r="N12" s="436"/>
      <c r="O12" s="91" t="s">
        <v>439</v>
      </c>
      <c r="P12" s="325" t="s">
        <v>471</v>
      </c>
      <c r="Q12" s="326" t="s">
        <v>470</v>
      </c>
    </row>
    <row r="13" spans="1:269" ht="40.5" customHeight="1" thickBot="1">
      <c r="A13" s="563"/>
      <c r="B13" s="436"/>
      <c r="C13" s="449"/>
      <c r="D13" s="449"/>
      <c r="E13" s="172" t="str">
        <f>'5- Identificación de Riesgos'!D13</f>
        <v>4.Fallas en la planeación  para el desarrollo de las tareas propias del despacho.</v>
      </c>
      <c r="F13" s="466"/>
      <c r="G13" s="574"/>
      <c r="H13" s="449"/>
      <c r="I13" s="85"/>
      <c r="J13" s="576"/>
      <c r="K13" s="576"/>
      <c r="L13" s="577"/>
      <c r="M13" s="436"/>
      <c r="N13" s="436"/>
      <c r="O13" s="91" t="s">
        <v>440</v>
      </c>
      <c r="P13" s="325" t="s">
        <v>471</v>
      </c>
      <c r="Q13" s="326" t="s">
        <v>470</v>
      </c>
    </row>
    <row r="14" spans="1:269" ht="36.75" customHeight="1" thickBot="1">
      <c r="A14" s="563"/>
      <c r="B14" s="436"/>
      <c r="C14" s="449"/>
      <c r="D14" s="449"/>
      <c r="E14" s="172" t="str">
        <f>'5- Identificación de Riesgos'!D14</f>
        <v>5.  Fallas e insuficiencia de las herramientas tecnológicas.</v>
      </c>
      <c r="F14" s="466"/>
      <c r="G14" s="574"/>
      <c r="H14" s="449"/>
      <c r="I14" s="85"/>
      <c r="J14" s="576"/>
      <c r="K14" s="576"/>
      <c r="L14" s="577"/>
      <c r="M14" s="436"/>
      <c r="N14" s="436"/>
      <c r="O14" s="91" t="s">
        <v>441</v>
      </c>
      <c r="P14" s="325" t="s">
        <v>471</v>
      </c>
      <c r="Q14" s="326" t="s">
        <v>470</v>
      </c>
    </row>
    <row r="15" spans="1:269" ht="35.25" customHeight="1" thickBot="1">
      <c r="A15" s="563"/>
      <c r="B15" s="436"/>
      <c r="C15" s="449"/>
      <c r="D15" s="449"/>
      <c r="E15" s="172" t="str">
        <f>'5- Identificación de Riesgos'!D15</f>
        <v>6. Conocimiento de procesos  escriturales por parte del JUZGADO SEGUNDO Y TERCERO CIVIL DEL CIRCUITO DE BARRANQUILLA, redistribuidos con dificultades probatorias y por el tránsito legislativo</v>
      </c>
      <c r="F15" s="466"/>
      <c r="G15" s="574"/>
      <c r="H15" s="449"/>
      <c r="I15" s="85"/>
      <c r="J15" s="576"/>
      <c r="K15" s="576"/>
      <c r="L15" s="577"/>
      <c r="M15" s="436"/>
      <c r="N15" s="436"/>
      <c r="O15" s="91" t="s">
        <v>447</v>
      </c>
      <c r="P15" s="325" t="s">
        <v>471</v>
      </c>
      <c r="Q15" s="326" t="s">
        <v>470</v>
      </c>
    </row>
    <row r="16" spans="1:269" ht="15.75" thickBot="1">
      <c r="A16" s="581">
        <f>'5- Identificación de Riesgos'!A16</f>
        <v>2</v>
      </c>
      <c r="B16" s="436" t="str">
        <f>'5- Identificación de Riesgos'!B16</f>
        <v xml:space="preserve">Incumplimientos en la realizacion de audiencias </v>
      </c>
      <c r="C16" s="450" t="str">
        <f>'5- Identificación de Riesgos'!C16</f>
        <v>No se convoca con la debida antelación a la audiencia a los sujetos  procesales, ni se agotan el traslado de las pruebas</v>
      </c>
      <c r="D16" s="450" t="s">
        <v>202</v>
      </c>
      <c r="E16" s="172" t="str">
        <f>'5- Identificación de Riesgos'!D16</f>
        <v xml:space="preserve">1. Inasistencia del Juez </v>
      </c>
      <c r="F16" s="520" t="str">
        <f>'5- Identificación de Riesgos'!H16</f>
        <v>Muy Baja - 1</v>
      </c>
      <c r="G16" s="450" t="str">
        <f>'5- Identificación de Riesgos'!M16</f>
        <v>Menor - 2</v>
      </c>
      <c r="H16" s="450" t="str">
        <f>'5- Identificación de Riesgos'!N16</f>
        <v>Bajo - 2</v>
      </c>
      <c r="I16" s="85"/>
      <c r="J16" s="576" t="str">
        <f>'6- Valoración Controles'!T15</f>
        <v>Muy Baja - 1</v>
      </c>
      <c r="K16" s="576" t="str">
        <f>'6- Valoración Controles'!U15</f>
        <v>Leve - 1</v>
      </c>
      <c r="L16" s="577" t="e">
        <f>AVERAGE(#REF!)</f>
        <v>#REF!</v>
      </c>
      <c r="M16" s="436" t="str">
        <f>'6- Valoración Controles'!V15</f>
        <v>Bajo - 1</v>
      </c>
      <c r="N16" s="436" t="s">
        <v>302</v>
      </c>
      <c r="O16" s="91" t="s">
        <v>449</v>
      </c>
      <c r="P16" s="325" t="s">
        <v>471</v>
      </c>
      <c r="Q16" s="326" t="s">
        <v>470</v>
      </c>
    </row>
    <row r="17" spans="1:17" ht="30.75" thickBot="1">
      <c r="A17" s="563"/>
      <c r="B17" s="436"/>
      <c r="C17" s="449"/>
      <c r="D17" s="449"/>
      <c r="E17" s="172" t="str">
        <f>'5- Identificación de Riesgos'!D17</f>
        <v xml:space="preserve">2. Falta de tiempo para  la realización.
</v>
      </c>
      <c r="F17" s="466"/>
      <c r="G17" s="574"/>
      <c r="H17" s="449"/>
      <c r="I17" s="85"/>
      <c r="J17" s="576"/>
      <c r="K17" s="576"/>
      <c r="L17" s="577"/>
      <c r="M17" s="436"/>
      <c r="N17" s="436"/>
      <c r="O17" s="91" t="s">
        <v>450</v>
      </c>
      <c r="P17" s="325" t="s">
        <v>471</v>
      </c>
      <c r="Q17" s="326" t="s">
        <v>470</v>
      </c>
    </row>
    <row r="18" spans="1:17" ht="13.5" customHeight="1" thickBot="1">
      <c r="A18" s="563"/>
      <c r="B18" s="436"/>
      <c r="C18" s="449"/>
      <c r="D18" s="449"/>
      <c r="E18" s="172" t="str">
        <f>'5- Identificación de Riesgos'!D18</f>
        <v>3. Programación de audiencias sin tener en cuenta tiempos de duración para su realización, la complejidad de los temas a tratar y el número de intervinientes.</v>
      </c>
      <c r="F18" s="466"/>
      <c r="G18" s="574"/>
      <c r="H18" s="449"/>
      <c r="I18" s="85"/>
      <c r="J18" s="576"/>
      <c r="K18" s="576"/>
      <c r="L18" s="577"/>
      <c r="M18" s="436"/>
      <c r="N18" s="436"/>
      <c r="O18" s="91" t="s">
        <v>451</v>
      </c>
      <c r="P18" s="325" t="s">
        <v>471</v>
      </c>
      <c r="Q18" s="326" t="s">
        <v>470</v>
      </c>
    </row>
    <row r="19" spans="1:17" ht="30.75" thickBot="1">
      <c r="A19" s="563"/>
      <c r="B19" s="436"/>
      <c r="C19" s="449"/>
      <c r="D19" s="449"/>
      <c r="E19" s="172" t="str">
        <f>'5- Identificación de Riesgos'!D19</f>
        <v>4 .Notificaciones judiciales erradas o inoportunas</v>
      </c>
      <c r="F19" s="466"/>
      <c r="G19" s="574"/>
      <c r="H19" s="449"/>
      <c r="I19" s="85"/>
      <c r="J19" s="576"/>
      <c r="K19" s="576"/>
      <c r="L19" s="577"/>
      <c r="M19" s="436"/>
      <c r="N19" s="436"/>
      <c r="O19" s="91" t="s">
        <v>450</v>
      </c>
      <c r="P19" s="325" t="s">
        <v>471</v>
      </c>
      <c r="Q19" s="326" t="s">
        <v>470</v>
      </c>
    </row>
    <row r="20" spans="1:17" ht="30.75" thickBot="1">
      <c r="A20" s="563"/>
      <c r="B20" s="436"/>
      <c r="C20" s="449"/>
      <c r="D20" s="449"/>
      <c r="E20" s="172" t="str">
        <f>'5- Identificación de Riesgos'!D20</f>
        <v>5.Fallas en el servicio de internet,  conectividad  irregular.</v>
      </c>
      <c r="F20" s="466"/>
      <c r="G20" s="574"/>
      <c r="H20" s="449"/>
      <c r="I20" s="85"/>
      <c r="J20" s="576"/>
      <c r="K20" s="576"/>
      <c r="L20" s="577"/>
      <c r="M20" s="436"/>
      <c r="N20" s="436"/>
      <c r="O20" s="91" t="s">
        <v>452</v>
      </c>
      <c r="P20" s="325" t="s">
        <v>471</v>
      </c>
      <c r="Q20" s="326" t="s">
        <v>470</v>
      </c>
    </row>
    <row r="21" spans="1:17" ht="15.75" thickBot="1">
      <c r="A21" s="563"/>
      <c r="B21" s="436"/>
      <c r="C21" s="449"/>
      <c r="D21" s="449"/>
      <c r="E21" s="172" t="e">
        <f>'5- Identificación de Riesgos'!#REF!</f>
        <v>#REF!</v>
      </c>
      <c r="F21" s="466"/>
      <c r="G21" s="574"/>
      <c r="H21" s="449"/>
      <c r="I21" s="85"/>
      <c r="J21" s="576"/>
      <c r="K21" s="576"/>
      <c r="L21" s="577"/>
      <c r="M21" s="436"/>
      <c r="N21" s="436"/>
      <c r="O21" s="91" t="s">
        <v>455</v>
      </c>
      <c r="P21" s="325" t="s">
        <v>471</v>
      </c>
      <c r="Q21" s="326" t="s">
        <v>470</v>
      </c>
    </row>
    <row r="22" spans="1:17" ht="15.75" thickBot="1">
      <c r="A22" s="563"/>
      <c r="B22" s="436"/>
      <c r="C22" s="449"/>
      <c r="D22" s="449"/>
      <c r="E22" s="172" t="e">
        <f>'5- Identificación de Riesgos'!#REF!</f>
        <v>#REF!</v>
      </c>
      <c r="F22" s="466"/>
      <c r="G22" s="574"/>
      <c r="H22" s="449"/>
      <c r="I22" s="85"/>
      <c r="J22" s="576"/>
      <c r="K22" s="576"/>
      <c r="L22" s="577"/>
      <c r="M22" s="436"/>
      <c r="N22" s="436"/>
      <c r="O22" s="91" t="s">
        <v>456</v>
      </c>
      <c r="P22" s="325" t="s">
        <v>471</v>
      </c>
      <c r="Q22" s="326" t="s">
        <v>470</v>
      </c>
    </row>
    <row r="23" spans="1:17" ht="13.5" customHeight="1">
      <c r="A23" s="581">
        <f>'5- Identificación de Riesgos'!A21</f>
        <v>3</v>
      </c>
      <c r="B23" s="436" t="str">
        <f>'5- Identificación de Riesgos'!B21</f>
        <v xml:space="preserve"> Efectuar notificaciones que no cumplan con los requistos</v>
      </c>
      <c r="C23" s="450" t="str">
        <f>'5- Identificación de Riesgos'!C21</f>
        <v>No se realizan las  notificaciones, no se erfectuan  oportunamente o no se aplica la normatividad</v>
      </c>
      <c r="D23" s="450" t="s">
        <v>202</v>
      </c>
      <c r="E23" s="172" t="str">
        <f>'5- Identificación de Riesgos'!D21</f>
        <v>1. Errores en la digitación</v>
      </c>
      <c r="F23" s="520" t="str">
        <f>'5- Identificación de Riesgos'!H21</f>
        <v>Muy Baja - 1</v>
      </c>
      <c r="G23" s="450" t="str">
        <f>'5- Identificación de Riesgos'!M21</f>
        <v>Moderado - 3</v>
      </c>
      <c r="H23" s="450" t="str">
        <f>'5- Identificación de Riesgos'!N21</f>
        <v>Moderado - 3</v>
      </c>
      <c r="I23" s="85"/>
      <c r="J23" s="576" t="str">
        <f>'6- Valoración Controles'!T20</f>
        <v>Muy Baja - 1</v>
      </c>
      <c r="K23" s="576" t="str">
        <f>'6- Valoración Controles'!U20</f>
        <v>Menor - 2</v>
      </c>
      <c r="L23" s="577" t="e">
        <f>AVERAGE(#REF!)</f>
        <v>#REF!</v>
      </c>
      <c r="M23" s="436" t="str">
        <f>'6- Valoración Controles'!V20</f>
        <v>Bajo - 2</v>
      </c>
      <c r="N23" s="436" t="s">
        <v>302</v>
      </c>
      <c r="O23" s="319" t="s">
        <v>454</v>
      </c>
      <c r="P23" s="325" t="s">
        <v>471</v>
      </c>
      <c r="Q23" s="326" t="s">
        <v>470</v>
      </c>
    </row>
    <row r="24" spans="1:17" ht="13.5" customHeight="1">
      <c r="A24" s="563"/>
      <c r="B24" s="436"/>
      <c r="C24" s="449"/>
      <c r="D24" s="449"/>
      <c r="E24" s="172" t="str">
        <f>'5- Identificación de Riesgos'!D22</f>
        <v>2.Incumplimiento del procedimiento de reparto.</v>
      </c>
      <c r="F24" s="466"/>
      <c r="G24" s="574"/>
      <c r="H24" s="449"/>
      <c r="I24" s="85"/>
      <c r="J24" s="576"/>
      <c r="K24" s="576"/>
      <c r="L24" s="577"/>
      <c r="M24" s="436"/>
      <c r="N24" s="436"/>
      <c r="O24" s="319"/>
      <c r="P24" s="173"/>
      <c r="Q24" s="174"/>
    </row>
    <row r="25" spans="1:17" ht="13.5" customHeight="1">
      <c r="A25" s="563"/>
      <c r="B25" s="436"/>
      <c r="C25" s="449"/>
      <c r="D25" s="449"/>
      <c r="E25" s="172" t="str">
        <f>'5- Identificación de Riesgos'!D23</f>
        <v xml:space="preserve">3. Falta de personal para atender el  volúmen de solicitudes recibidas. </v>
      </c>
      <c r="F25" s="466"/>
      <c r="G25" s="574"/>
      <c r="H25" s="449"/>
      <c r="I25" s="85"/>
      <c r="J25" s="576"/>
      <c r="K25" s="576"/>
      <c r="L25" s="577"/>
      <c r="M25" s="436"/>
      <c r="N25" s="436"/>
      <c r="O25" s="319"/>
      <c r="P25" s="173"/>
      <c r="Q25" s="174"/>
    </row>
    <row r="26" spans="1:17" ht="13.5" customHeight="1">
      <c r="A26" s="563"/>
      <c r="B26" s="436"/>
      <c r="C26" s="449"/>
      <c r="D26" s="449"/>
      <c r="E26" s="172" t="e">
        <f>'5- Identificación de Riesgos'!#REF!</f>
        <v>#REF!</v>
      </c>
      <c r="F26" s="466"/>
      <c r="G26" s="574"/>
      <c r="H26" s="449"/>
      <c r="I26" s="85"/>
      <c r="J26" s="576"/>
      <c r="K26" s="576"/>
      <c r="L26" s="577"/>
      <c r="M26" s="436"/>
      <c r="N26" s="436"/>
      <c r="O26" s="319"/>
      <c r="P26" s="173"/>
      <c r="Q26" s="174"/>
    </row>
    <row r="27" spans="1:17" ht="13.5" customHeight="1">
      <c r="A27" s="563"/>
      <c r="B27" s="436"/>
      <c r="C27" s="449"/>
      <c r="D27" s="449"/>
      <c r="E27" s="172" t="e">
        <f>'5- Identificación de Riesgos'!#REF!</f>
        <v>#REF!</v>
      </c>
      <c r="F27" s="466"/>
      <c r="G27" s="574"/>
      <c r="H27" s="449"/>
      <c r="I27" s="85"/>
      <c r="J27" s="576"/>
      <c r="K27" s="576"/>
      <c r="L27" s="577"/>
      <c r="M27" s="436"/>
      <c r="N27" s="436"/>
      <c r="O27" s="319"/>
      <c r="P27" s="173"/>
      <c r="Q27" s="174"/>
    </row>
    <row r="28" spans="1:17" ht="13.5" customHeight="1">
      <c r="A28" s="563"/>
      <c r="B28" s="436"/>
      <c r="C28" s="449"/>
      <c r="D28" s="449"/>
      <c r="E28" s="172" t="e">
        <f>'5- Identificación de Riesgos'!#REF!</f>
        <v>#REF!</v>
      </c>
      <c r="F28" s="466"/>
      <c r="G28" s="574"/>
      <c r="H28" s="449"/>
      <c r="I28" s="85"/>
      <c r="J28" s="576"/>
      <c r="K28" s="576"/>
      <c r="L28" s="577"/>
      <c r="M28" s="436"/>
      <c r="N28" s="436"/>
      <c r="O28" s="319"/>
      <c r="P28" s="173"/>
      <c r="Q28" s="174"/>
    </row>
    <row r="29" spans="1:17" ht="13.5" customHeight="1">
      <c r="A29" s="563"/>
      <c r="B29" s="436"/>
      <c r="C29" s="449"/>
      <c r="D29" s="449"/>
      <c r="E29" s="172" t="e">
        <f>'5- Identificación de Riesgos'!#REF!</f>
        <v>#REF!</v>
      </c>
      <c r="F29" s="466"/>
      <c r="G29" s="574"/>
      <c r="H29" s="449"/>
      <c r="I29" s="85"/>
      <c r="J29" s="576"/>
      <c r="K29" s="576"/>
      <c r="L29" s="577"/>
      <c r="M29" s="436"/>
      <c r="N29" s="436"/>
      <c r="O29" s="319"/>
      <c r="P29" s="173"/>
      <c r="Q29" s="174"/>
    </row>
    <row r="30" spans="1:17" ht="13.5" customHeight="1">
      <c r="A30" s="563"/>
      <c r="B30" s="436"/>
      <c r="C30" s="449"/>
      <c r="D30" s="449"/>
      <c r="E30" s="172" t="e">
        <f>'5- Identificación de Riesgos'!#REF!</f>
        <v>#REF!</v>
      </c>
      <c r="F30" s="466"/>
      <c r="G30" s="574"/>
      <c r="H30" s="449"/>
      <c r="I30" s="85"/>
      <c r="J30" s="576"/>
      <c r="K30" s="576"/>
      <c r="L30" s="577"/>
      <c r="M30" s="436"/>
      <c r="N30" s="436"/>
      <c r="O30" s="319"/>
      <c r="P30" s="173"/>
      <c r="Q30" s="174"/>
    </row>
    <row r="31" spans="1:17" ht="13.5" customHeight="1">
      <c r="A31" s="563"/>
      <c r="B31" s="436"/>
      <c r="C31" s="449"/>
      <c r="D31" s="449"/>
      <c r="E31" s="172" t="e">
        <f>'5- Identificación de Riesgos'!#REF!</f>
        <v>#REF!</v>
      </c>
      <c r="F31" s="466"/>
      <c r="G31" s="574"/>
      <c r="H31" s="449"/>
      <c r="I31" s="85"/>
      <c r="J31" s="576"/>
      <c r="K31" s="576"/>
      <c r="L31" s="577"/>
      <c r="M31" s="436"/>
      <c r="N31" s="436"/>
      <c r="O31" s="319"/>
      <c r="P31" s="173"/>
      <c r="Q31" s="174"/>
    </row>
    <row r="32" spans="1:17" ht="13.5" customHeight="1" thickBot="1">
      <c r="A32" s="563"/>
      <c r="B32" s="450"/>
      <c r="C32" s="449"/>
      <c r="D32" s="449"/>
      <c r="E32" s="172" t="e">
        <f>'5- Identificación de Riesgos'!#REF!</f>
        <v>#REF!</v>
      </c>
      <c r="F32" s="466"/>
      <c r="G32" s="574"/>
      <c r="H32" s="449"/>
      <c r="I32" s="86"/>
      <c r="J32" s="582"/>
      <c r="K32" s="582"/>
      <c r="L32" s="580"/>
      <c r="M32" s="450"/>
      <c r="N32" s="450"/>
      <c r="O32" s="319"/>
      <c r="P32" s="173"/>
      <c r="Q32" s="174"/>
    </row>
    <row r="33" spans="1:17" ht="13.5" customHeight="1" thickBot="1">
      <c r="A33" s="496">
        <f>'5- Identificación de Riesgos'!A24</f>
        <v>4</v>
      </c>
      <c r="B33" s="436" t="str">
        <f>'5- Identificación de Riesgos'!B24</f>
        <v>Inexactitud o inoportunidad en el reparto de procesos</v>
      </c>
      <c r="C33" s="450" t="str">
        <f>'5- Identificación de Riesgos'!C24</f>
        <v>Posibilidad de no hacerlo  oportunamente para el trámite de apelaciones de autos y sentencias ante el TRIBUNAL SUPERIOR DEL DISTRITO  JUDICIAL DE BARRANQUILLA</v>
      </c>
      <c r="D33" s="450" t="s">
        <v>202</v>
      </c>
      <c r="E33" s="172" t="str">
        <f>'5- Identificación de Riesgos'!D24</f>
        <v>1. Errores en la digitación</v>
      </c>
      <c r="F33" s="520" t="str">
        <f>'5- Identificación de Riesgos'!H24</f>
        <v>Muy Baja - 1</v>
      </c>
      <c r="G33" s="450" t="str">
        <f>'5- Identificación de Riesgos'!M24</f>
        <v>Moderado - 3</v>
      </c>
      <c r="H33" s="450" t="str">
        <f>'5- Identificación de Riesgos'!N24</f>
        <v>Moderado - 3</v>
      </c>
      <c r="I33" s="85"/>
      <c r="J33" s="576" t="str">
        <f>'6- Valoración Controles'!T23</f>
        <v>Muy Baja - 1</v>
      </c>
      <c r="K33" s="583" t="str">
        <f>'6- Valoración Controles'!U23</f>
        <v>Menor - 2</v>
      </c>
      <c r="L33" s="577" t="e">
        <f>AVERAGE(#REF!)</f>
        <v>#REF!</v>
      </c>
      <c r="M33" s="436" t="str">
        <f>'6- Valoración Controles'!V23</f>
        <v>Bajo - 2</v>
      </c>
      <c r="N33" s="436" t="s">
        <v>302</v>
      </c>
      <c r="O33" s="91" t="s">
        <v>457</v>
      </c>
      <c r="P33" s="325" t="s">
        <v>471</v>
      </c>
      <c r="Q33" s="326" t="s">
        <v>470</v>
      </c>
    </row>
    <row r="34" spans="1:17" ht="13.5" customHeight="1" thickBot="1">
      <c r="A34" s="495"/>
      <c r="B34" s="436"/>
      <c r="C34" s="449"/>
      <c r="D34" s="449"/>
      <c r="E34" s="172" t="str">
        <f>'5- Identificación de Riesgos'!D25</f>
        <v>2.Incumplimiento del procedimiento de reparto.</v>
      </c>
      <c r="F34" s="466"/>
      <c r="G34" s="574"/>
      <c r="H34" s="449"/>
      <c r="I34" s="85"/>
      <c r="J34" s="576"/>
      <c r="K34" s="576"/>
      <c r="L34" s="577"/>
      <c r="M34" s="436"/>
      <c r="N34" s="436"/>
      <c r="O34" s="91" t="s">
        <v>458</v>
      </c>
      <c r="P34" s="325" t="s">
        <v>471</v>
      </c>
      <c r="Q34" s="326" t="s">
        <v>470</v>
      </c>
    </row>
    <row r="35" spans="1:17" ht="13.5" customHeight="1" thickBot="1">
      <c r="A35" s="495"/>
      <c r="B35" s="436"/>
      <c r="C35" s="449"/>
      <c r="D35" s="449"/>
      <c r="E35" s="172" t="e">
        <f>'5- Identificación de Riesgos'!#REF!</f>
        <v>#REF!</v>
      </c>
      <c r="F35" s="466"/>
      <c r="G35" s="574"/>
      <c r="H35" s="449"/>
      <c r="I35" s="85"/>
      <c r="J35" s="576"/>
      <c r="K35" s="576"/>
      <c r="L35" s="577"/>
      <c r="M35" s="436"/>
      <c r="N35" s="436"/>
      <c r="O35" s="91" t="s">
        <v>459</v>
      </c>
      <c r="P35" s="325" t="s">
        <v>471</v>
      </c>
      <c r="Q35" s="326" t="s">
        <v>470</v>
      </c>
    </row>
    <row r="36" spans="1:17" ht="13.5" customHeight="1" thickBot="1">
      <c r="A36" s="495"/>
      <c r="B36" s="436"/>
      <c r="C36" s="449"/>
      <c r="D36" s="449"/>
      <c r="E36" s="172" t="str">
        <f>'5- Identificación de Riesgos'!D26</f>
        <v xml:space="preserve">3. Desconocimiento de la asignación por conocimiento previo. </v>
      </c>
      <c r="F36" s="466"/>
      <c r="G36" s="574"/>
      <c r="H36" s="449"/>
      <c r="I36" s="85"/>
      <c r="J36" s="576"/>
      <c r="K36" s="576"/>
      <c r="L36" s="577"/>
      <c r="M36" s="436"/>
      <c r="N36" s="436"/>
      <c r="O36" s="91" t="s">
        <v>460</v>
      </c>
      <c r="P36" s="325" t="s">
        <v>471</v>
      </c>
      <c r="Q36" s="326" t="s">
        <v>470</v>
      </c>
    </row>
    <row r="37" spans="1:17" ht="13.5" customHeight="1" thickBot="1">
      <c r="A37" s="495"/>
      <c r="B37" s="436"/>
      <c r="C37" s="449"/>
      <c r="D37" s="449"/>
      <c r="E37" s="172" t="e">
        <f>'5- Identificación de Riesgos'!#REF!</f>
        <v>#REF!</v>
      </c>
      <c r="F37" s="466"/>
      <c r="G37" s="574"/>
      <c r="H37" s="449"/>
      <c r="I37" s="85"/>
      <c r="J37" s="576"/>
      <c r="K37" s="576"/>
      <c r="L37" s="577"/>
      <c r="M37" s="436"/>
      <c r="N37" s="436"/>
      <c r="O37" s="91" t="s">
        <v>461</v>
      </c>
      <c r="P37" s="325" t="s">
        <v>471</v>
      </c>
      <c r="Q37" s="326" t="s">
        <v>470</v>
      </c>
    </row>
    <row r="38" spans="1:17" ht="13.5" customHeight="1">
      <c r="A38" s="495"/>
      <c r="B38" s="436"/>
      <c r="C38" s="449"/>
      <c r="D38" s="449"/>
      <c r="E38" s="172" t="e">
        <f>'5- Identificación de Riesgos'!#REF!</f>
        <v>#REF!</v>
      </c>
      <c r="F38" s="466"/>
      <c r="G38" s="574"/>
      <c r="H38" s="449"/>
      <c r="I38" s="85"/>
      <c r="J38" s="576"/>
      <c r="K38" s="576"/>
      <c r="L38" s="577"/>
      <c r="M38" s="436"/>
      <c r="N38" s="436"/>
      <c r="O38" s="91" t="s">
        <v>462</v>
      </c>
      <c r="P38" s="325" t="s">
        <v>471</v>
      </c>
      <c r="Q38" s="326" t="s">
        <v>470</v>
      </c>
    </row>
    <row r="39" spans="1:17" ht="13.5" customHeight="1">
      <c r="A39" s="495"/>
      <c r="B39" s="436"/>
      <c r="C39" s="449"/>
      <c r="D39" s="449"/>
      <c r="E39" s="172" t="e">
        <f>'5- Identificación de Riesgos'!#REF!</f>
        <v>#REF!</v>
      </c>
      <c r="F39" s="466"/>
      <c r="G39" s="574"/>
      <c r="H39" s="449"/>
      <c r="I39" s="85"/>
      <c r="J39" s="576"/>
      <c r="K39" s="576"/>
      <c r="L39" s="577"/>
      <c r="M39" s="436"/>
      <c r="N39" s="436"/>
      <c r="O39" s="91"/>
      <c r="P39" s="173"/>
      <c r="Q39" s="174"/>
    </row>
    <row r="40" spans="1:17" ht="13.5" customHeight="1">
      <c r="A40" s="495"/>
      <c r="B40" s="436"/>
      <c r="C40" s="449"/>
      <c r="D40" s="449"/>
      <c r="E40" s="172" t="e">
        <f>'5- Identificación de Riesgos'!#REF!</f>
        <v>#REF!</v>
      </c>
      <c r="F40" s="466"/>
      <c r="G40" s="574"/>
      <c r="H40" s="449"/>
      <c r="I40" s="85"/>
      <c r="J40" s="576"/>
      <c r="K40" s="576"/>
      <c r="L40" s="577"/>
      <c r="M40" s="436"/>
      <c r="N40" s="436"/>
      <c r="O40" s="91"/>
      <c r="P40" s="173"/>
      <c r="Q40" s="174"/>
    </row>
    <row r="41" spans="1:17" ht="13.5" customHeight="1">
      <c r="A41" s="495"/>
      <c r="B41" s="436"/>
      <c r="C41" s="449"/>
      <c r="D41" s="449"/>
      <c r="E41" s="172" t="e">
        <f>'5- Identificación de Riesgos'!#REF!</f>
        <v>#REF!</v>
      </c>
      <c r="F41" s="466"/>
      <c r="G41" s="574"/>
      <c r="H41" s="449"/>
      <c r="I41" s="85"/>
      <c r="J41" s="576"/>
      <c r="K41" s="576"/>
      <c r="L41" s="577"/>
      <c r="M41" s="436"/>
      <c r="N41" s="436"/>
      <c r="O41" s="91"/>
      <c r="P41" s="173"/>
      <c r="Q41" s="174"/>
    </row>
    <row r="42" spans="1:17" ht="13.5" customHeight="1" thickBot="1">
      <c r="A42" s="495"/>
      <c r="B42" s="450"/>
      <c r="C42" s="449"/>
      <c r="D42" s="449"/>
      <c r="E42" s="172" t="e">
        <f>'5- Identificación de Riesgos'!#REF!</f>
        <v>#REF!</v>
      </c>
      <c r="F42" s="466"/>
      <c r="G42" s="574"/>
      <c r="H42" s="449"/>
      <c r="I42" s="86"/>
      <c r="J42" s="582"/>
      <c r="K42" s="582"/>
      <c r="L42" s="580"/>
      <c r="M42" s="450"/>
      <c r="N42" s="450"/>
      <c r="O42" s="319"/>
      <c r="P42" s="173"/>
      <c r="Q42" s="174"/>
    </row>
    <row r="43" spans="1:17" ht="13.5" customHeight="1" thickBot="1">
      <c r="A43" s="496">
        <v>5</v>
      </c>
      <c r="B43" s="436" t="str">
        <f>'5- Identificación de Riesgos'!B27</f>
        <v>Pérdida de documentos</v>
      </c>
      <c r="C43" s="450" t="str">
        <f>'5- Identificación de Riesgos'!C27</f>
        <v>Extravío temporal o definitivo de los  documentos de los procesos judiciales</v>
      </c>
      <c r="D43" s="450" t="s">
        <v>202</v>
      </c>
      <c r="E43" s="172" t="str">
        <f>'5- Identificación de Riesgos'!D27</f>
        <v xml:space="preserve">1. Falta de implementación del expediente electrónico en todas las dependencias y juzgados.
</v>
      </c>
      <c r="F43" s="520" t="str">
        <f>'5- Identificación de Riesgos'!H27</f>
        <v>Muy Baja - 1</v>
      </c>
      <c r="G43" s="450" t="str">
        <f>'5- Identificación de Riesgos'!M27</f>
        <v>Menor - 2</v>
      </c>
      <c r="H43" s="450" t="str">
        <f>'5- Identificación de Riesgos'!N27</f>
        <v>Bajo - 2</v>
      </c>
      <c r="I43" s="85"/>
      <c r="J43" s="576" t="str">
        <f>'6- Valoración Controles'!T26</f>
        <v>Muy Baja - 1</v>
      </c>
      <c r="K43" s="576" t="str">
        <f>'6- Valoración Controles'!U26</f>
        <v>Leve - 1</v>
      </c>
      <c r="L43" s="577" t="e">
        <f>AVERAGE(#REF!)</f>
        <v>#REF!</v>
      </c>
      <c r="M43" s="436" t="str">
        <f>'6- Valoración Controles'!V26</f>
        <v>Bajo - 1</v>
      </c>
      <c r="N43" s="436" t="s">
        <v>302</v>
      </c>
      <c r="O43" s="319" t="s">
        <v>459</v>
      </c>
      <c r="P43" s="325" t="s">
        <v>471</v>
      </c>
      <c r="Q43" s="326" t="s">
        <v>470</v>
      </c>
    </row>
    <row r="44" spans="1:17" ht="13.5" customHeight="1" thickBot="1">
      <c r="A44" s="495"/>
      <c r="B44" s="436"/>
      <c r="C44" s="449"/>
      <c r="D44" s="449"/>
      <c r="E44" s="172" t="str">
        <f>'5- Identificación de Riesgos'!D28</f>
        <v>2.Falta de software institucional estandarizado para la especialidad para el control del archivo de documentos tanto físicos como virtuales.</v>
      </c>
      <c r="F44" s="466"/>
      <c r="G44" s="574"/>
      <c r="H44" s="449"/>
      <c r="I44" s="85"/>
      <c r="J44" s="576"/>
      <c r="K44" s="576"/>
      <c r="L44" s="577"/>
      <c r="M44" s="436"/>
      <c r="N44" s="436"/>
      <c r="O44" s="319" t="s">
        <v>460</v>
      </c>
      <c r="P44" s="325" t="s">
        <v>471</v>
      </c>
      <c r="Q44" s="326" t="s">
        <v>470</v>
      </c>
    </row>
    <row r="45" spans="1:17" ht="13.5" customHeight="1" thickBot="1">
      <c r="A45" s="495"/>
      <c r="B45" s="436"/>
      <c r="C45" s="449"/>
      <c r="D45" s="449"/>
      <c r="E45" s="172" t="str">
        <f>'5- Identificación de Riesgos'!D29</f>
        <v>3.Desconocimiento e inaplicabilidad de las Tablas de Retención Documental (TRD)</v>
      </c>
      <c r="F45" s="466"/>
      <c r="G45" s="574"/>
      <c r="H45" s="449"/>
      <c r="I45" s="85"/>
      <c r="J45" s="576"/>
      <c r="K45" s="576"/>
      <c r="L45" s="577"/>
      <c r="M45" s="436"/>
      <c r="N45" s="436"/>
      <c r="O45" s="319" t="s">
        <v>461</v>
      </c>
      <c r="P45" s="325" t="s">
        <v>471</v>
      </c>
      <c r="Q45" s="326" t="s">
        <v>470</v>
      </c>
    </row>
    <row r="46" spans="1:17" ht="13.5" customHeight="1">
      <c r="A46" s="495"/>
      <c r="B46" s="436"/>
      <c r="C46" s="449"/>
      <c r="D46" s="449"/>
      <c r="E46" s="172" t="str">
        <f>'5- Identificación de Riesgos'!D30</f>
        <v>4.Volumen excesivo de ingreso de expedientes para el personal asignado,  generando demoras en la organización de los expedientes.</v>
      </c>
      <c r="F46" s="466"/>
      <c r="G46" s="574"/>
      <c r="H46" s="449"/>
      <c r="I46" s="85"/>
      <c r="J46" s="576"/>
      <c r="K46" s="576"/>
      <c r="L46" s="577"/>
      <c r="M46" s="436"/>
      <c r="N46" s="436"/>
      <c r="O46" s="319" t="s">
        <v>462</v>
      </c>
      <c r="P46" s="325" t="s">
        <v>471</v>
      </c>
      <c r="Q46" s="326" t="s">
        <v>470</v>
      </c>
    </row>
    <row r="47" spans="1:17" ht="13.5" customHeight="1">
      <c r="A47" s="495"/>
      <c r="B47" s="436"/>
      <c r="C47" s="449"/>
      <c r="D47" s="449"/>
      <c r="E47" s="172" t="str">
        <f>'5- Identificación de Riesgos'!D31</f>
        <v>5 Debilidades en el software BESTDOC y la expiración de link de one drive.</v>
      </c>
      <c r="F47" s="466"/>
      <c r="G47" s="574"/>
      <c r="H47" s="449"/>
      <c r="I47" s="85"/>
      <c r="J47" s="576"/>
      <c r="K47" s="576"/>
      <c r="L47" s="577"/>
      <c r="M47" s="436"/>
      <c r="N47" s="436"/>
      <c r="O47" s="173"/>
      <c r="P47" s="173"/>
      <c r="Q47" s="174"/>
    </row>
    <row r="48" spans="1:17" ht="13.5" customHeight="1">
      <c r="A48" s="495"/>
      <c r="B48" s="436"/>
      <c r="C48" s="449"/>
      <c r="D48" s="449"/>
      <c r="E48" s="172" t="e">
        <f>'5- Identificación de Riesgos'!#REF!</f>
        <v>#REF!</v>
      </c>
      <c r="F48" s="466"/>
      <c r="G48" s="574"/>
      <c r="H48" s="449"/>
      <c r="I48" s="85"/>
      <c r="J48" s="576"/>
      <c r="K48" s="576"/>
      <c r="L48" s="577"/>
      <c r="M48" s="436"/>
      <c r="N48" s="436"/>
      <c r="O48" s="173"/>
      <c r="P48" s="173"/>
      <c r="Q48" s="174"/>
    </row>
    <row r="49" spans="1:17" ht="13.5" customHeight="1">
      <c r="A49" s="495"/>
      <c r="B49" s="436"/>
      <c r="C49" s="449"/>
      <c r="D49" s="449"/>
      <c r="E49" s="172" t="e">
        <f>'5- Identificación de Riesgos'!#REF!</f>
        <v>#REF!</v>
      </c>
      <c r="F49" s="466"/>
      <c r="G49" s="574"/>
      <c r="H49" s="449"/>
      <c r="I49" s="85"/>
      <c r="J49" s="576"/>
      <c r="K49" s="576"/>
      <c r="L49" s="577"/>
      <c r="M49" s="436"/>
      <c r="N49" s="436"/>
      <c r="O49" s="173"/>
      <c r="P49" s="173"/>
      <c r="Q49" s="174"/>
    </row>
    <row r="50" spans="1:17" ht="13.5" customHeight="1">
      <c r="A50" s="495"/>
      <c r="B50" s="436"/>
      <c r="C50" s="449"/>
      <c r="D50" s="449"/>
      <c r="E50" s="172" t="e">
        <f>'5- Identificación de Riesgos'!#REF!</f>
        <v>#REF!</v>
      </c>
      <c r="F50" s="466"/>
      <c r="G50" s="574"/>
      <c r="H50" s="449"/>
      <c r="I50" s="85"/>
      <c r="J50" s="576"/>
      <c r="K50" s="576"/>
      <c r="L50" s="577"/>
      <c r="M50" s="436"/>
      <c r="N50" s="436"/>
      <c r="O50" s="173"/>
      <c r="P50" s="173"/>
      <c r="Q50" s="174"/>
    </row>
    <row r="51" spans="1:17" ht="13.5" customHeight="1" thickBot="1">
      <c r="A51" s="578"/>
      <c r="B51" s="436"/>
      <c r="C51" s="451"/>
      <c r="D51" s="451"/>
      <c r="E51" s="311" t="e">
        <f>'5- Identificación de Riesgos'!#REF!</f>
        <v>#REF!</v>
      </c>
      <c r="F51" s="579"/>
      <c r="G51" s="575"/>
      <c r="H51" s="451"/>
      <c r="I51" s="85"/>
      <c r="J51" s="576"/>
      <c r="K51" s="576"/>
      <c r="L51" s="577"/>
      <c r="M51" s="436"/>
      <c r="N51" s="436"/>
      <c r="O51" s="173"/>
      <c r="P51" s="173"/>
      <c r="Q51" s="174"/>
    </row>
    <row r="52" spans="1:17" ht="48" customHeight="1">
      <c r="A52" s="570">
        <v>6</v>
      </c>
      <c r="B52" s="571" t="str">
        <f>'5- Identificación de Riesgos'!B32</f>
        <v>Realizar pagos de depósitos judiciales de manera errónea</v>
      </c>
      <c r="C52" s="571" t="str">
        <f>'5- Identificación de Riesgos'!C32</f>
        <v>Efectuar el pago de depósitos judiciales con errores como: 
- Pago a beneficiario incorrecto
- Entrega de depósitos en cantidades inexactas
- Realizar conversión a dependencia o proceso incorrecto. Conversiones tardías en los procesos asignados a otras Dependencias Judiciales</v>
      </c>
      <c r="D52" s="286"/>
      <c r="E52" s="314"/>
      <c r="F52" s="568" t="str">
        <f>'5- Identificación de Riesgos'!H32</f>
        <v>Muy Baja - 1</v>
      </c>
      <c r="G52" s="572" t="str">
        <f>'5- Identificación de Riesgos'!M32</f>
        <v>Leve - 1</v>
      </c>
      <c r="H52" s="568" t="str">
        <f>'5- Identificación de Riesgos'!N32</f>
        <v>Bajo - 1</v>
      </c>
      <c r="I52" s="566"/>
      <c r="J52" s="568" t="str">
        <f>'6- Valoración Controles'!T31</f>
        <v>Muy Baja - 1</v>
      </c>
      <c r="K52" s="572" t="str">
        <f>'6- Valoración Controles'!U31</f>
        <v>Leve - 1</v>
      </c>
      <c r="L52" s="566"/>
      <c r="M52" s="568" t="str">
        <f>'6- Valoración Controles'!V31</f>
        <v>Bajo - 1</v>
      </c>
      <c r="N52" s="566" t="s">
        <v>302</v>
      </c>
      <c r="O52" s="323" t="s">
        <v>463</v>
      </c>
      <c r="P52" s="325" t="s">
        <v>471</v>
      </c>
      <c r="Q52" s="326" t="s">
        <v>470</v>
      </c>
    </row>
    <row r="53" spans="1:17" ht="63" customHeight="1" thickBot="1">
      <c r="A53" s="570"/>
      <c r="B53" s="571"/>
      <c r="C53" s="571"/>
      <c r="D53" s="286"/>
      <c r="E53" s="314"/>
      <c r="F53" s="569"/>
      <c r="G53" s="573"/>
      <c r="H53" s="569"/>
      <c r="I53" s="567"/>
      <c r="J53" s="569"/>
      <c r="K53" s="573"/>
      <c r="L53" s="567"/>
      <c r="M53" s="569"/>
      <c r="N53" s="567"/>
      <c r="O53" s="315"/>
      <c r="P53" s="312"/>
      <c r="Q53" s="313"/>
    </row>
    <row r="54" spans="1:17" ht="13.5" customHeight="1" thickBot="1">
      <c r="A54" s="603">
        <v>6</v>
      </c>
      <c r="B54" s="436" t="str">
        <f>'5- Identificación de Riesgos'!B34</f>
        <v xml:space="preserve">Afectaciones ambientales </v>
      </c>
      <c r="C54" s="450" t="str">
        <f>'5- Identificación de Riesgos'!C34</f>
        <v>Utilización de impresiones de oficios o documentos para  algunas dependencias externas que  asi lo solicitan desconciendo la política cero papel</v>
      </c>
      <c r="D54" s="450" t="s">
        <v>202</v>
      </c>
      <c r="E54" s="172" t="str">
        <f>'5- Identificación de Riesgos'!D34</f>
        <v xml:space="preserve">1. Falta de socialización del Acuerdo PSAA14-10160. </v>
      </c>
      <c r="F54" s="520" t="str">
        <f>'5- Identificación de Riesgos'!H34</f>
        <v>Muy Baja - 1</v>
      </c>
      <c r="G54" s="450" t="str">
        <f>'5- Identificación de Riesgos'!M34</f>
        <v>Menor - 2</v>
      </c>
      <c r="H54" s="450" t="str">
        <f>'5- Identificación de Riesgos'!N34</f>
        <v>Bajo - 2</v>
      </c>
      <c r="I54" s="85"/>
      <c r="J54" s="576" t="str">
        <f>'6- Valoración Controles'!T33</f>
        <v>Muy Baja - 1</v>
      </c>
      <c r="K54" s="576" t="str">
        <f>'6- Valoración Controles'!U33</f>
        <v>Leve - 1</v>
      </c>
      <c r="L54" s="577" t="e">
        <f>AVERAGE(#REF!)</f>
        <v>#REF!</v>
      </c>
      <c r="M54" s="436" t="str">
        <f>'6- Valoración Controles'!V33</f>
        <v>Bajo - 1</v>
      </c>
      <c r="N54" s="436" t="s">
        <v>302</v>
      </c>
      <c r="O54" s="319" t="s">
        <v>464</v>
      </c>
      <c r="P54" s="325" t="s">
        <v>471</v>
      </c>
      <c r="Q54" s="326" t="s">
        <v>470</v>
      </c>
    </row>
    <row r="55" spans="1:17" ht="13.5" customHeight="1">
      <c r="A55" s="604"/>
      <c r="B55" s="436"/>
      <c r="C55" s="449"/>
      <c r="D55" s="449"/>
      <c r="E55" s="172" t="str">
        <f>'5- Identificación de Riesgos'!D35</f>
        <v>2.Baja participación de los funcionarios y servidores judiciales en las actividades de formación en el Sistema de Gestión Ambiental</v>
      </c>
      <c r="F55" s="466"/>
      <c r="G55" s="574"/>
      <c r="H55" s="449"/>
      <c r="I55" s="85"/>
      <c r="J55" s="576"/>
      <c r="K55" s="576"/>
      <c r="L55" s="577"/>
      <c r="M55" s="436"/>
      <c r="N55" s="436"/>
      <c r="O55" s="319" t="s">
        <v>465</v>
      </c>
      <c r="P55" s="325" t="s">
        <v>471</v>
      </c>
      <c r="Q55" s="326" t="s">
        <v>470</v>
      </c>
    </row>
    <row r="56" spans="1:17" ht="13.5" customHeight="1">
      <c r="A56" s="604"/>
      <c r="B56" s="436"/>
      <c r="C56" s="449"/>
      <c r="D56" s="449"/>
      <c r="E56" s="172" t="str">
        <f>'5- Identificación de Riesgos'!D36</f>
        <v>3.  Poco compromiso en la aplicabilidad y formación de la cultura ambiental</v>
      </c>
      <c r="F56" s="466"/>
      <c r="G56" s="574"/>
      <c r="H56" s="449"/>
      <c r="I56" s="85"/>
      <c r="J56" s="576"/>
      <c r="K56" s="576"/>
      <c r="L56" s="577"/>
      <c r="M56" s="436"/>
      <c r="N56" s="436"/>
      <c r="O56" s="173"/>
      <c r="P56" s="173"/>
      <c r="Q56" s="174"/>
    </row>
    <row r="57" spans="1:17" ht="13.5" customHeight="1">
      <c r="A57" s="604"/>
      <c r="B57" s="436"/>
      <c r="C57" s="449"/>
      <c r="D57" s="449"/>
      <c r="E57" s="172" t="str">
        <f>'5- Identificación de Riesgos'!D37</f>
        <v>4. Carencia del liderazgo en el Sistema de Gestión Ambiental</v>
      </c>
      <c r="F57" s="466"/>
      <c r="G57" s="574"/>
      <c r="H57" s="449"/>
      <c r="I57" s="85"/>
      <c r="J57" s="576"/>
      <c r="K57" s="576"/>
      <c r="L57" s="577"/>
      <c r="M57" s="436"/>
      <c r="N57" s="436"/>
      <c r="O57" s="173"/>
      <c r="P57" s="173"/>
      <c r="Q57" s="174"/>
    </row>
    <row r="58" spans="1:17" ht="13.5" customHeight="1">
      <c r="A58" s="604"/>
      <c r="B58" s="436"/>
      <c r="C58" s="449"/>
      <c r="D58" s="449"/>
      <c r="E58" s="172" t="str">
        <f>'5- Identificación de Riesgos'!D38</f>
        <v>5. A solicitud de  clientes externos a la organización por ejemplo ORIP</v>
      </c>
      <c r="F58" s="466"/>
      <c r="G58" s="574"/>
      <c r="H58" s="449"/>
      <c r="I58" s="85"/>
      <c r="J58" s="576"/>
      <c r="K58" s="576"/>
      <c r="L58" s="577"/>
      <c r="M58" s="436"/>
      <c r="N58" s="436"/>
      <c r="O58" s="173"/>
      <c r="P58" s="173"/>
      <c r="Q58" s="174"/>
    </row>
    <row r="59" spans="1:17" ht="13.5" customHeight="1">
      <c r="A59" s="604"/>
      <c r="B59" s="436"/>
      <c r="C59" s="449"/>
      <c r="D59" s="449"/>
      <c r="E59" s="172" t="e">
        <f>'5- Identificación de Riesgos'!#REF!</f>
        <v>#REF!</v>
      </c>
      <c r="F59" s="466"/>
      <c r="G59" s="574"/>
      <c r="H59" s="449"/>
      <c r="I59" s="85"/>
      <c r="J59" s="576"/>
      <c r="K59" s="576"/>
      <c r="L59" s="577"/>
      <c r="M59" s="436"/>
      <c r="N59" s="436"/>
      <c r="O59" s="173"/>
      <c r="P59" s="173"/>
      <c r="Q59" s="174"/>
    </row>
    <row r="60" spans="1:17" ht="13.5" customHeight="1">
      <c r="A60" s="604"/>
      <c r="B60" s="436"/>
      <c r="C60" s="449"/>
      <c r="D60" s="449"/>
      <c r="E60" s="172" t="e">
        <f>'5- Identificación de Riesgos'!#REF!</f>
        <v>#REF!</v>
      </c>
      <c r="F60" s="466"/>
      <c r="G60" s="574"/>
      <c r="H60" s="449"/>
      <c r="I60" s="85"/>
      <c r="J60" s="576"/>
      <c r="K60" s="576"/>
      <c r="L60" s="577"/>
      <c r="M60" s="436"/>
      <c r="N60" s="436"/>
      <c r="O60" s="173"/>
      <c r="P60" s="173"/>
      <c r="Q60" s="174"/>
    </row>
    <row r="61" spans="1:17" ht="13.5" customHeight="1">
      <c r="A61" s="604"/>
      <c r="B61" s="436"/>
      <c r="C61" s="449"/>
      <c r="D61" s="449"/>
      <c r="E61" s="172" t="e">
        <f>'5- Identificación de Riesgos'!#REF!</f>
        <v>#REF!</v>
      </c>
      <c r="F61" s="466"/>
      <c r="G61" s="574"/>
      <c r="H61" s="449"/>
      <c r="I61" s="85"/>
      <c r="J61" s="576"/>
      <c r="K61" s="576"/>
      <c r="L61" s="577"/>
      <c r="M61" s="436"/>
      <c r="N61" s="436"/>
      <c r="O61" s="173"/>
      <c r="P61" s="173"/>
      <c r="Q61" s="174"/>
    </row>
    <row r="62" spans="1:17" ht="13.5" customHeight="1">
      <c r="A62" s="604"/>
      <c r="B62" s="436"/>
      <c r="C62" s="449"/>
      <c r="D62" s="449"/>
      <c r="E62" s="172" t="e">
        <f>'5- Identificación de Riesgos'!#REF!</f>
        <v>#REF!</v>
      </c>
      <c r="F62" s="466"/>
      <c r="G62" s="574"/>
      <c r="H62" s="449"/>
      <c r="I62" s="85"/>
      <c r="J62" s="576"/>
      <c r="K62" s="576"/>
      <c r="L62" s="577"/>
      <c r="M62" s="436"/>
      <c r="N62" s="436"/>
      <c r="O62" s="173"/>
      <c r="P62" s="173"/>
      <c r="Q62" s="174"/>
    </row>
    <row r="63" spans="1:17" ht="13.5" customHeight="1" thickBot="1">
      <c r="A63" s="605"/>
      <c r="B63" s="596"/>
      <c r="C63" s="600"/>
      <c r="D63" s="600"/>
      <c r="E63" s="175" t="e">
        <f>'5- Identificación de Riesgos'!#REF!</f>
        <v>#REF!</v>
      </c>
      <c r="F63" s="601"/>
      <c r="G63" s="602"/>
      <c r="H63" s="600"/>
      <c r="I63" s="152"/>
      <c r="J63" s="582"/>
      <c r="K63" s="582"/>
      <c r="L63" s="580"/>
      <c r="M63" s="450"/>
      <c r="N63" s="596"/>
      <c r="O63" s="176"/>
      <c r="P63" s="176"/>
      <c r="Q63" s="177"/>
    </row>
    <row r="64" spans="1:17" ht="13.5" customHeight="1" thickBot="1">
      <c r="A64" s="597">
        <v>7</v>
      </c>
      <c r="B64" s="436" t="str">
        <f>'5- Identificación de Riesgos'!B39</f>
        <v xml:space="preserve">Corrupción </v>
      </c>
      <c r="C64" s="450" t="str">
        <f>'5- Identificación de Riesgos'!C39</f>
        <v xml:space="preserve">Expedir, alterar, retener, extraviar o entregar  documentos  o información sin el lleno de requisitos legales.  Cuando por indebido interés se actua de  manera indebida para retrasar las actuaciones de los procesos o para la no celebración de una audiencia. </v>
      </c>
      <c r="D64" s="450" t="s">
        <v>202</v>
      </c>
      <c r="E64" s="172" t="str">
        <f>'5- Identificación de Riesgos'!D39</f>
        <v>1. Falta de ética de los servidores públicos (Debilidades en principios y valores)</v>
      </c>
      <c r="F64" s="520" t="str">
        <f>'5- Identificación de Riesgos'!H39</f>
        <v>Muy Baja - 1</v>
      </c>
      <c r="G64" s="450" t="str">
        <f>'5- Identificación de Riesgos'!M39</f>
        <v>Leve - 1</v>
      </c>
      <c r="H64" s="450" t="str">
        <f>'5- Identificación de Riesgos'!N39</f>
        <v>Bajo - 1</v>
      </c>
      <c r="I64" s="85"/>
      <c r="J64" s="576" t="str">
        <f>'6- Valoración Controles'!T38</f>
        <v>Muy Baja - 1</v>
      </c>
      <c r="K64" s="576" t="str">
        <f>'6- Valoración Controles'!U38</f>
        <v>Leve - 1</v>
      </c>
      <c r="L64" s="577" t="e">
        <f>AVERAGE(#REF!)</f>
        <v>#REF!</v>
      </c>
      <c r="M64" s="436" t="str">
        <f>'6- Valoración Controles'!V38</f>
        <v>Bajo - 1</v>
      </c>
      <c r="N64" s="436" t="s">
        <v>302</v>
      </c>
      <c r="O64" s="240" t="s">
        <v>466</v>
      </c>
      <c r="P64" s="325" t="s">
        <v>471</v>
      </c>
      <c r="Q64" s="326" t="s">
        <v>470</v>
      </c>
    </row>
    <row r="65" spans="1:17" ht="13.5" customHeight="1">
      <c r="A65" s="598"/>
      <c r="B65" s="436"/>
      <c r="C65" s="449"/>
      <c r="D65" s="449"/>
      <c r="E65" s="172" t="str">
        <f>'5- Identificación de Riesgos'!D40</f>
        <v>2. Falta de ética de terceros interesados  (Debilidades principios y valores)</v>
      </c>
      <c r="F65" s="466"/>
      <c r="G65" s="574"/>
      <c r="H65" s="449"/>
      <c r="I65" s="85"/>
      <c r="J65" s="576"/>
      <c r="K65" s="576"/>
      <c r="L65" s="577"/>
      <c r="M65" s="436"/>
      <c r="N65" s="436"/>
      <c r="O65" s="319" t="s">
        <v>467</v>
      </c>
      <c r="P65" s="325" t="s">
        <v>471</v>
      </c>
      <c r="Q65" s="326" t="s">
        <v>470</v>
      </c>
    </row>
    <row r="66" spans="1:17" ht="13.5" customHeight="1">
      <c r="A66" s="598"/>
      <c r="B66" s="436"/>
      <c r="C66" s="449"/>
      <c r="D66" s="449"/>
      <c r="E66" s="172" t="str">
        <f>'5- Identificación de Riesgos'!D41</f>
        <v>3. debilidades en los controles para la manejo de la información en medio Físico</v>
      </c>
      <c r="F66" s="466"/>
      <c r="G66" s="574"/>
      <c r="H66" s="449"/>
      <c r="I66" s="85"/>
      <c r="J66" s="576"/>
      <c r="K66" s="576"/>
      <c r="L66" s="577"/>
      <c r="M66" s="436"/>
      <c r="N66" s="436"/>
      <c r="O66" s="173" t="s">
        <v>468</v>
      </c>
      <c r="P66" s="173"/>
      <c r="Q66" s="174"/>
    </row>
    <row r="67" spans="1:17" ht="13.5" customHeight="1">
      <c r="A67" s="598"/>
      <c r="B67" s="436"/>
      <c r="C67" s="449"/>
      <c r="D67" s="449"/>
      <c r="E67" s="172" t="str">
        <f>'5- Identificación de Riesgos'!D42</f>
        <v>3. debilidades en los controles para la manejo de la información en medio magnético</v>
      </c>
      <c r="F67" s="466"/>
      <c r="G67" s="574"/>
      <c r="H67" s="449"/>
      <c r="I67" s="85"/>
      <c r="J67" s="576"/>
      <c r="K67" s="576"/>
      <c r="L67" s="577"/>
      <c r="M67" s="436"/>
      <c r="N67" s="436"/>
      <c r="O67" s="173"/>
      <c r="P67" s="173"/>
      <c r="Q67" s="174"/>
    </row>
    <row r="68" spans="1:17" ht="13.5" customHeight="1">
      <c r="A68" s="598"/>
      <c r="B68" s="436"/>
      <c r="C68" s="449"/>
      <c r="D68" s="449"/>
      <c r="E68" s="172" t="e">
        <f>'5- Identificación de Riesgos'!#REF!</f>
        <v>#REF!</v>
      </c>
      <c r="F68" s="466"/>
      <c r="G68" s="574"/>
      <c r="H68" s="449"/>
      <c r="I68" s="85"/>
      <c r="J68" s="576"/>
      <c r="K68" s="576"/>
      <c r="L68" s="577"/>
      <c r="M68" s="436"/>
      <c r="N68" s="436"/>
      <c r="O68" s="173"/>
      <c r="P68" s="173"/>
      <c r="Q68" s="174"/>
    </row>
    <row r="69" spans="1:17" ht="13.5" customHeight="1">
      <c r="A69" s="598"/>
      <c r="B69" s="436"/>
      <c r="C69" s="449"/>
      <c r="D69" s="449"/>
      <c r="E69" s="172" t="e">
        <f>'5- Identificación de Riesgos'!#REF!</f>
        <v>#REF!</v>
      </c>
      <c r="F69" s="466"/>
      <c r="G69" s="574"/>
      <c r="H69" s="449"/>
      <c r="I69" s="85"/>
      <c r="J69" s="576"/>
      <c r="K69" s="576"/>
      <c r="L69" s="577"/>
      <c r="M69" s="436"/>
      <c r="N69" s="436"/>
      <c r="O69" s="173"/>
      <c r="P69" s="173"/>
      <c r="Q69" s="174"/>
    </row>
    <row r="70" spans="1:17" ht="13.5" customHeight="1">
      <c r="A70" s="598"/>
      <c r="B70" s="436"/>
      <c r="C70" s="449"/>
      <c r="D70" s="449"/>
      <c r="E70" s="172" t="e">
        <f>'5- Identificación de Riesgos'!#REF!</f>
        <v>#REF!</v>
      </c>
      <c r="F70" s="466"/>
      <c r="G70" s="574"/>
      <c r="H70" s="449"/>
      <c r="I70" s="85"/>
      <c r="J70" s="576"/>
      <c r="K70" s="576"/>
      <c r="L70" s="577"/>
      <c r="M70" s="436"/>
      <c r="N70" s="436"/>
      <c r="O70" s="173"/>
      <c r="P70" s="173"/>
      <c r="Q70" s="174"/>
    </row>
    <row r="71" spans="1:17" ht="13.5" customHeight="1">
      <c r="A71" s="598"/>
      <c r="B71" s="436"/>
      <c r="C71" s="449"/>
      <c r="D71" s="449"/>
      <c r="E71" s="172" t="e">
        <f>'5- Identificación de Riesgos'!#REF!</f>
        <v>#REF!</v>
      </c>
      <c r="F71" s="466"/>
      <c r="G71" s="574"/>
      <c r="H71" s="449"/>
      <c r="I71" s="85"/>
      <c r="J71" s="576"/>
      <c r="K71" s="576"/>
      <c r="L71" s="577"/>
      <c r="M71" s="436"/>
      <c r="N71" s="436"/>
      <c r="O71" s="173"/>
      <c r="P71" s="173"/>
      <c r="Q71" s="174"/>
    </row>
    <row r="72" spans="1:17" ht="13.5" customHeight="1">
      <c r="A72" s="598"/>
      <c r="B72" s="436"/>
      <c r="C72" s="449"/>
      <c r="D72" s="449"/>
      <c r="E72" s="172" t="e">
        <f>'5- Identificación de Riesgos'!#REF!</f>
        <v>#REF!</v>
      </c>
      <c r="F72" s="466"/>
      <c r="G72" s="574"/>
      <c r="H72" s="449"/>
      <c r="I72" s="85"/>
      <c r="J72" s="576"/>
      <c r="K72" s="576"/>
      <c r="L72" s="577"/>
      <c r="M72" s="436"/>
      <c r="N72" s="436"/>
      <c r="O72" s="173"/>
      <c r="P72" s="173"/>
      <c r="Q72" s="174"/>
    </row>
    <row r="73" spans="1:17" ht="58.5" customHeight="1" thickBot="1">
      <c r="A73" s="599"/>
      <c r="B73" s="596"/>
      <c r="C73" s="600"/>
      <c r="D73" s="600"/>
      <c r="E73" s="175" t="e">
        <f>'5- Identificación de Riesgos'!#REF!</f>
        <v>#REF!</v>
      </c>
      <c r="F73" s="601"/>
      <c r="G73" s="602"/>
      <c r="H73" s="600"/>
      <c r="I73" s="152"/>
      <c r="J73" s="582"/>
      <c r="K73" s="582"/>
      <c r="L73" s="580"/>
      <c r="M73" s="450"/>
      <c r="N73" s="596"/>
      <c r="O73" s="176"/>
      <c r="P73" s="176"/>
      <c r="Q73" s="177"/>
    </row>
  </sheetData>
  <mergeCells count="124">
    <mergeCell ref="M54:M63"/>
    <mergeCell ref="N54:N63"/>
    <mergeCell ref="A64:A73"/>
    <mergeCell ref="B64:B73"/>
    <mergeCell ref="C64:C73"/>
    <mergeCell ref="D64:D73"/>
    <mergeCell ref="F64:F73"/>
    <mergeCell ref="G64:G73"/>
    <mergeCell ref="H64:H73"/>
    <mergeCell ref="J64:J73"/>
    <mergeCell ref="K64:K73"/>
    <mergeCell ref="L64:L73"/>
    <mergeCell ref="M64:M73"/>
    <mergeCell ref="N64:N73"/>
    <mergeCell ref="G54:G63"/>
    <mergeCell ref="H54:H63"/>
    <mergeCell ref="J54:J63"/>
    <mergeCell ref="K54:K63"/>
    <mergeCell ref="L54:L63"/>
    <mergeCell ref="A54:A63"/>
    <mergeCell ref="B54:B63"/>
    <mergeCell ref="C54:C63"/>
    <mergeCell ref="D54:D63"/>
    <mergeCell ref="F54:F63"/>
    <mergeCell ref="M10:M15"/>
    <mergeCell ref="N10:N15"/>
    <mergeCell ref="C10:C15"/>
    <mergeCell ref="D10:D15"/>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F10:F15"/>
    <mergeCell ref="K8:K9"/>
    <mergeCell ref="I8:I9"/>
    <mergeCell ref="E8:E9"/>
    <mergeCell ref="D16:D22"/>
    <mergeCell ref="L10:L15"/>
    <mergeCell ref="A16:A22"/>
    <mergeCell ref="B16:B22"/>
    <mergeCell ref="K16:K22"/>
    <mergeCell ref="G10:G15"/>
    <mergeCell ref="H10:H15"/>
    <mergeCell ref="J10:J15"/>
    <mergeCell ref="K10:K15"/>
    <mergeCell ref="J8:J9"/>
    <mergeCell ref="H8:H9"/>
    <mergeCell ref="C8:C9"/>
    <mergeCell ref="D8:D9"/>
    <mergeCell ref="F16:F22"/>
    <mergeCell ref="G16:G22"/>
    <mergeCell ref="H16:H22"/>
    <mergeCell ref="J16:J22"/>
    <mergeCell ref="L16:L22"/>
    <mergeCell ref="M16:M22"/>
    <mergeCell ref="N16:N22"/>
    <mergeCell ref="B8:B9"/>
    <mergeCell ref="H33:H42"/>
    <mergeCell ref="L23:L32"/>
    <mergeCell ref="C16:C22"/>
    <mergeCell ref="A23:A32"/>
    <mergeCell ref="B23:B32"/>
    <mergeCell ref="C23:C32"/>
    <mergeCell ref="D23:D32"/>
    <mergeCell ref="F23:F32"/>
    <mergeCell ref="C33:C42"/>
    <mergeCell ref="M23:M32"/>
    <mergeCell ref="N23:N32"/>
    <mergeCell ref="M33:M42"/>
    <mergeCell ref="N33:N42"/>
    <mergeCell ref="L33:L42"/>
    <mergeCell ref="J23:J32"/>
    <mergeCell ref="K23:K32"/>
    <mergeCell ref="J33:J42"/>
    <mergeCell ref="K33:K42"/>
    <mergeCell ref="G23:G32"/>
    <mergeCell ref="A10:A15"/>
    <mergeCell ref="B10:B15"/>
    <mergeCell ref="A43:A51"/>
    <mergeCell ref="B43:B51"/>
    <mergeCell ref="C43:C51"/>
    <mergeCell ref="D43:D51"/>
    <mergeCell ref="F43:F51"/>
    <mergeCell ref="D33:D42"/>
    <mergeCell ref="F33:F42"/>
    <mergeCell ref="A33:A42"/>
    <mergeCell ref="B33:B42"/>
    <mergeCell ref="M43:M51"/>
    <mergeCell ref="N43:N51"/>
    <mergeCell ref="G43:G51"/>
    <mergeCell ref="H43:H51"/>
    <mergeCell ref="J43:J51"/>
    <mergeCell ref="K43:K51"/>
    <mergeCell ref="L43:L51"/>
    <mergeCell ref="H23:H32"/>
    <mergeCell ref="G33:G42"/>
    <mergeCell ref="L52:L53"/>
    <mergeCell ref="M52:M53"/>
    <mergeCell ref="N52:N53"/>
    <mergeCell ref="A52:A53"/>
    <mergeCell ref="B52:B53"/>
    <mergeCell ref="C52:C53"/>
    <mergeCell ref="F52:F53"/>
    <mergeCell ref="G52:G53"/>
    <mergeCell ref="H52:H53"/>
    <mergeCell ref="I52:I53"/>
    <mergeCell ref="J52:J53"/>
    <mergeCell ref="K52:K53"/>
  </mergeCells>
  <conditionalFormatting sqref="F10 F16 F23 F33 F43">
    <cfRule type="containsText" dxfId="451" priority="587" operator="containsText" text="Muy Baja">
      <formula>NOT(ISERROR(SEARCH("Muy Baja",F10)))</formula>
    </cfRule>
    <cfRule type="containsText" dxfId="450" priority="588" operator="containsText" text="Baja">
      <formula>NOT(ISERROR(SEARCH("Baja",F10)))</formula>
    </cfRule>
    <cfRule type="containsText" dxfId="449" priority="589" operator="containsText" text="Muy Alta">
      <formula>NOT(ISERROR(SEARCH("Muy Alta",F10)))</formula>
    </cfRule>
    <cfRule type="containsText" dxfId="448" priority="591" operator="containsText" text="Alta">
      <formula>NOT(ISERROR(SEARCH("Alta",F10)))</formula>
    </cfRule>
    <cfRule type="containsText" dxfId="447" priority="592" operator="containsText" text="Media">
      <formula>NOT(ISERROR(SEARCH("Media",F10)))</formula>
    </cfRule>
    <cfRule type="containsText" dxfId="446" priority="593" operator="containsText" text="Media">
      <formula>NOT(ISERROR(SEARCH("Media",F10)))</formula>
    </cfRule>
    <cfRule type="containsText" dxfId="445" priority="594" operator="containsText" text="Media">
      <formula>NOT(ISERROR(SEARCH("Media",F10)))</formula>
    </cfRule>
    <cfRule type="containsText" dxfId="444" priority="595" operator="containsText" text="Muy Baja">
      <formula>NOT(ISERROR(SEARCH("Muy Baja",F10)))</formula>
    </cfRule>
    <cfRule type="containsText" dxfId="443" priority="596" operator="containsText" text="Baja">
      <formula>NOT(ISERROR(SEARCH("Baja",F10)))</formula>
    </cfRule>
    <cfRule type="containsText" dxfId="442" priority="597" operator="containsText" text="Muy Baja">
      <formula>NOT(ISERROR(SEARCH("Muy Baja",F10)))</formula>
    </cfRule>
    <cfRule type="containsText" dxfId="441" priority="598" operator="containsText" text="Muy Baja">
      <formula>NOT(ISERROR(SEARCH("Muy Baja",F10)))</formula>
    </cfRule>
    <cfRule type="containsText" dxfId="440" priority="599" operator="containsText" text="Muy Baja">
      <formula>NOT(ISERROR(SEARCH("Muy Baja",F10)))</formula>
    </cfRule>
    <cfRule type="containsText" dxfId="439" priority="600" operator="containsText" text="Muy Baja'Tabla probabilidad'!">
      <formula>NOT(ISERROR(SEARCH("Muy Baja'Tabla probabilidad'!",F10)))</formula>
    </cfRule>
    <cfRule type="containsText" dxfId="438" priority="601" operator="containsText" text="Muy bajo">
      <formula>NOT(ISERROR(SEARCH("Muy bajo",F10)))</formula>
    </cfRule>
    <cfRule type="containsText" dxfId="437" priority="602" operator="containsText" text="Alta">
      <formula>NOT(ISERROR(SEARCH("Alta",F10)))</formula>
    </cfRule>
    <cfRule type="containsText" dxfId="436" priority="603" operator="containsText" text="Media">
      <formula>NOT(ISERROR(SEARCH("Media",F10)))</formula>
    </cfRule>
    <cfRule type="containsText" dxfId="435" priority="604" operator="containsText" text="Baja">
      <formula>NOT(ISERROR(SEARCH("Baja",F10)))</formula>
    </cfRule>
    <cfRule type="containsText" dxfId="434" priority="605" operator="containsText" text="Muy baja">
      <formula>NOT(ISERROR(SEARCH("Muy baja",F10)))</formula>
    </cfRule>
    <cfRule type="cellIs" dxfId="433" priority="608" operator="between">
      <formula>1</formula>
      <formula>2</formula>
    </cfRule>
    <cfRule type="cellIs" dxfId="432" priority="609" operator="between">
      <formula>0</formula>
      <formula>2</formula>
    </cfRule>
  </conditionalFormatting>
  <conditionalFormatting sqref="F54">
    <cfRule type="containsText" dxfId="431" priority="231" operator="containsText" text="Muy Baja">
      <formula>NOT(ISERROR(SEARCH("Muy Baja",F54)))</formula>
    </cfRule>
    <cfRule type="containsText" dxfId="430" priority="232" operator="containsText" text="Baja">
      <formula>NOT(ISERROR(SEARCH("Baja",F54)))</formula>
    </cfRule>
    <cfRule type="containsText" dxfId="429" priority="233" operator="containsText" text="Muy Alta">
      <formula>NOT(ISERROR(SEARCH("Muy Alta",F54)))</formula>
    </cfRule>
    <cfRule type="containsText" dxfId="428" priority="234" operator="containsText" text="Alta">
      <formula>NOT(ISERROR(SEARCH("Alta",F54)))</formula>
    </cfRule>
    <cfRule type="containsText" dxfId="427" priority="235" operator="containsText" text="Media">
      <formula>NOT(ISERROR(SEARCH("Media",F54)))</formula>
    </cfRule>
    <cfRule type="containsText" dxfId="426" priority="236" operator="containsText" text="Media">
      <formula>NOT(ISERROR(SEARCH("Media",F54)))</formula>
    </cfRule>
    <cfRule type="containsText" dxfId="425" priority="237" operator="containsText" text="Media">
      <formula>NOT(ISERROR(SEARCH("Media",F54)))</formula>
    </cfRule>
    <cfRule type="containsText" dxfId="424" priority="238" operator="containsText" text="Muy Baja">
      <formula>NOT(ISERROR(SEARCH("Muy Baja",F54)))</formula>
    </cfRule>
    <cfRule type="containsText" dxfId="423" priority="239" operator="containsText" text="Baja">
      <formula>NOT(ISERROR(SEARCH("Baja",F54)))</formula>
    </cfRule>
    <cfRule type="containsText" dxfId="422" priority="240" operator="containsText" text="Muy Baja">
      <formula>NOT(ISERROR(SEARCH("Muy Baja",F54)))</formula>
    </cfRule>
    <cfRule type="containsText" dxfId="421" priority="241" operator="containsText" text="Muy Baja">
      <formula>NOT(ISERROR(SEARCH("Muy Baja",F54)))</formula>
    </cfRule>
    <cfRule type="containsText" dxfId="420" priority="242" operator="containsText" text="Muy Baja">
      <formula>NOT(ISERROR(SEARCH("Muy Baja",F54)))</formula>
    </cfRule>
    <cfRule type="containsText" dxfId="419" priority="243" operator="containsText" text="Muy Baja'Tabla probabilidad'!">
      <formula>NOT(ISERROR(SEARCH("Muy Baja'Tabla probabilidad'!",F54)))</formula>
    </cfRule>
    <cfRule type="containsText" dxfId="418" priority="244" operator="containsText" text="Muy bajo">
      <formula>NOT(ISERROR(SEARCH("Muy bajo",F54)))</formula>
    </cfRule>
    <cfRule type="containsText" dxfId="417" priority="245" operator="containsText" text="Alta">
      <formula>NOT(ISERROR(SEARCH("Alta",F54)))</formula>
    </cfRule>
    <cfRule type="containsText" dxfId="416" priority="246" operator="containsText" text="Media">
      <formula>NOT(ISERROR(SEARCH("Media",F54)))</formula>
    </cfRule>
    <cfRule type="containsText" dxfId="415" priority="247" operator="containsText" text="Baja">
      <formula>NOT(ISERROR(SEARCH("Baja",F54)))</formula>
    </cfRule>
    <cfRule type="containsText" dxfId="414" priority="248" operator="containsText" text="Muy baja">
      <formula>NOT(ISERROR(SEARCH("Muy baja",F54)))</formula>
    </cfRule>
    <cfRule type="cellIs" dxfId="413" priority="251" operator="between">
      <formula>1</formula>
      <formula>2</formula>
    </cfRule>
    <cfRule type="cellIs" dxfId="412" priority="252" operator="between">
      <formula>0</formula>
      <formula>2</formula>
    </cfRule>
  </conditionalFormatting>
  <conditionalFormatting sqref="F64">
    <cfRule type="containsText" dxfId="411" priority="189" operator="containsText" text="Muy Baja">
      <formula>NOT(ISERROR(SEARCH("Muy Baja",F64)))</formula>
    </cfRule>
    <cfRule type="containsText" dxfId="410" priority="190" operator="containsText" text="Baja">
      <formula>NOT(ISERROR(SEARCH("Baja",F64)))</formula>
    </cfRule>
    <cfRule type="containsText" dxfId="409" priority="191" operator="containsText" text="Muy Alta">
      <formula>NOT(ISERROR(SEARCH("Muy Alta",F64)))</formula>
    </cfRule>
    <cfRule type="containsText" dxfId="408" priority="192" operator="containsText" text="Alta">
      <formula>NOT(ISERROR(SEARCH("Alta",F64)))</formula>
    </cfRule>
    <cfRule type="containsText" dxfId="407" priority="193" operator="containsText" text="Media">
      <formula>NOT(ISERROR(SEARCH("Media",F64)))</formula>
    </cfRule>
    <cfRule type="containsText" dxfId="406" priority="194" operator="containsText" text="Media">
      <formula>NOT(ISERROR(SEARCH("Media",F64)))</formula>
    </cfRule>
    <cfRule type="containsText" dxfId="405" priority="195" operator="containsText" text="Media">
      <formula>NOT(ISERROR(SEARCH("Media",F64)))</formula>
    </cfRule>
    <cfRule type="containsText" dxfId="404" priority="196" operator="containsText" text="Muy Baja">
      <formula>NOT(ISERROR(SEARCH("Muy Baja",F64)))</formula>
    </cfRule>
    <cfRule type="containsText" dxfId="403" priority="197" operator="containsText" text="Baja">
      <formula>NOT(ISERROR(SEARCH("Baja",F64)))</formula>
    </cfRule>
    <cfRule type="containsText" dxfId="402" priority="198" operator="containsText" text="Muy Baja">
      <formula>NOT(ISERROR(SEARCH("Muy Baja",F64)))</formula>
    </cfRule>
    <cfRule type="containsText" dxfId="401" priority="199" operator="containsText" text="Muy Baja">
      <formula>NOT(ISERROR(SEARCH("Muy Baja",F64)))</formula>
    </cfRule>
    <cfRule type="containsText" dxfId="400" priority="200" operator="containsText" text="Muy Baja">
      <formula>NOT(ISERROR(SEARCH("Muy Baja",F64)))</formula>
    </cfRule>
    <cfRule type="containsText" dxfId="399" priority="201" operator="containsText" text="Muy Baja'Tabla probabilidad'!">
      <formula>NOT(ISERROR(SEARCH("Muy Baja'Tabla probabilidad'!",F64)))</formula>
    </cfRule>
    <cfRule type="containsText" dxfId="398" priority="202" operator="containsText" text="Muy bajo">
      <formula>NOT(ISERROR(SEARCH("Muy bajo",F64)))</formula>
    </cfRule>
    <cfRule type="containsText" dxfId="397" priority="203" operator="containsText" text="Alta">
      <formula>NOT(ISERROR(SEARCH("Alta",F64)))</formula>
    </cfRule>
    <cfRule type="containsText" dxfId="396" priority="204" operator="containsText" text="Media">
      <formula>NOT(ISERROR(SEARCH("Media",F64)))</formula>
    </cfRule>
    <cfRule type="containsText" dxfId="395" priority="205" operator="containsText" text="Baja">
      <formula>NOT(ISERROR(SEARCH("Baja",F64)))</formula>
    </cfRule>
    <cfRule type="containsText" dxfId="394" priority="206" operator="containsText" text="Muy baja">
      <formula>NOT(ISERROR(SEARCH("Muy baja",F64)))</formula>
    </cfRule>
    <cfRule type="cellIs" dxfId="393" priority="209" operator="between">
      <formula>1</formula>
      <formula>2</formula>
    </cfRule>
    <cfRule type="cellIs" dxfId="392" priority="210" operator="between">
      <formula>0</formula>
      <formula>2</formula>
    </cfRule>
  </conditionalFormatting>
  <conditionalFormatting sqref="G10 G16 G23 G33 G43">
    <cfRule type="containsText" dxfId="391" priority="581" operator="containsText" text="Catastrófico">
      <formula>NOT(ISERROR(SEARCH("Catastrófico",G10)))</formula>
    </cfRule>
    <cfRule type="containsText" dxfId="390" priority="582" operator="containsText" text="Mayor">
      <formula>NOT(ISERROR(SEARCH("Mayor",G10)))</formula>
    </cfRule>
    <cfRule type="containsText" dxfId="389" priority="583" operator="containsText" text="Alta">
      <formula>NOT(ISERROR(SEARCH("Alta",G10)))</formula>
    </cfRule>
    <cfRule type="containsText" dxfId="388" priority="584" operator="containsText" text="Moderado">
      <formula>NOT(ISERROR(SEARCH("Moderado",G10)))</formula>
    </cfRule>
    <cfRule type="containsText" dxfId="387" priority="585" operator="containsText" text="Menor">
      <formula>NOT(ISERROR(SEARCH("Menor",G10)))</formula>
    </cfRule>
    <cfRule type="containsText" dxfId="386" priority="586" operator="containsText" text="Leve">
      <formula>NOT(ISERROR(SEARCH("Leve",G10)))</formula>
    </cfRule>
  </conditionalFormatting>
  <conditionalFormatting sqref="G54">
    <cfRule type="containsText" dxfId="385" priority="225" operator="containsText" text="Catastrófico">
      <formula>NOT(ISERROR(SEARCH("Catastrófico",G54)))</formula>
    </cfRule>
    <cfRule type="containsText" dxfId="384" priority="226" operator="containsText" text="Mayor">
      <formula>NOT(ISERROR(SEARCH("Mayor",G54)))</formula>
    </cfRule>
    <cfRule type="containsText" dxfId="383" priority="227" operator="containsText" text="Alta">
      <formula>NOT(ISERROR(SEARCH("Alta",G54)))</formula>
    </cfRule>
    <cfRule type="containsText" dxfId="382" priority="228" operator="containsText" text="Moderado">
      <formula>NOT(ISERROR(SEARCH("Moderado",G54)))</formula>
    </cfRule>
    <cfRule type="containsText" dxfId="381" priority="229" operator="containsText" text="Menor">
      <formula>NOT(ISERROR(SEARCH("Menor",G54)))</formula>
    </cfRule>
    <cfRule type="containsText" dxfId="380" priority="230" operator="containsText" text="Leve">
      <formula>NOT(ISERROR(SEARCH("Leve",G54)))</formula>
    </cfRule>
  </conditionalFormatting>
  <conditionalFormatting sqref="G64">
    <cfRule type="containsText" dxfId="379" priority="183" operator="containsText" text="Catastrófico">
      <formula>NOT(ISERROR(SEARCH("Catastrófico",G64)))</formula>
    </cfRule>
    <cfRule type="containsText" dxfId="378" priority="184" operator="containsText" text="Mayor">
      <formula>NOT(ISERROR(SEARCH("Mayor",G64)))</formula>
    </cfRule>
    <cfRule type="containsText" dxfId="377" priority="185" operator="containsText" text="Alta">
      <formula>NOT(ISERROR(SEARCH("Alta",G64)))</formula>
    </cfRule>
    <cfRule type="containsText" dxfId="376" priority="186" operator="containsText" text="Moderado">
      <formula>NOT(ISERROR(SEARCH("Moderado",G64)))</formula>
    </cfRule>
    <cfRule type="containsText" dxfId="375" priority="187" operator="containsText" text="Menor">
      <formula>NOT(ISERROR(SEARCH("Menor",G64)))</formula>
    </cfRule>
    <cfRule type="containsText" dxfId="374" priority="188" operator="containsText" text="Leve">
      <formula>NOT(ISERROR(SEARCH("Leve",G64)))</formula>
    </cfRule>
  </conditionalFormatting>
  <conditionalFormatting sqref="H10:I10 H16:I16 H23:I23 H33:I33 H43:I43">
    <cfRule type="containsText" dxfId="373" priority="576" operator="containsText" text="Extremo">
      <formula>NOT(ISERROR(SEARCH("Extremo",H10)))</formula>
    </cfRule>
    <cfRule type="containsText" dxfId="372" priority="577" operator="containsText" text="Alto">
      <formula>NOT(ISERROR(SEARCH("Alto",H10)))</formula>
    </cfRule>
    <cfRule type="containsText" dxfId="371" priority="578" operator="containsText" text="Bajo">
      <formula>NOT(ISERROR(SEARCH("Bajo",H10)))</formula>
    </cfRule>
    <cfRule type="containsText" dxfId="370" priority="579" operator="containsText" text="Moderado">
      <formula>NOT(ISERROR(SEARCH("Moderado",H10)))</formula>
    </cfRule>
    <cfRule type="containsText" dxfId="369" priority="580" operator="containsText" text="Extremo">
      <formula>NOT(ISERROR(SEARCH("Extremo",H10)))</formula>
    </cfRule>
  </conditionalFormatting>
  <conditionalFormatting sqref="H54:I54">
    <cfRule type="containsText" dxfId="368" priority="220" operator="containsText" text="Extremo">
      <formula>NOT(ISERROR(SEARCH("Extremo",H54)))</formula>
    </cfRule>
    <cfRule type="containsText" dxfId="367" priority="221" operator="containsText" text="Alto">
      <formula>NOT(ISERROR(SEARCH("Alto",H54)))</formula>
    </cfRule>
    <cfRule type="containsText" dxfId="366" priority="222" operator="containsText" text="Bajo">
      <formula>NOT(ISERROR(SEARCH("Bajo",H54)))</formula>
    </cfRule>
    <cfRule type="containsText" dxfId="365" priority="223" operator="containsText" text="Moderado">
      <formula>NOT(ISERROR(SEARCH("Moderado",H54)))</formula>
    </cfRule>
    <cfRule type="containsText" dxfId="364" priority="224" operator="containsText" text="Extremo">
      <formula>NOT(ISERROR(SEARCH("Extremo",H54)))</formula>
    </cfRule>
  </conditionalFormatting>
  <conditionalFormatting sqref="H64:I64">
    <cfRule type="containsText" dxfId="363" priority="178" operator="containsText" text="Extremo">
      <formula>NOT(ISERROR(SEARCH("Extremo",H64)))</formula>
    </cfRule>
    <cfRule type="containsText" dxfId="362" priority="179" operator="containsText" text="Alto">
      <formula>NOT(ISERROR(SEARCH("Alto",H64)))</formula>
    </cfRule>
    <cfRule type="containsText" dxfId="361" priority="180" operator="containsText" text="Bajo">
      <formula>NOT(ISERROR(SEARCH("Bajo",H64)))</formula>
    </cfRule>
    <cfRule type="containsText" dxfId="360" priority="181" operator="containsText" text="Moderado">
      <formula>NOT(ISERROR(SEARCH("Moderado",H64)))</formula>
    </cfRule>
    <cfRule type="containsText" dxfId="359" priority="182" operator="containsText" text="Extremo">
      <formula>NOT(ISERROR(SEARCH("Extremo",H64)))</formula>
    </cfRule>
  </conditionalFormatting>
  <conditionalFormatting sqref="J10:J42">
    <cfRule type="containsText" dxfId="358" priority="545" operator="containsText" text="Muy Alta">
      <formula>NOT(ISERROR(SEARCH("Muy Alta",J10)))</formula>
    </cfRule>
    <cfRule type="containsText" dxfId="357" priority="546" operator="containsText" text="Alta">
      <formula>NOT(ISERROR(SEARCH("Alta",J10)))</formula>
    </cfRule>
    <cfRule type="containsText" dxfId="356" priority="547" operator="containsText" text="Media">
      <formula>NOT(ISERROR(SEARCH("Media",J10)))</formula>
    </cfRule>
    <cfRule type="containsText" dxfId="355" priority="548" operator="containsText" text="Baja">
      <formula>NOT(ISERROR(SEARCH("Baja",J10)))</formula>
    </cfRule>
    <cfRule type="containsText" dxfId="354" priority="549" operator="containsText" text="Muy Baja">
      <formula>NOT(ISERROR(SEARCH("Muy Baja",J10)))</formula>
    </cfRule>
  </conditionalFormatting>
  <conditionalFormatting sqref="J54:J73 J10:J51">
    <cfRule type="containsText" dxfId="353" priority="263" operator="containsText" text="Muy Baja">
      <formula>NOT(ISERROR(SEARCH("Muy Baja",J10)))</formula>
    </cfRule>
  </conditionalFormatting>
  <conditionalFormatting sqref="J43:J51 J54:J73">
    <cfRule type="containsText" dxfId="352" priority="253" operator="containsText" text="Muy Baja">
      <formula>NOT(ISERROR(SEARCH("Muy Baja",J43)))</formula>
    </cfRule>
    <cfRule type="containsText" dxfId="351" priority="259" operator="containsText" text="Muy Alta">
      <formula>NOT(ISERROR(SEARCH("Muy Alta",J43)))</formula>
    </cfRule>
    <cfRule type="containsText" dxfId="350" priority="260" operator="containsText" text="Alta">
      <formula>NOT(ISERROR(SEARCH("Alta",J43)))</formula>
    </cfRule>
    <cfRule type="containsText" dxfId="349" priority="261" operator="containsText" text="Media">
      <formula>NOT(ISERROR(SEARCH("Media",J43)))</formula>
    </cfRule>
    <cfRule type="containsText" dxfId="348" priority="262" operator="containsText" text="Baja">
      <formula>NOT(ISERROR(SEARCH("Baja",J43)))</formula>
    </cfRule>
  </conditionalFormatting>
  <conditionalFormatting sqref="K54:K73 K10:K51">
    <cfRule type="containsText" dxfId="347" priority="254" operator="containsText" text="Catastrófico">
      <formula>NOT(ISERROR(SEARCH("Catastrófico",K10)))</formula>
    </cfRule>
    <cfRule type="containsText" dxfId="346" priority="255" operator="containsText" text="Moderado">
      <formula>NOT(ISERROR(SEARCH("Moderado",K10)))</formula>
    </cfRule>
    <cfRule type="containsText" dxfId="345" priority="256" operator="containsText" text="Menor">
      <formula>NOT(ISERROR(SEARCH("Menor",K10)))</formula>
    </cfRule>
    <cfRule type="containsText" dxfId="344" priority="257" operator="containsText" text="Leve">
      <formula>NOT(ISERROR(SEARCH("Leve",K10)))</formula>
    </cfRule>
    <cfRule type="containsText" dxfId="343" priority="258" operator="containsText" text="Mayor">
      <formula>NOT(ISERROR(SEARCH("Mayor",K10)))</formula>
    </cfRule>
  </conditionalFormatting>
  <conditionalFormatting sqref="M10 M16 M23 M33">
    <cfRule type="containsText" dxfId="342" priority="550" operator="containsText" text="Extremo">
      <formula>NOT(ISERROR(SEARCH("Extremo",M10)))</formula>
    </cfRule>
    <cfRule type="containsText" dxfId="341" priority="551" operator="containsText" text="Alto">
      <formula>NOT(ISERROR(SEARCH("Alto",M10)))</formula>
    </cfRule>
    <cfRule type="containsText" dxfId="340" priority="552" operator="containsText" text="Moderado">
      <formula>NOT(ISERROR(SEARCH("Moderado",M10)))</formula>
    </cfRule>
    <cfRule type="containsText" dxfId="339" priority="553" operator="containsText" text="Menor">
      <formula>NOT(ISERROR(SEARCH("Menor",M10)))</formula>
    </cfRule>
    <cfRule type="containsText" dxfId="338" priority="554" operator="containsText" text="Bajo">
      <formula>NOT(ISERROR(SEARCH("Bajo",M10)))</formula>
    </cfRule>
    <cfRule type="containsText" dxfId="337" priority="555" operator="containsText" text="Moderado">
      <formula>NOT(ISERROR(SEARCH("Moderado",M10)))</formula>
    </cfRule>
    <cfRule type="containsText" dxfId="336" priority="556" operator="containsText" text="Extremo">
      <formula>NOT(ISERROR(SEARCH("Extremo",M10)))</formula>
    </cfRule>
    <cfRule type="containsText" dxfId="335" priority="557" operator="containsText" text="Baja">
      <formula>NOT(ISERROR(SEARCH("Baja",M10)))</formula>
    </cfRule>
    <cfRule type="containsText" dxfId="334" priority="558" operator="containsText" text="Alto">
      <formula>NOT(ISERROR(SEARCH("Alto",M10)))</formula>
    </cfRule>
  </conditionalFormatting>
  <conditionalFormatting sqref="M43">
    <cfRule type="containsText" dxfId="333" priority="264" operator="containsText" text="Extremo">
      <formula>NOT(ISERROR(SEARCH("Extremo",M43)))</formula>
    </cfRule>
    <cfRule type="containsText" dxfId="332" priority="265" operator="containsText" text="Alto">
      <formula>NOT(ISERROR(SEARCH("Alto",M43)))</formula>
    </cfRule>
    <cfRule type="containsText" dxfId="331" priority="266" operator="containsText" text="Moderado">
      <formula>NOT(ISERROR(SEARCH("Moderado",M43)))</formula>
    </cfRule>
    <cfRule type="containsText" dxfId="330" priority="267" operator="containsText" text="Menor">
      <formula>NOT(ISERROR(SEARCH("Menor",M43)))</formula>
    </cfRule>
    <cfRule type="containsText" dxfId="329" priority="268" operator="containsText" text="Bajo">
      <formula>NOT(ISERROR(SEARCH("Bajo",M43)))</formula>
    </cfRule>
    <cfRule type="containsText" dxfId="328" priority="269" operator="containsText" text="Moderado">
      <formula>NOT(ISERROR(SEARCH("Moderado",M43)))</formula>
    </cfRule>
    <cfRule type="containsText" dxfId="327" priority="270" operator="containsText" text="Extremo">
      <formula>NOT(ISERROR(SEARCH("Extremo",M43)))</formula>
    </cfRule>
    <cfRule type="containsText" dxfId="326" priority="271" operator="containsText" text="Baja">
      <formula>NOT(ISERROR(SEARCH("Baja",M43)))</formula>
    </cfRule>
    <cfRule type="containsText" dxfId="325" priority="272" operator="containsText" text="Alto">
      <formula>NOT(ISERROR(SEARCH("Alto",M43)))</formula>
    </cfRule>
  </conditionalFormatting>
  <conditionalFormatting sqref="M54">
    <cfRule type="containsText" dxfId="324" priority="211" operator="containsText" text="Extremo">
      <formula>NOT(ISERROR(SEARCH("Extremo",M54)))</formula>
    </cfRule>
    <cfRule type="containsText" dxfId="323" priority="212" operator="containsText" text="Alto">
      <formula>NOT(ISERROR(SEARCH("Alto",M54)))</formula>
    </cfRule>
    <cfRule type="containsText" dxfId="322" priority="213" operator="containsText" text="Moderado">
      <formula>NOT(ISERROR(SEARCH("Moderado",M54)))</formula>
    </cfRule>
    <cfRule type="containsText" dxfId="321" priority="214" operator="containsText" text="Menor">
      <formula>NOT(ISERROR(SEARCH("Menor",M54)))</formula>
    </cfRule>
    <cfRule type="containsText" dxfId="320" priority="215" operator="containsText" text="Bajo">
      <formula>NOT(ISERROR(SEARCH("Bajo",M54)))</formula>
    </cfRule>
    <cfRule type="containsText" dxfId="319" priority="216" operator="containsText" text="Moderado">
      <formula>NOT(ISERROR(SEARCH("Moderado",M54)))</formula>
    </cfRule>
    <cfRule type="containsText" dxfId="318" priority="217" operator="containsText" text="Extremo">
      <formula>NOT(ISERROR(SEARCH("Extremo",M54)))</formula>
    </cfRule>
    <cfRule type="containsText" dxfId="317" priority="218" operator="containsText" text="Baja">
      <formula>NOT(ISERROR(SEARCH("Baja",M54)))</formula>
    </cfRule>
    <cfRule type="containsText" dxfId="316" priority="219" operator="containsText" text="Alto">
      <formula>NOT(ISERROR(SEARCH("Alto",M54)))</formula>
    </cfRule>
  </conditionalFormatting>
  <conditionalFormatting sqref="M64">
    <cfRule type="containsText" dxfId="315" priority="169" operator="containsText" text="Extremo">
      <formula>NOT(ISERROR(SEARCH("Extremo",M64)))</formula>
    </cfRule>
    <cfRule type="containsText" dxfId="314" priority="170" operator="containsText" text="Alto">
      <formula>NOT(ISERROR(SEARCH("Alto",M64)))</formula>
    </cfRule>
    <cfRule type="containsText" dxfId="313" priority="171" operator="containsText" text="Moderado">
      <formula>NOT(ISERROR(SEARCH("Moderado",M64)))</formula>
    </cfRule>
    <cfRule type="containsText" dxfId="312" priority="172" operator="containsText" text="Menor">
      <formula>NOT(ISERROR(SEARCH("Menor",M64)))</formula>
    </cfRule>
    <cfRule type="containsText" dxfId="311" priority="173" operator="containsText" text="Bajo">
      <formula>NOT(ISERROR(SEARCH("Bajo",M64)))</formula>
    </cfRule>
    <cfRule type="containsText" dxfId="310" priority="174" operator="containsText" text="Moderado">
      <formula>NOT(ISERROR(SEARCH("Moderado",M64)))</formula>
    </cfRule>
    <cfRule type="containsText" dxfId="309" priority="175" operator="containsText" text="Extremo">
      <formula>NOT(ISERROR(SEARCH("Extremo",M64)))</formula>
    </cfRule>
    <cfRule type="containsText" dxfId="308" priority="176" operator="containsText" text="Baja">
      <formula>NOT(ISERROR(SEARCH("Baja",M64)))</formula>
    </cfRule>
    <cfRule type="containsText" dxfId="307" priority="177" operator="containsText" text="Alto">
      <formula>NOT(ISERROR(SEARCH("Alto",M64)))</formula>
    </cfRule>
  </conditionalFormatting>
  <dataValidations count="1">
    <dataValidation type="list" allowBlank="1" showInputMessage="1" showErrorMessage="1" sqref="D10:D73"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F16 F23 F33 F43</xm:sqref>
        </x14:conditionalFormatting>
        <x14:conditionalFormatting xmlns:xm="http://schemas.microsoft.com/office/excel/2006/main">
          <x14:cfRule type="containsText" priority="249" operator="containsText" id="{91756295-6D92-47C2-BE74-D10A34FEA2E1}">
            <xm:f>NOT(ISERROR(SEARCH('8- Políticas de Administración '!$B$5,F54)))</xm:f>
            <xm:f>'8- Políticas de Administración '!$B$5</xm:f>
            <x14:dxf>
              <font>
                <color rgb="FF006100"/>
              </font>
              <fill>
                <patternFill>
                  <bgColor rgb="FFC6EFCE"/>
                </patternFill>
              </fill>
            </x14:dxf>
          </x14:cfRule>
          <x14:cfRule type="containsText" priority="250" operator="containsText" id="{3190203D-BB23-48A1-90E6-DEE308CAD889}">
            <xm:f>NOT(ISERROR(SEARCH('8- Políticas de Administración '!$B$5,F54)))</xm:f>
            <xm:f>'8- Políticas de Administración '!$B$5</xm:f>
            <x14:dxf>
              <font>
                <color rgb="FF9C0006"/>
              </font>
              <fill>
                <patternFill>
                  <bgColor rgb="FFFFC7CE"/>
                </patternFill>
              </fill>
            </x14:dxf>
          </x14:cfRule>
          <xm:sqref>F54</xm:sqref>
        </x14:conditionalFormatting>
        <x14:conditionalFormatting xmlns:xm="http://schemas.microsoft.com/office/excel/2006/main">
          <x14:cfRule type="containsText" priority="207" operator="containsText" id="{37B1FF55-3E45-460B-95E7-60D085119331}">
            <xm:f>NOT(ISERROR(SEARCH('8- Políticas de Administración '!$B$5,F64)))</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'!$B$5,F64)))</xm:f>
            <xm:f>'8- Políticas de Administración '!$B$5</xm:f>
            <x14:dxf>
              <font>
                <color rgb="FF9C0006"/>
              </font>
              <fill>
                <patternFill>
                  <bgColor rgb="FFFFC7CE"/>
                </patternFill>
              </fill>
            </x14:dxf>
          </x14:cfRule>
          <xm:sqref>F64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N10:N73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H718"/>
  <sheetViews>
    <sheetView showGridLines="0" topLeftCell="A22" zoomScale="70" zoomScaleNormal="70" workbookViewId="0">
      <selection activeCell="C17" sqref="C17:E17"/>
    </sheetView>
  </sheetViews>
  <sheetFormatPr baseColWidth="10" defaultColWidth="11.42578125" defaultRowHeight="15"/>
  <cols>
    <col min="2" max="2" width="24.28515625" customWidth="1"/>
    <col min="3" max="3" width="62.85546875" customWidth="1"/>
    <col min="4" max="4" width="10.28515625" bestFit="1" customWidth="1"/>
    <col min="5" max="5" width="84.28515625" style="44" customWidth="1"/>
    <col min="6" max="6" width="24.7109375" customWidth="1"/>
    <col min="7" max="7" width="11.5703125" customWidth="1"/>
    <col min="8" max="8" width="13.7109375" customWidth="1"/>
    <col min="9" max="9" width="38.140625" hidden="1" customWidth="1"/>
    <col min="10" max="13" width="11.5703125" customWidth="1"/>
    <col min="14" max="14" width="11.5703125" style="125"/>
    <col min="15" max="15" width="102.7109375" style="238" customWidth="1"/>
    <col min="16" max="32" width="11.5703125" style="93"/>
    <col min="33" max="36" width="11.42578125" style="3"/>
    <col min="37" max="138" width="11.42578125" style="2"/>
  </cols>
  <sheetData>
    <row r="1" spans="1:138" s="2" customFormat="1">
      <c r="E1" s="41"/>
      <c r="N1" s="122"/>
      <c r="O1" s="233"/>
      <c r="P1" s="3"/>
      <c r="Q1" s="3"/>
      <c r="R1" s="3"/>
      <c r="S1" s="3"/>
      <c r="T1" s="3"/>
      <c r="U1" s="3"/>
      <c r="V1" s="3"/>
      <c r="W1" s="3"/>
      <c r="X1" s="3"/>
      <c r="Y1" s="3"/>
      <c r="Z1" s="3"/>
      <c r="AA1" s="3"/>
      <c r="AB1" s="3"/>
      <c r="AC1" s="3"/>
      <c r="AD1" s="3"/>
      <c r="AE1" s="3"/>
      <c r="AF1" s="3"/>
      <c r="AG1" s="3"/>
      <c r="AH1" s="3"/>
      <c r="AI1" s="3"/>
      <c r="AJ1" s="3"/>
    </row>
    <row r="2" spans="1:138" ht="24" thickBot="1">
      <c r="A2" s="2"/>
      <c r="B2" s="615" t="s">
        <v>303</v>
      </c>
      <c r="C2" s="615"/>
      <c r="D2" s="615"/>
      <c r="E2" s="615"/>
      <c r="F2" s="82"/>
      <c r="G2" s="2"/>
      <c r="H2" s="2"/>
      <c r="I2" s="2"/>
      <c r="J2" s="2"/>
      <c r="K2" s="2"/>
      <c r="L2" s="2"/>
      <c r="M2" s="2"/>
      <c r="N2" s="122"/>
      <c r="O2" s="233"/>
      <c r="P2" s="3"/>
      <c r="Q2" s="3"/>
      <c r="R2" s="3"/>
      <c r="S2" s="3"/>
      <c r="T2" s="3"/>
      <c r="U2" s="3"/>
      <c r="V2" s="3"/>
      <c r="W2" s="3"/>
      <c r="X2" s="3"/>
      <c r="Y2" s="3"/>
      <c r="Z2" s="3"/>
      <c r="AA2" s="3"/>
      <c r="AB2" s="3"/>
      <c r="AC2" s="3"/>
      <c r="AD2" s="3"/>
      <c r="AE2" s="3"/>
      <c r="AF2" s="3"/>
    </row>
    <row r="3" spans="1:138" ht="15.75" thickTop="1">
      <c r="A3" s="2"/>
      <c r="B3" s="15"/>
      <c r="C3" s="15"/>
      <c r="D3" s="15"/>
      <c r="E3" s="42"/>
      <c r="F3" s="2"/>
      <c r="G3" s="2"/>
      <c r="H3" s="2"/>
      <c r="I3" s="2"/>
      <c r="J3" s="2"/>
      <c r="K3" s="2"/>
      <c r="L3" s="2"/>
      <c r="M3" s="2"/>
      <c r="N3" s="122"/>
      <c r="O3" s="233"/>
      <c r="P3" s="3"/>
      <c r="Q3" s="3"/>
      <c r="R3" s="3"/>
      <c r="S3" s="3"/>
      <c r="T3" s="3"/>
      <c r="U3" s="3"/>
      <c r="V3" s="3"/>
      <c r="W3" s="3"/>
      <c r="X3" s="3"/>
      <c r="Y3" s="3"/>
      <c r="Z3" s="3"/>
      <c r="AA3" s="3"/>
      <c r="AB3" s="3"/>
      <c r="AC3" s="3"/>
      <c r="AD3" s="3"/>
      <c r="AE3" s="3"/>
      <c r="AF3" s="3"/>
    </row>
    <row r="4" spans="1:138" ht="21">
      <c r="A4" s="2"/>
      <c r="B4" s="57"/>
      <c r="C4" s="58" t="s">
        <v>304</v>
      </c>
      <c r="D4" s="58"/>
      <c r="E4" s="58" t="s">
        <v>305</v>
      </c>
      <c r="F4" s="59"/>
      <c r="G4" s="2"/>
      <c r="H4" s="2"/>
      <c r="I4" s="2"/>
      <c r="J4" s="2"/>
      <c r="K4" s="2"/>
      <c r="L4" s="2"/>
      <c r="M4" s="2"/>
      <c r="N4" s="122"/>
      <c r="O4" s="233"/>
      <c r="P4" s="3"/>
      <c r="Q4" s="3"/>
      <c r="R4" s="3"/>
      <c r="S4" s="3"/>
      <c r="T4" s="3"/>
      <c r="U4" s="3"/>
      <c r="V4" s="3"/>
      <c r="W4" s="3"/>
      <c r="X4" s="3"/>
      <c r="Y4" s="3"/>
      <c r="Z4" s="3"/>
      <c r="AA4" s="3"/>
      <c r="AB4" s="3"/>
      <c r="AC4" s="3"/>
      <c r="AD4" s="3"/>
      <c r="AE4" s="3"/>
      <c r="AF4" s="3"/>
    </row>
    <row r="5" spans="1:138" ht="40.5">
      <c r="A5" s="2"/>
      <c r="B5" s="57"/>
      <c r="C5" s="58" t="s">
        <v>306</v>
      </c>
      <c r="D5" s="58"/>
      <c r="E5" s="60" t="s">
        <v>307</v>
      </c>
      <c r="F5" s="58" t="s">
        <v>305</v>
      </c>
      <c r="G5" s="2"/>
      <c r="H5" s="2"/>
      <c r="I5" s="2"/>
      <c r="J5" s="2"/>
      <c r="K5" s="2"/>
      <c r="L5" s="2"/>
      <c r="M5" s="2"/>
      <c r="N5" s="122"/>
      <c r="O5" s="233"/>
      <c r="P5" s="3"/>
      <c r="Q5" s="3"/>
      <c r="R5" s="3"/>
      <c r="S5" s="3"/>
      <c r="T5" s="3"/>
      <c r="U5" s="3"/>
      <c r="V5" s="3"/>
      <c r="W5" s="3"/>
      <c r="X5" s="3"/>
      <c r="Y5" s="3"/>
      <c r="Z5" s="3"/>
      <c r="AA5" s="3"/>
      <c r="AB5" s="3"/>
      <c r="AC5" s="3"/>
      <c r="AD5" s="3"/>
      <c r="AE5" s="3"/>
      <c r="AF5" s="3"/>
    </row>
    <row r="6" spans="1:138" ht="20.25">
      <c r="A6" s="2"/>
      <c r="B6" s="61" t="s">
        <v>308</v>
      </c>
      <c r="C6" s="107" t="s">
        <v>309</v>
      </c>
      <c r="D6" s="62">
        <v>0.04</v>
      </c>
      <c r="E6" s="63" t="s">
        <v>310</v>
      </c>
      <c r="F6" s="64">
        <v>1</v>
      </c>
      <c r="G6" s="2"/>
      <c r="H6" s="46"/>
      <c r="I6" s="2"/>
      <c r="J6" s="2"/>
      <c r="K6" s="2"/>
      <c r="L6" s="2"/>
      <c r="M6" s="2"/>
      <c r="N6" s="122"/>
      <c r="O6" s="234"/>
      <c r="P6" s="3"/>
      <c r="Q6" s="3"/>
      <c r="R6" s="3"/>
      <c r="S6" s="3"/>
      <c r="T6" s="3"/>
      <c r="U6" s="3"/>
      <c r="V6" s="3"/>
      <c r="W6" s="3"/>
      <c r="X6" s="3"/>
      <c r="Y6" s="3"/>
      <c r="Z6" s="3"/>
      <c r="AA6" s="3"/>
      <c r="AB6" s="3"/>
      <c r="AC6" s="3"/>
      <c r="AD6" s="3"/>
      <c r="AE6" s="3"/>
      <c r="AF6" s="3"/>
    </row>
    <row r="7" spans="1:138" ht="20.25">
      <c r="A7" s="2"/>
      <c r="B7" s="65" t="s">
        <v>311</v>
      </c>
      <c r="C7" s="107" t="s">
        <v>312</v>
      </c>
      <c r="D7" s="62">
        <v>0.09</v>
      </c>
      <c r="E7" s="63" t="s">
        <v>313</v>
      </c>
      <c r="F7" s="64">
        <v>2</v>
      </c>
      <c r="G7" s="2"/>
      <c r="H7" s="2"/>
      <c r="I7" s="2"/>
      <c r="J7" s="2"/>
      <c r="K7" s="2"/>
      <c r="L7" s="2"/>
      <c r="M7" s="2"/>
      <c r="N7" s="122"/>
      <c r="O7" s="234"/>
      <c r="P7" s="3"/>
      <c r="Q7" s="3"/>
      <c r="R7" s="3"/>
      <c r="S7" s="3"/>
      <c r="T7" s="3"/>
      <c r="U7" s="3"/>
      <c r="V7" s="3"/>
      <c r="W7" s="3"/>
      <c r="X7" s="3"/>
      <c r="Y7" s="3"/>
      <c r="Z7" s="3"/>
      <c r="AA7" s="3"/>
      <c r="AB7" s="3"/>
      <c r="AC7" s="3"/>
      <c r="AD7" s="3"/>
      <c r="AE7" s="3"/>
      <c r="AF7" s="3"/>
    </row>
    <row r="8" spans="1:138" ht="20.25">
      <c r="A8" s="2"/>
      <c r="B8" s="66" t="s">
        <v>314</v>
      </c>
      <c r="C8" s="107" t="s">
        <v>315</v>
      </c>
      <c r="D8" s="62">
        <v>0.28999999999999998</v>
      </c>
      <c r="E8" s="63" t="s">
        <v>316</v>
      </c>
      <c r="F8" s="64">
        <v>3</v>
      </c>
      <c r="G8" s="2"/>
      <c r="H8" s="2"/>
      <c r="I8" s="2"/>
      <c r="J8" s="2"/>
      <c r="K8" s="2"/>
      <c r="L8" s="2"/>
      <c r="M8" s="2"/>
      <c r="N8" s="122"/>
      <c r="O8" s="234"/>
      <c r="P8" s="3"/>
      <c r="Q8" s="3"/>
      <c r="R8" s="3"/>
      <c r="S8" s="3"/>
      <c r="T8" s="3"/>
      <c r="U8" s="3"/>
      <c r="V8" s="3"/>
      <c r="W8" s="3"/>
      <c r="X8" s="3"/>
      <c r="Y8" s="3"/>
      <c r="Z8" s="3"/>
      <c r="AA8" s="3"/>
      <c r="AB8" s="3"/>
      <c r="AC8" s="3"/>
      <c r="AD8" s="3"/>
      <c r="AE8" s="3"/>
      <c r="AF8" s="3"/>
    </row>
    <row r="9" spans="1:138" ht="20.25">
      <c r="A9" s="2"/>
      <c r="B9" s="67" t="s">
        <v>317</v>
      </c>
      <c r="C9" s="107" t="s">
        <v>318</v>
      </c>
      <c r="D9" s="62">
        <v>0.49</v>
      </c>
      <c r="E9" s="63" t="s">
        <v>319</v>
      </c>
      <c r="F9" s="64">
        <v>4</v>
      </c>
      <c r="G9" s="2"/>
      <c r="H9" s="2"/>
      <c r="I9" s="2"/>
      <c r="J9" s="2"/>
      <c r="K9" s="2"/>
      <c r="L9" s="2"/>
      <c r="M9" s="2"/>
      <c r="N9" s="122"/>
      <c r="O9" s="234"/>
      <c r="P9" s="3"/>
      <c r="Q9" s="3"/>
      <c r="R9" s="3"/>
      <c r="S9" s="3"/>
      <c r="T9" s="3"/>
      <c r="U9" s="3"/>
      <c r="V9" s="3"/>
      <c r="W9" s="3"/>
      <c r="X9" s="3"/>
      <c r="Y9" s="3"/>
      <c r="Z9" s="3"/>
      <c r="AA9" s="3"/>
      <c r="AB9" s="3"/>
      <c r="AC9" s="3"/>
      <c r="AD9" s="3"/>
      <c r="AE9" s="3"/>
      <c r="AF9" s="3"/>
    </row>
    <row r="10" spans="1:138" ht="20.25">
      <c r="A10" s="2"/>
      <c r="B10" s="68" t="s">
        <v>320</v>
      </c>
      <c r="C10" s="107" t="s">
        <v>321</v>
      </c>
      <c r="D10" s="62">
        <v>1</v>
      </c>
      <c r="E10" s="63" t="s">
        <v>322</v>
      </c>
      <c r="F10" s="64">
        <v>5</v>
      </c>
      <c r="G10" s="2"/>
      <c r="H10" s="2"/>
      <c r="I10" s="87" t="s">
        <v>235</v>
      </c>
      <c r="J10" s="2"/>
      <c r="K10" s="2"/>
      <c r="L10" s="2"/>
      <c r="M10" s="2"/>
      <c r="N10" s="122"/>
      <c r="O10" s="234"/>
      <c r="P10" s="3"/>
      <c r="Q10" s="3"/>
      <c r="R10" s="3"/>
      <c r="S10" s="3"/>
      <c r="T10" s="3"/>
      <c r="U10" s="3"/>
      <c r="V10" s="3"/>
      <c r="W10" s="3"/>
      <c r="X10" s="3"/>
      <c r="Y10" s="3"/>
      <c r="Z10" s="3"/>
      <c r="AA10" s="3"/>
      <c r="AB10" s="3"/>
      <c r="AC10" s="3"/>
      <c r="AD10" s="3"/>
      <c r="AE10" s="3"/>
      <c r="AF10" s="3"/>
    </row>
    <row r="11" spans="1:138" ht="16.5">
      <c r="A11" s="2"/>
      <c r="B11" s="4"/>
      <c r="C11" s="3"/>
      <c r="D11" s="3"/>
      <c r="E11" s="43"/>
      <c r="F11" s="2"/>
      <c r="G11" s="2"/>
      <c r="H11" s="2"/>
      <c r="I11" s="2"/>
      <c r="J11" s="2"/>
      <c r="K11" s="2"/>
      <c r="L11" s="2"/>
      <c r="M11" s="2"/>
      <c r="N11" s="122"/>
      <c r="O11" s="233"/>
      <c r="P11" s="3"/>
      <c r="Q11" s="3"/>
      <c r="R11" s="3"/>
      <c r="S11" s="3"/>
      <c r="T11" s="3"/>
      <c r="U11" s="3"/>
      <c r="V11" s="3"/>
      <c r="W11" s="3"/>
      <c r="X11" s="3"/>
      <c r="Y11" s="3"/>
      <c r="Z11" s="3"/>
      <c r="AA11" s="3"/>
      <c r="AB11" s="3"/>
      <c r="AC11" s="3"/>
      <c r="AD11" s="3"/>
      <c r="AE11" s="3"/>
      <c r="AF11" s="3"/>
    </row>
    <row r="12" spans="1:138">
      <c r="A12" s="2"/>
      <c r="B12" s="2"/>
      <c r="C12" s="2"/>
      <c r="D12" s="2"/>
      <c r="E12" s="41"/>
      <c r="F12" s="2"/>
      <c r="G12" s="2"/>
      <c r="H12" s="2"/>
      <c r="I12" s="2"/>
      <c r="J12" s="2"/>
      <c r="K12" s="2"/>
      <c r="L12" s="2"/>
      <c r="M12" s="2"/>
      <c r="N12" s="122"/>
      <c r="O12" s="233"/>
      <c r="P12" s="3"/>
      <c r="Q12" s="3"/>
      <c r="R12" s="3"/>
      <c r="S12" s="3"/>
      <c r="T12" s="3"/>
      <c r="U12" s="3"/>
      <c r="V12" s="3"/>
      <c r="W12" s="3"/>
      <c r="X12" s="3"/>
      <c r="Y12" s="3"/>
      <c r="Z12" s="3"/>
      <c r="AA12" s="3"/>
      <c r="AB12" s="3"/>
      <c r="AC12" s="3"/>
      <c r="AD12" s="3"/>
      <c r="AE12" s="3"/>
      <c r="AF12" s="3"/>
    </row>
    <row r="13" spans="1:138">
      <c r="A13" s="2"/>
      <c r="B13" s="2"/>
      <c r="C13" s="2"/>
      <c r="D13" s="2"/>
      <c r="E13" s="41"/>
      <c r="F13" s="2"/>
      <c r="G13" s="2"/>
      <c r="H13" s="2"/>
      <c r="I13" s="2"/>
      <c r="J13" s="2"/>
      <c r="K13" s="2"/>
      <c r="L13" s="2"/>
      <c r="M13" s="2"/>
      <c r="N13" s="122"/>
      <c r="O13" s="233"/>
      <c r="P13" s="3"/>
      <c r="Q13" s="3"/>
      <c r="R13" s="3"/>
      <c r="S13" s="3"/>
      <c r="T13" s="3"/>
      <c r="U13" s="3"/>
      <c r="V13" s="3"/>
      <c r="W13" s="3"/>
      <c r="X13" s="3"/>
      <c r="Y13" s="3"/>
      <c r="Z13" s="3"/>
      <c r="AA13" s="3"/>
      <c r="AB13" s="3"/>
      <c r="AC13" s="3"/>
      <c r="AD13" s="3"/>
      <c r="AE13" s="3"/>
      <c r="AF13" s="3"/>
    </row>
    <row r="14" spans="1:138" ht="23.25">
      <c r="A14" s="2"/>
      <c r="B14" s="616" t="s">
        <v>323</v>
      </c>
      <c r="C14" s="616"/>
      <c r="D14" s="616"/>
      <c r="E14" s="616"/>
      <c r="F14" s="95"/>
      <c r="G14" s="56"/>
      <c r="H14" s="2"/>
      <c r="I14" s="2"/>
      <c r="J14" s="2"/>
      <c r="K14" s="2"/>
      <c r="L14" s="2"/>
      <c r="M14" s="2"/>
      <c r="N14" s="122"/>
      <c r="O14" s="233"/>
      <c r="P14" s="3"/>
      <c r="Q14" s="3"/>
      <c r="R14" s="3"/>
      <c r="S14" s="3"/>
      <c r="T14" s="3"/>
      <c r="U14" s="3"/>
      <c r="V14" s="3"/>
      <c r="W14" s="3"/>
      <c r="X14" s="3"/>
      <c r="Y14" s="3"/>
      <c r="Z14" s="3"/>
      <c r="AA14" s="3"/>
      <c r="AB14" s="3"/>
      <c r="AC14" s="3"/>
      <c r="AD14" s="3"/>
      <c r="AE14" s="3"/>
      <c r="AF14" s="3"/>
    </row>
    <row r="15" spans="1:138">
      <c r="A15" s="2"/>
      <c r="B15" s="94"/>
      <c r="C15" s="94"/>
      <c r="D15" s="94"/>
      <c r="E15" s="94"/>
      <c r="F15" s="96"/>
      <c r="G15" s="2"/>
      <c r="H15" s="2"/>
      <c r="I15" s="2"/>
      <c r="J15" s="2"/>
      <c r="K15" s="2"/>
      <c r="L15" s="2"/>
      <c r="M15" s="2"/>
      <c r="N15" s="122"/>
      <c r="O15" s="233"/>
      <c r="P15" s="3"/>
      <c r="Q15" s="3"/>
      <c r="R15" s="3"/>
      <c r="S15" s="3"/>
      <c r="T15" s="3"/>
      <c r="U15" s="3"/>
      <c r="V15" s="3"/>
      <c r="W15" s="3"/>
      <c r="X15" s="3"/>
      <c r="Y15" s="3"/>
      <c r="Z15" s="3"/>
      <c r="AA15" s="3"/>
      <c r="AB15" s="3"/>
      <c r="AC15" s="3"/>
      <c r="AD15" s="3"/>
      <c r="AE15" s="3"/>
      <c r="AF15" s="3"/>
    </row>
    <row r="16" spans="1:138" s="72" customFormat="1" ht="20.25">
      <c r="A16" s="70"/>
      <c r="B16" s="97"/>
      <c r="C16" s="614" t="s">
        <v>194</v>
      </c>
      <c r="D16" s="614"/>
      <c r="E16" s="614"/>
      <c r="F16" s="98"/>
      <c r="G16" s="70"/>
      <c r="H16" s="70"/>
      <c r="I16" s="88" t="s">
        <v>189</v>
      </c>
      <c r="J16" s="70"/>
      <c r="K16" s="70"/>
      <c r="L16" s="70"/>
      <c r="M16" s="70"/>
      <c r="N16" s="123"/>
      <c r="O16" s="235"/>
      <c r="P16" s="100"/>
      <c r="Q16" s="100"/>
      <c r="R16" s="100"/>
      <c r="S16" s="100"/>
      <c r="T16" s="100"/>
      <c r="U16" s="100"/>
      <c r="V16" s="100"/>
      <c r="W16" s="100"/>
      <c r="X16" s="100"/>
      <c r="Y16" s="100"/>
      <c r="Z16" s="100"/>
      <c r="AA16" s="100"/>
      <c r="AB16" s="100"/>
      <c r="AC16" s="100"/>
      <c r="AD16" s="100"/>
      <c r="AE16" s="100"/>
      <c r="AF16" s="100"/>
      <c r="AG16" s="100"/>
      <c r="AH16" s="100"/>
      <c r="AI16" s="100"/>
      <c r="AJ16" s="10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row>
    <row r="17" spans="1:138" s="72" customFormat="1" ht="40.5" customHeight="1">
      <c r="A17" s="70"/>
      <c r="B17" s="61" t="s">
        <v>324</v>
      </c>
      <c r="C17" s="612" t="s">
        <v>230</v>
      </c>
      <c r="D17" s="612"/>
      <c r="E17" s="612"/>
      <c r="F17" s="99">
        <v>1</v>
      </c>
      <c r="G17" s="70"/>
      <c r="H17" s="70"/>
      <c r="I17" s="87" t="s">
        <v>194</v>
      </c>
      <c r="J17" s="70"/>
      <c r="K17" s="70"/>
      <c r="L17" s="70"/>
      <c r="M17" s="70"/>
      <c r="N17" s="123"/>
      <c r="O17" s="236"/>
      <c r="P17" s="100"/>
      <c r="Q17" s="100"/>
      <c r="R17" s="100"/>
      <c r="S17" s="100"/>
      <c r="T17" s="100"/>
      <c r="U17" s="100"/>
      <c r="V17" s="100"/>
      <c r="W17" s="100"/>
      <c r="X17" s="100"/>
      <c r="Y17" s="100"/>
      <c r="Z17" s="100"/>
      <c r="AA17" s="100"/>
      <c r="AB17" s="100"/>
      <c r="AC17" s="100"/>
      <c r="AD17" s="100"/>
      <c r="AE17" s="100"/>
      <c r="AF17" s="100"/>
      <c r="AG17" s="100"/>
      <c r="AH17" s="100"/>
      <c r="AI17" s="100"/>
      <c r="AJ17" s="10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row>
    <row r="18" spans="1:138" s="72" customFormat="1" ht="33.75">
      <c r="A18" s="70"/>
      <c r="B18" s="65" t="s">
        <v>325</v>
      </c>
      <c r="C18" s="612" t="s">
        <v>195</v>
      </c>
      <c r="D18" s="612"/>
      <c r="E18" s="612"/>
      <c r="F18" s="99">
        <v>2</v>
      </c>
      <c r="G18" s="70"/>
      <c r="H18" s="70"/>
      <c r="I18" s="87" t="s">
        <v>196</v>
      </c>
      <c r="J18" s="70"/>
      <c r="K18" s="70"/>
      <c r="L18" s="70"/>
      <c r="M18" s="70"/>
      <c r="N18" s="123"/>
      <c r="O18" s="236"/>
      <c r="P18" s="100"/>
      <c r="Q18" s="100"/>
      <c r="R18" s="100"/>
      <c r="S18" s="100"/>
      <c r="T18" s="100"/>
      <c r="U18" s="100"/>
      <c r="V18" s="100"/>
      <c r="W18" s="100"/>
      <c r="X18" s="100"/>
      <c r="Y18" s="100"/>
      <c r="Z18" s="100"/>
      <c r="AA18" s="100"/>
      <c r="AB18" s="100"/>
      <c r="AC18" s="100"/>
      <c r="AD18" s="100"/>
      <c r="AE18" s="100"/>
      <c r="AF18" s="100"/>
      <c r="AG18" s="100"/>
      <c r="AH18" s="100"/>
      <c r="AI18" s="100"/>
      <c r="AJ18" s="10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row>
    <row r="19" spans="1:138" s="72" customFormat="1" ht="33.75">
      <c r="A19" s="70"/>
      <c r="B19" s="66" t="s">
        <v>326</v>
      </c>
      <c r="C19" s="612" t="s">
        <v>207</v>
      </c>
      <c r="D19" s="612"/>
      <c r="E19" s="612"/>
      <c r="F19" s="99">
        <v>3</v>
      </c>
      <c r="G19" s="70"/>
      <c r="H19" s="70"/>
      <c r="I19" s="87" t="s">
        <v>202</v>
      </c>
      <c r="J19" s="70"/>
      <c r="K19" s="70"/>
      <c r="L19" s="70"/>
      <c r="M19" s="70"/>
      <c r="N19" s="123"/>
      <c r="O19" s="236"/>
      <c r="P19" s="100"/>
      <c r="Q19" s="100"/>
      <c r="R19" s="100"/>
      <c r="S19" s="100"/>
      <c r="T19" s="100"/>
      <c r="U19" s="100"/>
      <c r="V19" s="100"/>
      <c r="W19" s="100"/>
      <c r="X19" s="100"/>
      <c r="Y19" s="100"/>
      <c r="Z19" s="100"/>
      <c r="AA19" s="100"/>
      <c r="AB19" s="100"/>
      <c r="AC19" s="100"/>
      <c r="AD19" s="100"/>
      <c r="AE19" s="100"/>
      <c r="AF19" s="100"/>
      <c r="AG19" s="100"/>
      <c r="AH19" s="100"/>
      <c r="AI19" s="100"/>
      <c r="AJ19" s="10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row>
    <row r="20" spans="1:138" s="72" customFormat="1" ht="33.75">
      <c r="A20" s="70"/>
      <c r="B20" s="67" t="s">
        <v>327</v>
      </c>
      <c r="C20" s="612" t="s">
        <v>214</v>
      </c>
      <c r="D20" s="612"/>
      <c r="E20" s="612"/>
      <c r="F20" s="99">
        <v>4</v>
      </c>
      <c r="G20" s="70"/>
      <c r="H20" s="70"/>
      <c r="I20" s="87" t="s">
        <v>199</v>
      </c>
      <c r="J20" s="70"/>
      <c r="K20" s="70"/>
      <c r="L20" s="70"/>
      <c r="M20" s="70"/>
      <c r="N20" s="123"/>
      <c r="O20" s="236"/>
      <c r="P20" s="100"/>
      <c r="Q20" s="100"/>
      <c r="R20" s="100"/>
      <c r="S20" s="100"/>
      <c r="T20" s="100"/>
      <c r="U20" s="100"/>
      <c r="V20" s="100"/>
      <c r="W20" s="100"/>
      <c r="X20" s="100"/>
      <c r="Y20" s="100"/>
      <c r="Z20" s="100"/>
      <c r="AA20" s="100"/>
      <c r="AB20" s="100"/>
      <c r="AC20" s="100"/>
      <c r="AD20" s="100"/>
      <c r="AE20" s="100"/>
      <c r="AF20" s="100"/>
      <c r="AG20" s="100"/>
      <c r="AH20" s="100"/>
      <c r="AI20" s="100"/>
      <c r="AJ20" s="10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row>
    <row r="21" spans="1:138" s="72" customFormat="1" ht="60.6" customHeight="1">
      <c r="A21" s="70"/>
      <c r="B21" s="68" t="s">
        <v>328</v>
      </c>
      <c r="C21" s="612" t="s">
        <v>329</v>
      </c>
      <c r="D21" s="612"/>
      <c r="E21" s="612"/>
      <c r="F21" s="99">
        <v>5</v>
      </c>
      <c r="G21" s="70"/>
      <c r="H21" s="70"/>
      <c r="I21" s="87" t="str">
        <f>C48</f>
        <v>Interrupción o afectación en la prestación del servicio administrativo</v>
      </c>
      <c r="J21" s="70"/>
      <c r="K21" s="70"/>
      <c r="L21" s="70"/>
      <c r="M21" s="70"/>
      <c r="N21" s="123"/>
      <c r="O21" s="236"/>
      <c r="P21" s="100"/>
      <c r="Q21" s="100"/>
      <c r="R21" s="100"/>
      <c r="S21" s="100"/>
      <c r="T21" s="100"/>
      <c r="U21" s="100"/>
      <c r="V21" s="100"/>
      <c r="W21" s="100"/>
      <c r="X21" s="100"/>
      <c r="Y21" s="100"/>
      <c r="Z21" s="100"/>
      <c r="AA21" s="100"/>
      <c r="AB21" s="100"/>
      <c r="AC21" s="100"/>
      <c r="AD21" s="100"/>
      <c r="AE21" s="100"/>
      <c r="AF21" s="100"/>
      <c r="AG21" s="100"/>
      <c r="AH21" s="100"/>
      <c r="AI21" s="100"/>
      <c r="AJ21" s="10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row>
    <row r="22" spans="1:138" s="72" customFormat="1" ht="20.25">
      <c r="A22" s="70"/>
      <c r="B22" s="78"/>
      <c r="C22" s="69"/>
      <c r="D22" s="69"/>
      <c r="E22" s="69"/>
      <c r="F22" s="79"/>
      <c r="G22" s="70"/>
      <c r="H22" s="70"/>
      <c r="I22" s="87" t="str">
        <f>C56</f>
        <v>Afectación Ambiental</v>
      </c>
      <c r="J22" s="70"/>
      <c r="K22" s="70"/>
      <c r="L22" s="70"/>
      <c r="M22" s="70"/>
      <c r="N22" s="123"/>
      <c r="O22" s="235"/>
      <c r="P22" s="100"/>
      <c r="Q22" s="100"/>
      <c r="R22" s="100"/>
      <c r="S22" s="100"/>
      <c r="T22" s="100"/>
      <c r="U22" s="100"/>
      <c r="V22" s="100"/>
      <c r="W22" s="100"/>
      <c r="X22" s="100"/>
      <c r="Y22" s="100"/>
      <c r="Z22" s="100"/>
      <c r="AA22" s="100"/>
      <c r="AB22" s="100"/>
      <c r="AC22" s="100"/>
      <c r="AD22" s="100"/>
      <c r="AE22" s="100"/>
      <c r="AF22" s="100"/>
      <c r="AG22" s="100"/>
      <c r="AH22" s="100"/>
      <c r="AI22" s="100"/>
      <c r="AJ22" s="10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row>
    <row r="23" spans="1:138" s="72" customFormat="1" ht="20.25">
      <c r="A23" s="70"/>
      <c r="B23" s="78"/>
      <c r="C23" s="69"/>
      <c r="D23" s="69"/>
      <c r="E23" s="69"/>
      <c r="F23" s="79"/>
      <c r="G23" s="70"/>
      <c r="H23" s="70"/>
      <c r="I23" s="70"/>
      <c r="J23" s="70"/>
      <c r="K23" s="70"/>
      <c r="L23" s="70"/>
      <c r="M23" s="70"/>
      <c r="N23" s="123"/>
      <c r="O23" s="235"/>
      <c r="P23" s="100"/>
      <c r="Q23" s="100"/>
      <c r="R23" s="100"/>
      <c r="S23" s="100"/>
      <c r="T23" s="100"/>
      <c r="U23" s="100"/>
      <c r="V23" s="100"/>
      <c r="W23" s="100"/>
      <c r="X23" s="100"/>
      <c r="Y23" s="100"/>
      <c r="Z23" s="100"/>
      <c r="AA23" s="100"/>
      <c r="AB23" s="100"/>
      <c r="AC23" s="100"/>
      <c r="AD23" s="100"/>
      <c r="AE23" s="100"/>
      <c r="AF23" s="100"/>
      <c r="AG23" s="100"/>
      <c r="AH23" s="100"/>
      <c r="AI23" s="100"/>
      <c r="AJ23" s="10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row>
    <row r="24" spans="1:138" s="72" customFormat="1" ht="20.25">
      <c r="A24" s="70"/>
      <c r="B24" s="71"/>
      <c r="C24" s="613" t="s">
        <v>196</v>
      </c>
      <c r="D24" s="613"/>
      <c r="E24" s="613"/>
      <c r="F24" s="79"/>
      <c r="G24" s="70"/>
      <c r="H24" s="70"/>
      <c r="I24" s="70"/>
      <c r="J24" s="70"/>
      <c r="K24" s="70"/>
      <c r="L24" s="70"/>
      <c r="M24" s="70"/>
      <c r="N24" s="123"/>
      <c r="O24" s="235"/>
      <c r="P24" s="100"/>
      <c r="Q24" s="100"/>
      <c r="R24" s="100"/>
      <c r="S24" s="100"/>
      <c r="T24" s="100"/>
      <c r="U24" s="100"/>
      <c r="V24" s="100"/>
      <c r="W24" s="100"/>
      <c r="X24" s="100"/>
      <c r="Y24" s="100"/>
      <c r="Z24" s="100"/>
      <c r="AA24" s="100"/>
      <c r="AB24" s="100"/>
      <c r="AC24" s="100"/>
      <c r="AD24" s="100"/>
      <c r="AE24" s="100"/>
      <c r="AF24" s="100"/>
      <c r="AG24" s="100"/>
      <c r="AH24" s="100"/>
      <c r="AI24" s="100"/>
      <c r="AJ24" s="10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row>
    <row r="25" spans="1:138" s="72" customFormat="1" ht="33.75">
      <c r="A25" s="70"/>
      <c r="B25" s="73" t="s">
        <v>324</v>
      </c>
      <c r="C25" s="612" t="s">
        <v>330</v>
      </c>
      <c r="D25" s="612"/>
      <c r="E25" s="612"/>
      <c r="F25" s="99">
        <v>1</v>
      </c>
      <c r="G25" s="70"/>
      <c r="H25" s="70"/>
      <c r="I25" s="70"/>
      <c r="J25" s="70"/>
      <c r="K25" s="70"/>
      <c r="L25" s="70"/>
      <c r="M25" s="70"/>
      <c r="N25" s="123"/>
      <c r="O25" s="237"/>
      <c r="P25" s="100"/>
      <c r="Q25" s="100"/>
      <c r="R25" s="100"/>
      <c r="S25" s="100"/>
      <c r="T25" s="100"/>
      <c r="U25" s="100"/>
      <c r="V25" s="100"/>
      <c r="W25" s="100"/>
      <c r="X25" s="100"/>
      <c r="Y25" s="100"/>
      <c r="Z25" s="100"/>
      <c r="AA25" s="100"/>
      <c r="AB25" s="100"/>
      <c r="AC25" s="100"/>
      <c r="AD25" s="100"/>
      <c r="AE25" s="100"/>
      <c r="AF25" s="100"/>
      <c r="AG25" s="100"/>
      <c r="AH25" s="100"/>
      <c r="AI25" s="100"/>
      <c r="AJ25" s="10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row>
    <row r="26" spans="1:138" s="72" customFormat="1" ht="33.75">
      <c r="A26" s="70"/>
      <c r="B26" s="74" t="s">
        <v>325</v>
      </c>
      <c r="C26" s="612" t="s">
        <v>331</v>
      </c>
      <c r="D26" s="612"/>
      <c r="E26" s="612"/>
      <c r="F26" s="99">
        <v>2</v>
      </c>
      <c r="G26" s="70"/>
      <c r="H26" s="70"/>
      <c r="I26" s="78"/>
      <c r="J26" s="78"/>
      <c r="K26" s="78"/>
      <c r="L26" s="78"/>
      <c r="M26" s="78"/>
      <c r="N26" s="124"/>
      <c r="O26" s="237"/>
      <c r="P26" s="100"/>
      <c r="Q26" s="100"/>
      <c r="R26" s="100"/>
      <c r="S26" s="100"/>
      <c r="T26" s="100"/>
      <c r="U26" s="100"/>
      <c r="V26" s="100"/>
      <c r="W26" s="100"/>
      <c r="X26" s="100"/>
      <c r="Y26" s="100"/>
      <c r="Z26" s="100"/>
      <c r="AA26" s="100"/>
      <c r="AB26" s="100"/>
      <c r="AC26" s="100"/>
      <c r="AD26" s="100"/>
      <c r="AE26" s="100"/>
      <c r="AF26" s="100"/>
      <c r="AG26" s="100"/>
      <c r="AH26" s="100"/>
      <c r="AI26" s="100"/>
      <c r="AJ26" s="10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row>
    <row r="27" spans="1:138" s="72" customFormat="1" ht="33.75">
      <c r="A27" s="70"/>
      <c r="B27" s="75" t="s">
        <v>326</v>
      </c>
      <c r="C27" s="612" t="s">
        <v>216</v>
      </c>
      <c r="D27" s="612"/>
      <c r="E27" s="612"/>
      <c r="F27" s="99">
        <v>3</v>
      </c>
      <c r="G27" s="70"/>
      <c r="H27" s="70"/>
      <c r="I27" s="78"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78"/>
      <c r="K27" s="78"/>
      <c r="L27" s="78"/>
      <c r="M27" s="78"/>
      <c r="N27" s="124"/>
      <c r="O27" s="237"/>
      <c r="P27" s="100"/>
      <c r="Q27" s="100"/>
      <c r="R27" s="100"/>
      <c r="S27" s="100"/>
      <c r="T27" s="100"/>
      <c r="U27" s="100"/>
      <c r="V27" s="100"/>
      <c r="W27" s="100"/>
      <c r="X27" s="100"/>
      <c r="Y27" s="100"/>
      <c r="Z27" s="100"/>
      <c r="AA27" s="100"/>
      <c r="AB27" s="100"/>
      <c r="AC27" s="100"/>
      <c r="AD27" s="100"/>
      <c r="AE27" s="100"/>
      <c r="AF27" s="100"/>
      <c r="AG27" s="100"/>
      <c r="AH27" s="100"/>
      <c r="AI27" s="100"/>
      <c r="AJ27" s="10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row>
    <row r="28" spans="1:138" s="72" customFormat="1" ht="33.75">
      <c r="A28" s="70"/>
      <c r="B28" s="76" t="s">
        <v>327</v>
      </c>
      <c r="C28" s="612" t="s">
        <v>332</v>
      </c>
      <c r="D28" s="612"/>
      <c r="E28" s="612"/>
      <c r="F28" s="99">
        <v>4</v>
      </c>
      <c r="G28" s="70"/>
      <c r="H28" s="70"/>
      <c r="I28" s="78" t="str">
        <v xml:space="preserve">Si el hecho llegara a presentarse, tendría bajo impacto o efecto sobre la entidad.
</v>
      </c>
      <c r="J28" s="78"/>
      <c r="K28" s="78"/>
      <c r="L28" s="78"/>
      <c r="M28" s="78"/>
      <c r="N28" s="124"/>
      <c r="O28" s="237"/>
      <c r="P28" s="100"/>
      <c r="Q28" s="100"/>
      <c r="R28" s="100"/>
      <c r="S28" s="100"/>
      <c r="T28" s="100"/>
      <c r="U28" s="100"/>
      <c r="V28" s="100"/>
      <c r="W28" s="100"/>
      <c r="X28" s="100"/>
      <c r="Y28" s="100"/>
      <c r="Z28" s="100"/>
      <c r="AA28" s="100"/>
      <c r="AB28" s="100"/>
      <c r="AC28" s="100"/>
      <c r="AD28" s="100"/>
      <c r="AE28" s="100"/>
      <c r="AF28" s="100"/>
      <c r="AG28" s="100"/>
      <c r="AH28" s="100"/>
      <c r="AI28" s="100"/>
      <c r="AJ28" s="10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row>
    <row r="29" spans="1:138" s="72" customFormat="1" ht="33.75">
      <c r="A29" s="70"/>
      <c r="B29" s="77" t="s">
        <v>328</v>
      </c>
      <c r="C29" s="612" t="s">
        <v>197</v>
      </c>
      <c r="D29" s="612"/>
      <c r="E29" s="612"/>
      <c r="F29" s="99">
        <v>5</v>
      </c>
      <c r="G29" s="70"/>
      <c r="H29" s="70"/>
      <c r="I29" s="78" t="str">
        <v xml:space="preserve">Si el hecho llegara a presentarse, tendría medianas consecuencias o efectos sobre la entidad.
</v>
      </c>
      <c r="J29" s="78"/>
      <c r="K29" s="78"/>
      <c r="L29" s="78"/>
      <c r="M29" s="78"/>
      <c r="N29" s="124"/>
      <c r="O29" s="237"/>
      <c r="P29" s="100"/>
      <c r="Q29" s="100"/>
      <c r="R29" s="100"/>
      <c r="S29" s="100"/>
      <c r="T29" s="100"/>
      <c r="U29" s="100"/>
      <c r="V29" s="100"/>
      <c r="W29" s="100"/>
      <c r="X29" s="100"/>
      <c r="Y29" s="100"/>
      <c r="Z29" s="100"/>
      <c r="AA29" s="100"/>
      <c r="AB29" s="100"/>
      <c r="AC29" s="100"/>
      <c r="AD29" s="100"/>
      <c r="AE29" s="100"/>
      <c r="AF29" s="100"/>
      <c r="AG29" s="100"/>
      <c r="AH29" s="100"/>
      <c r="AI29" s="100"/>
      <c r="AJ29" s="10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row>
    <row r="30" spans="1:138" s="72" customFormat="1" ht="20.25">
      <c r="A30" s="70"/>
      <c r="B30" s="78"/>
      <c r="C30" s="69"/>
      <c r="D30" s="69"/>
      <c r="E30" s="69"/>
      <c r="F30" s="79"/>
      <c r="G30" s="70"/>
      <c r="H30" s="70"/>
      <c r="I30" s="78" t="str">
        <v xml:space="preserve">Si el hecho llegara a presentarse, tendría altas consecuencias o efectos sobre la entidad
</v>
      </c>
      <c r="J30" s="78"/>
      <c r="K30" s="78"/>
      <c r="L30" s="78"/>
      <c r="M30" s="78"/>
      <c r="N30" s="124"/>
      <c r="O30" s="235"/>
      <c r="P30" s="100"/>
      <c r="Q30" s="100"/>
      <c r="R30" s="100"/>
      <c r="S30" s="100"/>
      <c r="T30" s="100"/>
      <c r="U30" s="100"/>
      <c r="V30" s="100"/>
      <c r="W30" s="100"/>
      <c r="X30" s="100"/>
      <c r="Y30" s="100"/>
      <c r="Z30" s="100"/>
      <c r="AA30" s="100"/>
      <c r="AB30" s="100"/>
      <c r="AC30" s="100"/>
      <c r="AD30" s="100"/>
      <c r="AE30" s="100"/>
      <c r="AF30" s="100"/>
      <c r="AG30" s="100"/>
      <c r="AH30" s="100"/>
      <c r="AI30" s="100"/>
      <c r="AJ30" s="10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row>
    <row r="31" spans="1:138" s="70" customFormat="1" ht="20.25">
      <c r="B31" s="80"/>
      <c r="C31" s="80"/>
      <c r="D31" s="80"/>
      <c r="E31" s="80"/>
      <c r="F31" s="79"/>
      <c r="I31" s="78" t="str">
        <v xml:space="preserve">Si el hecho llegara a presentarse, tendría desastrosas consecuencias o efectos sobre la entidad.
</v>
      </c>
      <c r="J31" s="78"/>
      <c r="K31" s="78"/>
      <c r="L31" s="78"/>
      <c r="M31" s="78"/>
      <c r="N31" s="124"/>
      <c r="O31" s="235"/>
      <c r="P31" s="100"/>
      <c r="Q31" s="100"/>
      <c r="R31" s="100"/>
      <c r="S31" s="100"/>
      <c r="T31" s="100"/>
      <c r="U31" s="100"/>
      <c r="V31" s="100"/>
      <c r="W31" s="100"/>
      <c r="X31" s="100"/>
      <c r="Y31" s="100"/>
      <c r="Z31" s="100"/>
      <c r="AA31" s="100"/>
      <c r="AB31" s="100"/>
      <c r="AC31" s="100"/>
      <c r="AD31" s="100"/>
      <c r="AE31" s="100"/>
      <c r="AF31" s="100"/>
      <c r="AG31" s="100"/>
      <c r="AH31" s="100"/>
      <c r="AI31" s="100"/>
      <c r="AJ31" s="100"/>
    </row>
    <row r="32" spans="1:138" s="70" customFormat="1" ht="20.25">
      <c r="B32" s="97"/>
      <c r="C32" s="614" t="s">
        <v>202</v>
      </c>
      <c r="D32" s="614"/>
      <c r="E32" s="614"/>
      <c r="F32" s="79"/>
      <c r="I32" s="78"/>
      <c r="J32" s="78"/>
      <c r="K32" s="78"/>
      <c r="L32" s="78"/>
      <c r="M32" s="78"/>
      <c r="N32" s="124"/>
      <c r="O32" s="235"/>
      <c r="P32" s="100"/>
      <c r="Q32" s="100"/>
      <c r="R32" s="100"/>
      <c r="S32" s="100"/>
      <c r="T32" s="100"/>
      <c r="U32" s="100"/>
      <c r="V32" s="100"/>
      <c r="W32" s="100"/>
      <c r="X32" s="100"/>
      <c r="Y32" s="100"/>
      <c r="Z32" s="100"/>
      <c r="AA32" s="100"/>
      <c r="AB32" s="100"/>
      <c r="AC32" s="100"/>
      <c r="AD32" s="100"/>
      <c r="AE32" s="100"/>
      <c r="AF32" s="100"/>
      <c r="AG32" s="100"/>
      <c r="AH32" s="100"/>
      <c r="AI32" s="100"/>
      <c r="AJ32" s="100"/>
    </row>
    <row r="33" spans="2:36" s="70" customFormat="1" ht="20.25">
      <c r="B33" s="61" t="s">
        <v>324</v>
      </c>
      <c r="C33" s="612" t="s">
        <v>333</v>
      </c>
      <c r="D33" s="612"/>
      <c r="E33" s="612"/>
      <c r="F33" s="101">
        <v>1</v>
      </c>
      <c r="I33" s="78"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78"/>
      <c r="K33" s="78"/>
      <c r="L33" s="78"/>
      <c r="M33" s="78"/>
      <c r="N33" s="124"/>
      <c r="O33" s="235"/>
      <c r="P33" s="100"/>
      <c r="Q33" s="100"/>
      <c r="R33" s="100"/>
      <c r="S33" s="100"/>
      <c r="T33" s="100"/>
      <c r="U33" s="100"/>
      <c r="V33" s="100"/>
      <c r="W33" s="100"/>
      <c r="X33" s="100"/>
      <c r="Y33" s="100"/>
      <c r="Z33" s="100"/>
      <c r="AA33" s="100"/>
      <c r="AB33" s="100"/>
      <c r="AC33" s="100"/>
      <c r="AD33" s="100"/>
      <c r="AE33" s="100"/>
      <c r="AF33" s="100"/>
      <c r="AG33" s="100"/>
      <c r="AH33" s="100"/>
      <c r="AI33" s="100"/>
      <c r="AJ33" s="100"/>
    </row>
    <row r="34" spans="2:36" s="70" customFormat="1" ht="20.25">
      <c r="B34" s="65" t="s">
        <v>325</v>
      </c>
      <c r="C34" s="612" t="s">
        <v>334</v>
      </c>
      <c r="D34" s="612"/>
      <c r="E34" s="612"/>
      <c r="F34" s="101">
        <v>2</v>
      </c>
      <c r="I34" s="78" t="str">
        <v xml:space="preserve">Si el hecho llegara a presentarse, tendría bajo impacto o efecto sobre la entidad.
</v>
      </c>
      <c r="J34" s="78"/>
      <c r="K34" s="78"/>
      <c r="L34" s="78"/>
      <c r="M34" s="78"/>
      <c r="N34" s="124"/>
      <c r="O34" s="235"/>
      <c r="P34" s="100"/>
      <c r="Q34" s="100"/>
      <c r="R34" s="100"/>
      <c r="S34" s="100"/>
      <c r="T34" s="100"/>
      <c r="U34" s="100"/>
      <c r="V34" s="100"/>
      <c r="W34" s="100"/>
      <c r="X34" s="100"/>
      <c r="Y34" s="100"/>
      <c r="Z34" s="100"/>
      <c r="AA34" s="100"/>
      <c r="AB34" s="100"/>
      <c r="AC34" s="100"/>
      <c r="AD34" s="100"/>
      <c r="AE34" s="100"/>
      <c r="AF34" s="100"/>
      <c r="AG34" s="100"/>
      <c r="AH34" s="100"/>
      <c r="AI34" s="100"/>
      <c r="AJ34" s="100"/>
    </row>
    <row r="35" spans="2:36" s="70" customFormat="1" ht="20.25">
      <c r="B35" s="66" t="s">
        <v>326</v>
      </c>
      <c r="C35" s="612" t="s">
        <v>203</v>
      </c>
      <c r="D35" s="612"/>
      <c r="E35" s="612"/>
      <c r="F35" s="101">
        <v>3</v>
      </c>
      <c r="I35" s="78" t="str">
        <v xml:space="preserve">Si el hecho llegara a presentarse, tendría medianas consecuencias o efectos sobre la entidad.
</v>
      </c>
      <c r="J35" s="78"/>
      <c r="K35" s="78"/>
      <c r="L35" s="78"/>
      <c r="M35" s="78"/>
      <c r="N35" s="124"/>
      <c r="O35" s="235"/>
      <c r="P35" s="100"/>
      <c r="Q35" s="100"/>
      <c r="R35" s="100"/>
      <c r="S35" s="100"/>
      <c r="T35" s="100"/>
      <c r="U35" s="100"/>
      <c r="V35" s="100"/>
      <c r="W35" s="100"/>
      <c r="X35" s="100"/>
      <c r="Y35" s="100"/>
      <c r="Z35" s="100"/>
      <c r="AA35" s="100"/>
      <c r="AB35" s="100"/>
      <c r="AC35" s="100"/>
      <c r="AD35" s="100"/>
      <c r="AE35" s="100"/>
      <c r="AF35" s="100"/>
      <c r="AG35" s="100"/>
      <c r="AH35" s="100"/>
      <c r="AI35" s="100"/>
      <c r="AJ35" s="100"/>
    </row>
    <row r="36" spans="2:36" s="70" customFormat="1" ht="20.25">
      <c r="B36" s="67" t="s">
        <v>327</v>
      </c>
      <c r="C36" s="612" t="s">
        <v>335</v>
      </c>
      <c r="D36" s="612"/>
      <c r="E36" s="612"/>
      <c r="F36" s="101">
        <v>4</v>
      </c>
      <c r="I36" s="78" t="str">
        <v xml:space="preserve">Si el hecho llegara a presentarse, tendría altas consecuencias o efectos sobre la entidad
</v>
      </c>
      <c r="J36" s="78"/>
      <c r="K36" s="78"/>
      <c r="L36" s="78"/>
      <c r="M36" s="78"/>
      <c r="N36" s="124"/>
      <c r="O36" s="235"/>
      <c r="P36" s="100"/>
      <c r="Q36" s="100"/>
      <c r="R36" s="100"/>
      <c r="S36" s="100"/>
      <c r="T36" s="100"/>
      <c r="U36" s="100"/>
      <c r="V36" s="100"/>
      <c r="W36" s="100"/>
      <c r="X36" s="100"/>
      <c r="Y36" s="100"/>
      <c r="Z36" s="100"/>
      <c r="AA36" s="100"/>
      <c r="AB36" s="100"/>
      <c r="AC36" s="100"/>
      <c r="AD36" s="100"/>
      <c r="AE36" s="100"/>
      <c r="AF36" s="100"/>
      <c r="AG36" s="100"/>
      <c r="AH36" s="100"/>
      <c r="AI36" s="100"/>
      <c r="AJ36" s="100"/>
    </row>
    <row r="37" spans="2:36" s="70" customFormat="1" ht="20.25">
      <c r="B37" s="68" t="s">
        <v>328</v>
      </c>
      <c r="C37" s="612" t="s">
        <v>336</v>
      </c>
      <c r="D37" s="612"/>
      <c r="E37" s="612"/>
      <c r="F37" s="101">
        <v>5</v>
      </c>
      <c r="I37" s="78" t="str">
        <v xml:space="preserve">Si el hecho llegara a presentarse, tendría desastrosas consecuencias o efectos sobre la entidad.
</v>
      </c>
      <c r="J37" s="78"/>
      <c r="K37" s="78"/>
      <c r="L37" s="78"/>
      <c r="M37" s="78"/>
      <c r="N37" s="124"/>
      <c r="O37" s="235"/>
      <c r="P37" s="100"/>
      <c r="Q37" s="100"/>
      <c r="R37" s="100"/>
      <c r="S37" s="100"/>
      <c r="T37" s="100"/>
      <c r="U37" s="100"/>
      <c r="V37" s="100"/>
      <c r="W37" s="100"/>
      <c r="X37" s="100"/>
      <c r="Y37" s="100"/>
      <c r="Z37" s="100"/>
      <c r="AA37" s="100"/>
      <c r="AB37" s="100"/>
      <c r="AC37" s="100"/>
      <c r="AD37" s="100"/>
      <c r="AE37" s="100"/>
      <c r="AF37" s="100"/>
      <c r="AG37" s="100"/>
      <c r="AH37" s="100"/>
      <c r="AI37" s="100"/>
      <c r="AJ37" s="100"/>
    </row>
    <row r="38" spans="2:36" s="70" customFormat="1" ht="20.25">
      <c r="B38" s="80"/>
      <c r="C38" s="80"/>
      <c r="D38" s="80"/>
      <c r="E38" s="80"/>
      <c r="F38" s="79"/>
      <c r="I38" s="78"/>
      <c r="J38" s="78"/>
      <c r="K38" s="78"/>
      <c r="L38" s="78"/>
      <c r="M38" s="78"/>
      <c r="N38" s="124"/>
      <c r="O38" s="235"/>
      <c r="P38" s="100"/>
      <c r="Q38" s="100"/>
      <c r="R38" s="100"/>
      <c r="S38" s="100"/>
      <c r="T38" s="100"/>
      <c r="U38" s="100"/>
      <c r="V38" s="100"/>
      <c r="W38" s="100"/>
      <c r="X38" s="100"/>
      <c r="Y38" s="100"/>
      <c r="Z38" s="100"/>
      <c r="AA38" s="100"/>
      <c r="AB38" s="100"/>
      <c r="AC38" s="100"/>
      <c r="AD38" s="100"/>
      <c r="AE38" s="100"/>
      <c r="AF38" s="100"/>
      <c r="AG38" s="100"/>
      <c r="AH38" s="100"/>
      <c r="AI38" s="100"/>
      <c r="AJ38" s="100"/>
    </row>
    <row r="39" spans="2:36" s="70" customFormat="1" ht="20.25">
      <c r="B39" s="80"/>
      <c r="C39" s="80"/>
      <c r="D39" s="80"/>
      <c r="E39" s="80"/>
      <c r="F39" s="79"/>
      <c r="N39" s="123"/>
      <c r="O39" s="235"/>
      <c r="P39" s="100"/>
      <c r="Q39" s="100"/>
      <c r="R39" s="100"/>
      <c r="S39" s="100"/>
      <c r="T39" s="100"/>
      <c r="U39" s="100"/>
      <c r="V39" s="100"/>
      <c r="W39" s="100"/>
      <c r="X39" s="100"/>
      <c r="Y39" s="100"/>
      <c r="Z39" s="100"/>
      <c r="AA39" s="100"/>
      <c r="AB39" s="100"/>
      <c r="AC39" s="100"/>
      <c r="AD39" s="100"/>
      <c r="AE39" s="100"/>
      <c r="AF39" s="100"/>
      <c r="AG39" s="100"/>
      <c r="AH39" s="100"/>
      <c r="AI39" s="100"/>
      <c r="AJ39" s="100"/>
    </row>
    <row r="40" spans="2:36" s="70" customFormat="1" ht="20.25">
      <c r="B40" s="71"/>
      <c r="C40" s="614" t="s">
        <v>199</v>
      </c>
      <c r="D40" s="614"/>
      <c r="E40" s="614"/>
      <c r="F40" s="79"/>
      <c r="N40" s="123"/>
      <c r="O40" s="235"/>
      <c r="P40" s="100"/>
      <c r="Q40" s="100"/>
      <c r="R40" s="100"/>
      <c r="S40" s="100"/>
      <c r="T40" s="100"/>
      <c r="U40" s="100"/>
      <c r="V40" s="100"/>
      <c r="W40" s="100"/>
      <c r="X40" s="100"/>
      <c r="Y40" s="100"/>
      <c r="Z40" s="100"/>
      <c r="AA40" s="100"/>
      <c r="AB40" s="100"/>
      <c r="AC40" s="100"/>
      <c r="AD40" s="100"/>
      <c r="AE40" s="100"/>
      <c r="AF40" s="100"/>
      <c r="AG40" s="100"/>
      <c r="AH40" s="100"/>
      <c r="AI40" s="100"/>
      <c r="AJ40" s="100"/>
    </row>
    <row r="41" spans="2:36" s="70" customFormat="1" ht="20.25">
      <c r="B41" s="102" t="s">
        <v>324</v>
      </c>
      <c r="C41" s="612" t="s">
        <v>337</v>
      </c>
      <c r="D41" s="612"/>
      <c r="E41" s="612"/>
      <c r="F41" s="101">
        <v>1</v>
      </c>
      <c r="N41" s="123"/>
      <c r="O41" s="235"/>
      <c r="P41" s="100"/>
      <c r="Q41" s="100"/>
      <c r="R41" s="100"/>
      <c r="S41" s="100"/>
      <c r="T41" s="100"/>
      <c r="U41" s="100"/>
      <c r="V41" s="100"/>
      <c r="W41" s="100"/>
      <c r="X41" s="100"/>
      <c r="Y41" s="100"/>
      <c r="Z41" s="100"/>
      <c r="AA41" s="100"/>
      <c r="AB41" s="100"/>
      <c r="AC41" s="100"/>
      <c r="AD41" s="100"/>
      <c r="AE41" s="100"/>
      <c r="AF41" s="100"/>
      <c r="AG41" s="100"/>
      <c r="AH41" s="100"/>
      <c r="AI41" s="100"/>
      <c r="AJ41" s="100"/>
    </row>
    <row r="42" spans="2:36" s="70" customFormat="1" ht="20.25">
      <c r="B42" s="103" t="s">
        <v>325</v>
      </c>
      <c r="C42" s="612" t="s">
        <v>200</v>
      </c>
      <c r="D42" s="612"/>
      <c r="E42" s="612"/>
      <c r="F42" s="101">
        <v>2</v>
      </c>
      <c r="N42" s="123"/>
      <c r="O42" s="235"/>
      <c r="P42" s="100"/>
      <c r="Q42" s="100"/>
      <c r="R42" s="100"/>
      <c r="S42" s="100"/>
      <c r="T42" s="100"/>
      <c r="U42" s="100"/>
      <c r="V42" s="100"/>
      <c r="W42" s="100"/>
      <c r="X42" s="100"/>
      <c r="Y42" s="100"/>
      <c r="Z42" s="100"/>
      <c r="AA42" s="100"/>
      <c r="AB42" s="100"/>
      <c r="AC42" s="100"/>
      <c r="AD42" s="100"/>
      <c r="AE42" s="100"/>
      <c r="AF42" s="100"/>
      <c r="AG42" s="100"/>
      <c r="AH42" s="100"/>
      <c r="AI42" s="100"/>
      <c r="AJ42" s="100"/>
    </row>
    <row r="43" spans="2:36" s="70" customFormat="1" ht="20.25">
      <c r="B43" s="104" t="s">
        <v>326</v>
      </c>
      <c r="C43" s="612" t="s">
        <v>338</v>
      </c>
      <c r="D43" s="612"/>
      <c r="E43" s="612"/>
      <c r="F43" s="101">
        <v>3</v>
      </c>
      <c r="N43" s="123"/>
      <c r="O43" s="235"/>
      <c r="P43" s="100"/>
      <c r="Q43" s="100"/>
      <c r="R43" s="100"/>
      <c r="S43" s="100"/>
      <c r="T43" s="100"/>
      <c r="U43" s="100"/>
      <c r="V43" s="100"/>
      <c r="W43" s="100"/>
      <c r="X43" s="100"/>
      <c r="Y43" s="100"/>
      <c r="Z43" s="100"/>
      <c r="AA43" s="100"/>
      <c r="AB43" s="100"/>
      <c r="AC43" s="100"/>
      <c r="AD43" s="100"/>
      <c r="AE43" s="100"/>
      <c r="AF43" s="100"/>
      <c r="AG43" s="100"/>
      <c r="AH43" s="100"/>
      <c r="AI43" s="100"/>
      <c r="AJ43" s="100"/>
    </row>
    <row r="44" spans="2:36" s="70" customFormat="1" ht="20.25">
      <c r="B44" s="105" t="s">
        <v>327</v>
      </c>
      <c r="C44" s="612" t="s">
        <v>224</v>
      </c>
      <c r="D44" s="612"/>
      <c r="E44" s="612"/>
      <c r="F44" s="101">
        <v>4</v>
      </c>
      <c r="N44" s="123"/>
      <c r="O44" s="235"/>
      <c r="P44" s="100"/>
      <c r="Q44" s="100"/>
      <c r="R44" s="100"/>
      <c r="S44" s="100"/>
      <c r="T44" s="100"/>
      <c r="U44" s="100"/>
      <c r="V44" s="100"/>
      <c r="W44" s="100"/>
      <c r="X44" s="100"/>
      <c r="Y44" s="100"/>
      <c r="Z44" s="100"/>
      <c r="AA44" s="100"/>
      <c r="AB44" s="100"/>
      <c r="AC44" s="100"/>
      <c r="AD44" s="100"/>
      <c r="AE44" s="100"/>
      <c r="AF44" s="100"/>
      <c r="AG44" s="100"/>
      <c r="AH44" s="100"/>
      <c r="AI44" s="100"/>
      <c r="AJ44" s="100"/>
    </row>
    <row r="45" spans="2:36" s="70" customFormat="1" ht="20.25">
      <c r="B45" s="106" t="s">
        <v>328</v>
      </c>
      <c r="C45" s="612" t="s">
        <v>339</v>
      </c>
      <c r="D45" s="612"/>
      <c r="E45" s="612"/>
      <c r="F45" s="101">
        <v>5</v>
      </c>
      <c r="N45" s="123"/>
      <c r="O45" s="235"/>
      <c r="P45" s="100"/>
      <c r="Q45" s="100"/>
      <c r="R45" s="100"/>
      <c r="S45" s="100"/>
      <c r="T45" s="100"/>
      <c r="U45" s="100"/>
      <c r="V45" s="100"/>
      <c r="W45" s="100"/>
      <c r="X45" s="100"/>
      <c r="Y45" s="100"/>
      <c r="Z45" s="100"/>
      <c r="AA45" s="100"/>
      <c r="AB45" s="100"/>
      <c r="AC45" s="100"/>
      <c r="AD45" s="100"/>
      <c r="AE45" s="100"/>
      <c r="AF45" s="100"/>
      <c r="AG45" s="100"/>
      <c r="AH45" s="100"/>
      <c r="AI45" s="100"/>
      <c r="AJ45" s="100"/>
    </row>
    <row r="46" spans="2:36" s="70" customFormat="1" ht="20.25">
      <c r="B46" s="78"/>
      <c r="C46" s="78" t="s">
        <v>340</v>
      </c>
      <c r="D46" s="78"/>
      <c r="F46" s="79"/>
      <c r="N46" s="123"/>
      <c r="O46" s="235"/>
      <c r="P46" s="100"/>
      <c r="Q46" s="100"/>
      <c r="R46" s="100"/>
      <c r="S46" s="100"/>
      <c r="T46" s="100"/>
      <c r="U46" s="100"/>
      <c r="V46" s="100"/>
      <c r="W46" s="100"/>
      <c r="X46" s="100"/>
      <c r="Y46" s="100"/>
      <c r="Z46" s="100"/>
      <c r="AA46" s="100"/>
      <c r="AB46" s="100"/>
      <c r="AC46" s="100"/>
      <c r="AD46" s="100"/>
      <c r="AE46" s="100"/>
      <c r="AF46" s="100"/>
      <c r="AG46" s="100"/>
      <c r="AH46" s="100"/>
      <c r="AI46" s="100"/>
      <c r="AJ46" s="100"/>
    </row>
    <row r="47" spans="2:36" s="70" customFormat="1" ht="20.25">
      <c r="B47" s="78"/>
      <c r="C47" s="78"/>
      <c r="D47" s="78"/>
      <c r="F47" s="79"/>
      <c r="N47" s="123"/>
      <c r="O47" s="235"/>
      <c r="P47" s="100"/>
      <c r="Q47" s="100"/>
      <c r="R47" s="100"/>
      <c r="S47" s="100"/>
      <c r="T47" s="100"/>
      <c r="U47" s="100"/>
      <c r="V47" s="100"/>
      <c r="W47" s="100"/>
      <c r="X47" s="100"/>
      <c r="Y47" s="100"/>
      <c r="Z47" s="100"/>
      <c r="AA47" s="100"/>
      <c r="AB47" s="100"/>
      <c r="AC47" s="100"/>
      <c r="AD47" s="100"/>
      <c r="AE47" s="100"/>
      <c r="AF47" s="100"/>
      <c r="AG47" s="100"/>
      <c r="AH47" s="100"/>
      <c r="AI47" s="100"/>
      <c r="AJ47" s="100"/>
    </row>
    <row r="48" spans="2:36" s="70" customFormat="1" ht="20.25">
      <c r="B48" s="71"/>
      <c r="C48" s="613" t="s">
        <v>219</v>
      </c>
      <c r="D48" s="613"/>
      <c r="E48" s="613"/>
      <c r="F48" s="79"/>
      <c r="N48" s="123"/>
      <c r="O48" s="235"/>
      <c r="P48" s="100"/>
      <c r="Q48" s="100"/>
      <c r="R48" s="100"/>
      <c r="S48" s="100"/>
      <c r="T48" s="100"/>
      <c r="U48" s="100"/>
      <c r="V48" s="100"/>
      <c r="W48" s="100"/>
      <c r="X48" s="100"/>
      <c r="Y48" s="100"/>
      <c r="Z48" s="100"/>
      <c r="AA48" s="100"/>
      <c r="AB48" s="100"/>
      <c r="AC48" s="100"/>
      <c r="AD48" s="100"/>
      <c r="AE48" s="100"/>
      <c r="AF48" s="100"/>
      <c r="AG48" s="100"/>
      <c r="AH48" s="100"/>
      <c r="AI48" s="100"/>
      <c r="AJ48" s="100"/>
    </row>
    <row r="49" spans="2:36" s="70" customFormat="1" ht="20.25" customHeight="1">
      <c r="B49" s="73" t="s">
        <v>324</v>
      </c>
      <c r="C49" s="609" t="s">
        <v>341</v>
      </c>
      <c r="D49" s="610"/>
      <c r="E49" s="611"/>
      <c r="F49" s="64">
        <v>1</v>
      </c>
      <c r="N49" s="123"/>
      <c r="O49" s="235"/>
      <c r="P49" s="100"/>
      <c r="Q49" s="100"/>
      <c r="R49" s="100"/>
      <c r="S49" s="100"/>
      <c r="T49" s="100"/>
      <c r="U49" s="100"/>
      <c r="V49" s="100"/>
      <c r="W49" s="100"/>
      <c r="X49" s="100"/>
      <c r="Y49" s="100"/>
      <c r="Z49" s="100"/>
      <c r="AA49" s="100"/>
      <c r="AB49" s="100"/>
      <c r="AC49" s="100"/>
      <c r="AD49" s="100"/>
      <c r="AE49" s="100"/>
      <c r="AF49" s="100"/>
      <c r="AG49" s="100"/>
      <c r="AH49" s="100"/>
      <c r="AI49" s="100"/>
      <c r="AJ49" s="100"/>
    </row>
    <row r="50" spans="2:36" s="70" customFormat="1" ht="20.25" customHeight="1">
      <c r="B50" s="74" t="s">
        <v>325</v>
      </c>
      <c r="C50" s="609" t="s">
        <v>342</v>
      </c>
      <c r="D50" s="610"/>
      <c r="E50" s="611"/>
      <c r="F50" s="64">
        <v>2</v>
      </c>
      <c r="N50" s="123"/>
      <c r="O50" s="235"/>
      <c r="P50" s="100"/>
      <c r="Q50" s="100"/>
      <c r="R50" s="100"/>
      <c r="S50" s="100"/>
      <c r="T50" s="100"/>
      <c r="U50" s="100"/>
      <c r="V50" s="100"/>
      <c r="W50" s="100"/>
      <c r="X50" s="100"/>
      <c r="Y50" s="100"/>
      <c r="Z50" s="100"/>
      <c r="AA50" s="100"/>
      <c r="AB50" s="100"/>
      <c r="AC50" s="100"/>
      <c r="AD50" s="100"/>
      <c r="AE50" s="100"/>
      <c r="AF50" s="100"/>
      <c r="AG50" s="100"/>
      <c r="AH50" s="100"/>
      <c r="AI50" s="100"/>
      <c r="AJ50" s="100"/>
    </row>
    <row r="51" spans="2:36" s="70" customFormat="1" ht="20.25" customHeight="1">
      <c r="B51" s="75" t="s">
        <v>326</v>
      </c>
      <c r="C51" s="609" t="s">
        <v>220</v>
      </c>
      <c r="D51" s="610"/>
      <c r="E51" s="611"/>
      <c r="F51" s="64">
        <v>3</v>
      </c>
      <c r="N51" s="123"/>
      <c r="O51" s="235"/>
      <c r="P51" s="100"/>
      <c r="Q51" s="100"/>
      <c r="R51" s="100"/>
      <c r="S51" s="100"/>
      <c r="T51" s="100"/>
      <c r="U51" s="100"/>
      <c r="V51" s="100"/>
      <c r="W51" s="100"/>
      <c r="X51" s="100"/>
      <c r="Y51" s="100"/>
      <c r="Z51" s="100"/>
      <c r="AA51" s="100"/>
      <c r="AB51" s="100"/>
      <c r="AC51" s="100"/>
      <c r="AD51" s="100"/>
      <c r="AE51" s="100"/>
      <c r="AF51" s="100"/>
      <c r="AG51" s="100"/>
      <c r="AH51" s="100"/>
      <c r="AI51" s="100"/>
      <c r="AJ51" s="100"/>
    </row>
    <row r="52" spans="2:36" s="70" customFormat="1" ht="20.25" customHeight="1">
      <c r="B52" s="76" t="s">
        <v>327</v>
      </c>
      <c r="C52" s="609" t="s">
        <v>343</v>
      </c>
      <c r="D52" s="610"/>
      <c r="E52" s="611"/>
      <c r="F52" s="64">
        <v>4</v>
      </c>
      <c r="N52" s="123"/>
      <c r="O52" s="235"/>
      <c r="P52" s="100"/>
      <c r="Q52" s="100"/>
      <c r="R52" s="100"/>
      <c r="S52" s="100"/>
      <c r="T52" s="100"/>
      <c r="U52" s="100"/>
      <c r="V52" s="100"/>
      <c r="W52" s="100"/>
      <c r="X52" s="100"/>
      <c r="Y52" s="100"/>
      <c r="Z52" s="100"/>
      <c r="AA52" s="100"/>
      <c r="AB52" s="100"/>
      <c r="AC52" s="100"/>
      <c r="AD52" s="100"/>
      <c r="AE52" s="100"/>
      <c r="AF52" s="100"/>
      <c r="AG52" s="100"/>
      <c r="AH52" s="100"/>
      <c r="AI52" s="100"/>
      <c r="AJ52" s="100"/>
    </row>
    <row r="53" spans="2:36" s="70" customFormat="1" ht="20.25" customHeight="1">
      <c r="B53" s="77" t="s">
        <v>328</v>
      </c>
      <c r="C53" s="609" t="s">
        <v>344</v>
      </c>
      <c r="D53" s="610"/>
      <c r="E53" s="611"/>
      <c r="F53" s="64">
        <v>5</v>
      </c>
      <c r="N53" s="123"/>
      <c r="O53" s="235"/>
      <c r="P53" s="100"/>
      <c r="Q53" s="100"/>
      <c r="R53" s="100"/>
      <c r="S53" s="100"/>
      <c r="T53" s="100"/>
      <c r="U53" s="100"/>
      <c r="V53" s="100"/>
      <c r="W53" s="100"/>
      <c r="X53" s="100"/>
      <c r="Y53" s="100"/>
      <c r="Z53" s="100"/>
      <c r="AA53" s="100"/>
      <c r="AB53" s="100"/>
      <c r="AC53" s="100"/>
      <c r="AD53" s="100"/>
      <c r="AE53" s="100"/>
      <c r="AF53" s="100"/>
      <c r="AG53" s="100"/>
      <c r="AH53" s="100"/>
      <c r="AI53" s="100"/>
      <c r="AJ53" s="100"/>
    </row>
    <row r="54" spans="2:36" s="70" customFormat="1" ht="20.25">
      <c r="B54" s="78"/>
      <c r="C54" s="78"/>
      <c r="D54" s="78"/>
      <c r="E54" s="78"/>
      <c r="F54" s="79"/>
      <c r="N54" s="123"/>
      <c r="O54" s="235"/>
      <c r="P54" s="100"/>
      <c r="Q54" s="100"/>
      <c r="R54" s="100"/>
      <c r="S54" s="100"/>
      <c r="T54" s="100"/>
      <c r="U54" s="100"/>
      <c r="V54" s="100"/>
      <c r="W54" s="100"/>
      <c r="X54" s="100"/>
      <c r="Y54" s="100"/>
      <c r="Z54" s="100"/>
      <c r="AA54" s="100"/>
      <c r="AB54" s="100"/>
      <c r="AC54" s="100"/>
      <c r="AD54" s="100"/>
      <c r="AE54" s="100"/>
      <c r="AF54" s="100"/>
      <c r="AG54" s="100"/>
      <c r="AH54" s="100"/>
      <c r="AI54" s="100"/>
      <c r="AJ54" s="100"/>
    </row>
    <row r="55" spans="2:36" s="70" customFormat="1" ht="20.25">
      <c r="N55" s="123"/>
      <c r="O55" s="235"/>
      <c r="P55" s="100"/>
      <c r="Q55" s="100"/>
      <c r="R55" s="100"/>
      <c r="S55" s="100"/>
      <c r="T55" s="100"/>
      <c r="U55" s="100"/>
      <c r="V55" s="100"/>
      <c r="W55" s="100"/>
      <c r="X55" s="100"/>
      <c r="Y55" s="100"/>
      <c r="Z55" s="100"/>
      <c r="AA55" s="100"/>
      <c r="AB55" s="100"/>
      <c r="AC55" s="100"/>
      <c r="AD55" s="100"/>
      <c r="AE55" s="100"/>
      <c r="AF55" s="100"/>
      <c r="AG55" s="100"/>
      <c r="AH55" s="100"/>
      <c r="AI55" s="100"/>
      <c r="AJ55" s="100"/>
    </row>
    <row r="56" spans="2:36" s="70" customFormat="1" ht="20.25" customHeight="1">
      <c r="B56" s="71"/>
      <c r="C56" s="90" t="s">
        <v>235</v>
      </c>
      <c r="D56" s="90"/>
      <c r="E56" s="90"/>
      <c r="F56" s="79"/>
      <c r="N56" s="123"/>
      <c r="O56" s="235"/>
      <c r="P56" s="100"/>
      <c r="Q56" s="100"/>
      <c r="R56" s="100"/>
      <c r="S56" s="100"/>
      <c r="T56" s="100"/>
      <c r="U56" s="100"/>
      <c r="V56" s="100"/>
      <c r="W56" s="100"/>
      <c r="X56" s="100"/>
      <c r="Y56" s="100"/>
      <c r="Z56" s="100"/>
      <c r="AA56" s="100"/>
      <c r="AB56" s="100"/>
      <c r="AC56" s="100"/>
      <c r="AD56" s="100"/>
      <c r="AE56" s="100"/>
      <c r="AF56" s="100"/>
      <c r="AG56" s="100"/>
      <c r="AH56" s="100"/>
      <c r="AI56" s="100"/>
      <c r="AJ56" s="100"/>
    </row>
    <row r="57" spans="2:36" s="70" customFormat="1" ht="20.25" customHeight="1">
      <c r="B57" s="73" t="s">
        <v>324</v>
      </c>
      <c r="C57" s="606" t="s">
        <v>345</v>
      </c>
      <c r="D57" s="607"/>
      <c r="E57" s="608"/>
      <c r="F57" s="64">
        <v>1</v>
      </c>
      <c r="N57" s="123"/>
      <c r="O57" s="235"/>
      <c r="P57" s="100"/>
      <c r="Q57" s="100"/>
      <c r="R57" s="100"/>
      <c r="S57" s="100"/>
      <c r="T57" s="100"/>
      <c r="U57" s="100"/>
      <c r="V57" s="100"/>
      <c r="W57" s="100"/>
      <c r="X57" s="100"/>
      <c r="Y57" s="100"/>
      <c r="Z57" s="100"/>
      <c r="AA57" s="100"/>
      <c r="AB57" s="100"/>
      <c r="AC57" s="100"/>
      <c r="AD57" s="100"/>
      <c r="AE57" s="100"/>
      <c r="AF57" s="100"/>
      <c r="AG57" s="100"/>
      <c r="AH57" s="100"/>
      <c r="AI57" s="100"/>
      <c r="AJ57" s="100"/>
    </row>
    <row r="58" spans="2:36" s="70" customFormat="1" ht="20.25" customHeight="1">
      <c r="B58" s="74" t="s">
        <v>325</v>
      </c>
      <c r="C58" s="606" t="s">
        <v>346</v>
      </c>
      <c r="D58" s="607"/>
      <c r="E58" s="608"/>
      <c r="F58" s="64">
        <v>2</v>
      </c>
      <c r="N58" s="123"/>
      <c r="O58" s="235"/>
      <c r="P58" s="100"/>
      <c r="Q58" s="100"/>
      <c r="R58" s="100"/>
      <c r="S58" s="100"/>
      <c r="T58" s="100"/>
      <c r="U58" s="100"/>
      <c r="V58" s="100"/>
      <c r="W58" s="100"/>
      <c r="X58" s="100"/>
      <c r="Y58" s="100"/>
      <c r="Z58" s="100"/>
      <c r="AA58" s="100"/>
      <c r="AB58" s="100"/>
      <c r="AC58" s="100"/>
      <c r="AD58" s="100"/>
      <c r="AE58" s="100"/>
      <c r="AF58" s="100"/>
      <c r="AG58" s="100"/>
      <c r="AH58" s="100"/>
      <c r="AI58" s="100"/>
      <c r="AJ58" s="100"/>
    </row>
    <row r="59" spans="2:36" s="70" customFormat="1" ht="20.25" customHeight="1">
      <c r="B59" s="75" t="s">
        <v>326</v>
      </c>
      <c r="C59" s="606" t="s">
        <v>236</v>
      </c>
      <c r="D59" s="607"/>
      <c r="E59" s="608"/>
      <c r="F59" s="64">
        <v>3</v>
      </c>
      <c r="N59" s="123"/>
      <c r="O59" s="235"/>
      <c r="P59" s="100"/>
      <c r="Q59" s="100"/>
      <c r="R59" s="100"/>
      <c r="S59" s="100"/>
      <c r="T59" s="100"/>
      <c r="U59" s="100"/>
      <c r="V59" s="100"/>
      <c r="W59" s="100"/>
      <c r="X59" s="100"/>
      <c r="Y59" s="100"/>
      <c r="Z59" s="100"/>
      <c r="AA59" s="100"/>
      <c r="AB59" s="100"/>
      <c r="AC59" s="100"/>
      <c r="AD59" s="100"/>
      <c r="AE59" s="100"/>
      <c r="AF59" s="100"/>
      <c r="AG59" s="100"/>
      <c r="AH59" s="100"/>
      <c r="AI59" s="100"/>
      <c r="AJ59" s="100"/>
    </row>
    <row r="60" spans="2:36" s="70" customFormat="1" ht="20.25" customHeight="1">
      <c r="B60" s="76" t="s">
        <v>327</v>
      </c>
      <c r="C60" s="606" t="s">
        <v>347</v>
      </c>
      <c r="D60" s="607"/>
      <c r="E60" s="608"/>
      <c r="F60" s="64">
        <v>4</v>
      </c>
      <c r="N60" s="123"/>
      <c r="O60" s="235"/>
      <c r="P60" s="100"/>
      <c r="Q60" s="100"/>
      <c r="R60" s="100"/>
      <c r="S60" s="100"/>
      <c r="T60" s="100"/>
      <c r="U60" s="100"/>
      <c r="V60" s="100"/>
      <c r="W60" s="100"/>
      <c r="X60" s="100"/>
      <c r="Y60" s="100"/>
      <c r="Z60" s="100"/>
      <c r="AA60" s="100"/>
      <c r="AB60" s="100"/>
      <c r="AC60" s="100"/>
      <c r="AD60" s="100"/>
      <c r="AE60" s="100"/>
      <c r="AF60" s="100"/>
      <c r="AG60" s="100"/>
      <c r="AH60" s="100"/>
      <c r="AI60" s="100"/>
      <c r="AJ60" s="100"/>
    </row>
    <row r="61" spans="2:36" s="70" customFormat="1" ht="20.25" customHeight="1">
      <c r="B61" s="77" t="s">
        <v>328</v>
      </c>
      <c r="C61" s="606" t="s">
        <v>348</v>
      </c>
      <c r="D61" s="607"/>
      <c r="E61" s="608"/>
      <c r="F61" s="64">
        <v>5</v>
      </c>
      <c r="N61" s="123"/>
      <c r="O61" s="235"/>
      <c r="P61" s="100"/>
      <c r="Q61" s="100"/>
      <c r="R61" s="100"/>
      <c r="S61" s="100"/>
      <c r="T61" s="100"/>
      <c r="U61" s="100"/>
      <c r="V61" s="100"/>
      <c r="W61" s="100"/>
      <c r="X61" s="100"/>
      <c r="Y61" s="100"/>
      <c r="Z61" s="100"/>
      <c r="AA61" s="100"/>
      <c r="AB61" s="100"/>
      <c r="AC61" s="100"/>
      <c r="AD61" s="100"/>
      <c r="AE61" s="100"/>
      <c r="AF61" s="100"/>
      <c r="AG61" s="100"/>
      <c r="AH61" s="100"/>
      <c r="AI61" s="100"/>
      <c r="AJ61" s="100"/>
    </row>
    <row r="62" spans="2:36" s="70" customFormat="1" ht="20.25">
      <c r="E62" s="81"/>
      <c r="N62" s="123"/>
      <c r="O62" s="235"/>
      <c r="P62" s="100"/>
      <c r="Q62" s="100"/>
      <c r="R62" s="100"/>
      <c r="S62" s="100"/>
      <c r="T62" s="100"/>
      <c r="U62" s="100"/>
      <c r="V62" s="100"/>
      <c r="W62" s="100"/>
      <c r="X62" s="100"/>
      <c r="Y62" s="100"/>
      <c r="Z62" s="100"/>
      <c r="AA62" s="100"/>
      <c r="AB62" s="100"/>
      <c r="AC62" s="100"/>
      <c r="AD62" s="100"/>
      <c r="AE62" s="100"/>
      <c r="AF62" s="100"/>
      <c r="AG62" s="100"/>
      <c r="AH62" s="100"/>
      <c r="AI62" s="100"/>
      <c r="AJ62" s="100"/>
    </row>
    <row r="63" spans="2:36" s="70" customFormat="1" ht="20.25">
      <c r="E63" s="81"/>
      <c r="N63" s="123"/>
      <c r="O63" s="235"/>
      <c r="P63" s="100"/>
      <c r="Q63" s="100"/>
      <c r="R63" s="100"/>
      <c r="S63" s="100"/>
      <c r="T63" s="100"/>
      <c r="U63" s="100"/>
      <c r="V63" s="100"/>
      <c r="W63" s="100"/>
      <c r="X63" s="100"/>
      <c r="Y63" s="100"/>
      <c r="Z63" s="100"/>
      <c r="AA63" s="100"/>
      <c r="AB63" s="100"/>
      <c r="AC63" s="100"/>
      <c r="AD63" s="100"/>
      <c r="AE63" s="100"/>
      <c r="AF63" s="100"/>
      <c r="AG63" s="100"/>
      <c r="AH63" s="100"/>
      <c r="AI63" s="100"/>
      <c r="AJ63" s="100"/>
    </row>
    <row r="64" spans="2:36" s="70" customFormat="1" ht="20.25">
      <c r="E64" s="81"/>
      <c r="N64" s="123"/>
      <c r="O64" s="235"/>
      <c r="P64" s="100"/>
      <c r="Q64" s="100"/>
      <c r="R64" s="100"/>
      <c r="S64" s="100"/>
      <c r="T64" s="100"/>
      <c r="U64" s="100"/>
      <c r="V64" s="100"/>
      <c r="W64" s="100"/>
      <c r="X64" s="100"/>
      <c r="Y64" s="100"/>
      <c r="Z64" s="100"/>
      <c r="AA64" s="100"/>
      <c r="AB64" s="100"/>
      <c r="AC64" s="100"/>
      <c r="AD64" s="100"/>
      <c r="AE64" s="100"/>
      <c r="AF64" s="100"/>
      <c r="AG64" s="100"/>
      <c r="AH64" s="100"/>
      <c r="AI64" s="100"/>
      <c r="AJ64" s="100"/>
    </row>
    <row r="65" spans="5:36" s="70" customFormat="1" ht="20.25">
      <c r="E65" s="81"/>
      <c r="N65" s="123"/>
      <c r="O65" s="235"/>
      <c r="P65" s="100"/>
      <c r="Q65" s="100"/>
      <c r="R65" s="100"/>
      <c r="S65" s="100"/>
      <c r="T65" s="100"/>
      <c r="U65" s="100"/>
      <c r="V65" s="100"/>
      <c r="W65" s="100"/>
      <c r="X65" s="100"/>
      <c r="Y65" s="100"/>
      <c r="Z65" s="100"/>
      <c r="AA65" s="100"/>
      <c r="AB65" s="100"/>
      <c r="AC65" s="100"/>
      <c r="AD65" s="100"/>
      <c r="AE65" s="100"/>
      <c r="AF65" s="100"/>
      <c r="AG65" s="100"/>
      <c r="AH65" s="100"/>
      <c r="AI65" s="100"/>
      <c r="AJ65" s="100"/>
    </row>
    <row r="66" spans="5:36" s="70" customFormat="1" ht="20.25">
      <c r="E66" s="81"/>
      <c r="N66" s="123"/>
      <c r="O66" s="235"/>
      <c r="P66" s="100"/>
      <c r="Q66" s="100"/>
      <c r="R66" s="100"/>
      <c r="S66" s="100"/>
      <c r="T66" s="100"/>
      <c r="U66" s="100"/>
      <c r="V66" s="100"/>
      <c r="W66" s="100"/>
      <c r="X66" s="100"/>
      <c r="Y66" s="100"/>
      <c r="Z66" s="100"/>
      <c r="AA66" s="100"/>
      <c r="AB66" s="100"/>
      <c r="AC66" s="100"/>
      <c r="AD66" s="100"/>
      <c r="AE66" s="100"/>
      <c r="AF66" s="100"/>
      <c r="AG66" s="100"/>
      <c r="AH66" s="100"/>
      <c r="AI66" s="100"/>
      <c r="AJ66" s="100"/>
    </row>
    <row r="67" spans="5:36" s="70" customFormat="1" ht="20.25">
      <c r="E67" s="81"/>
      <c r="N67" s="123"/>
      <c r="O67" s="235"/>
      <c r="P67" s="100"/>
      <c r="Q67" s="100"/>
      <c r="R67" s="100"/>
      <c r="S67" s="100"/>
      <c r="T67" s="100"/>
      <c r="U67" s="100"/>
      <c r="V67" s="100"/>
      <c r="W67" s="100"/>
      <c r="X67" s="100"/>
      <c r="Y67" s="100"/>
      <c r="Z67" s="100"/>
      <c r="AA67" s="100"/>
      <c r="AB67" s="100"/>
      <c r="AC67" s="100"/>
      <c r="AD67" s="100"/>
      <c r="AE67" s="100"/>
      <c r="AF67" s="100"/>
      <c r="AG67" s="100"/>
      <c r="AH67" s="100"/>
      <c r="AI67" s="100"/>
      <c r="AJ67" s="100"/>
    </row>
    <row r="68" spans="5:36" s="70" customFormat="1" ht="20.25">
      <c r="E68" s="81"/>
      <c r="N68" s="123"/>
      <c r="O68" s="235"/>
      <c r="P68" s="100"/>
      <c r="Q68" s="100"/>
      <c r="R68" s="100"/>
      <c r="S68" s="100"/>
      <c r="T68" s="100"/>
      <c r="U68" s="100"/>
      <c r="V68" s="100"/>
      <c r="W68" s="100"/>
      <c r="X68" s="100"/>
      <c r="Y68" s="100"/>
      <c r="Z68" s="100"/>
      <c r="AA68" s="100"/>
      <c r="AB68" s="100"/>
      <c r="AC68" s="100"/>
      <c r="AD68" s="100"/>
      <c r="AE68" s="100"/>
      <c r="AF68" s="100"/>
      <c r="AG68" s="100"/>
      <c r="AH68" s="100"/>
      <c r="AI68" s="100"/>
      <c r="AJ68" s="100"/>
    </row>
    <row r="69" spans="5:36" s="70" customFormat="1" ht="20.25">
      <c r="E69" s="81"/>
      <c r="N69" s="123"/>
      <c r="O69" s="235"/>
      <c r="P69" s="100"/>
      <c r="Q69" s="100"/>
      <c r="R69" s="100"/>
      <c r="S69" s="100"/>
      <c r="T69" s="100"/>
      <c r="U69" s="100"/>
      <c r="V69" s="100"/>
      <c r="W69" s="100"/>
      <c r="X69" s="100"/>
      <c r="Y69" s="100"/>
      <c r="Z69" s="100"/>
      <c r="AA69" s="100"/>
      <c r="AB69" s="100"/>
      <c r="AC69" s="100"/>
      <c r="AD69" s="100"/>
      <c r="AE69" s="100"/>
      <c r="AF69" s="100"/>
      <c r="AG69" s="100"/>
      <c r="AH69" s="100"/>
      <c r="AI69" s="100"/>
      <c r="AJ69" s="100"/>
    </row>
    <row r="70" spans="5:36" s="70" customFormat="1" ht="20.25">
      <c r="E70" s="81"/>
      <c r="N70" s="123"/>
      <c r="O70" s="235"/>
      <c r="P70" s="100"/>
      <c r="Q70" s="100"/>
      <c r="R70" s="100"/>
      <c r="S70" s="100"/>
      <c r="T70" s="100"/>
      <c r="U70" s="100"/>
      <c r="V70" s="100"/>
      <c r="W70" s="100"/>
      <c r="X70" s="100"/>
      <c r="Y70" s="100"/>
      <c r="Z70" s="100"/>
      <c r="AA70" s="100"/>
      <c r="AB70" s="100"/>
      <c r="AC70" s="100"/>
      <c r="AD70" s="100"/>
      <c r="AE70" s="100"/>
      <c r="AF70" s="100"/>
      <c r="AG70" s="100"/>
      <c r="AH70" s="100"/>
      <c r="AI70" s="100"/>
      <c r="AJ70" s="100"/>
    </row>
    <row r="71" spans="5:36" s="70" customFormat="1" ht="20.25">
      <c r="E71" s="81"/>
      <c r="N71" s="123"/>
      <c r="O71" s="235"/>
      <c r="P71" s="100"/>
      <c r="Q71" s="100"/>
      <c r="R71" s="100"/>
      <c r="S71" s="100"/>
      <c r="T71" s="100"/>
      <c r="U71" s="100"/>
      <c r="V71" s="100"/>
      <c r="W71" s="100"/>
      <c r="X71" s="100"/>
      <c r="Y71" s="100"/>
      <c r="Z71" s="100"/>
      <c r="AA71" s="100"/>
      <c r="AB71" s="100"/>
      <c r="AC71" s="100"/>
      <c r="AD71" s="100"/>
      <c r="AE71" s="100"/>
      <c r="AF71" s="100"/>
      <c r="AG71" s="100"/>
      <c r="AH71" s="100"/>
      <c r="AI71" s="100"/>
      <c r="AJ71" s="100"/>
    </row>
    <row r="72" spans="5:36" s="70" customFormat="1" ht="20.25">
      <c r="E72" s="81"/>
      <c r="N72" s="123"/>
      <c r="O72" s="235"/>
      <c r="P72" s="100"/>
      <c r="Q72" s="100"/>
      <c r="R72" s="100"/>
      <c r="S72" s="100"/>
      <c r="T72" s="100"/>
      <c r="U72" s="100"/>
      <c r="V72" s="100"/>
      <c r="W72" s="100"/>
      <c r="X72" s="100"/>
      <c r="Y72" s="100"/>
      <c r="Z72" s="100"/>
      <c r="AA72" s="100"/>
      <c r="AB72" s="100"/>
      <c r="AC72" s="100"/>
      <c r="AD72" s="100"/>
      <c r="AE72" s="100"/>
      <c r="AF72" s="100"/>
      <c r="AG72" s="100"/>
      <c r="AH72" s="100"/>
      <c r="AI72" s="100"/>
      <c r="AJ72" s="100"/>
    </row>
    <row r="73" spans="5:36" s="70" customFormat="1" ht="20.25">
      <c r="E73" s="81"/>
      <c r="N73" s="123"/>
      <c r="O73" s="235"/>
      <c r="P73" s="100"/>
      <c r="Q73" s="100"/>
      <c r="R73" s="100"/>
      <c r="S73" s="100"/>
      <c r="T73" s="100"/>
      <c r="U73" s="100"/>
      <c r="V73" s="100"/>
      <c r="W73" s="100"/>
      <c r="X73" s="100"/>
      <c r="Y73" s="100"/>
      <c r="Z73" s="100"/>
      <c r="AA73" s="100"/>
      <c r="AB73" s="100"/>
      <c r="AC73" s="100"/>
      <c r="AD73" s="100"/>
      <c r="AE73" s="100"/>
      <c r="AF73" s="100"/>
      <c r="AG73" s="100"/>
      <c r="AH73" s="100"/>
      <c r="AI73" s="100"/>
      <c r="AJ73" s="100"/>
    </row>
    <row r="74" spans="5:36" s="70" customFormat="1" ht="20.25">
      <c r="E74" s="81"/>
      <c r="N74" s="123"/>
      <c r="O74" s="235"/>
      <c r="P74" s="100"/>
      <c r="Q74" s="100"/>
      <c r="R74" s="100"/>
      <c r="S74" s="100"/>
      <c r="T74" s="100"/>
      <c r="U74" s="100"/>
      <c r="V74" s="100"/>
      <c r="W74" s="100"/>
      <c r="X74" s="100"/>
      <c r="Y74" s="100"/>
      <c r="Z74" s="100"/>
      <c r="AA74" s="100"/>
      <c r="AB74" s="100"/>
      <c r="AC74" s="100"/>
      <c r="AD74" s="100"/>
      <c r="AE74" s="100"/>
      <c r="AF74" s="100"/>
      <c r="AG74" s="100"/>
      <c r="AH74" s="100"/>
      <c r="AI74" s="100"/>
      <c r="AJ74" s="100"/>
    </row>
    <row r="75" spans="5:36" s="70" customFormat="1" ht="20.25">
      <c r="E75" s="81"/>
      <c r="N75" s="123"/>
      <c r="O75" s="235"/>
      <c r="P75" s="100"/>
      <c r="Q75" s="100"/>
      <c r="R75" s="100"/>
      <c r="S75" s="100"/>
      <c r="T75" s="100"/>
      <c r="U75" s="100"/>
      <c r="V75" s="100"/>
      <c r="W75" s="100"/>
      <c r="X75" s="100"/>
      <c r="Y75" s="100"/>
      <c r="Z75" s="100"/>
      <c r="AA75" s="100"/>
      <c r="AB75" s="100"/>
      <c r="AC75" s="100"/>
      <c r="AD75" s="100"/>
      <c r="AE75" s="100"/>
      <c r="AF75" s="100"/>
      <c r="AG75" s="100"/>
      <c r="AH75" s="100"/>
      <c r="AI75" s="100"/>
      <c r="AJ75" s="100"/>
    </row>
    <row r="76" spans="5:36" s="70" customFormat="1" ht="20.25">
      <c r="E76" s="81"/>
      <c r="N76" s="123"/>
      <c r="O76" s="235"/>
      <c r="P76" s="100"/>
      <c r="Q76" s="100"/>
      <c r="R76" s="100"/>
      <c r="S76" s="100"/>
      <c r="T76" s="100"/>
      <c r="U76" s="100"/>
      <c r="V76" s="100"/>
      <c r="W76" s="100"/>
      <c r="X76" s="100"/>
      <c r="Y76" s="100"/>
      <c r="Z76" s="100"/>
      <c r="AA76" s="100"/>
      <c r="AB76" s="100"/>
      <c r="AC76" s="100"/>
      <c r="AD76" s="100"/>
      <c r="AE76" s="100"/>
      <c r="AF76" s="100"/>
      <c r="AG76" s="100"/>
      <c r="AH76" s="100"/>
      <c r="AI76" s="100"/>
      <c r="AJ76" s="100"/>
    </row>
    <row r="77" spans="5:36" s="70" customFormat="1" ht="20.25">
      <c r="E77" s="81"/>
      <c r="N77" s="123"/>
      <c r="O77" s="235"/>
      <c r="P77" s="100"/>
      <c r="Q77" s="100"/>
      <c r="R77" s="100"/>
      <c r="S77" s="100"/>
      <c r="T77" s="100"/>
      <c r="U77" s="100"/>
      <c r="V77" s="100"/>
      <c r="W77" s="100"/>
      <c r="X77" s="100"/>
      <c r="Y77" s="100"/>
      <c r="Z77" s="100"/>
      <c r="AA77" s="100"/>
      <c r="AB77" s="100"/>
      <c r="AC77" s="100"/>
      <c r="AD77" s="100"/>
      <c r="AE77" s="100"/>
      <c r="AF77" s="100"/>
      <c r="AG77" s="100"/>
      <c r="AH77" s="100"/>
      <c r="AI77" s="100"/>
      <c r="AJ77" s="100"/>
    </row>
    <row r="78" spans="5:36" s="70" customFormat="1" ht="20.25">
      <c r="E78" s="81"/>
      <c r="N78" s="123"/>
      <c r="O78" s="235"/>
      <c r="P78" s="100"/>
      <c r="Q78" s="100"/>
      <c r="R78" s="100"/>
      <c r="S78" s="100"/>
      <c r="T78" s="100"/>
      <c r="U78" s="100"/>
      <c r="V78" s="100"/>
      <c r="W78" s="100"/>
      <c r="X78" s="100"/>
      <c r="Y78" s="100"/>
      <c r="Z78" s="100"/>
      <c r="AA78" s="100"/>
      <c r="AB78" s="100"/>
      <c r="AC78" s="100"/>
      <c r="AD78" s="100"/>
      <c r="AE78" s="100"/>
      <c r="AF78" s="100"/>
      <c r="AG78" s="100"/>
      <c r="AH78" s="100"/>
      <c r="AI78" s="100"/>
      <c r="AJ78" s="100"/>
    </row>
    <row r="79" spans="5:36" s="70" customFormat="1" ht="20.25">
      <c r="E79" s="81"/>
      <c r="N79" s="123"/>
      <c r="O79" s="235"/>
      <c r="P79" s="100"/>
      <c r="Q79" s="100"/>
      <c r="R79" s="100"/>
      <c r="S79" s="100"/>
      <c r="T79" s="100"/>
      <c r="U79" s="100"/>
      <c r="V79" s="100"/>
      <c r="W79" s="100"/>
      <c r="X79" s="100"/>
      <c r="Y79" s="100"/>
      <c r="Z79" s="100"/>
      <c r="AA79" s="100"/>
      <c r="AB79" s="100"/>
      <c r="AC79" s="100"/>
      <c r="AD79" s="100"/>
      <c r="AE79" s="100"/>
      <c r="AF79" s="100"/>
      <c r="AG79" s="100"/>
      <c r="AH79" s="100"/>
      <c r="AI79" s="100"/>
      <c r="AJ79" s="100"/>
    </row>
    <row r="80" spans="5:36" s="70" customFormat="1" ht="20.25">
      <c r="E80" s="81"/>
      <c r="N80" s="123"/>
      <c r="O80" s="235"/>
      <c r="P80" s="100"/>
      <c r="Q80" s="100"/>
      <c r="R80" s="100"/>
      <c r="S80" s="100"/>
      <c r="T80" s="100"/>
      <c r="U80" s="100"/>
      <c r="V80" s="100"/>
      <c r="W80" s="100"/>
      <c r="X80" s="100"/>
      <c r="Y80" s="100"/>
      <c r="Z80" s="100"/>
      <c r="AA80" s="100"/>
      <c r="AB80" s="100"/>
      <c r="AC80" s="100"/>
      <c r="AD80" s="100"/>
      <c r="AE80" s="100"/>
      <c r="AF80" s="100"/>
      <c r="AG80" s="100"/>
      <c r="AH80" s="100"/>
      <c r="AI80" s="100"/>
      <c r="AJ80" s="100"/>
    </row>
    <row r="81" spans="5:36" s="70" customFormat="1" ht="20.25">
      <c r="E81" s="81"/>
      <c r="N81" s="123"/>
      <c r="O81" s="235"/>
      <c r="P81" s="100"/>
      <c r="Q81" s="100"/>
      <c r="R81" s="100"/>
      <c r="S81" s="100"/>
      <c r="T81" s="100"/>
      <c r="U81" s="100"/>
      <c r="V81" s="100"/>
      <c r="W81" s="100"/>
      <c r="X81" s="100"/>
      <c r="Y81" s="100"/>
      <c r="Z81" s="100"/>
      <c r="AA81" s="100"/>
      <c r="AB81" s="100"/>
      <c r="AC81" s="100"/>
      <c r="AD81" s="100"/>
      <c r="AE81" s="100"/>
      <c r="AF81" s="100"/>
      <c r="AG81" s="100"/>
      <c r="AH81" s="100"/>
      <c r="AI81" s="100"/>
      <c r="AJ81" s="100"/>
    </row>
    <row r="82" spans="5:36" s="70" customFormat="1" ht="20.25">
      <c r="E82" s="81"/>
      <c r="N82" s="123"/>
      <c r="O82" s="235"/>
      <c r="P82" s="100"/>
      <c r="Q82" s="100"/>
      <c r="R82" s="100"/>
      <c r="S82" s="100"/>
      <c r="T82" s="100"/>
      <c r="U82" s="100"/>
      <c r="V82" s="100"/>
      <c r="W82" s="100"/>
      <c r="X82" s="100"/>
      <c r="Y82" s="100"/>
      <c r="Z82" s="100"/>
      <c r="AA82" s="100"/>
      <c r="AB82" s="100"/>
      <c r="AC82" s="100"/>
      <c r="AD82" s="100"/>
      <c r="AE82" s="100"/>
      <c r="AF82" s="100"/>
      <c r="AG82" s="100"/>
      <c r="AH82" s="100"/>
      <c r="AI82" s="100"/>
      <c r="AJ82" s="100"/>
    </row>
    <row r="83" spans="5:36" s="70" customFormat="1" ht="20.25">
      <c r="E83" s="81"/>
      <c r="N83" s="123"/>
      <c r="O83" s="235"/>
      <c r="P83" s="100"/>
      <c r="Q83" s="100"/>
      <c r="R83" s="100"/>
      <c r="S83" s="100"/>
      <c r="T83" s="100"/>
      <c r="U83" s="100"/>
      <c r="V83" s="100"/>
      <c r="W83" s="100"/>
      <c r="X83" s="100"/>
      <c r="Y83" s="100"/>
      <c r="Z83" s="100"/>
      <c r="AA83" s="100"/>
      <c r="AB83" s="100"/>
      <c r="AC83" s="100"/>
      <c r="AD83" s="100"/>
      <c r="AE83" s="100"/>
      <c r="AF83" s="100"/>
      <c r="AG83" s="100"/>
      <c r="AH83" s="100"/>
      <c r="AI83" s="100"/>
      <c r="AJ83" s="100"/>
    </row>
    <row r="84" spans="5:36" s="70" customFormat="1" ht="20.25">
      <c r="E84" s="81"/>
      <c r="N84" s="123"/>
      <c r="O84" s="235"/>
      <c r="P84" s="100"/>
      <c r="Q84" s="100"/>
      <c r="R84" s="100"/>
      <c r="S84" s="100"/>
      <c r="T84" s="100"/>
      <c r="U84" s="100"/>
      <c r="V84" s="100"/>
      <c r="W84" s="100"/>
      <c r="X84" s="100"/>
      <c r="Y84" s="100"/>
      <c r="Z84" s="100"/>
      <c r="AA84" s="100"/>
      <c r="AB84" s="100"/>
      <c r="AC84" s="100"/>
      <c r="AD84" s="100"/>
      <c r="AE84" s="100"/>
      <c r="AF84" s="100"/>
      <c r="AG84" s="100"/>
      <c r="AH84" s="100"/>
      <c r="AI84" s="100"/>
      <c r="AJ84" s="100"/>
    </row>
    <row r="85" spans="5:36" s="70" customFormat="1" ht="20.25">
      <c r="E85" s="81"/>
      <c r="N85" s="123"/>
      <c r="O85" s="235"/>
      <c r="P85" s="100"/>
      <c r="Q85" s="100"/>
      <c r="R85" s="100"/>
      <c r="S85" s="100"/>
      <c r="T85" s="100"/>
      <c r="U85" s="100"/>
      <c r="V85" s="100"/>
      <c r="W85" s="100"/>
      <c r="X85" s="100"/>
      <c r="Y85" s="100"/>
      <c r="Z85" s="100"/>
      <c r="AA85" s="100"/>
      <c r="AB85" s="100"/>
      <c r="AC85" s="100"/>
      <c r="AD85" s="100"/>
      <c r="AE85" s="100"/>
      <c r="AF85" s="100"/>
      <c r="AG85" s="100"/>
      <c r="AH85" s="100"/>
      <c r="AI85" s="100"/>
      <c r="AJ85" s="100"/>
    </row>
    <row r="86" spans="5:36" s="70" customFormat="1" ht="20.25">
      <c r="E86" s="81"/>
      <c r="N86" s="123"/>
      <c r="O86" s="235"/>
      <c r="P86" s="100"/>
      <c r="Q86" s="100"/>
      <c r="R86" s="100"/>
      <c r="S86" s="100"/>
      <c r="T86" s="100"/>
      <c r="U86" s="100"/>
      <c r="V86" s="100"/>
      <c r="W86" s="100"/>
      <c r="X86" s="100"/>
      <c r="Y86" s="100"/>
      <c r="Z86" s="100"/>
      <c r="AA86" s="100"/>
      <c r="AB86" s="100"/>
      <c r="AC86" s="100"/>
      <c r="AD86" s="100"/>
      <c r="AE86" s="100"/>
      <c r="AF86" s="100"/>
      <c r="AG86" s="100"/>
      <c r="AH86" s="100"/>
      <c r="AI86" s="100"/>
      <c r="AJ86" s="100"/>
    </row>
    <row r="87" spans="5:36" s="70" customFormat="1" ht="20.25">
      <c r="E87" s="81"/>
      <c r="N87" s="123"/>
      <c r="O87" s="235"/>
      <c r="P87" s="100"/>
      <c r="Q87" s="100"/>
      <c r="R87" s="100"/>
      <c r="S87" s="100"/>
      <c r="T87" s="100"/>
      <c r="U87" s="100"/>
      <c r="V87" s="100"/>
      <c r="W87" s="100"/>
      <c r="X87" s="100"/>
      <c r="Y87" s="100"/>
      <c r="Z87" s="100"/>
      <c r="AA87" s="100"/>
      <c r="AB87" s="100"/>
      <c r="AC87" s="100"/>
      <c r="AD87" s="100"/>
      <c r="AE87" s="100"/>
      <c r="AF87" s="100"/>
      <c r="AG87" s="100"/>
      <c r="AH87" s="100"/>
      <c r="AI87" s="100"/>
      <c r="AJ87" s="100"/>
    </row>
    <row r="88" spans="5:36" s="70" customFormat="1" ht="20.25">
      <c r="E88" s="81"/>
      <c r="N88" s="123"/>
      <c r="O88" s="235"/>
      <c r="P88" s="100"/>
      <c r="Q88" s="100"/>
      <c r="R88" s="100"/>
      <c r="S88" s="100"/>
      <c r="T88" s="100"/>
      <c r="U88" s="100"/>
      <c r="V88" s="100"/>
      <c r="W88" s="100"/>
      <c r="X88" s="100"/>
      <c r="Y88" s="100"/>
      <c r="Z88" s="100"/>
      <c r="AA88" s="100"/>
      <c r="AB88" s="100"/>
      <c r="AC88" s="100"/>
      <c r="AD88" s="100"/>
      <c r="AE88" s="100"/>
      <c r="AF88" s="100"/>
      <c r="AG88" s="100"/>
      <c r="AH88" s="100"/>
      <c r="AI88" s="100"/>
      <c r="AJ88" s="100"/>
    </row>
    <row r="89" spans="5:36" s="70" customFormat="1" ht="20.25">
      <c r="E89" s="81"/>
      <c r="N89" s="123"/>
      <c r="O89" s="235"/>
      <c r="P89" s="100"/>
      <c r="Q89" s="100"/>
      <c r="R89" s="100"/>
      <c r="S89" s="100"/>
      <c r="T89" s="100"/>
      <c r="U89" s="100"/>
      <c r="V89" s="100"/>
      <c r="W89" s="100"/>
      <c r="X89" s="100"/>
      <c r="Y89" s="100"/>
      <c r="Z89" s="100"/>
      <c r="AA89" s="100"/>
      <c r="AB89" s="100"/>
      <c r="AC89" s="100"/>
      <c r="AD89" s="100"/>
      <c r="AE89" s="100"/>
      <c r="AF89" s="100"/>
      <c r="AG89" s="100"/>
      <c r="AH89" s="100"/>
      <c r="AI89" s="100"/>
      <c r="AJ89" s="100"/>
    </row>
    <row r="90" spans="5:36" s="70" customFormat="1" ht="20.25">
      <c r="E90" s="81"/>
      <c r="N90" s="123"/>
      <c r="O90" s="235"/>
      <c r="P90" s="100"/>
      <c r="Q90" s="100"/>
      <c r="R90" s="100"/>
      <c r="S90" s="100"/>
      <c r="T90" s="100"/>
      <c r="U90" s="100"/>
      <c r="V90" s="100"/>
      <c r="W90" s="100"/>
      <c r="X90" s="100"/>
      <c r="Y90" s="100"/>
      <c r="Z90" s="100"/>
      <c r="AA90" s="100"/>
      <c r="AB90" s="100"/>
      <c r="AC90" s="100"/>
      <c r="AD90" s="100"/>
      <c r="AE90" s="100"/>
      <c r="AF90" s="100"/>
      <c r="AG90" s="100"/>
      <c r="AH90" s="100"/>
      <c r="AI90" s="100"/>
      <c r="AJ90" s="100"/>
    </row>
    <row r="91" spans="5:36" s="70" customFormat="1" ht="20.25">
      <c r="E91" s="81"/>
      <c r="N91" s="123"/>
      <c r="O91" s="235"/>
      <c r="P91" s="100"/>
      <c r="Q91" s="100"/>
      <c r="R91" s="100"/>
      <c r="S91" s="100"/>
      <c r="T91" s="100"/>
      <c r="U91" s="100"/>
      <c r="V91" s="100"/>
      <c r="W91" s="100"/>
      <c r="X91" s="100"/>
      <c r="Y91" s="100"/>
      <c r="Z91" s="100"/>
      <c r="AA91" s="100"/>
      <c r="AB91" s="100"/>
      <c r="AC91" s="100"/>
      <c r="AD91" s="100"/>
      <c r="AE91" s="100"/>
      <c r="AF91" s="100"/>
      <c r="AG91" s="100"/>
      <c r="AH91" s="100"/>
      <c r="AI91" s="100"/>
      <c r="AJ91" s="100"/>
    </row>
    <row r="92" spans="5:36" s="70" customFormat="1" ht="20.25">
      <c r="E92" s="81"/>
      <c r="N92" s="123"/>
      <c r="O92" s="235"/>
      <c r="P92" s="100"/>
      <c r="Q92" s="100"/>
      <c r="R92" s="100"/>
      <c r="S92" s="100"/>
      <c r="T92" s="100"/>
      <c r="U92" s="100"/>
      <c r="V92" s="100"/>
      <c r="W92" s="100"/>
      <c r="X92" s="100"/>
      <c r="Y92" s="100"/>
      <c r="Z92" s="100"/>
      <c r="AA92" s="100"/>
      <c r="AB92" s="100"/>
      <c r="AC92" s="100"/>
      <c r="AD92" s="100"/>
      <c r="AE92" s="100"/>
      <c r="AF92" s="100"/>
      <c r="AG92" s="100"/>
      <c r="AH92" s="100"/>
      <c r="AI92" s="100"/>
      <c r="AJ92" s="100"/>
    </row>
    <row r="93" spans="5:36" s="70" customFormat="1" ht="20.25">
      <c r="E93" s="81"/>
      <c r="N93" s="123"/>
      <c r="O93" s="235"/>
      <c r="P93" s="100"/>
      <c r="Q93" s="100"/>
      <c r="R93" s="100"/>
      <c r="S93" s="100"/>
      <c r="T93" s="100"/>
      <c r="U93" s="100"/>
      <c r="V93" s="100"/>
      <c r="W93" s="100"/>
      <c r="X93" s="100"/>
      <c r="Y93" s="100"/>
      <c r="Z93" s="100"/>
      <c r="AA93" s="100"/>
      <c r="AB93" s="100"/>
      <c r="AC93" s="100"/>
      <c r="AD93" s="100"/>
      <c r="AE93" s="100"/>
      <c r="AF93" s="100"/>
      <c r="AG93" s="100"/>
      <c r="AH93" s="100"/>
      <c r="AI93" s="100"/>
      <c r="AJ93" s="100"/>
    </row>
    <row r="94" spans="5:36" s="70" customFormat="1" ht="20.25">
      <c r="E94" s="81"/>
      <c r="N94" s="123"/>
      <c r="O94" s="235"/>
      <c r="P94" s="100"/>
      <c r="Q94" s="100"/>
      <c r="R94" s="100"/>
      <c r="S94" s="100"/>
      <c r="T94" s="100"/>
      <c r="U94" s="100"/>
      <c r="V94" s="100"/>
      <c r="W94" s="100"/>
      <c r="X94" s="100"/>
      <c r="Y94" s="100"/>
      <c r="Z94" s="100"/>
      <c r="AA94" s="100"/>
      <c r="AB94" s="100"/>
      <c r="AC94" s="100"/>
      <c r="AD94" s="100"/>
      <c r="AE94" s="100"/>
      <c r="AF94" s="100"/>
      <c r="AG94" s="100"/>
      <c r="AH94" s="100"/>
      <c r="AI94" s="100"/>
      <c r="AJ94" s="100"/>
    </row>
    <row r="95" spans="5:36" s="70" customFormat="1" ht="20.25">
      <c r="E95" s="81"/>
      <c r="N95" s="123"/>
      <c r="O95" s="235"/>
      <c r="P95" s="100"/>
      <c r="Q95" s="100"/>
      <c r="R95" s="100"/>
      <c r="S95" s="100"/>
      <c r="T95" s="100"/>
      <c r="U95" s="100"/>
      <c r="V95" s="100"/>
      <c r="W95" s="100"/>
      <c r="X95" s="100"/>
      <c r="Y95" s="100"/>
      <c r="Z95" s="100"/>
      <c r="AA95" s="100"/>
      <c r="AB95" s="100"/>
      <c r="AC95" s="100"/>
      <c r="AD95" s="100"/>
      <c r="AE95" s="100"/>
      <c r="AF95" s="100"/>
      <c r="AG95" s="100"/>
      <c r="AH95" s="100"/>
      <c r="AI95" s="100"/>
      <c r="AJ95" s="100"/>
    </row>
    <row r="96" spans="5:36" s="70" customFormat="1" ht="20.25">
      <c r="E96" s="81"/>
      <c r="N96" s="123"/>
      <c r="O96" s="235"/>
      <c r="P96" s="100"/>
      <c r="Q96" s="100"/>
      <c r="R96" s="100"/>
      <c r="S96" s="100"/>
      <c r="T96" s="100"/>
      <c r="U96" s="100"/>
      <c r="V96" s="100"/>
      <c r="W96" s="100"/>
      <c r="X96" s="100"/>
      <c r="Y96" s="100"/>
      <c r="Z96" s="100"/>
      <c r="AA96" s="100"/>
      <c r="AB96" s="100"/>
      <c r="AC96" s="100"/>
      <c r="AD96" s="100"/>
      <c r="AE96" s="100"/>
      <c r="AF96" s="100"/>
      <c r="AG96" s="100"/>
      <c r="AH96" s="100"/>
      <c r="AI96" s="100"/>
      <c r="AJ96" s="100"/>
    </row>
    <row r="97" spans="5:36" s="70" customFormat="1" ht="20.25">
      <c r="E97" s="81"/>
      <c r="N97" s="123"/>
      <c r="O97" s="235"/>
      <c r="P97" s="100"/>
      <c r="Q97" s="100"/>
      <c r="R97" s="100"/>
      <c r="S97" s="100"/>
      <c r="T97" s="100"/>
      <c r="U97" s="100"/>
      <c r="V97" s="100"/>
      <c r="W97" s="100"/>
      <c r="X97" s="100"/>
      <c r="Y97" s="100"/>
      <c r="Z97" s="100"/>
      <c r="AA97" s="100"/>
      <c r="AB97" s="100"/>
      <c r="AC97" s="100"/>
      <c r="AD97" s="100"/>
      <c r="AE97" s="100"/>
      <c r="AF97" s="100"/>
      <c r="AG97" s="100"/>
      <c r="AH97" s="100"/>
      <c r="AI97" s="100"/>
      <c r="AJ97" s="100"/>
    </row>
    <row r="98" spans="5:36" s="70" customFormat="1" ht="20.25">
      <c r="E98" s="81"/>
      <c r="N98" s="123"/>
      <c r="O98" s="235"/>
      <c r="P98" s="100"/>
      <c r="Q98" s="100"/>
      <c r="R98" s="100"/>
      <c r="S98" s="100"/>
      <c r="T98" s="100"/>
      <c r="U98" s="100"/>
      <c r="V98" s="100"/>
      <c r="W98" s="100"/>
      <c r="X98" s="100"/>
      <c r="Y98" s="100"/>
      <c r="Z98" s="100"/>
      <c r="AA98" s="100"/>
      <c r="AB98" s="100"/>
      <c r="AC98" s="100"/>
      <c r="AD98" s="100"/>
      <c r="AE98" s="100"/>
      <c r="AF98" s="100"/>
      <c r="AG98" s="100"/>
      <c r="AH98" s="100"/>
      <c r="AI98" s="100"/>
      <c r="AJ98" s="100"/>
    </row>
    <row r="99" spans="5:36" s="70" customFormat="1" ht="20.25">
      <c r="E99" s="81"/>
      <c r="N99" s="123"/>
      <c r="O99" s="235"/>
      <c r="P99" s="100"/>
      <c r="Q99" s="100"/>
      <c r="R99" s="100"/>
      <c r="S99" s="100"/>
      <c r="T99" s="100"/>
      <c r="U99" s="100"/>
      <c r="V99" s="100"/>
      <c r="W99" s="100"/>
      <c r="X99" s="100"/>
      <c r="Y99" s="100"/>
      <c r="Z99" s="100"/>
      <c r="AA99" s="100"/>
      <c r="AB99" s="100"/>
      <c r="AC99" s="100"/>
      <c r="AD99" s="100"/>
      <c r="AE99" s="100"/>
      <c r="AF99" s="100"/>
      <c r="AG99" s="100"/>
      <c r="AH99" s="100"/>
      <c r="AI99" s="100"/>
      <c r="AJ99" s="100"/>
    </row>
    <row r="100" spans="5:36" s="70" customFormat="1" ht="20.25">
      <c r="E100" s="81"/>
      <c r="N100" s="123"/>
      <c r="O100" s="235"/>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row>
    <row r="101" spans="5:36" s="70" customFormat="1" ht="20.25">
      <c r="E101" s="81"/>
      <c r="N101" s="123"/>
      <c r="O101" s="235"/>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row>
    <row r="102" spans="5:36" s="70" customFormat="1" ht="20.25">
      <c r="E102" s="81"/>
      <c r="N102" s="123"/>
      <c r="O102" s="235"/>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row>
    <row r="103" spans="5:36" s="70" customFormat="1" ht="20.25">
      <c r="E103" s="81"/>
      <c r="N103" s="123"/>
      <c r="O103" s="235"/>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row>
    <row r="104" spans="5:36" s="70" customFormat="1" ht="20.25">
      <c r="E104" s="81"/>
      <c r="N104" s="123"/>
      <c r="O104" s="235"/>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row>
    <row r="105" spans="5:36" s="70" customFormat="1" ht="20.25">
      <c r="E105" s="81"/>
      <c r="N105" s="123"/>
      <c r="O105" s="235"/>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row>
    <row r="106" spans="5:36" s="70" customFormat="1" ht="20.25">
      <c r="E106" s="81"/>
      <c r="N106" s="123"/>
      <c r="O106" s="235"/>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row>
    <row r="107" spans="5:36" s="70" customFormat="1" ht="20.25">
      <c r="E107" s="81"/>
      <c r="N107" s="123"/>
      <c r="O107" s="235"/>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row>
    <row r="108" spans="5:36" s="70" customFormat="1" ht="20.25">
      <c r="E108" s="81"/>
      <c r="N108" s="123"/>
      <c r="O108" s="235"/>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row>
    <row r="109" spans="5:36" s="70" customFormat="1" ht="20.25">
      <c r="E109" s="81"/>
      <c r="N109" s="123"/>
      <c r="O109" s="235"/>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row>
    <row r="110" spans="5:36" s="70" customFormat="1" ht="20.25">
      <c r="E110" s="81"/>
      <c r="N110" s="123"/>
      <c r="O110" s="235"/>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row>
    <row r="111" spans="5:36" s="70" customFormat="1" ht="20.25">
      <c r="E111" s="81"/>
      <c r="N111" s="123"/>
      <c r="O111" s="235"/>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row>
    <row r="112" spans="5:36" s="70" customFormat="1" ht="20.25">
      <c r="E112" s="81"/>
      <c r="N112" s="123"/>
      <c r="O112" s="235"/>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row>
    <row r="113" spans="5:36" s="70" customFormat="1" ht="20.25">
      <c r="E113" s="81"/>
      <c r="N113" s="123"/>
      <c r="O113" s="235"/>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row>
    <row r="114" spans="5:36" s="70" customFormat="1" ht="20.25">
      <c r="E114" s="81"/>
      <c r="N114" s="123"/>
      <c r="O114" s="235"/>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row>
    <row r="115" spans="5:36" s="70" customFormat="1" ht="20.25">
      <c r="E115" s="81"/>
      <c r="N115" s="123"/>
      <c r="O115" s="235"/>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row>
    <row r="116" spans="5:36" s="70" customFormat="1" ht="20.25">
      <c r="E116" s="81"/>
      <c r="N116" s="123"/>
      <c r="O116" s="235"/>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row>
    <row r="117" spans="5:36" s="70" customFormat="1" ht="20.25">
      <c r="E117" s="81"/>
      <c r="N117" s="123"/>
      <c r="O117" s="235"/>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row>
    <row r="118" spans="5:36" s="70" customFormat="1" ht="20.25">
      <c r="E118" s="81"/>
      <c r="N118" s="123"/>
      <c r="O118" s="235"/>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row>
    <row r="119" spans="5:36" s="70" customFormat="1" ht="20.25">
      <c r="E119" s="81"/>
      <c r="N119" s="123"/>
      <c r="O119" s="235"/>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row>
    <row r="120" spans="5:36" s="70" customFormat="1" ht="20.25">
      <c r="E120" s="81"/>
      <c r="N120" s="123"/>
      <c r="O120" s="235"/>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row>
    <row r="121" spans="5:36" s="70" customFormat="1" ht="20.25">
      <c r="E121" s="81"/>
      <c r="N121" s="123"/>
      <c r="O121" s="235"/>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row>
    <row r="122" spans="5:36" s="70" customFormat="1" ht="20.25">
      <c r="E122" s="81"/>
      <c r="N122" s="123"/>
      <c r="O122" s="235"/>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row>
    <row r="123" spans="5:36" s="70" customFormat="1" ht="20.25">
      <c r="E123" s="81"/>
      <c r="N123" s="123"/>
      <c r="O123" s="235"/>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row>
    <row r="124" spans="5:36" s="70" customFormat="1" ht="20.25">
      <c r="E124" s="81"/>
      <c r="N124" s="123"/>
      <c r="O124" s="235"/>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row>
    <row r="125" spans="5:36" s="70" customFormat="1" ht="20.25">
      <c r="E125" s="81"/>
      <c r="N125" s="123"/>
      <c r="O125" s="235"/>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row>
    <row r="126" spans="5:36" s="70" customFormat="1" ht="20.25">
      <c r="E126" s="81"/>
      <c r="N126" s="123"/>
      <c r="O126" s="235"/>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row>
    <row r="127" spans="5:36" s="70" customFormat="1" ht="20.25">
      <c r="E127" s="81"/>
      <c r="N127" s="123"/>
      <c r="O127" s="235"/>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row>
    <row r="128" spans="5:36" s="70" customFormat="1" ht="20.25">
      <c r="E128" s="81"/>
      <c r="N128" s="123"/>
      <c r="O128" s="235"/>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row>
    <row r="129" spans="5:36" s="70" customFormat="1" ht="20.25">
      <c r="E129" s="81"/>
      <c r="N129" s="123"/>
      <c r="O129" s="235"/>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row>
    <row r="130" spans="5:36" s="70" customFormat="1" ht="20.25">
      <c r="E130" s="81"/>
      <c r="N130" s="123"/>
      <c r="O130" s="235"/>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row>
    <row r="131" spans="5:36" s="70" customFormat="1" ht="20.25">
      <c r="E131" s="81"/>
      <c r="N131" s="123"/>
      <c r="O131" s="235"/>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row>
    <row r="132" spans="5:36" s="70" customFormat="1" ht="20.25">
      <c r="E132" s="81"/>
      <c r="N132" s="123"/>
      <c r="O132" s="235"/>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row>
    <row r="133" spans="5:36" s="70" customFormat="1" ht="20.25">
      <c r="E133" s="81"/>
      <c r="N133" s="123"/>
      <c r="O133" s="235"/>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row>
    <row r="134" spans="5:36" s="70" customFormat="1" ht="20.25">
      <c r="E134" s="81"/>
      <c r="N134" s="123"/>
      <c r="O134" s="235"/>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row>
    <row r="135" spans="5:36" s="70" customFormat="1" ht="20.25">
      <c r="E135" s="81"/>
      <c r="N135" s="123"/>
      <c r="O135" s="235"/>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row>
    <row r="136" spans="5:36" s="70" customFormat="1" ht="20.25">
      <c r="E136" s="81"/>
      <c r="N136" s="123"/>
      <c r="O136" s="235"/>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row>
    <row r="137" spans="5:36" s="70" customFormat="1" ht="20.25">
      <c r="E137" s="81"/>
      <c r="N137" s="123"/>
      <c r="O137" s="235"/>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row>
    <row r="138" spans="5:36" s="70" customFormat="1" ht="20.25">
      <c r="E138" s="81"/>
      <c r="N138" s="123"/>
      <c r="O138" s="235"/>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row>
    <row r="139" spans="5:36" s="70" customFormat="1" ht="20.25">
      <c r="E139" s="81"/>
      <c r="N139" s="123"/>
      <c r="O139" s="235"/>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row>
    <row r="140" spans="5:36" s="70" customFormat="1" ht="20.25">
      <c r="E140" s="81"/>
      <c r="N140" s="123"/>
      <c r="O140" s="235"/>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row>
    <row r="141" spans="5:36" s="70" customFormat="1" ht="20.25">
      <c r="E141" s="81"/>
      <c r="N141" s="123"/>
      <c r="O141" s="235"/>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row>
    <row r="142" spans="5:36" s="70" customFormat="1" ht="20.25">
      <c r="E142" s="81"/>
      <c r="N142" s="123"/>
      <c r="O142" s="235"/>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row>
    <row r="143" spans="5:36" s="70" customFormat="1" ht="20.25">
      <c r="E143" s="81"/>
      <c r="N143" s="123"/>
      <c r="O143" s="235"/>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row>
    <row r="144" spans="5:36" s="70" customFormat="1" ht="20.25">
      <c r="E144" s="81"/>
      <c r="N144" s="123"/>
      <c r="O144" s="235"/>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row>
    <row r="145" spans="5:36" s="70" customFormat="1" ht="20.25">
      <c r="E145" s="81"/>
      <c r="N145" s="123"/>
      <c r="O145" s="235"/>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row>
    <row r="146" spans="5:36" s="70" customFormat="1" ht="20.25">
      <c r="E146" s="81"/>
      <c r="N146" s="123"/>
      <c r="O146" s="235"/>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row>
    <row r="147" spans="5:36" s="70" customFormat="1" ht="20.25">
      <c r="E147" s="81"/>
      <c r="N147" s="123"/>
      <c r="O147" s="235"/>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row>
    <row r="148" spans="5:36" s="70" customFormat="1" ht="20.25">
      <c r="E148" s="81"/>
      <c r="N148" s="123"/>
      <c r="O148" s="235"/>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row>
    <row r="149" spans="5:36" s="70" customFormat="1" ht="20.25">
      <c r="E149" s="81"/>
      <c r="N149" s="123"/>
      <c r="O149" s="235"/>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row>
    <row r="150" spans="5:36" s="70" customFormat="1" ht="20.25">
      <c r="E150" s="81"/>
      <c r="N150" s="123"/>
      <c r="O150" s="235"/>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row>
    <row r="151" spans="5:36" s="70" customFormat="1" ht="20.25">
      <c r="E151" s="81"/>
      <c r="N151" s="123"/>
      <c r="O151" s="235"/>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row>
    <row r="152" spans="5:36" s="70" customFormat="1" ht="20.25">
      <c r="E152" s="81"/>
      <c r="N152" s="123"/>
      <c r="O152" s="235"/>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row>
    <row r="153" spans="5:36" s="70" customFormat="1" ht="20.25">
      <c r="E153" s="81"/>
      <c r="N153" s="123"/>
      <c r="O153" s="235"/>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row>
    <row r="154" spans="5:36" s="70" customFormat="1" ht="20.25">
      <c r="E154" s="81"/>
      <c r="N154" s="123"/>
      <c r="O154" s="235"/>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row>
    <row r="155" spans="5:36" s="70" customFormat="1" ht="20.25">
      <c r="E155" s="81"/>
      <c r="N155" s="123"/>
      <c r="O155" s="235"/>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row>
    <row r="156" spans="5:36" s="70" customFormat="1" ht="20.25">
      <c r="E156" s="81"/>
      <c r="N156" s="123"/>
      <c r="O156" s="235"/>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row>
    <row r="157" spans="5:36" s="70" customFormat="1" ht="20.25">
      <c r="E157" s="81"/>
      <c r="N157" s="123"/>
      <c r="O157" s="235"/>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row>
    <row r="158" spans="5:36" s="70" customFormat="1" ht="20.25">
      <c r="E158" s="81"/>
      <c r="N158" s="123"/>
      <c r="O158" s="235"/>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row>
    <row r="159" spans="5:36" s="70" customFormat="1" ht="20.25">
      <c r="E159" s="81"/>
      <c r="N159" s="123"/>
      <c r="O159" s="235"/>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row>
    <row r="160" spans="5:36" s="70" customFormat="1" ht="20.25">
      <c r="E160" s="81"/>
      <c r="N160" s="123"/>
      <c r="O160" s="235"/>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row>
    <row r="161" spans="5:36" s="70" customFormat="1" ht="20.25">
      <c r="E161" s="81"/>
      <c r="N161" s="123"/>
      <c r="O161" s="235"/>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row>
    <row r="162" spans="5:36" s="70" customFormat="1" ht="20.25">
      <c r="E162" s="81"/>
      <c r="N162" s="123"/>
      <c r="O162" s="235"/>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row>
    <row r="163" spans="5:36" s="70" customFormat="1" ht="20.25">
      <c r="E163" s="81"/>
      <c r="N163" s="123"/>
      <c r="O163" s="235"/>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row>
    <row r="164" spans="5:36" s="70" customFormat="1" ht="20.25">
      <c r="E164" s="81"/>
      <c r="N164" s="123"/>
      <c r="O164" s="235"/>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row>
    <row r="165" spans="5:36" s="70" customFormat="1" ht="20.25">
      <c r="E165" s="81"/>
      <c r="N165" s="123"/>
      <c r="O165" s="235"/>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row>
    <row r="166" spans="5:36" s="70" customFormat="1" ht="20.25">
      <c r="E166" s="81"/>
      <c r="N166" s="123"/>
      <c r="O166" s="235"/>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row>
    <row r="167" spans="5:36" s="70" customFormat="1" ht="20.25">
      <c r="E167" s="81"/>
      <c r="N167" s="123"/>
      <c r="O167" s="235"/>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row>
    <row r="168" spans="5:36" s="70" customFormat="1" ht="20.25">
      <c r="E168" s="81"/>
      <c r="N168" s="123"/>
      <c r="O168" s="235"/>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row>
    <row r="169" spans="5:36" s="70" customFormat="1" ht="20.25">
      <c r="E169" s="81"/>
      <c r="N169" s="123"/>
      <c r="O169" s="235"/>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row>
    <row r="170" spans="5:36" s="70" customFormat="1" ht="20.25">
      <c r="E170" s="81"/>
      <c r="N170" s="123"/>
      <c r="O170" s="235"/>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row>
    <row r="171" spans="5:36" s="70" customFormat="1" ht="20.25">
      <c r="E171" s="81"/>
      <c r="N171" s="123"/>
      <c r="O171" s="235"/>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row>
    <row r="172" spans="5:36" s="70" customFormat="1" ht="20.25">
      <c r="E172" s="81"/>
      <c r="N172" s="123"/>
      <c r="O172" s="235"/>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row>
    <row r="173" spans="5:36" s="70" customFormat="1" ht="20.25">
      <c r="E173" s="81"/>
      <c r="N173" s="123"/>
      <c r="O173" s="235"/>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row>
    <row r="174" spans="5:36" s="70" customFormat="1" ht="20.25">
      <c r="E174" s="81"/>
      <c r="N174" s="123"/>
      <c r="O174" s="235"/>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row>
    <row r="175" spans="5:36" s="70" customFormat="1" ht="20.25">
      <c r="E175" s="81"/>
      <c r="N175" s="123"/>
      <c r="O175" s="235"/>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row>
    <row r="176" spans="5:36" s="70" customFormat="1" ht="20.25">
      <c r="E176" s="81"/>
      <c r="N176" s="123"/>
      <c r="O176" s="235"/>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row>
    <row r="177" spans="5:36" s="70" customFormat="1" ht="20.25">
      <c r="E177" s="81"/>
      <c r="N177" s="123"/>
      <c r="O177" s="235"/>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row>
    <row r="178" spans="5:36" s="70" customFormat="1" ht="20.25">
      <c r="E178" s="81"/>
      <c r="N178" s="123"/>
      <c r="O178" s="235"/>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row>
    <row r="179" spans="5:36" s="70" customFormat="1" ht="20.25">
      <c r="E179" s="81"/>
      <c r="N179" s="123"/>
      <c r="O179" s="235"/>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row>
    <row r="180" spans="5:36" s="70" customFormat="1" ht="20.25">
      <c r="E180" s="81"/>
      <c r="N180" s="123"/>
      <c r="O180" s="235"/>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row>
    <row r="181" spans="5:36" s="70" customFormat="1" ht="20.25">
      <c r="E181" s="81"/>
      <c r="N181" s="123"/>
      <c r="O181" s="235"/>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row>
    <row r="182" spans="5:36" s="70" customFormat="1" ht="20.25">
      <c r="E182" s="81"/>
      <c r="N182" s="123"/>
      <c r="O182" s="235"/>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row>
    <row r="183" spans="5:36" s="70" customFormat="1" ht="20.25">
      <c r="E183" s="81"/>
      <c r="N183" s="123"/>
      <c r="O183" s="235"/>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row>
    <row r="184" spans="5:36" s="70" customFormat="1" ht="20.25">
      <c r="E184" s="81"/>
      <c r="N184" s="123"/>
      <c r="O184" s="235"/>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row>
    <row r="185" spans="5:36" s="70" customFormat="1" ht="20.25">
      <c r="E185" s="81"/>
      <c r="N185" s="123"/>
      <c r="O185" s="235"/>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row>
    <row r="186" spans="5:36" s="70" customFormat="1" ht="20.25">
      <c r="E186" s="81"/>
      <c r="N186" s="123"/>
      <c r="O186" s="235"/>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row>
    <row r="187" spans="5:36" s="70" customFormat="1" ht="20.25">
      <c r="E187" s="81"/>
      <c r="N187" s="123"/>
      <c r="O187" s="235"/>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row>
    <row r="188" spans="5:36" s="70" customFormat="1" ht="20.25">
      <c r="E188" s="81"/>
      <c r="N188" s="123"/>
      <c r="O188" s="235"/>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row>
    <row r="189" spans="5:36" s="70" customFormat="1" ht="20.25">
      <c r="E189" s="81"/>
      <c r="N189" s="123"/>
      <c r="O189" s="235"/>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row>
    <row r="190" spans="5:36" s="70" customFormat="1" ht="20.25">
      <c r="E190" s="81"/>
      <c r="N190" s="123"/>
      <c r="O190" s="235"/>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row>
    <row r="191" spans="5:36" s="70" customFormat="1" ht="20.25">
      <c r="E191" s="81"/>
      <c r="N191" s="123"/>
      <c r="O191" s="235"/>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row>
    <row r="192" spans="5:36" s="70" customFormat="1" ht="20.25">
      <c r="E192" s="81"/>
      <c r="N192" s="123"/>
      <c r="O192" s="235"/>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row>
    <row r="193" spans="5:36" s="70" customFormat="1" ht="20.25">
      <c r="E193" s="81"/>
      <c r="N193" s="123"/>
      <c r="O193" s="235"/>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row>
    <row r="194" spans="5:36" s="70" customFormat="1" ht="20.25">
      <c r="E194" s="81"/>
      <c r="N194" s="123"/>
      <c r="O194" s="235"/>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row>
    <row r="195" spans="5:36" s="70" customFormat="1" ht="20.25">
      <c r="E195" s="81"/>
      <c r="N195" s="123"/>
      <c r="O195" s="235"/>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row>
    <row r="196" spans="5:36" s="70" customFormat="1" ht="20.25">
      <c r="E196" s="81"/>
      <c r="N196" s="123"/>
      <c r="O196" s="235"/>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row>
    <row r="197" spans="5:36" s="70" customFormat="1" ht="20.25">
      <c r="E197" s="81"/>
      <c r="N197" s="123"/>
      <c r="O197" s="235"/>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row>
    <row r="198" spans="5:36" s="70" customFormat="1" ht="20.25">
      <c r="E198" s="81"/>
      <c r="N198" s="123"/>
      <c r="O198" s="235"/>
      <c r="P198" s="100"/>
      <c r="Q198" s="100"/>
      <c r="R198" s="100"/>
      <c r="S198" s="100"/>
      <c r="T198" s="100"/>
      <c r="U198" s="100"/>
      <c r="V198" s="100"/>
      <c r="W198" s="100"/>
      <c r="X198" s="100"/>
      <c r="Y198" s="100"/>
      <c r="Z198" s="100"/>
      <c r="AA198" s="100"/>
      <c r="AB198" s="100"/>
      <c r="AC198" s="100"/>
      <c r="AD198" s="100"/>
      <c r="AE198" s="100"/>
      <c r="AF198" s="100"/>
      <c r="AG198" s="100"/>
      <c r="AH198" s="100"/>
      <c r="AI198" s="100"/>
      <c r="AJ198" s="100"/>
    </row>
    <row r="199" spans="5:36" s="2" customFormat="1">
      <c r="E199" s="41"/>
      <c r="N199" s="122"/>
      <c r="O199" s="233"/>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1"/>
      <c r="N200" s="122"/>
      <c r="O200" s="233"/>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1"/>
      <c r="N201" s="122"/>
      <c r="O201" s="233"/>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1"/>
      <c r="N202" s="122"/>
      <c r="O202" s="233"/>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1"/>
      <c r="N203" s="122"/>
      <c r="O203" s="233"/>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1"/>
      <c r="N204" s="122"/>
      <c r="O204" s="233"/>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1"/>
      <c r="N205" s="122"/>
      <c r="O205" s="233"/>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1"/>
      <c r="N206" s="122"/>
      <c r="O206" s="233"/>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1"/>
      <c r="N207" s="122"/>
      <c r="O207" s="233"/>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1"/>
      <c r="N208" s="122"/>
      <c r="O208" s="233"/>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1"/>
      <c r="N209" s="122"/>
      <c r="O209" s="233"/>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1"/>
      <c r="N210" s="122"/>
      <c r="O210" s="233"/>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1"/>
      <c r="N211" s="122"/>
      <c r="O211" s="233"/>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1"/>
      <c r="N212" s="122"/>
      <c r="O212" s="233"/>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1"/>
      <c r="N213" s="122"/>
      <c r="O213" s="233"/>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1"/>
      <c r="N214" s="122"/>
      <c r="O214" s="233"/>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1"/>
      <c r="N215" s="122"/>
      <c r="O215" s="233"/>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1"/>
      <c r="N216" s="122"/>
      <c r="O216" s="233"/>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1"/>
      <c r="N217" s="122"/>
      <c r="O217" s="233"/>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1"/>
      <c r="N218" s="122"/>
      <c r="O218" s="233"/>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1"/>
      <c r="N219" s="122"/>
      <c r="O219" s="233"/>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1"/>
      <c r="N220" s="122"/>
      <c r="O220" s="233"/>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1"/>
      <c r="N221" s="122"/>
      <c r="O221" s="233"/>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1"/>
      <c r="N222" s="122"/>
      <c r="O222" s="233"/>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1"/>
      <c r="N223" s="122"/>
      <c r="O223" s="233"/>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1"/>
      <c r="N224" s="122"/>
      <c r="O224" s="233"/>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1"/>
      <c r="N225" s="122"/>
      <c r="O225" s="233"/>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1"/>
      <c r="N226" s="122"/>
      <c r="O226" s="233"/>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1"/>
      <c r="N227" s="122"/>
      <c r="O227" s="233"/>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1"/>
      <c r="N228" s="122"/>
      <c r="O228" s="233"/>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1"/>
      <c r="N229" s="122"/>
      <c r="O229" s="233"/>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1"/>
      <c r="N230" s="122"/>
      <c r="O230" s="233"/>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1"/>
      <c r="N231" s="122"/>
      <c r="O231" s="233"/>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1"/>
      <c r="N232" s="122"/>
      <c r="O232" s="233"/>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1"/>
      <c r="N233" s="122"/>
      <c r="O233" s="233"/>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1"/>
      <c r="N234" s="122"/>
      <c r="O234" s="233"/>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1"/>
      <c r="N235" s="122"/>
      <c r="O235" s="233"/>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1"/>
      <c r="N236" s="122"/>
      <c r="O236" s="233"/>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1"/>
      <c r="N237" s="122"/>
      <c r="O237" s="233"/>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1"/>
      <c r="N238" s="122"/>
      <c r="O238" s="233"/>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1"/>
      <c r="N239" s="122"/>
      <c r="O239" s="233"/>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1"/>
      <c r="N240" s="122"/>
      <c r="O240" s="233"/>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1"/>
      <c r="N241" s="122"/>
      <c r="O241" s="233"/>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1"/>
      <c r="N242" s="122"/>
      <c r="O242" s="233"/>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1"/>
      <c r="N243" s="122"/>
      <c r="O243" s="233"/>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1"/>
      <c r="N244" s="122"/>
      <c r="O244" s="233"/>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1"/>
      <c r="N245" s="122"/>
      <c r="O245" s="233"/>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1"/>
      <c r="N246" s="122"/>
      <c r="O246" s="233"/>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1"/>
      <c r="N247" s="122"/>
      <c r="O247" s="233"/>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1"/>
      <c r="N248" s="122"/>
      <c r="O248" s="233"/>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1"/>
      <c r="N249" s="122"/>
      <c r="O249" s="233"/>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1"/>
      <c r="N250" s="122"/>
      <c r="O250" s="233"/>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1"/>
      <c r="N251" s="122"/>
      <c r="O251" s="233"/>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1"/>
      <c r="N252" s="122"/>
      <c r="O252" s="233"/>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1"/>
      <c r="N253" s="122"/>
      <c r="O253" s="233"/>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1"/>
      <c r="N254" s="122"/>
      <c r="O254" s="233"/>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1"/>
      <c r="N255" s="122"/>
      <c r="O255" s="233"/>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1"/>
      <c r="N256" s="122"/>
      <c r="O256" s="233"/>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1"/>
      <c r="N257" s="122"/>
      <c r="O257" s="233"/>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1"/>
      <c r="N258" s="122"/>
      <c r="O258" s="233"/>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1"/>
      <c r="N259" s="122"/>
      <c r="O259" s="233"/>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1"/>
      <c r="N260" s="122"/>
      <c r="O260" s="233"/>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1"/>
      <c r="N261" s="122"/>
      <c r="O261" s="233"/>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1"/>
      <c r="N262" s="122"/>
      <c r="O262" s="233"/>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1"/>
      <c r="N263" s="122"/>
      <c r="O263" s="233"/>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1"/>
      <c r="N264" s="122"/>
      <c r="O264" s="233"/>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1"/>
      <c r="N265" s="122"/>
      <c r="O265" s="233"/>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1"/>
      <c r="N266" s="122"/>
      <c r="O266" s="233"/>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1"/>
      <c r="N267" s="122"/>
      <c r="O267" s="233"/>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1"/>
      <c r="N268" s="122"/>
      <c r="O268" s="233"/>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1"/>
      <c r="N269" s="122"/>
      <c r="O269" s="233"/>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1"/>
      <c r="N270" s="122"/>
      <c r="O270" s="233"/>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1"/>
      <c r="N271" s="122"/>
      <c r="O271" s="233"/>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1"/>
      <c r="N272" s="122"/>
      <c r="O272" s="233"/>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1"/>
      <c r="N273" s="122"/>
      <c r="O273" s="233"/>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1"/>
      <c r="N274" s="122"/>
      <c r="O274" s="233"/>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1"/>
      <c r="N275" s="122"/>
      <c r="O275" s="233"/>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1"/>
      <c r="N276" s="122"/>
      <c r="O276" s="233"/>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1"/>
      <c r="N277" s="122"/>
      <c r="O277" s="233"/>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1"/>
      <c r="N278" s="122"/>
      <c r="O278" s="233"/>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1"/>
      <c r="N279" s="122"/>
      <c r="O279" s="233"/>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1"/>
      <c r="N280" s="122"/>
      <c r="O280" s="233"/>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1"/>
      <c r="N281" s="122"/>
      <c r="O281" s="233"/>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1"/>
      <c r="N282" s="122"/>
      <c r="O282" s="233"/>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1"/>
      <c r="N283" s="122"/>
      <c r="O283" s="233"/>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1"/>
      <c r="N284" s="122"/>
      <c r="O284" s="233"/>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1"/>
      <c r="N285" s="122"/>
      <c r="O285" s="233"/>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1"/>
      <c r="N286" s="122"/>
      <c r="O286" s="233"/>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1"/>
      <c r="N287" s="122"/>
      <c r="O287" s="233"/>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1"/>
      <c r="N288" s="122"/>
      <c r="O288" s="233"/>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1"/>
      <c r="N289" s="122"/>
      <c r="O289" s="233"/>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1"/>
      <c r="N290" s="122"/>
      <c r="O290" s="233"/>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1"/>
      <c r="N291" s="122"/>
      <c r="O291" s="233"/>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1"/>
      <c r="N292" s="122"/>
      <c r="O292" s="233"/>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1"/>
      <c r="N293" s="122"/>
      <c r="O293" s="233"/>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1"/>
      <c r="N294" s="122"/>
      <c r="O294" s="233"/>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1"/>
      <c r="N295" s="122"/>
      <c r="O295" s="233"/>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1"/>
      <c r="N296" s="122"/>
      <c r="O296" s="233"/>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1"/>
      <c r="N297" s="122"/>
      <c r="O297" s="233"/>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1"/>
      <c r="N298" s="122"/>
      <c r="O298" s="233"/>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1"/>
      <c r="N299" s="122"/>
      <c r="O299" s="233"/>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1"/>
      <c r="N300" s="122"/>
      <c r="O300" s="233"/>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1"/>
      <c r="N301" s="122"/>
      <c r="O301" s="233"/>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1"/>
      <c r="N302" s="122"/>
      <c r="O302" s="233"/>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1"/>
      <c r="N303" s="122"/>
      <c r="O303" s="233"/>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1"/>
      <c r="N304" s="122"/>
      <c r="O304" s="233"/>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1"/>
      <c r="N305" s="122"/>
      <c r="O305" s="233"/>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1"/>
      <c r="N306" s="122"/>
      <c r="O306" s="233"/>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1"/>
      <c r="N307" s="122"/>
      <c r="O307" s="233"/>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1"/>
      <c r="N308" s="122"/>
      <c r="O308" s="233"/>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1"/>
      <c r="N309" s="122"/>
      <c r="O309" s="233"/>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1"/>
      <c r="N310" s="122"/>
      <c r="O310" s="233"/>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1"/>
      <c r="N311" s="122"/>
      <c r="O311" s="233"/>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1"/>
      <c r="N312" s="122"/>
      <c r="O312" s="233"/>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1"/>
      <c r="N313" s="122"/>
      <c r="O313" s="233"/>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1"/>
      <c r="N314" s="122"/>
      <c r="O314" s="233"/>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1"/>
      <c r="N315" s="122"/>
      <c r="O315" s="233"/>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1"/>
      <c r="N316" s="122"/>
      <c r="O316" s="233"/>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1"/>
      <c r="N317" s="122"/>
      <c r="O317" s="233"/>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1"/>
      <c r="N318" s="122"/>
      <c r="O318" s="233"/>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1"/>
      <c r="N319" s="122"/>
      <c r="O319" s="233"/>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1"/>
      <c r="N320" s="122"/>
      <c r="O320" s="233"/>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1"/>
      <c r="N321" s="122"/>
      <c r="O321" s="233"/>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1"/>
      <c r="N322" s="122"/>
      <c r="O322" s="233"/>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1"/>
      <c r="N323" s="122"/>
      <c r="O323" s="233"/>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1"/>
      <c r="N324" s="122"/>
      <c r="O324" s="233"/>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1"/>
      <c r="N325" s="122"/>
      <c r="O325" s="233"/>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1"/>
      <c r="N326" s="122"/>
      <c r="O326" s="233"/>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1"/>
      <c r="N327" s="122"/>
      <c r="O327" s="233"/>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1"/>
      <c r="N328" s="122"/>
      <c r="O328" s="233"/>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1"/>
      <c r="N329" s="122"/>
      <c r="O329" s="233"/>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1"/>
      <c r="N330" s="122"/>
      <c r="O330" s="233"/>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1"/>
      <c r="N331" s="122"/>
      <c r="O331" s="233"/>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1"/>
      <c r="N332" s="122"/>
      <c r="O332" s="233"/>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1"/>
      <c r="N333" s="122"/>
      <c r="O333" s="233"/>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1"/>
      <c r="N334" s="122"/>
      <c r="O334" s="233"/>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1"/>
      <c r="N335" s="122"/>
      <c r="O335" s="233"/>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1"/>
      <c r="N336" s="122"/>
      <c r="O336" s="233"/>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1"/>
      <c r="N337" s="122"/>
      <c r="O337" s="233"/>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1"/>
      <c r="N338" s="122"/>
      <c r="O338" s="233"/>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1"/>
      <c r="N339" s="122"/>
      <c r="O339" s="233"/>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1"/>
      <c r="N340" s="122"/>
      <c r="O340" s="233"/>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1"/>
      <c r="N341" s="122"/>
      <c r="O341" s="233"/>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1"/>
      <c r="N342" s="122"/>
      <c r="O342" s="233"/>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1"/>
      <c r="N343" s="122"/>
      <c r="O343" s="233"/>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1"/>
      <c r="N344" s="122"/>
      <c r="O344" s="233"/>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1"/>
      <c r="N345" s="122"/>
      <c r="O345" s="233"/>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1"/>
      <c r="N346" s="122"/>
      <c r="O346" s="233"/>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1"/>
      <c r="N347" s="122"/>
      <c r="O347" s="233"/>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1"/>
      <c r="N348" s="122"/>
      <c r="O348" s="233"/>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1"/>
      <c r="N349" s="122"/>
      <c r="O349" s="233"/>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1"/>
      <c r="N350" s="122"/>
      <c r="O350" s="233"/>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1"/>
      <c r="N351" s="122"/>
      <c r="O351" s="233"/>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1"/>
      <c r="N352" s="122"/>
      <c r="O352" s="233"/>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1"/>
      <c r="N353" s="122"/>
      <c r="O353" s="233"/>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1"/>
      <c r="N354" s="122"/>
      <c r="O354" s="233"/>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1"/>
      <c r="N355" s="122"/>
      <c r="O355" s="233"/>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1"/>
      <c r="N356" s="122"/>
      <c r="O356" s="233"/>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1"/>
      <c r="N357" s="122"/>
      <c r="O357" s="233"/>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1"/>
      <c r="N358" s="122"/>
      <c r="O358" s="233"/>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1"/>
      <c r="N359" s="122"/>
      <c r="O359" s="233"/>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1"/>
      <c r="N360" s="122"/>
      <c r="O360" s="233"/>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1"/>
      <c r="N361" s="122"/>
      <c r="O361" s="233"/>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1"/>
      <c r="N362" s="122"/>
      <c r="O362" s="233"/>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1"/>
      <c r="N363" s="122"/>
      <c r="O363" s="233"/>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1"/>
      <c r="N364" s="122"/>
      <c r="O364" s="233"/>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1"/>
      <c r="N365" s="122"/>
      <c r="O365" s="233"/>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1"/>
      <c r="N366" s="122"/>
      <c r="O366" s="233"/>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1"/>
      <c r="N367" s="122"/>
      <c r="O367" s="233"/>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1"/>
      <c r="N368" s="122"/>
      <c r="O368" s="233"/>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1"/>
      <c r="N369" s="122"/>
      <c r="O369" s="233"/>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1"/>
      <c r="N370" s="122"/>
      <c r="O370" s="233"/>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1"/>
      <c r="N371" s="122"/>
      <c r="O371" s="233"/>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1"/>
      <c r="N372" s="122"/>
      <c r="O372" s="233"/>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1"/>
      <c r="N373" s="122"/>
      <c r="O373" s="233"/>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1"/>
      <c r="N374" s="122"/>
      <c r="O374" s="233"/>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1"/>
      <c r="N375" s="122"/>
      <c r="O375" s="233"/>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1"/>
      <c r="N376" s="122"/>
      <c r="O376" s="233"/>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1"/>
      <c r="N377" s="122"/>
      <c r="O377" s="233"/>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1"/>
      <c r="N378" s="122"/>
      <c r="O378" s="233"/>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1"/>
      <c r="N379" s="122"/>
      <c r="O379" s="233"/>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1"/>
      <c r="N380" s="122"/>
      <c r="O380" s="233"/>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1"/>
      <c r="N381" s="122"/>
      <c r="O381" s="233"/>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1"/>
      <c r="N382" s="122"/>
      <c r="O382" s="233"/>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1"/>
      <c r="N383" s="122"/>
      <c r="O383" s="233"/>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1"/>
      <c r="N384" s="122"/>
      <c r="O384" s="233"/>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1"/>
      <c r="N385" s="122"/>
      <c r="O385" s="233"/>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1"/>
      <c r="N386" s="122"/>
      <c r="O386" s="233"/>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1"/>
      <c r="N387" s="122"/>
      <c r="O387" s="233"/>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1"/>
      <c r="N388" s="122"/>
      <c r="O388" s="233"/>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1"/>
      <c r="N389" s="122"/>
      <c r="O389" s="233"/>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1"/>
      <c r="N390" s="122"/>
      <c r="O390" s="233"/>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1"/>
      <c r="N391" s="122"/>
      <c r="O391" s="233"/>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1"/>
      <c r="N392" s="122"/>
      <c r="O392" s="233"/>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1"/>
      <c r="N393" s="122"/>
      <c r="O393" s="233"/>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1"/>
      <c r="N394" s="122"/>
      <c r="O394" s="233"/>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1"/>
      <c r="N395" s="122"/>
      <c r="O395" s="233"/>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1"/>
      <c r="N396" s="122"/>
      <c r="O396" s="233"/>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1"/>
      <c r="N397" s="122"/>
      <c r="O397" s="233"/>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1"/>
      <c r="N398" s="122"/>
      <c r="O398" s="233"/>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1"/>
      <c r="N399" s="122"/>
      <c r="O399" s="233"/>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1"/>
      <c r="N400" s="122"/>
      <c r="O400" s="233"/>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1"/>
      <c r="N401" s="122"/>
      <c r="O401" s="233"/>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1"/>
      <c r="N402" s="122"/>
      <c r="O402" s="233"/>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1"/>
      <c r="N403" s="122"/>
      <c r="O403" s="233"/>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1"/>
      <c r="N404" s="122"/>
      <c r="O404" s="233"/>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1"/>
      <c r="N405" s="122"/>
      <c r="O405" s="233"/>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1"/>
      <c r="N406" s="122"/>
      <c r="O406" s="233"/>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1"/>
      <c r="N407" s="122"/>
      <c r="O407" s="233"/>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1"/>
      <c r="N408" s="122"/>
      <c r="O408" s="233"/>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1"/>
      <c r="N409" s="122"/>
      <c r="O409" s="233"/>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1"/>
      <c r="N410" s="122"/>
      <c r="O410" s="233"/>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1"/>
      <c r="N411" s="122"/>
      <c r="O411" s="233"/>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1"/>
      <c r="N412" s="122"/>
      <c r="O412" s="233"/>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1"/>
      <c r="N413" s="122"/>
      <c r="O413" s="233"/>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1"/>
      <c r="N414" s="122"/>
      <c r="O414" s="233"/>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1"/>
      <c r="N415" s="122"/>
      <c r="O415" s="233"/>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1"/>
      <c r="N416" s="122"/>
      <c r="O416" s="233"/>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1"/>
      <c r="N417" s="122"/>
      <c r="O417" s="233"/>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1"/>
      <c r="N418" s="122"/>
      <c r="O418" s="233"/>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1"/>
      <c r="N419" s="122"/>
      <c r="O419" s="233"/>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1"/>
      <c r="N420" s="122"/>
      <c r="O420" s="233"/>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1"/>
      <c r="N421" s="122"/>
      <c r="O421" s="233"/>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1"/>
      <c r="N422" s="122"/>
      <c r="O422" s="233"/>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1"/>
      <c r="N423" s="122"/>
      <c r="O423" s="233"/>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1"/>
      <c r="N424" s="122"/>
      <c r="O424" s="233"/>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1"/>
      <c r="N425" s="122"/>
      <c r="O425" s="233"/>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1"/>
      <c r="N426" s="122"/>
      <c r="O426" s="233"/>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1"/>
      <c r="N427" s="122"/>
      <c r="O427" s="233"/>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1"/>
      <c r="N428" s="122"/>
      <c r="O428" s="233"/>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1"/>
      <c r="N429" s="122"/>
      <c r="O429" s="233"/>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1"/>
      <c r="N430" s="122"/>
      <c r="O430" s="233"/>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1"/>
      <c r="N431" s="122"/>
      <c r="O431" s="233"/>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1"/>
      <c r="N432" s="122"/>
      <c r="O432" s="233"/>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1"/>
      <c r="N433" s="122"/>
      <c r="O433" s="233"/>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1"/>
      <c r="N434" s="122"/>
      <c r="O434" s="233"/>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1"/>
      <c r="N435" s="122"/>
      <c r="O435" s="233"/>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1"/>
      <c r="N436" s="122"/>
      <c r="O436" s="233"/>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1"/>
      <c r="N437" s="122"/>
      <c r="O437" s="233"/>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1"/>
      <c r="N438" s="122"/>
      <c r="O438" s="233"/>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1"/>
      <c r="N439" s="122"/>
      <c r="O439" s="233"/>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1"/>
      <c r="N440" s="122"/>
      <c r="O440" s="233"/>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1"/>
      <c r="N441" s="122"/>
      <c r="O441" s="233"/>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1"/>
      <c r="N442" s="122"/>
      <c r="O442" s="233"/>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1"/>
      <c r="N443" s="122"/>
      <c r="O443" s="233"/>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1"/>
      <c r="N444" s="122"/>
      <c r="O444" s="233"/>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1"/>
      <c r="N445" s="122"/>
      <c r="O445" s="233"/>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1"/>
      <c r="N446" s="122"/>
      <c r="O446" s="233"/>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1"/>
      <c r="N447" s="122"/>
      <c r="O447" s="233"/>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1"/>
      <c r="N448" s="122"/>
      <c r="O448" s="233"/>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1"/>
      <c r="N449" s="122"/>
      <c r="O449" s="233"/>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1"/>
      <c r="N450" s="122"/>
      <c r="O450" s="233"/>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1"/>
      <c r="N451" s="122"/>
      <c r="O451" s="233"/>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1"/>
      <c r="N452" s="122"/>
      <c r="O452" s="233"/>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1"/>
      <c r="N453" s="122"/>
      <c r="O453" s="233"/>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1"/>
      <c r="N454" s="122"/>
      <c r="O454" s="233"/>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1"/>
      <c r="N455" s="122"/>
      <c r="O455" s="233"/>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1"/>
      <c r="N456" s="122"/>
      <c r="O456" s="233"/>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1"/>
      <c r="N457" s="122"/>
      <c r="O457" s="233"/>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1"/>
      <c r="N458" s="122"/>
      <c r="O458" s="233"/>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1"/>
      <c r="N459" s="122"/>
      <c r="O459" s="233"/>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1"/>
      <c r="N460" s="122"/>
      <c r="O460" s="233"/>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1"/>
      <c r="N461" s="122"/>
      <c r="O461" s="233"/>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1"/>
      <c r="N462" s="122"/>
      <c r="O462" s="233"/>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1"/>
      <c r="N463" s="122"/>
      <c r="O463" s="233"/>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1"/>
      <c r="N464" s="122"/>
      <c r="O464" s="233"/>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1"/>
      <c r="N465" s="122"/>
      <c r="O465" s="233"/>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1"/>
      <c r="N466" s="122"/>
      <c r="O466" s="233"/>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1"/>
      <c r="N467" s="122"/>
      <c r="O467" s="233"/>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1"/>
      <c r="N468" s="122"/>
      <c r="O468" s="233"/>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1"/>
      <c r="N469" s="122"/>
      <c r="O469" s="233"/>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1"/>
      <c r="N470" s="122"/>
      <c r="O470" s="233"/>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1"/>
      <c r="N471" s="122"/>
      <c r="O471" s="233"/>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1"/>
      <c r="N472" s="122"/>
      <c r="O472" s="233"/>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1"/>
      <c r="N473" s="122"/>
      <c r="O473" s="233"/>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1"/>
      <c r="N474" s="122"/>
      <c r="O474" s="233"/>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1"/>
      <c r="N475" s="122"/>
      <c r="O475" s="233"/>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1"/>
      <c r="N476" s="122"/>
      <c r="O476" s="233"/>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1"/>
      <c r="N477" s="122"/>
      <c r="O477" s="233"/>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1"/>
      <c r="N478" s="122"/>
      <c r="O478" s="233"/>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1"/>
      <c r="N479" s="122"/>
      <c r="O479" s="233"/>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1"/>
      <c r="N480" s="122"/>
      <c r="O480" s="233"/>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1"/>
      <c r="N481" s="122"/>
      <c r="O481" s="233"/>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1"/>
      <c r="N482" s="122"/>
      <c r="O482" s="233"/>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1"/>
      <c r="N483" s="122"/>
      <c r="O483" s="233"/>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1"/>
      <c r="N484" s="122"/>
      <c r="O484" s="233"/>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1"/>
      <c r="N485" s="122"/>
      <c r="O485" s="233"/>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1"/>
      <c r="N486" s="122"/>
      <c r="O486" s="233"/>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1"/>
      <c r="N487" s="122"/>
      <c r="O487" s="233"/>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1"/>
      <c r="N488" s="122"/>
      <c r="O488" s="233"/>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1"/>
      <c r="N489" s="122"/>
      <c r="O489" s="233"/>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1"/>
      <c r="N490" s="122"/>
      <c r="O490" s="233"/>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1"/>
      <c r="N491" s="122"/>
      <c r="O491" s="233"/>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1"/>
      <c r="N492" s="122"/>
      <c r="O492" s="233"/>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1"/>
      <c r="N493" s="122"/>
      <c r="O493" s="233"/>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1"/>
      <c r="N494" s="122"/>
      <c r="O494" s="233"/>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1"/>
      <c r="N495" s="122"/>
      <c r="O495" s="233"/>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1"/>
      <c r="N496" s="122"/>
      <c r="O496" s="233"/>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1"/>
      <c r="N497" s="122"/>
      <c r="O497" s="233"/>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1"/>
      <c r="N498" s="122"/>
      <c r="O498" s="233"/>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1"/>
      <c r="N499" s="122"/>
      <c r="O499" s="233"/>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1"/>
      <c r="N500" s="122"/>
      <c r="O500" s="233"/>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1"/>
      <c r="N501" s="122"/>
      <c r="O501" s="233"/>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1"/>
      <c r="N502" s="122"/>
      <c r="O502" s="233"/>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1"/>
      <c r="N503" s="122"/>
      <c r="O503" s="233"/>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1"/>
      <c r="N504" s="122"/>
      <c r="O504" s="233"/>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1"/>
      <c r="N505" s="122"/>
      <c r="O505" s="233"/>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1"/>
      <c r="N506" s="122"/>
      <c r="O506" s="233"/>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1"/>
      <c r="N507" s="122"/>
      <c r="O507" s="233"/>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1"/>
      <c r="N508" s="122"/>
      <c r="O508" s="233"/>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1"/>
      <c r="N509" s="122"/>
      <c r="O509" s="233"/>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1"/>
      <c r="N510" s="122"/>
      <c r="O510" s="233"/>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1"/>
      <c r="N511" s="122"/>
      <c r="O511" s="233"/>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1"/>
      <c r="N512" s="122"/>
      <c r="O512" s="233"/>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1"/>
      <c r="N513" s="122"/>
      <c r="O513" s="233"/>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1"/>
      <c r="N514" s="122"/>
      <c r="O514" s="233"/>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1"/>
      <c r="N515" s="122"/>
      <c r="O515" s="233"/>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1"/>
      <c r="N516" s="122"/>
      <c r="O516" s="233"/>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1"/>
      <c r="N517" s="122"/>
      <c r="O517" s="233"/>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1"/>
      <c r="N518" s="122"/>
      <c r="O518" s="233"/>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1"/>
      <c r="N519" s="122"/>
      <c r="O519" s="233"/>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1"/>
      <c r="N520" s="122"/>
      <c r="O520" s="233"/>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1"/>
      <c r="N521" s="122"/>
      <c r="O521" s="233"/>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1"/>
      <c r="N522" s="122"/>
      <c r="O522" s="233"/>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1"/>
      <c r="N523" s="122"/>
      <c r="O523" s="233"/>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1"/>
      <c r="N524" s="122"/>
      <c r="O524" s="233"/>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1"/>
      <c r="N525" s="122"/>
      <c r="O525" s="233"/>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1"/>
      <c r="N526" s="122"/>
      <c r="O526" s="233"/>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1"/>
      <c r="N527" s="122"/>
      <c r="O527" s="233"/>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1"/>
      <c r="N528" s="122"/>
      <c r="O528" s="233"/>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1"/>
      <c r="N529" s="122"/>
      <c r="O529" s="233"/>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1"/>
      <c r="N530" s="122"/>
      <c r="O530" s="233"/>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1"/>
      <c r="N531" s="122"/>
      <c r="O531" s="233"/>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1"/>
      <c r="N532" s="122"/>
      <c r="O532" s="233"/>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1"/>
      <c r="N533" s="122"/>
      <c r="O533" s="233"/>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1"/>
      <c r="N534" s="122"/>
      <c r="O534" s="233"/>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1"/>
      <c r="N535" s="122"/>
      <c r="O535" s="233"/>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1"/>
      <c r="N536" s="122"/>
      <c r="O536" s="233"/>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1"/>
      <c r="N537" s="122"/>
      <c r="O537" s="233"/>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1"/>
      <c r="N538" s="122"/>
      <c r="O538" s="233"/>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1"/>
      <c r="N539" s="122"/>
      <c r="O539" s="233"/>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1"/>
      <c r="N540" s="122"/>
      <c r="O540" s="233"/>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1"/>
      <c r="N541" s="122"/>
      <c r="O541" s="233"/>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1"/>
      <c r="N542" s="122"/>
      <c r="O542" s="233"/>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1"/>
      <c r="N543" s="122"/>
      <c r="O543" s="233"/>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1"/>
      <c r="N544" s="122"/>
      <c r="O544" s="233"/>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1"/>
      <c r="N545" s="122"/>
      <c r="O545" s="233"/>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1"/>
      <c r="N546" s="122"/>
      <c r="O546" s="233"/>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1"/>
      <c r="N547" s="122"/>
      <c r="O547" s="233"/>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1"/>
      <c r="N548" s="122"/>
      <c r="O548" s="233"/>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1"/>
      <c r="N549" s="122"/>
      <c r="O549" s="233"/>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1"/>
      <c r="N550" s="122"/>
      <c r="O550" s="233"/>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1"/>
      <c r="N551" s="122"/>
      <c r="O551" s="233"/>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1"/>
      <c r="N552" s="122"/>
      <c r="O552" s="233"/>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1"/>
      <c r="N553" s="122"/>
      <c r="O553" s="233"/>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1"/>
      <c r="N554" s="122"/>
      <c r="O554" s="233"/>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1"/>
      <c r="N555" s="122"/>
      <c r="O555" s="233"/>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1"/>
      <c r="N556" s="122"/>
      <c r="O556" s="233"/>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1"/>
      <c r="N557" s="122"/>
      <c r="O557" s="233"/>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1"/>
      <c r="N558" s="122"/>
      <c r="O558" s="233"/>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1"/>
      <c r="N559" s="122"/>
      <c r="O559" s="233"/>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1"/>
      <c r="N560" s="122"/>
      <c r="O560" s="233"/>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1"/>
      <c r="N561" s="122"/>
      <c r="O561" s="233"/>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1"/>
      <c r="N562" s="122"/>
      <c r="O562" s="233"/>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1"/>
      <c r="N563" s="122"/>
      <c r="O563" s="233"/>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1"/>
      <c r="N564" s="122"/>
      <c r="O564" s="233"/>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1"/>
      <c r="N565" s="122"/>
      <c r="O565" s="233"/>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1"/>
      <c r="N566" s="122"/>
      <c r="O566" s="233"/>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1"/>
      <c r="N567" s="122"/>
      <c r="O567" s="233"/>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1"/>
      <c r="N568" s="122"/>
      <c r="O568" s="233"/>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1"/>
      <c r="N569" s="122"/>
      <c r="O569" s="233"/>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1"/>
      <c r="N570" s="122"/>
      <c r="O570" s="233"/>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1"/>
      <c r="N571" s="122"/>
      <c r="O571" s="233"/>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1"/>
      <c r="N572" s="122"/>
      <c r="O572" s="233"/>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1"/>
      <c r="N573" s="122"/>
      <c r="O573" s="233"/>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1"/>
      <c r="N574" s="122"/>
      <c r="O574" s="233"/>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1"/>
      <c r="N575" s="122"/>
      <c r="O575" s="233"/>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1"/>
      <c r="N576" s="122"/>
      <c r="O576" s="233"/>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1"/>
      <c r="N577" s="122"/>
      <c r="O577" s="233"/>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1"/>
      <c r="N578" s="122"/>
      <c r="O578" s="233"/>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1"/>
      <c r="N579" s="122"/>
      <c r="O579" s="233"/>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1"/>
      <c r="N580" s="122"/>
      <c r="O580" s="233"/>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1"/>
      <c r="N581" s="122"/>
      <c r="O581" s="233"/>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1"/>
      <c r="N582" s="122"/>
      <c r="O582" s="233"/>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1"/>
      <c r="N583" s="122"/>
      <c r="O583" s="233"/>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1"/>
      <c r="N584" s="122"/>
      <c r="O584" s="233"/>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1"/>
      <c r="N585" s="122"/>
      <c r="O585" s="233"/>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1"/>
      <c r="N586" s="122"/>
      <c r="O586" s="233"/>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1"/>
      <c r="N587" s="122"/>
      <c r="O587" s="233"/>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1"/>
      <c r="N588" s="122"/>
      <c r="O588" s="233"/>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1"/>
      <c r="N589" s="122"/>
      <c r="O589" s="233"/>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1"/>
      <c r="N590" s="122"/>
      <c r="O590" s="233"/>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1"/>
      <c r="N591" s="122"/>
      <c r="O591" s="233"/>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1"/>
      <c r="N592" s="122"/>
      <c r="O592" s="233"/>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1"/>
      <c r="N593" s="122"/>
      <c r="O593" s="233"/>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1"/>
      <c r="N594" s="122"/>
      <c r="O594" s="233"/>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1"/>
      <c r="N595" s="122"/>
      <c r="O595" s="233"/>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1"/>
      <c r="N596" s="122"/>
      <c r="O596" s="233"/>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1"/>
      <c r="N597" s="122"/>
      <c r="O597" s="233"/>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1"/>
      <c r="N598" s="122"/>
      <c r="O598" s="233"/>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1"/>
      <c r="N599" s="122"/>
      <c r="O599" s="233"/>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1"/>
      <c r="N600" s="122"/>
      <c r="O600" s="233"/>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1"/>
      <c r="N601" s="122"/>
      <c r="O601" s="233"/>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1"/>
      <c r="N602" s="122"/>
      <c r="O602" s="233"/>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1"/>
      <c r="N603" s="122"/>
      <c r="O603" s="233"/>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1"/>
      <c r="N604" s="122"/>
      <c r="O604" s="233"/>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1"/>
      <c r="N605" s="122"/>
      <c r="O605" s="233"/>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1"/>
      <c r="N606" s="122"/>
      <c r="O606" s="233"/>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1"/>
      <c r="N607" s="122"/>
      <c r="O607" s="233"/>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1"/>
      <c r="N608" s="122"/>
      <c r="O608" s="233"/>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1"/>
      <c r="N609" s="122"/>
      <c r="O609" s="233"/>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1"/>
      <c r="N610" s="122"/>
      <c r="O610" s="233"/>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1"/>
      <c r="N611" s="122"/>
      <c r="O611" s="233"/>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1"/>
      <c r="N612" s="122"/>
      <c r="O612" s="233"/>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1"/>
      <c r="N613" s="122"/>
      <c r="O613" s="233"/>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1"/>
      <c r="N614" s="122"/>
      <c r="O614" s="233"/>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1"/>
      <c r="N615" s="122"/>
      <c r="O615" s="233"/>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1"/>
      <c r="N616" s="122"/>
      <c r="O616" s="233"/>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1"/>
      <c r="N617" s="122"/>
      <c r="O617" s="233"/>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1"/>
      <c r="N618" s="122"/>
      <c r="O618" s="233"/>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1"/>
      <c r="N619" s="122"/>
      <c r="O619" s="233"/>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1"/>
      <c r="N620" s="122"/>
      <c r="O620" s="233"/>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1"/>
      <c r="N621" s="122"/>
      <c r="O621" s="233"/>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1"/>
      <c r="N622" s="122"/>
      <c r="O622" s="233"/>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1"/>
      <c r="N623" s="122"/>
      <c r="O623" s="233"/>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1"/>
      <c r="N624" s="122"/>
      <c r="O624" s="233"/>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1"/>
      <c r="N625" s="122"/>
      <c r="O625" s="233"/>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1"/>
      <c r="N626" s="122"/>
      <c r="O626" s="233"/>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1"/>
      <c r="N627" s="122"/>
      <c r="O627" s="233"/>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1"/>
      <c r="N628" s="122"/>
      <c r="O628" s="233"/>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1"/>
      <c r="N629" s="122"/>
      <c r="O629" s="233"/>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1"/>
      <c r="N630" s="122"/>
      <c r="O630" s="233"/>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1"/>
      <c r="N631" s="122"/>
      <c r="O631" s="233"/>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1"/>
      <c r="N632" s="122"/>
      <c r="O632" s="233"/>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1"/>
      <c r="N633" s="122"/>
      <c r="O633" s="233"/>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1"/>
      <c r="N634" s="122"/>
      <c r="O634" s="233"/>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1"/>
      <c r="N635" s="122"/>
      <c r="O635" s="233"/>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1"/>
      <c r="N636" s="122"/>
      <c r="O636" s="233"/>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1"/>
      <c r="N637" s="122"/>
      <c r="O637" s="233"/>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1"/>
      <c r="N638" s="122"/>
      <c r="O638" s="233"/>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1"/>
      <c r="N639" s="122"/>
      <c r="O639" s="233"/>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1"/>
      <c r="N640" s="122"/>
      <c r="O640" s="233"/>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1"/>
      <c r="N641" s="122"/>
      <c r="O641" s="233"/>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1"/>
      <c r="N642" s="122"/>
      <c r="O642" s="233"/>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1"/>
      <c r="N643" s="122"/>
      <c r="O643" s="233"/>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1"/>
      <c r="N644" s="122"/>
      <c r="O644" s="233"/>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1"/>
      <c r="N645" s="122"/>
      <c r="O645" s="233"/>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1"/>
      <c r="N646" s="122"/>
      <c r="O646" s="233"/>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1"/>
      <c r="N647" s="122"/>
      <c r="O647" s="233"/>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1"/>
      <c r="N648" s="122"/>
      <c r="O648" s="233"/>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1"/>
      <c r="N649" s="122"/>
      <c r="O649" s="233"/>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1"/>
      <c r="N650" s="122"/>
      <c r="O650" s="233"/>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1"/>
      <c r="N651" s="122"/>
      <c r="O651" s="233"/>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1"/>
      <c r="N652" s="122"/>
      <c r="O652" s="233"/>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1"/>
      <c r="N653" s="122"/>
      <c r="O653" s="233"/>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1"/>
      <c r="N654" s="122"/>
      <c r="O654" s="233"/>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1"/>
      <c r="N655" s="122"/>
      <c r="O655" s="233"/>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1"/>
      <c r="N656" s="122"/>
      <c r="O656" s="233"/>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1"/>
      <c r="N657" s="122"/>
      <c r="O657" s="233"/>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1"/>
      <c r="N658" s="122"/>
      <c r="O658" s="233"/>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1"/>
      <c r="N659" s="122"/>
      <c r="O659" s="233"/>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1"/>
      <c r="N660" s="122"/>
      <c r="O660" s="233"/>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1"/>
      <c r="N661" s="122"/>
      <c r="O661" s="233"/>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1"/>
      <c r="N662" s="122"/>
      <c r="O662" s="233"/>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1"/>
      <c r="N663" s="122"/>
      <c r="O663" s="233"/>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1"/>
      <c r="N664" s="122"/>
      <c r="O664" s="233"/>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1"/>
      <c r="N665" s="122"/>
      <c r="O665" s="233"/>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1"/>
      <c r="N666" s="122"/>
      <c r="O666" s="233"/>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1"/>
      <c r="N667" s="122"/>
      <c r="O667" s="233"/>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1"/>
      <c r="N668" s="122"/>
      <c r="O668" s="233"/>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1"/>
      <c r="N669" s="122"/>
      <c r="O669" s="233"/>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1"/>
      <c r="N670" s="122"/>
      <c r="O670" s="233"/>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1"/>
      <c r="N671" s="122"/>
      <c r="O671" s="233"/>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1"/>
      <c r="N672" s="122"/>
      <c r="O672" s="233"/>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1"/>
      <c r="N673" s="122"/>
      <c r="O673" s="233"/>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1"/>
      <c r="N674" s="122"/>
      <c r="O674" s="233"/>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1"/>
      <c r="N675" s="122"/>
      <c r="O675" s="233"/>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1"/>
      <c r="N676" s="122"/>
      <c r="O676" s="233"/>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1"/>
      <c r="N677" s="122"/>
      <c r="O677" s="233"/>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1"/>
      <c r="N678" s="122"/>
      <c r="O678" s="233"/>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1"/>
      <c r="N679" s="122"/>
      <c r="O679" s="233"/>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1"/>
      <c r="N680" s="122"/>
      <c r="O680" s="233"/>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1"/>
      <c r="N681" s="122"/>
      <c r="O681" s="233"/>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1"/>
      <c r="N682" s="122"/>
      <c r="O682" s="233"/>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1"/>
      <c r="N683" s="122"/>
      <c r="O683" s="233"/>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1"/>
      <c r="N684" s="122"/>
      <c r="O684" s="233"/>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1"/>
      <c r="N685" s="122"/>
      <c r="O685" s="233"/>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1"/>
      <c r="N686" s="122"/>
      <c r="O686" s="233"/>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1"/>
      <c r="N687" s="122"/>
      <c r="O687" s="233"/>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1"/>
      <c r="N688" s="122"/>
      <c r="O688" s="233"/>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1"/>
      <c r="N689" s="122"/>
      <c r="O689" s="233"/>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1"/>
      <c r="N690" s="122"/>
      <c r="O690" s="233"/>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1"/>
      <c r="N691" s="122"/>
      <c r="O691" s="233"/>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1"/>
      <c r="N692" s="122"/>
      <c r="O692" s="233"/>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1"/>
      <c r="N693" s="122"/>
      <c r="O693" s="233"/>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1"/>
      <c r="N694" s="122"/>
      <c r="O694" s="233"/>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1"/>
      <c r="N695" s="122"/>
      <c r="O695" s="233"/>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1"/>
      <c r="N696" s="122"/>
      <c r="O696" s="233"/>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1"/>
      <c r="N697" s="122"/>
      <c r="O697" s="233"/>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1"/>
      <c r="N698" s="122"/>
      <c r="O698" s="233"/>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1"/>
      <c r="N699" s="122"/>
      <c r="O699" s="233"/>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1"/>
      <c r="N700" s="122"/>
      <c r="O700" s="233"/>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1"/>
      <c r="N701" s="122"/>
      <c r="O701" s="233"/>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1"/>
      <c r="N702" s="122"/>
      <c r="O702" s="233"/>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1"/>
      <c r="N703" s="122"/>
      <c r="O703" s="233"/>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1"/>
      <c r="N704" s="122"/>
      <c r="O704" s="233"/>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1"/>
      <c r="N705" s="122"/>
      <c r="O705" s="233"/>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1"/>
      <c r="N706" s="122"/>
      <c r="O706" s="233"/>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1"/>
      <c r="N707" s="122"/>
      <c r="O707" s="233"/>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1"/>
      <c r="N708" s="122"/>
      <c r="O708" s="233"/>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1"/>
      <c r="N709" s="122"/>
      <c r="O709" s="233"/>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1"/>
      <c r="N710" s="122"/>
      <c r="O710" s="233"/>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1"/>
      <c r="N711" s="122"/>
      <c r="O711" s="233"/>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1"/>
      <c r="N712" s="122"/>
      <c r="O712" s="233"/>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1"/>
      <c r="N713" s="122"/>
      <c r="O713" s="233"/>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1"/>
      <c r="N714" s="122"/>
      <c r="O714" s="233"/>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1"/>
      <c r="N715" s="122"/>
      <c r="O715" s="233"/>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1"/>
      <c r="N716" s="122"/>
      <c r="O716" s="233"/>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1"/>
      <c r="N717" s="122"/>
      <c r="O717" s="233"/>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1"/>
      <c r="N718" s="122"/>
      <c r="O718" s="233"/>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topLeftCell="C1" zoomScale="70" zoomScaleNormal="70" workbookViewId="0">
      <selection activeCell="E11" sqref="E11"/>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08"/>
      <c r="C3" s="109"/>
      <c r="D3" s="109"/>
      <c r="E3" s="109"/>
      <c r="F3" s="109"/>
      <c r="G3" s="109"/>
      <c r="H3" s="109"/>
      <c r="I3" s="110"/>
    </row>
    <row r="4" spans="2:19">
      <c r="B4" s="619" t="s">
        <v>349</v>
      </c>
      <c r="C4" s="620"/>
      <c r="D4" s="620"/>
      <c r="E4" s="621" t="s">
        <v>350</v>
      </c>
      <c r="F4" s="621"/>
      <c r="G4" s="621"/>
      <c r="H4" s="621"/>
      <c r="I4" s="622"/>
      <c r="Q4" s="623" t="s">
        <v>351</v>
      </c>
      <c r="R4" s="623"/>
    </row>
    <row r="5" spans="2:19">
      <c r="B5" s="619"/>
      <c r="C5" s="620"/>
      <c r="D5" s="620"/>
      <c r="E5" s="621"/>
      <c r="F5" s="621"/>
      <c r="G5" s="621"/>
      <c r="H5" s="621"/>
      <c r="I5" s="622"/>
      <c r="Q5" s="623"/>
      <c r="R5" s="623"/>
    </row>
    <row r="6" spans="2:19">
      <c r="B6" s="619"/>
      <c r="C6" s="620"/>
      <c r="D6" s="620"/>
      <c r="E6" s="621"/>
      <c r="F6" s="621"/>
      <c r="G6" s="621"/>
      <c r="H6" s="621"/>
      <c r="I6" s="622"/>
      <c r="Q6" s="623"/>
      <c r="R6" s="623"/>
    </row>
    <row r="7" spans="2:19" ht="15.75" thickBot="1">
      <c r="B7" s="111"/>
      <c r="I7" s="112"/>
    </row>
    <row r="8" spans="2:19" ht="62.25" customHeight="1" thickBot="1">
      <c r="B8" s="624" t="s">
        <v>305</v>
      </c>
      <c r="C8" s="625"/>
      <c r="D8" s="50" t="s">
        <v>352</v>
      </c>
      <c r="E8" s="51">
        <v>5</v>
      </c>
      <c r="F8" s="51">
        <v>10</v>
      </c>
      <c r="G8" s="51">
        <v>15</v>
      </c>
      <c r="H8" s="51">
        <v>20</v>
      </c>
      <c r="I8" s="113">
        <v>25</v>
      </c>
      <c r="K8" s="626" t="s">
        <v>353</v>
      </c>
      <c r="L8" s="627"/>
      <c r="M8" s="627"/>
      <c r="N8" s="627"/>
      <c r="O8" s="627"/>
      <c r="P8" s="628"/>
      <c r="Q8" s="629" t="s">
        <v>354</v>
      </c>
      <c r="R8" s="629"/>
      <c r="S8" s="16" t="s">
        <v>355</v>
      </c>
    </row>
    <row r="9" spans="2:19" ht="62.25" customHeight="1" thickBot="1">
      <c r="B9" s="624"/>
      <c r="C9" s="625"/>
      <c r="D9" s="50" t="s">
        <v>356</v>
      </c>
      <c r="E9" s="52">
        <v>4</v>
      </c>
      <c r="F9" s="52">
        <v>8</v>
      </c>
      <c r="G9" s="51">
        <v>12</v>
      </c>
      <c r="H9" s="51">
        <v>16</v>
      </c>
      <c r="I9" s="113">
        <v>20</v>
      </c>
      <c r="K9" s="630" t="s">
        <v>357</v>
      </c>
      <c r="L9" s="631"/>
      <c r="M9" s="631"/>
      <c r="N9" s="631"/>
      <c r="O9" s="631"/>
      <c r="P9" s="631"/>
      <c r="Q9" s="632" t="s">
        <v>358</v>
      </c>
      <c r="R9" s="633"/>
      <c r="S9" s="16" t="s">
        <v>359</v>
      </c>
    </row>
    <row r="10" spans="2:19" ht="62.25" customHeight="1" thickBot="1">
      <c r="B10" s="624"/>
      <c r="C10" s="625"/>
      <c r="D10" s="50" t="s">
        <v>360</v>
      </c>
      <c r="E10" s="52">
        <v>3</v>
      </c>
      <c r="F10" s="52">
        <v>6</v>
      </c>
      <c r="G10" s="52">
        <v>9</v>
      </c>
      <c r="H10" s="51">
        <v>12</v>
      </c>
      <c r="I10" s="113">
        <v>15</v>
      </c>
      <c r="K10" s="634" t="s">
        <v>326</v>
      </c>
      <c r="L10" s="635"/>
      <c r="M10" s="635"/>
      <c r="N10" s="635"/>
      <c r="O10" s="635"/>
      <c r="P10" s="635"/>
      <c r="Q10" s="629" t="s">
        <v>361</v>
      </c>
      <c r="R10" s="629"/>
      <c r="S10" s="16" t="s">
        <v>362</v>
      </c>
    </row>
    <row r="11" spans="2:19" ht="62.25" customHeight="1">
      <c r="B11" s="624"/>
      <c r="C11" s="625"/>
      <c r="D11" s="50" t="s">
        <v>363</v>
      </c>
      <c r="E11" s="53">
        <v>2</v>
      </c>
      <c r="F11" s="52">
        <v>4</v>
      </c>
      <c r="G11" s="52">
        <v>6</v>
      </c>
      <c r="H11" s="51">
        <v>8</v>
      </c>
      <c r="I11" s="113">
        <v>10</v>
      </c>
      <c r="K11" s="636" t="s">
        <v>364</v>
      </c>
      <c r="L11" s="637"/>
      <c r="M11" s="637"/>
      <c r="N11" s="637"/>
      <c r="O11" s="637"/>
      <c r="P11" s="637"/>
      <c r="Q11" s="629" t="s">
        <v>302</v>
      </c>
      <c r="R11" s="480"/>
      <c r="S11" s="16" t="s">
        <v>302</v>
      </c>
    </row>
    <row r="12" spans="2:19" ht="62.25" customHeight="1">
      <c r="B12" s="624"/>
      <c r="C12" s="625"/>
      <c r="D12" s="50" t="s">
        <v>365</v>
      </c>
      <c r="E12" s="53">
        <v>1</v>
      </c>
      <c r="F12" s="53">
        <v>2</v>
      </c>
      <c r="G12" s="52">
        <v>3</v>
      </c>
      <c r="H12" s="51">
        <v>4</v>
      </c>
      <c r="I12" s="113">
        <v>5</v>
      </c>
    </row>
    <row r="13" spans="2:19" ht="62.25" customHeight="1" thickBot="1">
      <c r="B13" s="114"/>
      <c r="C13" s="617" t="s">
        <v>366</v>
      </c>
      <c r="D13" s="618"/>
      <c r="E13" s="115" t="s">
        <v>367</v>
      </c>
      <c r="F13" s="115" t="s">
        <v>368</v>
      </c>
      <c r="G13" s="115" t="s">
        <v>369</v>
      </c>
      <c r="H13" s="115" t="s">
        <v>370</v>
      </c>
      <c r="I13" s="116" t="s">
        <v>371</v>
      </c>
    </row>
    <row r="17" spans="4:6">
      <c r="D17" s="16"/>
      <c r="E17" s="16"/>
      <c r="F17" s="16"/>
    </row>
    <row r="18" spans="4:6" ht="15.75">
      <c r="D18" s="21" t="s">
        <v>372</v>
      </c>
      <c r="E18" s="117" t="s">
        <v>364</v>
      </c>
      <c r="F18" s="117">
        <v>1</v>
      </c>
    </row>
    <row r="19" spans="4:6">
      <c r="D19" s="21" t="s">
        <v>373</v>
      </c>
      <c r="E19" s="21" t="s">
        <v>364</v>
      </c>
      <c r="F19" s="21">
        <v>2</v>
      </c>
    </row>
    <row r="20" spans="4:6">
      <c r="D20" s="21" t="s">
        <v>374</v>
      </c>
      <c r="E20" s="21" t="s">
        <v>326</v>
      </c>
      <c r="F20" s="21">
        <v>2</v>
      </c>
    </row>
    <row r="21" spans="4:6">
      <c r="D21" s="21" t="s">
        <v>375</v>
      </c>
      <c r="E21" s="21" t="s">
        <v>376</v>
      </c>
      <c r="F21" s="21">
        <v>3</v>
      </c>
    </row>
    <row r="22" spans="4:6">
      <c r="D22" s="21" t="s">
        <v>377</v>
      </c>
      <c r="E22" s="21" t="s">
        <v>353</v>
      </c>
      <c r="F22" s="21">
        <v>4</v>
      </c>
    </row>
    <row r="23" spans="4:6">
      <c r="D23" s="21" t="s">
        <v>378</v>
      </c>
      <c r="E23" s="21" t="s">
        <v>364</v>
      </c>
      <c r="F23" s="21">
        <v>1</v>
      </c>
    </row>
    <row r="24" spans="4:6">
      <c r="D24" s="21" t="s">
        <v>379</v>
      </c>
      <c r="E24" s="21" t="s">
        <v>326</v>
      </c>
      <c r="F24" s="21">
        <v>2</v>
      </c>
    </row>
    <row r="25" spans="4:6">
      <c r="D25" s="21" t="s">
        <v>380</v>
      </c>
      <c r="E25" s="21" t="s">
        <v>326</v>
      </c>
      <c r="F25" s="21">
        <v>2</v>
      </c>
    </row>
    <row r="26" spans="4:6">
      <c r="D26" s="21" t="s">
        <v>381</v>
      </c>
      <c r="E26" s="21" t="s">
        <v>357</v>
      </c>
      <c r="F26" s="21">
        <v>3</v>
      </c>
    </row>
    <row r="27" spans="4:6">
      <c r="D27" s="21" t="s">
        <v>382</v>
      </c>
      <c r="E27" s="21" t="s">
        <v>353</v>
      </c>
      <c r="F27" s="21">
        <v>4</v>
      </c>
    </row>
    <row r="28" spans="4:6">
      <c r="D28" s="21" t="s">
        <v>383</v>
      </c>
      <c r="E28" s="21" t="s">
        <v>326</v>
      </c>
      <c r="F28" s="21">
        <v>2</v>
      </c>
    </row>
    <row r="29" spans="4:6">
      <c r="D29" s="21" t="s">
        <v>384</v>
      </c>
      <c r="E29" s="21" t="s">
        <v>326</v>
      </c>
      <c r="F29" s="21">
        <v>2</v>
      </c>
    </row>
    <row r="30" spans="4:6">
      <c r="D30" s="21" t="s">
        <v>385</v>
      </c>
      <c r="E30" s="21" t="s">
        <v>326</v>
      </c>
      <c r="F30" s="21">
        <v>2</v>
      </c>
    </row>
    <row r="31" spans="4:6">
      <c r="D31" s="21" t="s">
        <v>386</v>
      </c>
      <c r="E31" s="21" t="s">
        <v>357</v>
      </c>
      <c r="F31" s="21">
        <v>3</v>
      </c>
    </row>
    <row r="32" spans="4:6">
      <c r="D32" s="21" t="s">
        <v>387</v>
      </c>
      <c r="E32" s="21" t="s">
        <v>353</v>
      </c>
      <c r="F32" s="21">
        <v>4</v>
      </c>
    </row>
    <row r="33" spans="4:6">
      <c r="D33" s="21" t="s">
        <v>388</v>
      </c>
      <c r="E33" s="21" t="s">
        <v>326</v>
      </c>
      <c r="F33" s="21">
        <v>2</v>
      </c>
    </row>
    <row r="34" spans="4:6">
      <c r="D34" s="21" t="s">
        <v>389</v>
      </c>
      <c r="E34" s="21" t="s">
        <v>326</v>
      </c>
      <c r="F34" s="21">
        <v>2</v>
      </c>
    </row>
    <row r="35" spans="4:6">
      <c r="D35" s="21" t="s">
        <v>390</v>
      </c>
      <c r="E35" s="21" t="s">
        <v>357</v>
      </c>
      <c r="F35" s="21">
        <v>3</v>
      </c>
    </row>
    <row r="36" spans="4:6">
      <c r="D36" s="21" t="s">
        <v>391</v>
      </c>
      <c r="E36" s="21" t="s">
        <v>357</v>
      </c>
      <c r="F36" s="21">
        <v>3</v>
      </c>
    </row>
    <row r="37" spans="4:6">
      <c r="D37" s="21" t="s">
        <v>392</v>
      </c>
      <c r="E37" s="21" t="s">
        <v>353</v>
      </c>
      <c r="F37" s="21">
        <v>4</v>
      </c>
    </row>
    <row r="38" spans="4:6">
      <c r="D38" s="21" t="s">
        <v>393</v>
      </c>
      <c r="E38" s="21" t="s">
        <v>357</v>
      </c>
      <c r="F38" s="21">
        <v>3</v>
      </c>
    </row>
    <row r="39" spans="4:6">
      <c r="D39" s="21" t="s">
        <v>394</v>
      </c>
      <c r="E39" s="21" t="s">
        <v>357</v>
      </c>
      <c r="F39" s="21">
        <v>3</v>
      </c>
    </row>
    <row r="40" spans="4:6">
      <c r="D40" s="21" t="s">
        <v>395</v>
      </c>
      <c r="E40" s="21" t="s">
        <v>357</v>
      </c>
      <c r="F40" s="21">
        <v>3</v>
      </c>
    </row>
    <row r="41" spans="4:6">
      <c r="D41" s="21" t="s">
        <v>396</v>
      </c>
      <c r="E41" s="21" t="s">
        <v>357</v>
      </c>
      <c r="F41" s="21">
        <v>3</v>
      </c>
    </row>
    <row r="42" spans="4:6">
      <c r="D42" s="21" t="s">
        <v>397</v>
      </c>
      <c r="E42" s="21" t="s">
        <v>353</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99"/>
  <sheetViews>
    <sheetView showGridLines="0" zoomScale="80" zoomScaleNormal="80" workbookViewId="0">
      <selection activeCell="H10" sqref="H10:H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89"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55"/>
      <c r="B1" s="656"/>
      <c r="C1" s="659"/>
      <c r="D1" s="659"/>
      <c r="E1" s="659"/>
      <c r="F1" s="659"/>
      <c r="G1" s="659"/>
      <c r="H1" s="659"/>
      <c r="I1" s="659"/>
      <c r="J1" s="660"/>
      <c r="K1" s="654" t="s">
        <v>398</v>
      </c>
      <c r="L1" s="654"/>
      <c r="M1" s="654"/>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57"/>
      <c r="B2" s="658"/>
      <c r="C2" s="661"/>
      <c r="D2" s="661"/>
      <c r="E2" s="661"/>
      <c r="F2" s="661"/>
      <c r="G2" s="661"/>
      <c r="H2" s="661"/>
      <c r="I2" s="661"/>
      <c r="J2" s="662"/>
      <c r="K2" s="654"/>
      <c r="L2" s="654"/>
      <c r="M2" s="654"/>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61"/>
      <c r="D3" s="661"/>
      <c r="E3" s="661"/>
      <c r="F3" s="661"/>
      <c r="G3" s="661"/>
      <c r="H3" s="661"/>
      <c r="I3" s="661"/>
      <c r="J3" s="662"/>
      <c r="K3" s="654"/>
      <c r="L3" s="654"/>
      <c r="M3" s="654"/>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85" t="s">
        <v>168</v>
      </c>
      <c r="B4" s="485"/>
      <c r="C4" s="508" t="s">
        <v>474</v>
      </c>
      <c r="D4" s="508"/>
      <c r="E4" s="508"/>
      <c r="F4" s="508"/>
      <c r="G4" s="508"/>
      <c r="H4" s="508"/>
      <c r="I4" s="508"/>
      <c r="J4" s="508"/>
      <c r="K4" s="508"/>
      <c r="L4" s="508"/>
      <c r="M4" s="50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85" t="s">
        <v>169</v>
      </c>
      <c r="B5" s="485"/>
      <c r="C5" s="507" t="s">
        <v>170</v>
      </c>
      <c r="D5" s="507"/>
      <c r="E5" s="507"/>
      <c r="F5" s="507"/>
      <c r="G5" s="507"/>
      <c r="H5" s="507"/>
      <c r="I5" s="507"/>
      <c r="J5" s="507"/>
      <c r="K5" s="507"/>
      <c r="L5" s="507"/>
      <c r="M5" s="50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85" t="s">
        <v>171</v>
      </c>
      <c r="B6" s="485"/>
      <c r="C6" s="680" t="s">
        <v>476</v>
      </c>
      <c r="D6" s="681"/>
      <c r="E6" s="681"/>
      <c r="F6" s="681"/>
      <c r="G6" s="681"/>
      <c r="H6" s="681"/>
      <c r="I6" s="681"/>
      <c r="J6" s="681"/>
      <c r="K6" s="681"/>
      <c r="L6" s="681"/>
      <c r="M6" s="682"/>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75" t="s">
        <v>399</v>
      </c>
      <c r="B7" s="676"/>
      <c r="C7" s="677"/>
      <c r="D7" s="678" t="s">
        <v>400</v>
      </c>
      <c r="E7" s="678"/>
      <c r="F7" s="678"/>
      <c r="G7" s="679" t="s">
        <v>401</v>
      </c>
      <c r="H7" s="670" t="s">
        <v>402</v>
      </c>
      <c r="I7" s="672" t="s">
        <v>403</v>
      </c>
      <c r="J7" s="673"/>
      <c r="K7" s="672" t="s">
        <v>404</v>
      </c>
      <c r="L7" s="673"/>
      <c r="M7" s="674" t="s">
        <v>405</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20</v>
      </c>
      <c r="B8" s="34" t="s">
        <v>109</v>
      </c>
      <c r="C8" s="34" t="s">
        <v>111</v>
      </c>
      <c r="D8" s="27" t="s">
        <v>121</v>
      </c>
      <c r="E8" s="27" t="s">
        <v>406</v>
      </c>
      <c r="F8" s="27" t="s">
        <v>407</v>
      </c>
      <c r="G8" s="679"/>
      <c r="H8" s="671"/>
      <c r="I8" s="28" t="s">
        <v>408</v>
      </c>
      <c r="J8" s="28" t="s">
        <v>409</v>
      </c>
      <c r="K8" s="28" t="s">
        <v>410</v>
      </c>
      <c r="L8" s="28" t="s">
        <v>411</v>
      </c>
      <c r="M8" s="674"/>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63"/>
      <c r="B9" s="664"/>
      <c r="C9" s="664"/>
      <c r="D9" s="664"/>
      <c r="E9" s="664"/>
      <c r="F9" s="664"/>
      <c r="G9" s="664"/>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65">
        <f>'7- Mapa Final'!A10</f>
        <v>1</v>
      </c>
      <c r="B10" s="666" t="str">
        <f>'7- Mapa Final'!B10</f>
        <v>Vencimiento de Términos</v>
      </c>
      <c r="C10" s="666" t="str">
        <f>'7- Mapa Final'!C10</f>
        <v>Se emiten  sentencias fuera de los términos legales de duración de un proceso judicial en primera y segunda instancia en procesos en materia constitucional o  civil, o después del  término legal establecido para decidir sobre los conflictos presentados a los jueces o se emiten autos en desconocimiento de los términos judiciales y del plazo razonable.</v>
      </c>
      <c r="D10" s="683" t="str">
        <f>'7- Mapa Final'!J10</f>
        <v>Muy Baja - 1</v>
      </c>
      <c r="E10" s="684" t="str">
        <f>'7- Mapa Final'!K10</f>
        <v>Menor - 2</v>
      </c>
      <c r="F10" s="669" t="str">
        <f>'7- Mapa Final'!M10</f>
        <v>Bajo - 2</v>
      </c>
      <c r="G10" s="473" t="s">
        <v>359</v>
      </c>
      <c r="H10" s="667"/>
      <c r="I10" s="667"/>
      <c r="J10" s="667"/>
      <c r="K10" s="667"/>
      <c r="L10" s="667"/>
      <c r="M10" s="668"/>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38"/>
      <c r="B11" s="640"/>
      <c r="C11" s="640"/>
      <c r="D11" s="643"/>
      <c r="E11" s="646"/>
      <c r="F11" s="652"/>
      <c r="G11" s="449"/>
      <c r="H11" s="648"/>
      <c r="I11" s="648"/>
      <c r="J11" s="648"/>
      <c r="K11" s="648"/>
      <c r="L11" s="648"/>
      <c r="M11" s="650"/>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38"/>
      <c r="B12" s="640"/>
      <c r="C12" s="640"/>
      <c r="D12" s="643"/>
      <c r="E12" s="646"/>
      <c r="F12" s="652"/>
      <c r="G12" s="449"/>
      <c r="H12" s="648"/>
      <c r="I12" s="648"/>
      <c r="J12" s="648"/>
      <c r="K12" s="648"/>
      <c r="L12" s="648"/>
      <c r="M12" s="650"/>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38"/>
      <c r="B13" s="640"/>
      <c r="C13" s="640"/>
      <c r="D13" s="643"/>
      <c r="E13" s="646"/>
      <c r="F13" s="652"/>
      <c r="G13" s="449"/>
      <c r="H13" s="648"/>
      <c r="I13" s="648"/>
      <c r="J13" s="648"/>
      <c r="K13" s="648"/>
      <c r="L13" s="648"/>
      <c r="M13" s="650"/>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38"/>
      <c r="B14" s="640"/>
      <c r="C14" s="640"/>
      <c r="D14" s="643"/>
      <c r="E14" s="646"/>
      <c r="F14" s="652"/>
      <c r="G14" s="449"/>
      <c r="H14" s="648"/>
      <c r="I14" s="648"/>
      <c r="J14" s="648"/>
      <c r="K14" s="648"/>
      <c r="L14" s="648"/>
      <c r="M14" s="650"/>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38"/>
      <c r="B15" s="640"/>
      <c r="C15" s="640"/>
      <c r="D15" s="643"/>
      <c r="E15" s="646"/>
      <c r="F15" s="652"/>
      <c r="G15" s="449"/>
      <c r="H15" s="648"/>
      <c r="I15" s="648"/>
      <c r="J15" s="648"/>
      <c r="K15" s="648"/>
      <c r="L15" s="648"/>
      <c r="M15" s="650"/>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38"/>
      <c r="B16" s="640"/>
      <c r="C16" s="640"/>
      <c r="D16" s="643"/>
      <c r="E16" s="646"/>
      <c r="F16" s="652"/>
      <c r="G16" s="449"/>
      <c r="H16" s="648"/>
      <c r="I16" s="648"/>
      <c r="J16" s="648"/>
      <c r="K16" s="648"/>
      <c r="L16" s="648"/>
      <c r="M16" s="650"/>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38"/>
      <c r="B17" s="640"/>
      <c r="C17" s="640"/>
      <c r="D17" s="643"/>
      <c r="E17" s="646"/>
      <c r="F17" s="652"/>
      <c r="G17" s="449"/>
      <c r="H17" s="648"/>
      <c r="I17" s="648"/>
      <c r="J17" s="648"/>
      <c r="K17" s="648"/>
      <c r="L17" s="648"/>
      <c r="M17" s="650"/>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38"/>
      <c r="B18" s="640"/>
      <c r="C18" s="640"/>
      <c r="D18" s="643"/>
      <c r="E18" s="646"/>
      <c r="F18" s="652"/>
      <c r="G18" s="449"/>
      <c r="H18" s="648"/>
      <c r="I18" s="648"/>
      <c r="J18" s="648"/>
      <c r="K18" s="648"/>
      <c r="L18" s="648"/>
      <c r="M18" s="650"/>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38"/>
      <c r="B19" s="640"/>
      <c r="C19" s="640"/>
      <c r="D19" s="643"/>
      <c r="E19" s="646"/>
      <c r="F19" s="652"/>
      <c r="G19" s="449"/>
      <c r="H19" s="648"/>
      <c r="I19" s="648"/>
      <c r="J19" s="648"/>
      <c r="K19" s="648"/>
      <c r="L19" s="648"/>
      <c r="M19" s="650"/>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38">
        <f>'7- Mapa Final'!A16</f>
        <v>2</v>
      </c>
      <c r="B20" s="640" t="str">
        <f>'7- Mapa Final'!B16</f>
        <v xml:space="preserve">Incumplimientos en la realizacion de audiencias </v>
      </c>
      <c r="C20" s="640" t="str">
        <f>'7- Mapa Final'!C16</f>
        <v>No se convoca con la debida antelación a la audiencia a los sujetos  procesales, ni se agotan el traslado de las pruebas</v>
      </c>
      <c r="D20" s="642" t="str">
        <f>'7- Mapa Final'!J16</f>
        <v>Muy Baja - 1</v>
      </c>
      <c r="E20" s="645" t="str">
        <f>'7- Mapa Final'!K16</f>
        <v>Leve - 1</v>
      </c>
      <c r="F20" s="652" t="str">
        <f>'7- Mapa Final'!M16</f>
        <v>Bajo - 1</v>
      </c>
      <c r="G20" s="449" t="s">
        <v>355</v>
      </c>
      <c r="H20" s="648"/>
      <c r="I20" s="648"/>
      <c r="J20" s="648"/>
      <c r="K20" s="648"/>
      <c r="L20" s="648"/>
      <c r="M20" s="650"/>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38"/>
      <c r="B21" s="640"/>
      <c r="C21" s="640"/>
      <c r="D21" s="643"/>
      <c r="E21" s="646"/>
      <c r="F21" s="652"/>
      <c r="G21" s="449"/>
      <c r="H21" s="648"/>
      <c r="I21" s="648"/>
      <c r="J21" s="648"/>
      <c r="K21" s="648"/>
      <c r="L21" s="648"/>
      <c r="M21" s="650"/>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38"/>
      <c r="B22" s="640"/>
      <c r="C22" s="640"/>
      <c r="D22" s="643"/>
      <c r="E22" s="646"/>
      <c r="F22" s="652"/>
      <c r="G22" s="449"/>
      <c r="H22" s="648"/>
      <c r="I22" s="648"/>
      <c r="J22" s="648"/>
      <c r="K22" s="648"/>
      <c r="L22" s="648"/>
      <c r="M22" s="650"/>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38"/>
      <c r="B23" s="640"/>
      <c r="C23" s="640"/>
      <c r="D23" s="643"/>
      <c r="E23" s="646"/>
      <c r="F23" s="652"/>
      <c r="G23" s="449"/>
      <c r="H23" s="648"/>
      <c r="I23" s="648"/>
      <c r="J23" s="648"/>
      <c r="K23" s="648"/>
      <c r="L23" s="648"/>
      <c r="M23" s="650"/>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38"/>
      <c r="B24" s="640"/>
      <c r="C24" s="640"/>
      <c r="D24" s="643"/>
      <c r="E24" s="646"/>
      <c r="F24" s="652"/>
      <c r="G24" s="449"/>
      <c r="H24" s="648"/>
      <c r="I24" s="648"/>
      <c r="J24" s="648"/>
      <c r="K24" s="648"/>
      <c r="L24" s="648"/>
      <c r="M24" s="650"/>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38"/>
      <c r="B25" s="640"/>
      <c r="C25" s="640"/>
      <c r="D25" s="643"/>
      <c r="E25" s="646"/>
      <c r="F25" s="652"/>
      <c r="G25" s="449"/>
      <c r="H25" s="648"/>
      <c r="I25" s="648"/>
      <c r="J25" s="648"/>
      <c r="K25" s="648"/>
      <c r="L25" s="648"/>
      <c r="M25" s="650"/>
      <c r="N25" s="33"/>
      <c r="O25" s="33"/>
    </row>
    <row r="26" spans="1:169">
      <c r="A26" s="638"/>
      <c r="B26" s="640"/>
      <c r="C26" s="640"/>
      <c r="D26" s="643"/>
      <c r="E26" s="646"/>
      <c r="F26" s="652"/>
      <c r="G26" s="449"/>
      <c r="H26" s="648"/>
      <c r="I26" s="648"/>
      <c r="J26" s="648"/>
      <c r="K26" s="648"/>
      <c r="L26" s="648"/>
      <c r="M26" s="650"/>
      <c r="N26" s="33"/>
      <c r="O26" s="33"/>
    </row>
    <row r="27" spans="1:169">
      <c r="A27" s="638"/>
      <c r="B27" s="640"/>
      <c r="C27" s="640"/>
      <c r="D27" s="643"/>
      <c r="E27" s="646"/>
      <c r="F27" s="652"/>
      <c r="G27" s="449"/>
      <c r="H27" s="648"/>
      <c r="I27" s="648"/>
      <c r="J27" s="648"/>
      <c r="K27" s="648"/>
      <c r="L27" s="648"/>
      <c r="M27" s="650"/>
      <c r="N27" s="33"/>
      <c r="O27" s="33"/>
    </row>
    <row r="28" spans="1:169">
      <c r="A28" s="638"/>
      <c r="B28" s="640"/>
      <c r="C28" s="640"/>
      <c r="D28" s="643"/>
      <c r="E28" s="646"/>
      <c r="F28" s="652"/>
      <c r="G28" s="449"/>
      <c r="H28" s="648"/>
      <c r="I28" s="648"/>
      <c r="J28" s="648"/>
      <c r="K28" s="648"/>
      <c r="L28" s="648"/>
      <c r="M28" s="650"/>
      <c r="N28" s="33"/>
      <c r="O28" s="33"/>
    </row>
    <row r="29" spans="1:169">
      <c r="A29" s="638"/>
      <c r="B29" s="640"/>
      <c r="C29" s="640"/>
      <c r="D29" s="643"/>
      <c r="E29" s="646"/>
      <c r="F29" s="652"/>
      <c r="G29" s="449"/>
      <c r="H29" s="648"/>
      <c r="I29" s="648"/>
      <c r="J29" s="648"/>
      <c r="K29" s="648"/>
      <c r="L29" s="648"/>
      <c r="M29" s="650"/>
      <c r="N29" s="33"/>
      <c r="O29" s="33"/>
    </row>
    <row r="30" spans="1:169" s="25" customFormat="1" ht="12.75">
      <c r="A30" s="638">
        <f>'7- Mapa Final'!A23</f>
        <v>3</v>
      </c>
      <c r="B30" s="640" t="str">
        <f>'7- Mapa Final'!B23</f>
        <v xml:space="preserve"> Efectuar notificaciones que no cumplan con los requistos</v>
      </c>
      <c r="C30" s="640" t="str">
        <f>'7- Mapa Final'!C23</f>
        <v>No se realizan las  notificaciones, no se erfectuan  oportunamente o no se aplica la normatividad</v>
      </c>
      <c r="D30" s="642" t="str">
        <f>'7- Mapa Final'!J23</f>
        <v>Muy Baja - 1</v>
      </c>
      <c r="E30" s="645" t="str">
        <f>'7- Mapa Final'!K23</f>
        <v>Menor - 2</v>
      </c>
      <c r="F30" s="652" t="str">
        <f>'7- Mapa Final'!M23</f>
        <v>Bajo - 2</v>
      </c>
      <c r="G30" s="449" t="s">
        <v>359</v>
      </c>
      <c r="H30" s="648"/>
      <c r="I30" s="648"/>
      <c r="J30" s="648"/>
      <c r="K30" s="648"/>
      <c r="L30" s="648"/>
      <c r="M30" s="650"/>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8"/>
      <c r="B31" s="640"/>
      <c r="C31" s="640"/>
      <c r="D31" s="643"/>
      <c r="E31" s="646"/>
      <c r="F31" s="652"/>
      <c r="G31" s="449"/>
      <c r="H31" s="648"/>
      <c r="I31" s="648"/>
      <c r="J31" s="648"/>
      <c r="K31" s="648"/>
      <c r="L31" s="648"/>
      <c r="M31" s="650"/>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8"/>
      <c r="B32" s="640"/>
      <c r="C32" s="640"/>
      <c r="D32" s="643"/>
      <c r="E32" s="646"/>
      <c r="F32" s="652"/>
      <c r="G32" s="449"/>
      <c r="H32" s="648"/>
      <c r="I32" s="648"/>
      <c r="J32" s="648"/>
      <c r="K32" s="648"/>
      <c r="L32" s="648"/>
      <c r="M32" s="650"/>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8"/>
      <c r="B33" s="640"/>
      <c r="C33" s="640"/>
      <c r="D33" s="643"/>
      <c r="E33" s="646"/>
      <c r="F33" s="652"/>
      <c r="G33" s="449"/>
      <c r="H33" s="648"/>
      <c r="I33" s="648"/>
      <c r="J33" s="648"/>
      <c r="K33" s="648"/>
      <c r="L33" s="648"/>
      <c r="M33" s="650"/>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8"/>
      <c r="B34" s="640"/>
      <c r="C34" s="640"/>
      <c r="D34" s="643"/>
      <c r="E34" s="646"/>
      <c r="F34" s="652"/>
      <c r="G34" s="449"/>
      <c r="H34" s="648"/>
      <c r="I34" s="648"/>
      <c r="J34" s="648"/>
      <c r="K34" s="648"/>
      <c r="L34" s="648"/>
      <c r="M34" s="650"/>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8"/>
      <c r="B35" s="640"/>
      <c r="C35" s="640"/>
      <c r="D35" s="643"/>
      <c r="E35" s="646"/>
      <c r="F35" s="652"/>
      <c r="G35" s="449"/>
      <c r="H35" s="648"/>
      <c r="I35" s="648"/>
      <c r="J35" s="648"/>
      <c r="K35" s="648"/>
      <c r="L35" s="648"/>
      <c r="M35" s="650"/>
      <c r="N35" s="33"/>
      <c r="O35" s="33"/>
    </row>
    <row r="36" spans="1:169">
      <c r="A36" s="638"/>
      <c r="B36" s="640"/>
      <c r="C36" s="640"/>
      <c r="D36" s="643"/>
      <c r="E36" s="646"/>
      <c r="F36" s="652"/>
      <c r="G36" s="449"/>
      <c r="H36" s="648"/>
      <c r="I36" s="648"/>
      <c r="J36" s="648"/>
      <c r="K36" s="648"/>
      <c r="L36" s="648"/>
      <c r="M36" s="650"/>
      <c r="N36" s="33"/>
      <c r="O36" s="33"/>
    </row>
    <row r="37" spans="1:169">
      <c r="A37" s="638"/>
      <c r="B37" s="640"/>
      <c r="C37" s="640"/>
      <c r="D37" s="643"/>
      <c r="E37" s="646"/>
      <c r="F37" s="652"/>
      <c r="G37" s="449"/>
      <c r="H37" s="648"/>
      <c r="I37" s="648"/>
      <c r="J37" s="648"/>
      <c r="K37" s="648"/>
      <c r="L37" s="648"/>
      <c r="M37" s="650"/>
      <c r="N37" s="33"/>
      <c r="O37" s="33"/>
    </row>
    <row r="38" spans="1:169">
      <c r="A38" s="638"/>
      <c r="B38" s="640"/>
      <c r="C38" s="640"/>
      <c r="D38" s="643"/>
      <c r="E38" s="646"/>
      <c r="F38" s="652"/>
      <c r="G38" s="449"/>
      <c r="H38" s="648"/>
      <c r="I38" s="648"/>
      <c r="J38" s="648"/>
      <c r="K38" s="648"/>
      <c r="L38" s="648"/>
      <c r="M38" s="650"/>
      <c r="N38" s="33"/>
      <c r="O38" s="33"/>
    </row>
    <row r="39" spans="1:169">
      <c r="A39" s="638"/>
      <c r="B39" s="640"/>
      <c r="C39" s="640"/>
      <c r="D39" s="643"/>
      <c r="E39" s="646"/>
      <c r="F39" s="652"/>
      <c r="G39" s="449"/>
      <c r="H39" s="648"/>
      <c r="I39" s="648"/>
      <c r="J39" s="648"/>
      <c r="K39" s="648"/>
      <c r="L39" s="648"/>
      <c r="M39" s="650"/>
      <c r="N39" s="33"/>
      <c r="O39" s="33"/>
    </row>
    <row r="40" spans="1:169" s="25" customFormat="1" ht="12.75">
      <c r="A40" s="638">
        <f>'7- Mapa Final'!A33</f>
        <v>4</v>
      </c>
      <c r="B40" s="640" t="str">
        <f>'7- Mapa Final'!B33</f>
        <v>Inexactitud o inoportunidad en el reparto de procesos</v>
      </c>
      <c r="C40" s="640" t="str">
        <f>'7- Mapa Final'!C33</f>
        <v>Posibilidad de no hacerlo  oportunamente para el trámite de apelaciones de autos y sentencias ante el TRIBUNAL SUPERIOR DEL DISTRITO  JUDICIAL DE BARRANQUILLA</v>
      </c>
      <c r="D40" s="642" t="str">
        <f>'7- Mapa Final'!J33</f>
        <v>Muy Baja - 1</v>
      </c>
      <c r="E40" s="645" t="str">
        <f>'7- Mapa Final'!K33</f>
        <v>Menor - 2</v>
      </c>
      <c r="F40" s="652" t="str">
        <f>'7- Mapa Final'!M33</f>
        <v>Bajo - 2</v>
      </c>
      <c r="G40" s="449" t="s">
        <v>302</v>
      </c>
      <c r="H40" s="648"/>
      <c r="I40" s="648"/>
      <c r="J40" s="648"/>
      <c r="K40" s="648"/>
      <c r="L40" s="648"/>
      <c r="M40" s="650"/>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8"/>
      <c r="B41" s="640"/>
      <c r="C41" s="640"/>
      <c r="D41" s="643"/>
      <c r="E41" s="646"/>
      <c r="F41" s="652"/>
      <c r="G41" s="449"/>
      <c r="H41" s="648"/>
      <c r="I41" s="648"/>
      <c r="J41" s="648"/>
      <c r="K41" s="648"/>
      <c r="L41" s="648"/>
      <c r="M41" s="650"/>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8"/>
      <c r="B42" s="640"/>
      <c r="C42" s="640"/>
      <c r="D42" s="643"/>
      <c r="E42" s="646"/>
      <c r="F42" s="652"/>
      <c r="G42" s="449"/>
      <c r="H42" s="648"/>
      <c r="I42" s="648"/>
      <c r="J42" s="648"/>
      <c r="K42" s="648"/>
      <c r="L42" s="648"/>
      <c r="M42" s="650"/>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8"/>
      <c r="B43" s="640"/>
      <c r="C43" s="640"/>
      <c r="D43" s="643"/>
      <c r="E43" s="646"/>
      <c r="F43" s="652"/>
      <c r="G43" s="449"/>
      <c r="H43" s="648"/>
      <c r="I43" s="648"/>
      <c r="J43" s="648"/>
      <c r="K43" s="648"/>
      <c r="L43" s="648"/>
      <c r="M43" s="650"/>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8"/>
      <c r="B44" s="640"/>
      <c r="C44" s="640"/>
      <c r="D44" s="643"/>
      <c r="E44" s="646"/>
      <c r="F44" s="652"/>
      <c r="G44" s="449"/>
      <c r="H44" s="648"/>
      <c r="I44" s="648"/>
      <c r="J44" s="648"/>
      <c r="K44" s="648"/>
      <c r="L44" s="648"/>
      <c r="M44" s="650"/>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8"/>
      <c r="B45" s="640"/>
      <c r="C45" s="640"/>
      <c r="D45" s="643"/>
      <c r="E45" s="646"/>
      <c r="F45" s="652"/>
      <c r="G45" s="449"/>
      <c r="H45" s="648"/>
      <c r="I45" s="648"/>
      <c r="J45" s="648"/>
      <c r="K45" s="648"/>
      <c r="L45" s="648"/>
      <c r="M45" s="650"/>
      <c r="N45" s="33"/>
      <c r="O45" s="33"/>
    </row>
    <row r="46" spans="1:169">
      <c r="A46" s="638"/>
      <c r="B46" s="640"/>
      <c r="C46" s="640"/>
      <c r="D46" s="643"/>
      <c r="E46" s="646"/>
      <c r="F46" s="652"/>
      <c r="G46" s="449"/>
      <c r="H46" s="648"/>
      <c r="I46" s="648"/>
      <c r="J46" s="648"/>
      <c r="K46" s="648"/>
      <c r="L46" s="648"/>
      <c r="M46" s="650"/>
      <c r="N46" s="33"/>
      <c r="O46" s="33"/>
    </row>
    <row r="47" spans="1:169">
      <c r="A47" s="638"/>
      <c r="B47" s="640"/>
      <c r="C47" s="640"/>
      <c r="D47" s="643"/>
      <c r="E47" s="646"/>
      <c r="F47" s="652"/>
      <c r="G47" s="449"/>
      <c r="H47" s="648"/>
      <c r="I47" s="648"/>
      <c r="J47" s="648"/>
      <c r="K47" s="648"/>
      <c r="L47" s="648"/>
      <c r="M47" s="650"/>
      <c r="N47" s="33"/>
      <c r="O47" s="33"/>
    </row>
    <row r="48" spans="1:169">
      <c r="A48" s="638"/>
      <c r="B48" s="640"/>
      <c r="C48" s="640"/>
      <c r="D48" s="643"/>
      <c r="E48" s="646"/>
      <c r="F48" s="652"/>
      <c r="G48" s="449"/>
      <c r="H48" s="648"/>
      <c r="I48" s="648"/>
      <c r="J48" s="648"/>
      <c r="K48" s="648"/>
      <c r="L48" s="648"/>
      <c r="M48" s="650"/>
      <c r="N48" s="33"/>
      <c r="O48" s="33"/>
    </row>
    <row r="49" spans="1:169">
      <c r="A49" s="638"/>
      <c r="B49" s="640"/>
      <c r="C49" s="640"/>
      <c r="D49" s="643"/>
      <c r="E49" s="646"/>
      <c r="F49" s="652"/>
      <c r="G49" s="449"/>
      <c r="H49" s="648"/>
      <c r="I49" s="648"/>
      <c r="J49" s="648"/>
      <c r="K49" s="648"/>
      <c r="L49" s="648"/>
      <c r="M49" s="650"/>
      <c r="N49" s="33"/>
      <c r="O49" s="33"/>
    </row>
    <row r="50" spans="1:169" s="25" customFormat="1" ht="12.75">
      <c r="A50" s="638">
        <v>5</v>
      </c>
      <c r="B50" s="640" t="str">
        <f>'7- Mapa Final'!B43</f>
        <v>Pérdida de documentos</v>
      </c>
      <c r="C50" s="640" t="str">
        <f>'7- Mapa Final'!C43</f>
        <v>Extravío temporal o definitivo de los  documentos de los procesos judiciales</v>
      </c>
      <c r="D50" s="642" t="str">
        <f>'7- Mapa Final'!J43</f>
        <v>Muy Baja - 1</v>
      </c>
      <c r="E50" s="645" t="str">
        <f>'7- Mapa Final'!K43</f>
        <v>Leve - 1</v>
      </c>
      <c r="F50" s="652" t="str">
        <f>'7- Mapa Final'!M43</f>
        <v>Bajo - 1</v>
      </c>
      <c r="G50" s="449" t="s">
        <v>359</v>
      </c>
      <c r="H50" s="648"/>
      <c r="I50" s="648"/>
      <c r="J50" s="648"/>
      <c r="K50" s="648"/>
      <c r="L50" s="648"/>
      <c r="M50" s="650"/>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8"/>
      <c r="B51" s="640"/>
      <c r="C51" s="640"/>
      <c r="D51" s="643"/>
      <c r="E51" s="646"/>
      <c r="F51" s="652"/>
      <c r="G51" s="449"/>
      <c r="H51" s="648"/>
      <c r="I51" s="648"/>
      <c r="J51" s="648"/>
      <c r="K51" s="648"/>
      <c r="L51" s="648"/>
      <c r="M51" s="650"/>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8"/>
      <c r="B52" s="640"/>
      <c r="C52" s="640"/>
      <c r="D52" s="643"/>
      <c r="E52" s="646"/>
      <c r="F52" s="652"/>
      <c r="G52" s="449"/>
      <c r="H52" s="648"/>
      <c r="I52" s="648"/>
      <c r="J52" s="648"/>
      <c r="K52" s="648"/>
      <c r="L52" s="648"/>
      <c r="M52" s="650"/>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8"/>
      <c r="B53" s="640"/>
      <c r="C53" s="640"/>
      <c r="D53" s="643"/>
      <c r="E53" s="646"/>
      <c r="F53" s="652"/>
      <c r="G53" s="449"/>
      <c r="H53" s="648"/>
      <c r="I53" s="648"/>
      <c r="J53" s="648"/>
      <c r="K53" s="648"/>
      <c r="L53" s="648"/>
      <c r="M53" s="650"/>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8"/>
      <c r="B54" s="640"/>
      <c r="C54" s="640"/>
      <c r="D54" s="643"/>
      <c r="E54" s="646"/>
      <c r="F54" s="652"/>
      <c r="G54" s="449"/>
      <c r="H54" s="648"/>
      <c r="I54" s="648"/>
      <c r="J54" s="648"/>
      <c r="K54" s="648"/>
      <c r="L54" s="648"/>
      <c r="M54" s="650"/>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38"/>
      <c r="B55" s="640"/>
      <c r="C55" s="640"/>
      <c r="D55" s="643"/>
      <c r="E55" s="646"/>
      <c r="F55" s="652"/>
      <c r="G55" s="449"/>
      <c r="H55" s="648"/>
      <c r="I55" s="648"/>
      <c r="J55" s="648"/>
      <c r="K55" s="648"/>
      <c r="L55" s="648"/>
      <c r="M55" s="650"/>
      <c r="N55" s="33"/>
      <c r="O55" s="33"/>
    </row>
    <row r="56" spans="1:169">
      <c r="A56" s="638"/>
      <c r="B56" s="640"/>
      <c r="C56" s="640"/>
      <c r="D56" s="643"/>
      <c r="E56" s="646"/>
      <c r="F56" s="652"/>
      <c r="G56" s="449"/>
      <c r="H56" s="648"/>
      <c r="I56" s="648"/>
      <c r="J56" s="648"/>
      <c r="K56" s="648"/>
      <c r="L56" s="648"/>
      <c r="M56" s="650"/>
      <c r="N56" s="33"/>
      <c r="O56" s="33"/>
    </row>
    <row r="57" spans="1:169">
      <c r="A57" s="638"/>
      <c r="B57" s="640"/>
      <c r="C57" s="640"/>
      <c r="D57" s="643"/>
      <c r="E57" s="646"/>
      <c r="F57" s="652"/>
      <c r="G57" s="449"/>
      <c r="H57" s="648"/>
      <c r="I57" s="648"/>
      <c r="J57" s="648"/>
      <c r="K57" s="648"/>
      <c r="L57" s="648"/>
      <c r="M57" s="650"/>
      <c r="N57" s="33"/>
      <c r="O57" s="33"/>
    </row>
    <row r="58" spans="1:169">
      <c r="A58" s="638"/>
      <c r="B58" s="640"/>
      <c r="C58" s="640"/>
      <c r="D58" s="643"/>
      <c r="E58" s="646"/>
      <c r="F58" s="652"/>
      <c r="G58" s="449"/>
      <c r="H58" s="648"/>
      <c r="I58" s="648"/>
      <c r="J58" s="648"/>
      <c r="K58" s="648"/>
      <c r="L58" s="648"/>
      <c r="M58" s="650"/>
      <c r="N58" s="33"/>
      <c r="O58" s="33"/>
    </row>
    <row r="59" spans="1:169" ht="15.75" thickBot="1">
      <c r="A59" s="639"/>
      <c r="B59" s="641"/>
      <c r="C59" s="641"/>
      <c r="D59" s="644"/>
      <c r="E59" s="647"/>
      <c r="F59" s="653"/>
      <c r="G59" s="600"/>
      <c r="H59" s="649"/>
      <c r="I59" s="649"/>
      <c r="J59" s="649"/>
      <c r="K59" s="649"/>
      <c r="L59" s="649"/>
      <c r="M59" s="651"/>
      <c r="N59" s="33"/>
      <c r="O59" s="33"/>
    </row>
    <row r="60" spans="1:169" s="25" customFormat="1" ht="12.75">
      <c r="A60" s="687">
        <v>6</v>
      </c>
      <c r="B60" s="640" t="str">
        <f>'7- Mapa Final'!B54</f>
        <v xml:space="preserve">Afectaciones ambientales </v>
      </c>
      <c r="C60" s="640" t="str">
        <f>'7- Mapa Final'!C54</f>
        <v>Utilización de impresiones de oficios o documentos para  algunas dependencias externas que  asi lo solicitan desconciendo la política cero papel</v>
      </c>
      <c r="D60" s="642" t="str">
        <f>'7- Mapa Final'!J54</f>
        <v>Muy Baja - 1</v>
      </c>
      <c r="E60" s="645" t="str">
        <f>'7- Mapa Final'!K54</f>
        <v>Leve - 1</v>
      </c>
      <c r="F60" s="652" t="str">
        <f>'7- Mapa Final'!M54</f>
        <v>Bajo - 1</v>
      </c>
      <c r="G60" s="449" t="s">
        <v>355</v>
      </c>
      <c r="H60" s="648"/>
      <c r="I60" s="648"/>
      <c r="J60" s="648"/>
      <c r="K60" s="648"/>
      <c r="L60" s="648"/>
      <c r="M60" s="650"/>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87"/>
      <c r="B61" s="640"/>
      <c r="C61" s="640"/>
      <c r="D61" s="643"/>
      <c r="E61" s="646"/>
      <c r="F61" s="652"/>
      <c r="G61" s="449"/>
      <c r="H61" s="648"/>
      <c r="I61" s="648"/>
      <c r="J61" s="648"/>
      <c r="K61" s="648"/>
      <c r="L61" s="648"/>
      <c r="M61" s="650"/>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87"/>
      <c r="B62" s="640"/>
      <c r="C62" s="640"/>
      <c r="D62" s="643"/>
      <c r="E62" s="646"/>
      <c r="F62" s="652"/>
      <c r="G62" s="449"/>
      <c r="H62" s="648"/>
      <c r="I62" s="648"/>
      <c r="J62" s="648"/>
      <c r="K62" s="648"/>
      <c r="L62" s="648"/>
      <c r="M62" s="650"/>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87"/>
      <c r="B63" s="640"/>
      <c r="C63" s="640"/>
      <c r="D63" s="643"/>
      <c r="E63" s="646"/>
      <c r="F63" s="652"/>
      <c r="G63" s="449"/>
      <c r="H63" s="648"/>
      <c r="I63" s="648"/>
      <c r="J63" s="648"/>
      <c r="K63" s="648"/>
      <c r="L63" s="648"/>
      <c r="M63" s="650"/>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87"/>
      <c r="B64" s="640"/>
      <c r="C64" s="640"/>
      <c r="D64" s="643"/>
      <c r="E64" s="646"/>
      <c r="F64" s="652"/>
      <c r="G64" s="449"/>
      <c r="H64" s="648"/>
      <c r="I64" s="648"/>
      <c r="J64" s="648"/>
      <c r="K64" s="648"/>
      <c r="L64" s="648"/>
      <c r="M64" s="650"/>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87"/>
      <c r="B65" s="640"/>
      <c r="C65" s="640"/>
      <c r="D65" s="643"/>
      <c r="E65" s="646"/>
      <c r="F65" s="652"/>
      <c r="G65" s="449"/>
      <c r="H65" s="648"/>
      <c r="I65" s="648"/>
      <c r="J65" s="648"/>
      <c r="K65" s="648"/>
      <c r="L65" s="648"/>
      <c r="M65" s="650"/>
      <c r="N65" s="33"/>
      <c r="O65" s="33"/>
    </row>
    <row r="66" spans="1:169">
      <c r="A66" s="687"/>
      <c r="B66" s="640"/>
      <c r="C66" s="640"/>
      <c r="D66" s="643"/>
      <c r="E66" s="646"/>
      <c r="F66" s="652"/>
      <c r="G66" s="449"/>
      <c r="H66" s="648"/>
      <c r="I66" s="648"/>
      <c r="J66" s="648"/>
      <c r="K66" s="648"/>
      <c r="L66" s="648"/>
      <c r="M66" s="650"/>
      <c r="N66" s="33"/>
      <c r="O66" s="33"/>
    </row>
    <row r="67" spans="1:169">
      <c r="A67" s="687"/>
      <c r="B67" s="640"/>
      <c r="C67" s="640"/>
      <c r="D67" s="643"/>
      <c r="E67" s="646"/>
      <c r="F67" s="652"/>
      <c r="G67" s="449"/>
      <c r="H67" s="648"/>
      <c r="I67" s="648"/>
      <c r="J67" s="648"/>
      <c r="K67" s="648"/>
      <c r="L67" s="648"/>
      <c r="M67" s="650"/>
      <c r="N67" s="33"/>
      <c r="O67" s="33"/>
    </row>
    <row r="68" spans="1:169">
      <c r="A68" s="687"/>
      <c r="B68" s="640"/>
      <c r="C68" s="640"/>
      <c r="D68" s="643"/>
      <c r="E68" s="646"/>
      <c r="F68" s="652"/>
      <c r="G68" s="449"/>
      <c r="H68" s="648"/>
      <c r="I68" s="648"/>
      <c r="J68" s="648"/>
      <c r="K68" s="648"/>
      <c r="L68" s="648"/>
      <c r="M68" s="650"/>
      <c r="N68" s="33"/>
      <c r="O68" s="33"/>
    </row>
    <row r="69" spans="1:169" ht="13.5" customHeight="1" thickBot="1">
      <c r="A69" s="688"/>
      <c r="B69" s="641"/>
      <c r="C69" s="641"/>
      <c r="D69" s="644"/>
      <c r="E69" s="647"/>
      <c r="F69" s="653"/>
      <c r="G69" s="600"/>
      <c r="H69" s="649"/>
      <c r="I69" s="649"/>
      <c r="J69" s="649"/>
      <c r="K69" s="649"/>
      <c r="L69" s="649"/>
      <c r="M69" s="651"/>
      <c r="N69" s="33"/>
      <c r="O69" s="33"/>
    </row>
    <row r="70" spans="1:169" s="25" customFormat="1" ht="12.75">
      <c r="A70" s="685">
        <v>7</v>
      </c>
      <c r="B70" s="640" t="str">
        <f>'7- Mapa Final'!B64</f>
        <v xml:space="preserve">Corrupción </v>
      </c>
      <c r="C70" s="640" t="str">
        <f>'7- Mapa Final'!C64</f>
        <v xml:space="preserve">Expedir, alterar, retener, extraviar o entregar  documentos  o información sin el lleno de requisitos legales.  Cuando por indebido interés se actua de  manera indebida para retrasar las actuaciones de los procesos o para la no celebración de una audiencia. </v>
      </c>
      <c r="D70" s="642" t="str">
        <f>'7- Mapa Final'!J64</f>
        <v>Muy Baja - 1</v>
      </c>
      <c r="E70" s="645" t="str">
        <f>'7- Mapa Final'!K64</f>
        <v>Leve - 1</v>
      </c>
      <c r="F70" s="652" t="str">
        <f>'7- Mapa Final'!M64</f>
        <v>Bajo - 1</v>
      </c>
      <c r="G70" s="449" t="s">
        <v>359</v>
      </c>
      <c r="H70" s="648"/>
      <c r="I70" s="648"/>
      <c r="J70" s="648"/>
      <c r="K70" s="648"/>
      <c r="L70" s="648"/>
      <c r="M70" s="650"/>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85"/>
      <c r="B71" s="640"/>
      <c r="C71" s="640"/>
      <c r="D71" s="643"/>
      <c r="E71" s="646"/>
      <c r="F71" s="652"/>
      <c r="G71" s="449"/>
      <c r="H71" s="648"/>
      <c r="I71" s="648"/>
      <c r="J71" s="648"/>
      <c r="K71" s="648"/>
      <c r="L71" s="648"/>
      <c r="M71" s="650"/>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85"/>
      <c r="B72" s="640"/>
      <c r="C72" s="640"/>
      <c r="D72" s="643"/>
      <c r="E72" s="646"/>
      <c r="F72" s="652"/>
      <c r="G72" s="449"/>
      <c r="H72" s="648"/>
      <c r="I72" s="648"/>
      <c r="J72" s="648"/>
      <c r="K72" s="648"/>
      <c r="L72" s="648"/>
      <c r="M72" s="650"/>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85"/>
      <c r="B73" s="640"/>
      <c r="C73" s="640"/>
      <c r="D73" s="643"/>
      <c r="E73" s="646"/>
      <c r="F73" s="652"/>
      <c r="G73" s="449"/>
      <c r="H73" s="648"/>
      <c r="I73" s="648"/>
      <c r="J73" s="648"/>
      <c r="K73" s="648"/>
      <c r="L73" s="648"/>
      <c r="M73" s="650"/>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85"/>
      <c r="B74" s="640"/>
      <c r="C74" s="640"/>
      <c r="D74" s="643"/>
      <c r="E74" s="646"/>
      <c r="F74" s="652"/>
      <c r="G74" s="449"/>
      <c r="H74" s="648"/>
      <c r="I74" s="648"/>
      <c r="J74" s="648"/>
      <c r="K74" s="648"/>
      <c r="L74" s="648"/>
      <c r="M74" s="650"/>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85"/>
      <c r="B75" s="640"/>
      <c r="C75" s="640"/>
      <c r="D75" s="643"/>
      <c r="E75" s="646"/>
      <c r="F75" s="652"/>
      <c r="G75" s="449"/>
      <c r="H75" s="648"/>
      <c r="I75" s="648"/>
      <c r="J75" s="648"/>
      <c r="K75" s="648"/>
      <c r="L75" s="648"/>
      <c r="M75" s="650"/>
      <c r="N75" s="33"/>
      <c r="O75" s="33"/>
    </row>
    <row r="76" spans="1:169">
      <c r="A76" s="685"/>
      <c r="B76" s="640"/>
      <c r="C76" s="640"/>
      <c r="D76" s="643"/>
      <c r="E76" s="646"/>
      <c r="F76" s="652"/>
      <c r="G76" s="449"/>
      <c r="H76" s="648"/>
      <c r="I76" s="648"/>
      <c r="J76" s="648"/>
      <c r="K76" s="648"/>
      <c r="L76" s="648"/>
      <c r="M76" s="650"/>
      <c r="N76" s="33"/>
      <c r="O76" s="33"/>
    </row>
    <row r="77" spans="1:169">
      <c r="A77" s="685"/>
      <c r="B77" s="640"/>
      <c r="C77" s="640"/>
      <c r="D77" s="643"/>
      <c r="E77" s="646"/>
      <c r="F77" s="652"/>
      <c r="G77" s="449"/>
      <c r="H77" s="648"/>
      <c r="I77" s="648"/>
      <c r="J77" s="648"/>
      <c r="K77" s="648"/>
      <c r="L77" s="648"/>
      <c r="M77" s="650"/>
      <c r="N77" s="33"/>
      <c r="O77" s="33"/>
    </row>
    <row r="78" spans="1:169">
      <c r="A78" s="685"/>
      <c r="B78" s="640"/>
      <c r="C78" s="640"/>
      <c r="D78" s="643"/>
      <c r="E78" s="646"/>
      <c r="F78" s="652"/>
      <c r="G78" s="449"/>
      <c r="H78" s="648"/>
      <c r="I78" s="648"/>
      <c r="J78" s="648"/>
      <c r="K78" s="648"/>
      <c r="L78" s="648"/>
      <c r="M78" s="650"/>
      <c r="N78" s="33"/>
      <c r="O78" s="33"/>
    </row>
    <row r="79" spans="1:169" ht="15.75" thickBot="1">
      <c r="A79" s="686"/>
      <c r="B79" s="641"/>
      <c r="C79" s="641"/>
      <c r="D79" s="644"/>
      <c r="E79" s="647"/>
      <c r="F79" s="653"/>
      <c r="G79" s="600"/>
      <c r="H79" s="649"/>
      <c r="I79" s="649"/>
      <c r="J79" s="649"/>
      <c r="K79" s="649"/>
      <c r="L79" s="649"/>
      <c r="M79" s="651"/>
      <c r="N79" s="33"/>
      <c r="O79" s="33"/>
    </row>
    <row r="80" spans="1:169" s="25" customFormat="1" ht="12.75" customHeight="1">
      <c r="A80" s="685"/>
      <c r="B80" s="640"/>
      <c r="C80" s="640"/>
      <c r="D80" s="642"/>
      <c r="E80" s="645"/>
      <c r="F80" s="652"/>
      <c r="G80" s="449"/>
      <c r="H80" s="648"/>
      <c r="I80" s="648"/>
      <c r="J80" s="648"/>
      <c r="K80" s="648"/>
      <c r="L80" s="648"/>
      <c r="M80" s="650"/>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685"/>
      <c r="B81" s="640"/>
      <c r="C81" s="640"/>
      <c r="D81" s="643"/>
      <c r="E81" s="646"/>
      <c r="F81" s="652"/>
      <c r="G81" s="449"/>
      <c r="H81" s="648"/>
      <c r="I81" s="648"/>
      <c r="J81" s="648"/>
      <c r="K81" s="648"/>
      <c r="L81" s="648"/>
      <c r="M81" s="650"/>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685"/>
      <c r="B82" s="640"/>
      <c r="C82" s="640"/>
      <c r="D82" s="643"/>
      <c r="E82" s="646"/>
      <c r="F82" s="652"/>
      <c r="G82" s="449"/>
      <c r="H82" s="648"/>
      <c r="I82" s="648"/>
      <c r="J82" s="648"/>
      <c r="K82" s="648"/>
      <c r="L82" s="648"/>
      <c r="M82" s="650"/>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685"/>
      <c r="B83" s="640"/>
      <c r="C83" s="640"/>
      <c r="D83" s="643"/>
      <c r="E83" s="646"/>
      <c r="F83" s="652"/>
      <c r="G83" s="449"/>
      <c r="H83" s="648"/>
      <c r="I83" s="648"/>
      <c r="J83" s="648"/>
      <c r="K83" s="648"/>
      <c r="L83" s="648"/>
      <c r="M83" s="650"/>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685"/>
      <c r="B84" s="640"/>
      <c r="C84" s="640"/>
      <c r="D84" s="643"/>
      <c r="E84" s="646"/>
      <c r="F84" s="652"/>
      <c r="G84" s="449"/>
      <c r="H84" s="648"/>
      <c r="I84" s="648"/>
      <c r="J84" s="648"/>
      <c r="K84" s="648"/>
      <c r="L84" s="648"/>
      <c r="M84" s="650"/>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685"/>
      <c r="B85" s="640"/>
      <c r="C85" s="640"/>
      <c r="D85" s="643"/>
      <c r="E85" s="646"/>
      <c r="F85" s="652"/>
      <c r="G85" s="449"/>
      <c r="H85" s="648"/>
      <c r="I85" s="648"/>
      <c r="J85" s="648"/>
      <c r="K85" s="648"/>
      <c r="L85" s="648"/>
      <c r="M85" s="650"/>
      <c r="N85" s="33"/>
      <c r="O85" s="33"/>
    </row>
    <row r="86" spans="1:169">
      <c r="A86" s="685"/>
      <c r="B86" s="640"/>
      <c r="C86" s="640"/>
      <c r="D86" s="643"/>
      <c r="E86" s="646"/>
      <c r="F86" s="652"/>
      <c r="G86" s="449"/>
      <c r="H86" s="648"/>
      <c r="I86" s="648"/>
      <c r="J86" s="648"/>
      <c r="K86" s="648"/>
      <c r="L86" s="648"/>
      <c r="M86" s="650"/>
      <c r="N86" s="33"/>
      <c r="O86" s="33"/>
    </row>
    <row r="87" spans="1:169">
      <c r="A87" s="685"/>
      <c r="B87" s="640"/>
      <c r="C87" s="640"/>
      <c r="D87" s="643"/>
      <c r="E87" s="646"/>
      <c r="F87" s="652"/>
      <c r="G87" s="449"/>
      <c r="H87" s="648"/>
      <c r="I87" s="648"/>
      <c r="J87" s="648"/>
      <c r="K87" s="648"/>
      <c r="L87" s="648"/>
      <c r="M87" s="650"/>
      <c r="N87" s="33"/>
      <c r="O87" s="33"/>
    </row>
    <row r="88" spans="1:169">
      <c r="A88" s="685"/>
      <c r="B88" s="640"/>
      <c r="C88" s="640"/>
      <c r="D88" s="643"/>
      <c r="E88" s="646"/>
      <c r="F88" s="652"/>
      <c r="G88" s="449"/>
      <c r="H88" s="648"/>
      <c r="I88" s="648"/>
      <c r="J88" s="648"/>
      <c r="K88" s="648"/>
      <c r="L88" s="648"/>
      <c r="M88" s="650"/>
      <c r="N88" s="33"/>
      <c r="O88" s="33"/>
    </row>
    <row r="89" spans="1:169" ht="15.75" thickBot="1">
      <c r="A89" s="686"/>
      <c r="B89" s="641"/>
      <c r="C89" s="641"/>
      <c r="D89" s="644"/>
      <c r="E89" s="647"/>
      <c r="F89" s="653"/>
      <c r="G89" s="600"/>
      <c r="H89" s="649"/>
      <c r="I89" s="649"/>
      <c r="J89" s="649"/>
      <c r="K89" s="649"/>
      <c r="L89" s="649"/>
      <c r="M89" s="651"/>
      <c r="N89" s="33"/>
      <c r="O89" s="33"/>
    </row>
    <row r="90" spans="1:169" s="25" customFormat="1" ht="12.75">
      <c r="A90" s="689"/>
      <c r="B90" s="640"/>
      <c r="C90" s="640"/>
      <c r="D90" s="642"/>
      <c r="E90" s="645"/>
      <c r="F90" s="652"/>
      <c r="G90" s="449"/>
      <c r="H90" s="648"/>
      <c r="I90" s="648"/>
      <c r="J90" s="648"/>
      <c r="K90" s="648"/>
      <c r="L90" s="648"/>
      <c r="M90" s="650"/>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row>
    <row r="91" spans="1:169" s="25" customFormat="1" ht="12.75" customHeight="1">
      <c r="A91" s="689"/>
      <c r="B91" s="640"/>
      <c r="C91" s="640"/>
      <c r="D91" s="643"/>
      <c r="E91" s="646"/>
      <c r="F91" s="652"/>
      <c r="G91" s="449"/>
      <c r="H91" s="648"/>
      <c r="I91" s="648"/>
      <c r="J91" s="648"/>
      <c r="K91" s="648"/>
      <c r="L91" s="648"/>
      <c r="M91" s="650"/>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row>
    <row r="92" spans="1:169" s="25" customFormat="1" ht="12.75" customHeight="1">
      <c r="A92" s="689"/>
      <c r="B92" s="640"/>
      <c r="C92" s="640"/>
      <c r="D92" s="643"/>
      <c r="E92" s="646"/>
      <c r="F92" s="652"/>
      <c r="G92" s="449"/>
      <c r="H92" s="648"/>
      <c r="I92" s="648"/>
      <c r="J92" s="648"/>
      <c r="K92" s="648"/>
      <c r="L92" s="648"/>
      <c r="M92" s="650"/>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row>
    <row r="93" spans="1:169" s="25" customFormat="1" ht="12.75" customHeight="1">
      <c r="A93" s="689"/>
      <c r="B93" s="640"/>
      <c r="C93" s="640"/>
      <c r="D93" s="643"/>
      <c r="E93" s="646"/>
      <c r="F93" s="652"/>
      <c r="G93" s="449"/>
      <c r="H93" s="648"/>
      <c r="I93" s="648"/>
      <c r="J93" s="648"/>
      <c r="K93" s="648"/>
      <c r="L93" s="648"/>
      <c r="M93" s="650"/>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row>
    <row r="94" spans="1:169" s="25" customFormat="1" ht="13.5" customHeight="1">
      <c r="A94" s="689"/>
      <c r="B94" s="640"/>
      <c r="C94" s="640"/>
      <c r="D94" s="643"/>
      <c r="E94" s="646"/>
      <c r="F94" s="652"/>
      <c r="G94" s="449"/>
      <c r="H94" s="648"/>
      <c r="I94" s="648"/>
      <c r="J94" s="648"/>
      <c r="K94" s="648"/>
      <c r="L94" s="648"/>
      <c r="M94" s="650"/>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row>
    <row r="95" spans="1:169">
      <c r="A95" s="689"/>
      <c r="B95" s="640"/>
      <c r="C95" s="640"/>
      <c r="D95" s="643"/>
      <c r="E95" s="646"/>
      <c r="F95" s="652"/>
      <c r="G95" s="449"/>
      <c r="H95" s="648"/>
      <c r="I95" s="648"/>
      <c r="J95" s="648"/>
      <c r="K95" s="648"/>
      <c r="L95" s="648"/>
      <c r="M95" s="650"/>
      <c r="N95" s="33"/>
      <c r="O95" s="33"/>
    </row>
    <row r="96" spans="1:169">
      <c r="A96" s="689"/>
      <c r="B96" s="640"/>
      <c r="C96" s="640"/>
      <c r="D96" s="643"/>
      <c r="E96" s="646"/>
      <c r="F96" s="652"/>
      <c r="G96" s="449"/>
      <c r="H96" s="648"/>
      <c r="I96" s="648"/>
      <c r="J96" s="648"/>
      <c r="K96" s="648"/>
      <c r="L96" s="648"/>
      <c r="M96" s="650"/>
      <c r="N96" s="33"/>
      <c r="O96" s="33"/>
    </row>
    <row r="97" spans="1:15">
      <c r="A97" s="689"/>
      <c r="B97" s="640"/>
      <c r="C97" s="640"/>
      <c r="D97" s="643"/>
      <c r="E97" s="646"/>
      <c r="F97" s="652"/>
      <c r="G97" s="449"/>
      <c r="H97" s="648"/>
      <c r="I97" s="648"/>
      <c r="J97" s="648"/>
      <c r="K97" s="648"/>
      <c r="L97" s="648"/>
      <c r="M97" s="650"/>
      <c r="N97" s="33"/>
      <c r="O97" s="33"/>
    </row>
    <row r="98" spans="1:15">
      <c r="A98" s="689"/>
      <c r="B98" s="640"/>
      <c r="C98" s="640"/>
      <c r="D98" s="643"/>
      <c r="E98" s="646"/>
      <c r="F98" s="652"/>
      <c r="G98" s="449"/>
      <c r="H98" s="648"/>
      <c r="I98" s="648"/>
      <c r="J98" s="648"/>
      <c r="K98" s="648"/>
      <c r="L98" s="648"/>
      <c r="M98" s="650"/>
      <c r="N98" s="33"/>
      <c r="O98" s="33"/>
    </row>
    <row r="99" spans="1:15" ht="15.75" thickBot="1">
      <c r="A99" s="690"/>
      <c r="B99" s="641"/>
      <c r="C99" s="641"/>
      <c r="D99" s="644"/>
      <c r="E99" s="647"/>
      <c r="F99" s="653"/>
      <c r="G99" s="600"/>
      <c r="H99" s="649"/>
      <c r="I99" s="649"/>
      <c r="J99" s="649"/>
      <c r="K99" s="649"/>
      <c r="L99" s="649"/>
      <c r="M99" s="651"/>
      <c r="N99" s="33"/>
      <c r="O99" s="33"/>
    </row>
  </sheetData>
  <mergeCells count="134">
    <mergeCell ref="J90:J99"/>
    <mergeCell ref="K90:K99"/>
    <mergeCell ref="L90:L99"/>
    <mergeCell ref="M90:M99"/>
    <mergeCell ref="A90:A99"/>
    <mergeCell ref="B90:B99"/>
    <mergeCell ref="C90:C99"/>
    <mergeCell ref="D90:D99"/>
    <mergeCell ref="E90:E99"/>
    <mergeCell ref="F90:F99"/>
    <mergeCell ref="G90:G99"/>
    <mergeCell ref="H90:H99"/>
    <mergeCell ref="I90:I99"/>
    <mergeCell ref="K80:K89"/>
    <mergeCell ref="L80:L89"/>
    <mergeCell ref="M80:M89"/>
    <mergeCell ref="F80:F89"/>
    <mergeCell ref="G80:G89"/>
    <mergeCell ref="H80:H89"/>
    <mergeCell ref="I80:I89"/>
    <mergeCell ref="J80:J89"/>
    <mergeCell ref="A80:A89"/>
    <mergeCell ref="B80:B89"/>
    <mergeCell ref="C80:C89"/>
    <mergeCell ref="D80:D89"/>
    <mergeCell ref="E80:E8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D60:D69"/>
    <mergeCell ref="E60:E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E20:E29"/>
    <mergeCell ref="D30:D39"/>
    <mergeCell ref="E30:E39"/>
    <mergeCell ref="F30:F39"/>
    <mergeCell ref="G20:G29"/>
    <mergeCell ref="H20:H29"/>
    <mergeCell ref="I20:I29"/>
    <mergeCell ref="G30:G39"/>
    <mergeCell ref="H30:H39"/>
    <mergeCell ref="I30:I39"/>
    <mergeCell ref="A40:A49"/>
    <mergeCell ref="B40:B49"/>
    <mergeCell ref="C40:C49"/>
    <mergeCell ref="D40:D49"/>
    <mergeCell ref="E40:E49"/>
    <mergeCell ref="K40:K49"/>
    <mergeCell ref="L40:L49"/>
    <mergeCell ref="M40:M49"/>
    <mergeCell ref="F40:F49"/>
    <mergeCell ref="G40:G49"/>
    <mergeCell ref="H40:H49"/>
    <mergeCell ref="I40:I49"/>
    <mergeCell ref="J40:J49"/>
    <mergeCell ref="A50:A59"/>
    <mergeCell ref="B50:B59"/>
    <mergeCell ref="C50:C59"/>
    <mergeCell ref="D50:D59"/>
    <mergeCell ref="E50:E59"/>
    <mergeCell ref="K50:K59"/>
    <mergeCell ref="L50:L59"/>
    <mergeCell ref="M50:M59"/>
    <mergeCell ref="F50:F59"/>
    <mergeCell ref="G50:G59"/>
    <mergeCell ref="H50:H59"/>
    <mergeCell ref="I50:I59"/>
    <mergeCell ref="J50:J59"/>
  </mergeCells>
  <conditionalFormatting sqref="A7:B7">
    <cfRule type="containsText" dxfId="300" priority="815" operator="containsText" text="3- Moderado">
      <formula>NOT(ISERROR(SEARCH("3- Moderado",A7)))</formula>
    </cfRule>
    <cfRule type="containsText" dxfId="299" priority="816" operator="containsText" text="6- Moderado">
      <formula>NOT(ISERROR(SEARCH("6- Moderado",A7)))</formula>
    </cfRule>
    <cfRule type="containsText" dxfId="298" priority="817" operator="containsText" text="4- Moderado">
      <formula>NOT(ISERROR(SEARCH("4- Moderado",A7)))</formula>
    </cfRule>
    <cfRule type="containsText" dxfId="297" priority="818" operator="containsText" text="3- Bajo">
      <formula>NOT(ISERROR(SEARCH("3- Bajo",A7)))</formula>
    </cfRule>
    <cfRule type="containsText" dxfId="296" priority="819" operator="containsText" text="4- Bajo">
      <formula>NOT(ISERROR(SEARCH("4- Bajo",A7)))</formula>
    </cfRule>
    <cfRule type="containsText" dxfId="295" priority="820" operator="containsText" text="1- Bajo">
      <formula>NOT(ISERROR(SEARCH("1- Bajo",A7)))</formula>
    </cfRule>
  </conditionalFormatting>
  <conditionalFormatting sqref="A10:E10 A20:E20">
    <cfRule type="containsText" dxfId="294" priority="791" operator="containsText" text="3- Moderado">
      <formula>NOT(ISERROR(SEARCH("3- Moderado",A10)))</formula>
    </cfRule>
    <cfRule type="containsText" dxfId="293" priority="792" operator="containsText" text="6- Moderado">
      <formula>NOT(ISERROR(SEARCH("6- Moderado",A10)))</formula>
    </cfRule>
    <cfRule type="containsText" dxfId="292" priority="793" operator="containsText" text="4- Moderado">
      <formula>NOT(ISERROR(SEARCH("4- Moderado",A10)))</formula>
    </cfRule>
    <cfRule type="containsText" dxfId="291" priority="794" operator="containsText" text="3- Bajo">
      <formula>NOT(ISERROR(SEARCH("3- Bajo",A10)))</formula>
    </cfRule>
    <cfRule type="containsText" dxfId="290" priority="795" operator="containsText" text="4- Bajo">
      <formula>NOT(ISERROR(SEARCH("4- Bajo",A10)))</formula>
    </cfRule>
    <cfRule type="containsText" dxfId="289" priority="796" operator="containsText" text="1- Bajo">
      <formula>NOT(ISERROR(SEARCH("1- Bajo",A10)))</formula>
    </cfRule>
  </conditionalFormatting>
  <conditionalFormatting sqref="A30:E30">
    <cfRule type="containsText" dxfId="288" priority="129" operator="containsText" text="3- Moderado">
      <formula>NOT(ISERROR(SEARCH("3- Moderado",A30)))</formula>
    </cfRule>
    <cfRule type="containsText" dxfId="287" priority="130" operator="containsText" text="6- Moderado">
      <formula>NOT(ISERROR(SEARCH("6- Moderado",A30)))</formula>
    </cfRule>
    <cfRule type="containsText" dxfId="286" priority="131" operator="containsText" text="4- Moderado">
      <formula>NOT(ISERROR(SEARCH("4- Moderado",A30)))</formula>
    </cfRule>
    <cfRule type="containsText" dxfId="285" priority="132" operator="containsText" text="3- Bajo">
      <formula>NOT(ISERROR(SEARCH("3- Bajo",A30)))</formula>
    </cfRule>
    <cfRule type="containsText" dxfId="284" priority="133" operator="containsText" text="4- Bajo">
      <formula>NOT(ISERROR(SEARCH("4- Bajo",A30)))</formula>
    </cfRule>
    <cfRule type="containsText" dxfId="283" priority="134" operator="containsText" text="1- Bajo">
      <formula>NOT(ISERROR(SEARCH("1- Bajo",A30)))</formula>
    </cfRule>
  </conditionalFormatting>
  <conditionalFormatting sqref="A40:E40">
    <cfRule type="containsText" dxfId="282" priority="101" operator="containsText" text="3- Moderado">
      <formula>NOT(ISERROR(SEARCH("3- Moderado",A40)))</formula>
    </cfRule>
    <cfRule type="containsText" dxfId="281" priority="102" operator="containsText" text="6- Moderado">
      <formula>NOT(ISERROR(SEARCH("6- Moderado",A40)))</formula>
    </cfRule>
    <cfRule type="containsText" dxfId="280" priority="103" operator="containsText" text="4- Moderado">
      <formula>NOT(ISERROR(SEARCH("4- Moderado",A40)))</formula>
    </cfRule>
    <cfRule type="containsText" dxfId="279" priority="104" operator="containsText" text="3- Bajo">
      <formula>NOT(ISERROR(SEARCH("3- Bajo",A40)))</formula>
    </cfRule>
    <cfRule type="containsText" dxfId="278" priority="105" operator="containsText" text="4- Bajo">
      <formula>NOT(ISERROR(SEARCH("4- Bajo",A40)))</formula>
    </cfRule>
    <cfRule type="containsText" dxfId="277" priority="106" operator="containsText" text="1- Bajo">
      <formula>NOT(ISERROR(SEARCH("1- Bajo",A40)))</formula>
    </cfRule>
  </conditionalFormatting>
  <conditionalFormatting sqref="A50:E50">
    <cfRule type="containsText" dxfId="276" priority="45" operator="containsText" text="3- Moderado">
      <formula>NOT(ISERROR(SEARCH("3- Moderado",A50)))</formula>
    </cfRule>
    <cfRule type="containsText" dxfId="275" priority="46" operator="containsText" text="6- Moderado">
      <formula>NOT(ISERROR(SEARCH("6- Moderado",A50)))</formula>
    </cfRule>
    <cfRule type="containsText" dxfId="274" priority="47" operator="containsText" text="4- Moderado">
      <formula>NOT(ISERROR(SEARCH("4- Moderado",A50)))</formula>
    </cfRule>
    <cfRule type="containsText" dxfId="273" priority="48" operator="containsText" text="3- Bajo">
      <formula>NOT(ISERROR(SEARCH("3- Bajo",A50)))</formula>
    </cfRule>
    <cfRule type="containsText" dxfId="272" priority="49" operator="containsText" text="4- Bajo">
      <formula>NOT(ISERROR(SEARCH("4- Bajo",A50)))</formula>
    </cfRule>
    <cfRule type="containsText" dxfId="271" priority="50" operator="containsText" text="1- Bajo">
      <formula>NOT(ISERROR(SEARCH("1- Bajo",A50)))</formula>
    </cfRule>
  </conditionalFormatting>
  <conditionalFormatting sqref="A60:E60">
    <cfRule type="containsText" dxfId="270" priority="29" operator="containsText" text="3- Moderado">
      <formula>NOT(ISERROR(SEARCH("3- Moderado",A60)))</formula>
    </cfRule>
    <cfRule type="containsText" dxfId="269" priority="30" operator="containsText" text="6- Moderado">
      <formula>NOT(ISERROR(SEARCH("6- Moderado",A60)))</formula>
    </cfRule>
    <cfRule type="containsText" dxfId="268" priority="31" operator="containsText" text="4- Moderado">
      <formula>NOT(ISERROR(SEARCH("4- Moderado",A60)))</formula>
    </cfRule>
    <cfRule type="containsText" dxfId="267" priority="32" operator="containsText" text="3- Bajo">
      <formula>NOT(ISERROR(SEARCH("3- Bajo",A60)))</formula>
    </cfRule>
    <cfRule type="containsText" dxfId="266" priority="33" operator="containsText" text="4- Bajo">
      <formula>NOT(ISERROR(SEARCH("4- Bajo",A60)))</formula>
    </cfRule>
    <cfRule type="containsText" dxfId="265" priority="34" operator="containsText" text="1- Bajo">
      <formula>NOT(ISERROR(SEARCH("1- Bajo",A60)))</formula>
    </cfRule>
  </conditionalFormatting>
  <conditionalFormatting sqref="A70:E70">
    <cfRule type="containsText" dxfId="264" priority="22" operator="containsText" text="3- Moderado">
      <formula>NOT(ISERROR(SEARCH("3- Moderado",A70)))</formula>
    </cfRule>
    <cfRule type="containsText" dxfId="263" priority="23" operator="containsText" text="6- Moderado">
      <formula>NOT(ISERROR(SEARCH("6- Moderado",A70)))</formula>
    </cfRule>
    <cfRule type="containsText" dxfId="262" priority="24" operator="containsText" text="4- Moderado">
      <formula>NOT(ISERROR(SEARCH("4- Moderado",A70)))</formula>
    </cfRule>
    <cfRule type="containsText" dxfId="261" priority="25" operator="containsText" text="3- Bajo">
      <formula>NOT(ISERROR(SEARCH("3- Bajo",A70)))</formula>
    </cfRule>
    <cfRule type="containsText" dxfId="260" priority="26" operator="containsText" text="4- Bajo">
      <formula>NOT(ISERROR(SEARCH("4- Bajo",A70)))</formula>
    </cfRule>
    <cfRule type="containsText" dxfId="259" priority="27" operator="containsText" text="1- Bajo">
      <formula>NOT(ISERROR(SEARCH("1- Bajo",A70)))</formula>
    </cfRule>
  </conditionalFormatting>
  <conditionalFormatting sqref="A80:E80">
    <cfRule type="containsText" dxfId="258" priority="8" operator="containsText" text="3- Moderado">
      <formula>NOT(ISERROR(SEARCH("3- Moderado",A80)))</formula>
    </cfRule>
    <cfRule type="containsText" dxfId="257" priority="9" operator="containsText" text="6- Moderado">
      <formula>NOT(ISERROR(SEARCH("6- Moderado",A80)))</formula>
    </cfRule>
    <cfRule type="containsText" dxfId="256" priority="10" operator="containsText" text="4- Moderado">
      <formula>NOT(ISERROR(SEARCH("4- Moderado",A80)))</formula>
    </cfRule>
    <cfRule type="containsText" dxfId="255" priority="11" operator="containsText" text="3- Bajo">
      <formula>NOT(ISERROR(SEARCH("3- Bajo",A80)))</formula>
    </cfRule>
    <cfRule type="containsText" dxfId="254" priority="12" operator="containsText" text="4- Bajo">
      <formula>NOT(ISERROR(SEARCH("4- Bajo",A80)))</formula>
    </cfRule>
    <cfRule type="containsText" dxfId="253" priority="13" operator="containsText" text="1- Bajo">
      <formula>NOT(ISERROR(SEARCH("1- Bajo",A80)))</formula>
    </cfRule>
  </conditionalFormatting>
  <conditionalFormatting sqref="A90:E90">
    <cfRule type="containsText" dxfId="252" priority="1" operator="containsText" text="3- Moderado">
      <formula>NOT(ISERROR(SEARCH("3- Moderado",A90)))</formula>
    </cfRule>
    <cfRule type="containsText" dxfId="251" priority="2" operator="containsText" text="6- Moderado">
      <formula>NOT(ISERROR(SEARCH("6- Moderado",A90)))</formula>
    </cfRule>
    <cfRule type="containsText" dxfId="250" priority="3" operator="containsText" text="4- Moderado">
      <formula>NOT(ISERROR(SEARCH("4- Moderado",A90)))</formula>
    </cfRule>
    <cfRule type="containsText" dxfId="249" priority="4" operator="containsText" text="3- Bajo">
      <formula>NOT(ISERROR(SEARCH("3- Bajo",A90)))</formula>
    </cfRule>
    <cfRule type="containsText" dxfId="248" priority="5" operator="containsText" text="4- Bajo">
      <formula>NOT(ISERROR(SEARCH("4- Bajo",A90)))</formula>
    </cfRule>
    <cfRule type="containsText" dxfId="247" priority="6" operator="containsText" text="1- Bajo">
      <formula>NOT(ISERROR(SEARCH("1- Bajo",A90)))</formula>
    </cfRule>
  </conditionalFormatting>
  <conditionalFormatting sqref="C8:F8">
    <cfRule type="containsText" dxfId="246" priority="147" operator="containsText" text="3- Moderado">
      <formula>NOT(ISERROR(SEARCH("3- Moderado",C8)))</formula>
    </cfRule>
    <cfRule type="containsText" dxfId="245" priority="148" operator="containsText" text="6- Moderado">
      <formula>NOT(ISERROR(SEARCH("6- Moderado",C8)))</formula>
    </cfRule>
    <cfRule type="containsText" dxfId="244" priority="149" operator="containsText" text="4- Moderado">
      <formula>NOT(ISERROR(SEARCH("4- Moderado",C8)))</formula>
    </cfRule>
    <cfRule type="containsText" dxfId="243" priority="150" operator="containsText" text="3- Bajo">
      <formula>NOT(ISERROR(SEARCH("3- Bajo",C8)))</formula>
    </cfRule>
    <cfRule type="containsText" dxfId="242" priority="151" operator="containsText" text="4- Bajo">
      <formula>NOT(ISERROR(SEARCH("4- Bajo",C8)))</formula>
    </cfRule>
    <cfRule type="containsText" dxfId="241" priority="152" operator="containsText" text="1- Bajo">
      <formula>NOT(ISERROR(SEARCH("1- Bajo",C8)))</formula>
    </cfRule>
  </conditionalFormatting>
  <conditionalFormatting sqref="D10:D99">
    <cfRule type="containsText" dxfId="240" priority="39" operator="containsText" text="Muy Alta">
      <formula>NOT(ISERROR(SEARCH("Muy Alta",D10)))</formula>
    </cfRule>
    <cfRule type="containsText" dxfId="239" priority="40" operator="containsText" text="Alta">
      <formula>NOT(ISERROR(SEARCH("Alta",D10)))</formula>
    </cfRule>
    <cfRule type="containsText" dxfId="238" priority="41" operator="containsText" text="Baja">
      <formula>NOT(ISERROR(SEARCH("Baja",D10)))</formula>
    </cfRule>
    <cfRule type="containsText" dxfId="237" priority="42" operator="containsText" text="Muy Baja">
      <formula>NOT(ISERROR(SEARCH("Muy Baja",D10)))</formula>
    </cfRule>
    <cfRule type="containsText" dxfId="236" priority="44" operator="containsText" text="Media">
      <formula>NOT(ISERROR(SEARCH("Media",D10)))</formula>
    </cfRule>
  </conditionalFormatting>
  <conditionalFormatting sqref="E10:E99">
    <cfRule type="containsText" dxfId="235" priority="35" operator="containsText" text="Catastrófico">
      <formula>NOT(ISERROR(SEARCH("Catastrófico",E10)))</formula>
    </cfRule>
    <cfRule type="containsText" dxfId="234" priority="36" operator="containsText" text="Mayor">
      <formula>NOT(ISERROR(SEARCH("Mayor",E10)))</formula>
    </cfRule>
    <cfRule type="containsText" dxfId="233" priority="37" operator="containsText" text="Menor">
      <formula>NOT(ISERROR(SEARCH("Menor",E10)))</formula>
    </cfRule>
    <cfRule type="containsText" dxfId="232" priority="38" operator="containsText" text="Leve">
      <formula>NOT(ISERROR(SEARCH("Leve",E10)))</formula>
    </cfRule>
  </conditionalFormatting>
  <conditionalFormatting sqref="E10:F59">
    <cfRule type="containsText" dxfId="231" priority="43" operator="containsText" text="Moderado">
      <formula>NOT(ISERROR(SEARCH("Moderado",E10)))</formula>
    </cfRule>
  </conditionalFormatting>
  <conditionalFormatting sqref="E60:F89">
    <cfRule type="containsText" dxfId="230" priority="14" operator="containsText" text="Moderado">
      <formula>NOT(ISERROR(SEARCH("Moderado",E60)))</formula>
    </cfRule>
  </conditionalFormatting>
  <conditionalFormatting sqref="E90:F99">
    <cfRule type="containsText" dxfId="229" priority="7" operator="containsText" text="Moderado">
      <formula>NOT(ISERROR(SEARCH("Moderado",E90)))</formula>
    </cfRule>
  </conditionalFormatting>
  <conditionalFormatting sqref="F10:F29">
    <cfRule type="colorScale" priority="1178">
      <colorScale>
        <cfvo type="min"/>
        <cfvo type="max"/>
        <color rgb="FFFF7128"/>
        <color rgb="FFFFEF9C"/>
      </colorScale>
    </cfRule>
  </conditionalFormatting>
  <conditionalFormatting sqref="F10:F99">
    <cfRule type="containsText" dxfId="228" priority="58" operator="containsText" text="Bajo">
      <formula>NOT(ISERROR(SEARCH("Bajo",F10)))</formula>
    </cfRule>
    <cfRule type="containsText" dxfId="227" priority="59" operator="containsText" text="Moderado">
      <formula>NOT(ISERROR(SEARCH("Moderado",F10)))</formula>
    </cfRule>
    <cfRule type="containsText" dxfId="226" priority="60" operator="containsText" text="Alto">
      <formula>NOT(ISERROR(SEARCH("Alto",F10)))</formula>
    </cfRule>
    <cfRule type="containsText" dxfId="225"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99">
    <cfRule type="colorScale" priority="62">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'!$S$8:$S$11</xm:f>
          </x14:formula1>
          <xm:sqref>G10:G99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99"/>
  <sheetViews>
    <sheetView showGridLines="0" topLeftCell="A8" zoomScale="55" zoomScaleNormal="55" workbookViewId="0">
      <selection activeCell="E103" sqref="E103"/>
    </sheetView>
  </sheetViews>
  <sheetFormatPr baseColWidth="10" defaultColWidth="11.42578125" defaultRowHeight="15"/>
  <cols>
    <col min="1" max="1" width="18.42578125" style="5" customWidth="1"/>
    <col min="2" max="2" width="35.85546875" style="5" customWidth="1"/>
    <col min="3" max="3" width="40.28515625" customWidth="1"/>
    <col min="4" max="4" width="16.85546875" style="89"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55"/>
      <c r="B1" s="656"/>
      <c r="C1" s="659"/>
      <c r="D1" s="659"/>
      <c r="E1" s="659"/>
      <c r="F1" s="659"/>
      <c r="G1" s="659"/>
      <c r="H1" s="659"/>
      <c r="I1" s="659"/>
      <c r="J1" s="660"/>
      <c r="K1" s="654" t="s">
        <v>398</v>
      </c>
      <c r="L1" s="654"/>
      <c r="M1" s="654"/>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57"/>
      <c r="B2" s="658"/>
      <c r="C2" s="661"/>
      <c r="D2" s="661"/>
      <c r="E2" s="661"/>
      <c r="F2" s="661"/>
      <c r="G2" s="661"/>
      <c r="H2" s="661"/>
      <c r="I2" s="661"/>
      <c r="J2" s="662"/>
      <c r="K2" s="654"/>
      <c r="L2" s="654"/>
      <c r="M2" s="654"/>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61"/>
      <c r="D3" s="661"/>
      <c r="E3" s="661"/>
      <c r="F3" s="661"/>
      <c r="G3" s="661"/>
      <c r="H3" s="661"/>
      <c r="I3" s="661"/>
      <c r="J3" s="662"/>
      <c r="K3" s="654"/>
      <c r="L3" s="654"/>
      <c r="M3" s="654"/>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85" t="s">
        <v>168</v>
      </c>
      <c r="B4" s="485"/>
      <c r="C4" s="508"/>
      <c r="D4" s="508"/>
      <c r="E4" s="508"/>
      <c r="F4" s="508"/>
      <c r="G4" s="508"/>
      <c r="H4" s="508"/>
      <c r="I4" s="508"/>
      <c r="J4" s="508"/>
      <c r="K4" s="508"/>
      <c r="L4" s="508"/>
      <c r="M4" s="50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85" t="s">
        <v>169</v>
      </c>
      <c r="B5" s="485"/>
      <c r="C5" s="507"/>
      <c r="D5" s="507"/>
      <c r="E5" s="507"/>
      <c r="F5" s="507"/>
      <c r="G5" s="507"/>
      <c r="H5" s="507"/>
      <c r="I5" s="507"/>
      <c r="J5" s="507"/>
      <c r="K5" s="507"/>
      <c r="L5" s="507"/>
      <c r="M5" s="50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85" t="s">
        <v>171</v>
      </c>
      <c r="B6" s="485"/>
      <c r="C6" s="680"/>
      <c r="D6" s="681"/>
      <c r="E6" s="681"/>
      <c r="F6" s="681"/>
      <c r="G6" s="681"/>
      <c r="H6" s="681"/>
      <c r="I6" s="681"/>
      <c r="J6" s="681"/>
      <c r="K6" s="681"/>
      <c r="L6" s="681"/>
      <c r="M6" s="682"/>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75" t="s">
        <v>399</v>
      </c>
      <c r="B7" s="676"/>
      <c r="C7" s="677"/>
      <c r="D7" s="678" t="s">
        <v>400</v>
      </c>
      <c r="E7" s="678"/>
      <c r="F7" s="678"/>
      <c r="G7" s="679" t="s">
        <v>401</v>
      </c>
      <c r="H7" s="670" t="s">
        <v>402</v>
      </c>
      <c r="I7" s="672" t="s">
        <v>403</v>
      </c>
      <c r="J7" s="673"/>
      <c r="K7" s="672" t="s">
        <v>404</v>
      </c>
      <c r="L7" s="673"/>
      <c r="M7" s="674" t="s">
        <v>412</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20</v>
      </c>
      <c r="B8" s="34" t="s">
        <v>109</v>
      </c>
      <c r="C8" s="34" t="s">
        <v>111</v>
      </c>
      <c r="D8" s="27" t="s">
        <v>121</v>
      </c>
      <c r="E8" s="27" t="s">
        <v>406</v>
      </c>
      <c r="F8" s="27" t="s">
        <v>407</v>
      </c>
      <c r="G8" s="679"/>
      <c r="H8" s="671"/>
      <c r="I8" s="28" t="s">
        <v>408</v>
      </c>
      <c r="J8" s="28" t="s">
        <v>409</v>
      </c>
      <c r="K8" s="28" t="s">
        <v>410</v>
      </c>
      <c r="L8" s="28" t="s">
        <v>411</v>
      </c>
      <c r="M8" s="674"/>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63"/>
      <c r="B9" s="664"/>
      <c r="C9" s="664"/>
      <c r="D9" s="664"/>
      <c r="E9" s="664"/>
      <c r="F9" s="664"/>
      <c r="G9" s="664"/>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65">
        <f>'7- Mapa Final'!A10</f>
        <v>1</v>
      </c>
      <c r="B10" s="666" t="str">
        <f>'7- Mapa Final'!B10</f>
        <v>Vencimiento de Términos</v>
      </c>
      <c r="C10" s="666" t="str">
        <f>'7- Mapa Final'!C10</f>
        <v>Se emiten  sentencias fuera de los términos legales de duración de un proceso judicial en primera y segunda instancia en procesos en materia constitucional o  civil, o después del  término legal establecido para decidir sobre los conflictos presentados a los jueces o se emiten autos en desconocimiento de los términos judiciales y del plazo razonable.</v>
      </c>
      <c r="D10" s="683" t="str">
        <f>'7- Mapa Final'!J10</f>
        <v>Muy Baja - 1</v>
      </c>
      <c r="E10" s="684" t="str">
        <f>'7- Mapa Final'!K10</f>
        <v>Menor - 2</v>
      </c>
      <c r="F10" s="669" t="str">
        <f>'7- Mapa Final'!M10</f>
        <v>Bajo - 2</v>
      </c>
      <c r="G10" s="473"/>
      <c r="H10" s="667"/>
      <c r="I10" s="667"/>
      <c r="J10" s="667"/>
      <c r="K10" s="667"/>
      <c r="L10" s="667"/>
      <c r="M10" s="668"/>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38"/>
      <c r="B11" s="640"/>
      <c r="C11" s="640"/>
      <c r="D11" s="643"/>
      <c r="E11" s="646"/>
      <c r="F11" s="652"/>
      <c r="G11" s="449"/>
      <c r="H11" s="648"/>
      <c r="I11" s="648"/>
      <c r="J11" s="648"/>
      <c r="K11" s="648"/>
      <c r="L11" s="648"/>
      <c r="M11" s="650"/>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38"/>
      <c r="B12" s="640"/>
      <c r="C12" s="640"/>
      <c r="D12" s="643"/>
      <c r="E12" s="646"/>
      <c r="F12" s="652"/>
      <c r="G12" s="449"/>
      <c r="H12" s="648"/>
      <c r="I12" s="648"/>
      <c r="J12" s="648"/>
      <c r="K12" s="648"/>
      <c r="L12" s="648"/>
      <c r="M12" s="650"/>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38"/>
      <c r="B13" s="640"/>
      <c r="C13" s="640"/>
      <c r="D13" s="643"/>
      <c r="E13" s="646"/>
      <c r="F13" s="652"/>
      <c r="G13" s="449"/>
      <c r="H13" s="648"/>
      <c r="I13" s="648"/>
      <c r="J13" s="648"/>
      <c r="K13" s="648"/>
      <c r="L13" s="648"/>
      <c r="M13" s="650"/>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38"/>
      <c r="B14" s="640"/>
      <c r="C14" s="640"/>
      <c r="D14" s="643"/>
      <c r="E14" s="646"/>
      <c r="F14" s="652"/>
      <c r="G14" s="449"/>
      <c r="H14" s="648"/>
      <c r="I14" s="648"/>
      <c r="J14" s="648"/>
      <c r="K14" s="648"/>
      <c r="L14" s="648"/>
      <c r="M14" s="650"/>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38"/>
      <c r="B15" s="640"/>
      <c r="C15" s="640"/>
      <c r="D15" s="643"/>
      <c r="E15" s="646"/>
      <c r="F15" s="652"/>
      <c r="G15" s="449"/>
      <c r="H15" s="648"/>
      <c r="I15" s="648"/>
      <c r="J15" s="648"/>
      <c r="K15" s="648"/>
      <c r="L15" s="648"/>
      <c r="M15" s="650"/>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38"/>
      <c r="B16" s="640"/>
      <c r="C16" s="640"/>
      <c r="D16" s="643"/>
      <c r="E16" s="646"/>
      <c r="F16" s="652"/>
      <c r="G16" s="449"/>
      <c r="H16" s="648"/>
      <c r="I16" s="648"/>
      <c r="J16" s="648"/>
      <c r="K16" s="648"/>
      <c r="L16" s="648"/>
      <c r="M16" s="650"/>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38"/>
      <c r="B17" s="640"/>
      <c r="C17" s="640"/>
      <c r="D17" s="643"/>
      <c r="E17" s="646"/>
      <c r="F17" s="652"/>
      <c r="G17" s="449"/>
      <c r="H17" s="648"/>
      <c r="I17" s="648"/>
      <c r="J17" s="648"/>
      <c r="K17" s="648"/>
      <c r="L17" s="648"/>
      <c r="M17" s="650"/>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38"/>
      <c r="B18" s="640"/>
      <c r="C18" s="640"/>
      <c r="D18" s="643"/>
      <c r="E18" s="646"/>
      <c r="F18" s="652"/>
      <c r="G18" s="449"/>
      <c r="H18" s="648"/>
      <c r="I18" s="648"/>
      <c r="J18" s="648"/>
      <c r="K18" s="648"/>
      <c r="L18" s="648"/>
      <c r="M18" s="650"/>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38"/>
      <c r="B19" s="640"/>
      <c r="C19" s="640"/>
      <c r="D19" s="643"/>
      <c r="E19" s="646"/>
      <c r="F19" s="652"/>
      <c r="G19" s="449"/>
      <c r="H19" s="648"/>
      <c r="I19" s="648"/>
      <c r="J19" s="648"/>
      <c r="K19" s="648"/>
      <c r="L19" s="648"/>
      <c r="M19" s="650"/>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38">
        <f>'7- Mapa Final'!A16</f>
        <v>2</v>
      </c>
      <c r="B20" s="640" t="str">
        <f>'7- Mapa Final'!B16</f>
        <v xml:space="preserve">Incumplimientos en la realizacion de audiencias </v>
      </c>
      <c r="C20" s="640" t="str">
        <f>'7- Mapa Final'!C16</f>
        <v>No se convoca con la debida antelación a la audiencia a los sujetos  procesales, ni se agotan el traslado de las pruebas</v>
      </c>
      <c r="D20" s="642" t="str">
        <f>'7- Mapa Final'!J16</f>
        <v>Muy Baja - 1</v>
      </c>
      <c r="E20" s="645" t="str">
        <f>'7- Mapa Final'!K16</f>
        <v>Leve - 1</v>
      </c>
      <c r="F20" s="652" t="str">
        <f>'7- Mapa Final'!M16</f>
        <v>Bajo - 1</v>
      </c>
      <c r="G20" s="449"/>
      <c r="H20" s="648"/>
      <c r="I20" s="648"/>
      <c r="J20" s="648"/>
      <c r="K20" s="648"/>
      <c r="L20" s="648"/>
      <c r="M20" s="650"/>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38"/>
      <c r="B21" s="640"/>
      <c r="C21" s="640"/>
      <c r="D21" s="643"/>
      <c r="E21" s="646"/>
      <c r="F21" s="652"/>
      <c r="G21" s="449"/>
      <c r="H21" s="648"/>
      <c r="I21" s="648"/>
      <c r="J21" s="648"/>
      <c r="K21" s="648"/>
      <c r="L21" s="648"/>
      <c r="M21" s="650"/>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38"/>
      <c r="B22" s="640"/>
      <c r="C22" s="640"/>
      <c r="D22" s="643"/>
      <c r="E22" s="646"/>
      <c r="F22" s="652"/>
      <c r="G22" s="449"/>
      <c r="H22" s="648"/>
      <c r="I22" s="648"/>
      <c r="J22" s="648"/>
      <c r="K22" s="648"/>
      <c r="L22" s="648"/>
      <c r="M22" s="650"/>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38"/>
      <c r="B23" s="640"/>
      <c r="C23" s="640"/>
      <c r="D23" s="643"/>
      <c r="E23" s="646"/>
      <c r="F23" s="652"/>
      <c r="G23" s="449"/>
      <c r="H23" s="648"/>
      <c r="I23" s="648"/>
      <c r="J23" s="648"/>
      <c r="K23" s="648"/>
      <c r="L23" s="648"/>
      <c r="M23" s="650"/>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38"/>
      <c r="B24" s="640"/>
      <c r="C24" s="640"/>
      <c r="D24" s="643"/>
      <c r="E24" s="646"/>
      <c r="F24" s="652"/>
      <c r="G24" s="449"/>
      <c r="H24" s="648"/>
      <c r="I24" s="648"/>
      <c r="J24" s="648"/>
      <c r="K24" s="648"/>
      <c r="L24" s="648"/>
      <c r="M24" s="650"/>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38"/>
      <c r="B25" s="640"/>
      <c r="C25" s="640"/>
      <c r="D25" s="643"/>
      <c r="E25" s="646"/>
      <c r="F25" s="652"/>
      <c r="G25" s="449"/>
      <c r="H25" s="648"/>
      <c r="I25" s="648"/>
      <c r="J25" s="648"/>
      <c r="K25" s="648"/>
      <c r="L25" s="648"/>
      <c r="M25" s="650"/>
      <c r="N25" s="33"/>
      <c r="O25" s="33"/>
    </row>
    <row r="26" spans="1:169">
      <c r="A26" s="638"/>
      <c r="B26" s="640"/>
      <c r="C26" s="640"/>
      <c r="D26" s="643"/>
      <c r="E26" s="646"/>
      <c r="F26" s="652"/>
      <c r="G26" s="449"/>
      <c r="H26" s="648"/>
      <c r="I26" s="648"/>
      <c r="J26" s="648"/>
      <c r="K26" s="648"/>
      <c r="L26" s="648"/>
      <c r="M26" s="650"/>
      <c r="N26" s="33"/>
      <c r="O26" s="33"/>
    </row>
    <row r="27" spans="1:169">
      <c r="A27" s="638"/>
      <c r="B27" s="640"/>
      <c r="C27" s="640"/>
      <c r="D27" s="643"/>
      <c r="E27" s="646"/>
      <c r="F27" s="652"/>
      <c r="G27" s="449"/>
      <c r="H27" s="648"/>
      <c r="I27" s="648"/>
      <c r="J27" s="648"/>
      <c r="K27" s="648"/>
      <c r="L27" s="648"/>
      <c r="M27" s="650"/>
      <c r="N27" s="33"/>
      <c r="O27" s="33"/>
    </row>
    <row r="28" spans="1:169">
      <c r="A28" s="638"/>
      <c r="B28" s="640"/>
      <c r="C28" s="640"/>
      <c r="D28" s="643"/>
      <c r="E28" s="646"/>
      <c r="F28" s="652"/>
      <c r="G28" s="449"/>
      <c r="H28" s="648"/>
      <c r="I28" s="648"/>
      <c r="J28" s="648"/>
      <c r="K28" s="648"/>
      <c r="L28" s="648"/>
      <c r="M28" s="650"/>
      <c r="N28" s="33"/>
      <c r="O28" s="33"/>
    </row>
    <row r="29" spans="1:169">
      <c r="A29" s="638"/>
      <c r="B29" s="640"/>
      <c r="C29" s="640"/>
      <c r="D29" s="643"/>
      <c r="E29" s="646"/>
      <c r="F29" s="652"/>
      <c r="G29" s="449"/>
      <c r="H29" s="648"/>
      <c r="I29" s="648"/>
      <c r="J29" s="648"/>
      <c r="K29" s="648"/>
      <c r="L29" s="648"/>
      <c r="M29" s="650"/>
      <c r="N29" s="33"/>
      <c r="O29" s="33"/>
    </row>
    <row r="30" spans="1:169" s="25" customFormat="1" ht="12.75">
      <c r="A30" s="638">
        <f>'7- Mapa Final'!A23</f>
        <v>3</v>
      </c>
      <c r="B30" s="640" t="str">
        <f>'7- Mapa Final'!B23</f>
        <v xml:space="preserve"> Efectuar notificaciones que no cumplan con los requistos</v>
      </c>
      <c r="C30" s="640" t="str">
        <f>'7- Mapa Final'!C23</f>
        <v>No se realizan las  notificaciones, no se erfectuan  oportunamente o no se aplica la normatividad</v>
      </c>
      <c r="D30" s="642" t="str">
        <f>'7- Mapa Final'!J23</f>
        <v>Muy Baja - 1</v>
      </c>
      <c r="E30" s="645" t="str">
        <f>'7- Mapa Final'!K23</f>
        <v>Menor - 2</v>
      </c>
      <c r="F30" s="652" t="str">
        <f>'7- Mapa Final'!M23</f>
        <v>Bajo - 2</v>
      </c>
      <c r="G30" s="449"/>
      <c r="H30" s="648"/>
      <c r="I30" s="648"/>
      <c r="J30" s="648"/>
      <c r="K30" s="648"/>
      <c r="L30" s="648"/>
      <c r="M30" s="650"/>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8"/>
      <c r="B31" s="640"/>
      <c r="C31" s="640"/>
      <c r="D31" s="643"/>
      <c r="E31" s="646"/>
      <c r="F31" s="652"/>
      <c r="G31" s="449"/>
      <c r="H31" s="648"/>
      <c r="I31" s="648"/>
      <c r="J31" s="648"/>
      <c r="K31" s="648"/>
      <c r="L31" s="648"/>
      <c r="M31" s="650"/>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8"/>
      <c r="B32" s="640"/>
      <c r="C32" s="640"/>
      <c r="D32" s="643"/>
      <c r="E32" s="646"/>
      <c r="F32" s="652"/>
      <c r="G32" s="449"/>
      <c r="H32" s="648"/>
      <c r="I32" s="648"/>
      <c r="J32" s="648"/>
      <c r="K32" s="648"/>
      <c r="L32" s="648"/>
      <c r="M32" s="650"/>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8"/>
      <c r="B33" s="640"/>
      <c r="C33" s="640"/>
      <c r="D33" s="643"/>
      <c r="E33" s="646"/>
      <c r="F33" s="652"/>
      <c r="G33" s="449"/>
      <c r="H33" s="648"/>
      <c r="I33" s="648"/>
      <c r="J33" s="648"/>
      <c r="K33" s="648"/>
      <c r="L33" s="648"/>
      <c r="M33" s="650"/>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8"/>
      <c r="B34" s="640"/>
      <c r="C34" s="640"/>
      <c r="D34" s="643"/>
      <c r="E34" s="646"/>
      <c r="F34" s="652"/>
      <c r="G34" s="449"/>
      <c r="H34" s="648"/>
      <c r="I34" s="648"/>
      <c r="J34" s="648"/>
      <c r="K34" s="648"/>
      <c r="L34" s="648"/>
      <c r="M34" s="650"/>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8"/>
      <c r="B35" s="640"/>
      <c r="C35" s="640"/>
      <c r="D35" s="643"/>
      <c r="E35" s="646"/>
      <c r="F35" s="652"/>
      <c r="G35" s="449"/>
      <c r="H35" s="648"/>
      <c r="I35" s="648"/>
      <c r="J35" s="648"/>
      <c r="K35" s="648"/>
      <c r="L35" s="648"/>
      <c r="M35" s="650"/>
      <c r="N35" s="33"/>
      <c r="O35" s="33"/>
    </row>
    <row r="36" spans="1:169">
      <c r="A36" s="638"/>
      <c r="B36" s="640"/>
      <c r="C36" s="640"/>
      <c r="D36" s="643"/>
      <c r="E36" s="646"/>
      <c r="F36" s="652"/>
      <c r="G36" s="449"/>
      <c r="H36" s="648"/>
      <c r="I36" s="648"/>
      <c r="J36" s="648"/>
      <c r="K36" s="648"/>
      <c r="L36" s="648"/>
      <c r="M36" s="650"/>
      <c r="N36" s="33"/>
      <c r="O36" s="33"/>
    </row>
    <row r="37" spans="1:169">
      <c r="A37" s="638"/>
      <c r="B37" s="640"/>
      <c r="C37" s="640"/>
      <c r="D37" s="643"/>
      <c r="E37" s="646"/>
      <c r="F37" s="652"/>
      <c r="G37" s="449"/>
      <c r="H37" s="648"/>
      <c r="I37" s="648"/>
      <c r="J37" s="648"/>
      <c r="K37" s="648"/>
      <c r="L37" s="648"/>
      <c r="M37" s="650"/>
      <c r="N37" s="33"/>
      <c r="O37" s="33"/>
    </row>
    <row r="38" spans="1:169">
      <c r="A38" s="638"/>
      <c r="B38" s="640"/>
      <c r="C38" s="640"/>
      <c r="D38" s="643"/>
      <c r="E38" s="646"/>
      <c r="F38" s="652"/>
      <c r="G38" s="449"/>
      <c r="H38" s="648"/>
      <c r="I38" s="648"/>
      <c r="J38" s="648"/>
      <c r="K38" s="648"/>
      <c r="L38" s="648"/>
      <c r="M38" s="650"/>
      <c r="N38" s="33"/>
      <c r="O38" s="33"/>
    </row>
    <row r="39" spans="1:169">
      <c r="A39" s="638"/>
      <c r="B39" s="640"/>
      <c r="C39" s="640"/>
      <c r="D39" s="643"/>
      <c r="E39" s="646"/>
      <c r="F39" s="652"/>
      <c r="G39" s="449"/>
      <c r="H39" s="648"/>
      <c r="I39" s="648"/>
      <c r="J39" s="648"/>
      <c r="K39" s="648"/>
      <c r="L39" s="648"/>
      <c r="M39" s="650"/>
      <c r="N39" s="33"/>
      <c r="O39" s="33"/>
    </row>
    <row r="40" spans="1:169" s="25" customFormat="1" ht="12.75">
      <c r="A40" s="638">
        <f>'7- Mapa Final'!A33</f>
        <v>4</v>
      </c>
      <c r="B40" s="640" t="str">
        <f>'7- Mapa Final'!B33</f>
        <v>Inexactitud o inoportunidad en el reparto de procesos</v>
      </c>
      <c r="C40" s="640" t="str">
        <f>'7- Mapa Final'!C33</f>
        <v>Posibilidad de no hacerlo  oportunamente para el trámite de apelaciones de autos y sentencias ante el TRIBUNAL SUPERIOR DEL DISTRITO  JUDICIAL DE BARRANQUILLA</v>
      </c>
      <c r="D40" s="642" t="str">
        <f>'7- Mapa Final'!J33</f>
        <v>Muy Baja - 1</v>
      </c>
      <c r="E40" s="645" t="str">
        <f>'7- Mapa Final'!K33</f>
        <v>Menor - 2</v>
      </c>
      <c r="F40" s="652" t="str">
        <f>'7- Mapa Final'!M33</f>
        <v>Bajo - 2</v>
      </c>
      <c r="G40" s="449"/>
      <c r="H40" s="648"/>
      <c r="I40" s="648"/>
      <c r="J40" s="648"/>
      <c r="K40" s="648"/>
      <c r="L40" s="648"/>
      <c r="M40" s="650"/>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8"/>
      <c r="B41" s="640"/>
      <c r="C41" s="640"/>
      <c r="D41" s="643"/>
      <c r="E41" s="646"/>
      <c r="F41" s="652"/>
      <c r="G41" s="449"/>
      <c r="H41" s="648"/>
      <c r="I41" s="648"/>
      <c r="J41" s="648"/>
      <c r="K41" s="648"/>
      <c r="L41" s="648"/>
      <c r="M41" s="650"/>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8"/>
      <c r="B42" s="640"/>
      <c r="C42" s="640"/>
      <c r="D42" s="643"/>
      <c r="E42" s="646"/>
      <c r="F42" s="652"/>
      <c r="G42" s="449"/>
      <c r="H42" s="648"/>
      <c r="I42" s="648"/>
      <c r="J42" s="648"/>
      <c r="K42" s="648"/>
      <c r="L42" s="648"/>
      <c r="M42" s="650"/>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8"/>
      <c r="B43" s="640"/>
      <c r="C43" s="640"/>
      <c r="D43" s="643"/>
      <c r="E43" s="646"/>
      <c r="F43" s="652"/>
      <c r="G43" s="449"/>
      <c r="H43" s="648"/>
      <c r="I43" s="648"/>
      <c r="J43" s="648"/>
      <c r="K43" s="648"/>
      <c r="L43" s="648"/>
      <c r="M43" s="650"/>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8"/>
      <c r="B44" s="640"/>
      <c r="C44" s="640"/>
      <c r="D44" s="643"/>
      <c r="E44" s="646"/>
      <c r="F44" s="652"/>
      <c r="G44" s="449"/>
      <c r="H44" s="648"/>
      <c r="I44" s="648"/>
      <c r="J44" s="648"/>
      <c r="K44" s="648"/>
      <c r="L44" s="648"/>
      <c r="M44" s="650"/>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8"/>
      <c r="B45" s="640"/>
      <c r="C45" s="640"/>
      <c r="D45" s="643"/>
      <c r="E45" s="646"/>
      <c r="F45" s="652"/>
      <c r="G45" s="449"/>
      <c r="H45" s="648"/>
      <c r="I45" s="648"/>
      <c r="J45" s="648"/>
      <c r="K45" s="648"/>
      <c r="L45" s="648"/>
      <c r="M45" s="650"/>
      <c r="N45" s="33"/>
      <c r="O45" s="33"/>
    </row>
    <row r="46" spans="1:169">
      <c r="A46" s="638"/>
      <c r="B46" s="640"/>
      <c r="C46" s="640"/>
      <c r="D46" s="643"/>
      <c r="E46" s="646"/>
      <c r="F46" s="652"/>
      <c r="G46" s="449"/>
      <c r="H46" s="648"/>
      <c r="I46" s="648"/>
      <c r="J46" s="648"/>
      <c r="K46" s="648"/>
      <c r="L46" s="648"/>
      <c r="M46" s="650"/>
      <c r="N46" s="33"/>
      <c r="O46" s="33"/>
    </row>
    <row r="47" spans="1:169">
      <c r="A47" s="638"/>
      <c r="B47" s="640"/>
      <c r="C47" s="640"/>
      <c r="D47" s="643"/>
      <c r="E47" s="646"/>
      <c r="F47" s="652"/>
      <c r="G47" s="449"/>
      <c r="H47" s="648"/>
      <c r="I47" s="648"/>
      <c r="J47" s="648"/>
      <c r="K47" s="648"/>
      <c r="L47" s="648"/>
      <c r="M47" s="650"/>
      <c r="N47" s="33"/>
      <c r="O47" s="33"/>
    </row>
    <row r="48" spans="1:169">
      <c r="A48" s="638"/>
      <c r="B48" s="640"/>
      <c r="C48" s="640"/>
      <c r="D48" s="643"/>
      <c r="E48" s="646"/>
      <c r="F48" s="652"/>
      <c r="G48" s="449"/>
      <c r="H48" s="648"/>
      <c r="I48" s="648"/>
      <c r="J48" s="648"/>
      <c r="K48" s="648"/>
      <c r="L48" s="648"/>
      <c r="M48" s="650"/>
      <c r="N48" s="33"/>
      <c r="O48" s="33"/>
    </row>
    <row r="49" spans="1:169">
      <c r="A49" s="638"/>
      <c r="B49" s="640"/>
      <c r="C49" s="640"/>
      <c r="D49" s="643"/>
      <c r="E49" s="646"/>
      <c r="F49" s="652"/>
      <c r="G49" s="449"/>
      <c r="H49" s="648"/>
      <c r="I49" s="648"/>
      <c r="J49" s="648"/>
      <c r="K49" s="648"/>
      <c r="L49" s="648"/>
      <c r="M49" s="650"/>
      <c r="N49" s="33"/>
      <c r="O49" s="33"/>
    </row>
    <row r="50" spans="1:169" s="25" customFormat="1" ht="12.75">
      <c r="A50" s="638">
        <v>5</v>
      </c>
      <c r="B50" s="640" t="str">
        <f>'7- Mapa Final'!B43</f>
        <v>Pérdida de documentos</v>
      </c>
      <c r="C50" s="640" t="str">
        <f>'7- Mapa Final'!C43</f>
        <v>Extravío temporal o definitivo de los  documentos de los procesos judiciales</v>
      </c>
      <c r="D50" s="642" t="str">
        <f>'7- Mapa Final'!J43</f>
        <v>Muy Baja - 1</v>
      </c>
      <c r="E50" s="645" t="str">
        <f>'7- Mapa Final'!K43</f>
        <v>Leve - 1</v>
      </c>
      <c r="F50" s="652" t="str">
        <f>'7- Mapa Final'!M43</f>
        <v>Bajo - 1</v>
      </c>
      <c r="G50" s="449"/>
      <c r="H50" s="648"/>
      <c r="I50" s="648"/>
      <c r="J50" s="648"/>
      <c r="K50" s="648"/>
      <c r="L50" s="648"/>
      <c r="M50" s="650"/>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8"/>
      <c r="B51" s="640"/>
      <c r="C51" s="640"/>
      <c r="D51" s="643"/>
      <c r="E51" s="646"/>
      <c r="F51" s="652"/>
      <c r="G51" s="449"/>
      <c r="H51" s="648"/>
      <c r="I51" s="648"/>
      <c r="J51" s="648"/>
      <c r="K51" s="648"/>
      <c r="L51" s="648"/>
      <c r="M51" s="650"/>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8"/>
      <c r="B52" s="640"/>
      <c r="C52" s="640"/>
      <c r="D52" s="643"/>
      <c r="E52" s="646"/>
      <c r="F52" s="652"/>
      <c r="G52" s="449"/>
      <c r="H52" s="648"/>
      <c r="I52" s="648"/>
      <c r="J52" s="648"/>
      <c r="K52" s="648"/>
      <c r="L52" s="648"/>
      <c r="M52" s="650"/>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8"/>
      <c r="B53" s="640"/>
      <c r="C53" s="640"/>
      <c r="D53" s="643"/>
      <c r="E53" s="646"/>
      <c r="F53" s="652"/>
      <c r="G53" s="449"/>
      <c r="H53" s="648"/>
      <c r="I53" s="648"/>
      <c r="J53" s="648"/>
      <c r="K53" s="648"/>
      <c r="L53" s="648"/>
      <c r="M53" s="650"/>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8"/>
      <c r="B54" s="640"/>
      <c r="C54" s="640"/>
      <c r="D54" s="643"/>
      <c r="E54" s="646"/>
      <c r="F54" s="652"/>
      <c r="G54" s="449"/>
      <c r="H54" s="648"/>
      <c r="I54" s="648"/>
      <c r="J54" s="648"/>
      <c r="K54" s="648"/>
      <c r="L54" s="648"/>
      <c r="M54" s="650"/>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38"/>
      <c r="B55" s="640"/>
      <c r="C55" s="640"/>
      <c r="D55" s="643"/>
      <c r="E55" s="646"/>
      <c r="F55" s="652"/>
      <c r="G55" s="449"/>
      <c r="H55" s="648"/>
      <c r="I55" s="648"/>
      <c r="J55" s="648"/>
      <c r="K55" s="648"/>
      <c r="L55" s="648"/>
      <c r="M55" s="650"/>
      <c r="N55" s="33"/>
      <c r="O55" s="33"/>
    </row>
    <row r="56" spans="1:169">
      <c r="A56" s="638"/>
      <c r="B56" s="640"/>
      <c r="C56" s="640"/>
      <c r="D56" s="643"/>
      <c r="E56" s="646"/>
      <c r="F56" s="652"/>
      <c r="G56" s="449"/>
      <c r="H56" s="648"/>
      <c r="I56" s="648"/>
      <c r="J56" s="648"/>
      <c r="K56" s="648"/>
      <c r="L56" s="648"/>
      <c r="M56" s="650"/>
      <c r="N56" s="33"/>
      <c r="O56" s="33"/>
    </row>
    <row r="57" spans="1:169">
      <c r="A57" s="638"/>
      <c r="B57" s="640"/>
      <c r="C57" s="640"/>
      <c r="D57" s="643"/>
      <c r="E57" s="646"/>
      <c r="F57" s="652"/>
      <c r="G57" s="449"/>
      <c r="H57" s="648"/>
      <c r="I57" s="648"/>
      <c r="J57" s="648"/>
      <c r="K57" s="648"/>
      <c r="L57" s="648"/>
      <c r="M57" s="650"/>
      <c r="N57" s="33"/>
      <c r="O57" s="33"/>
    </row>
    <row r="58" spans="1:169">
      <c r="A58" s="638"/>
      <c r="B58" s="640"/>
      <c r="C58" s="640"/>
      <c r="D58" s="643"/>
      <c r="E58" s="646"/>
      <c r="F58" s="652"/>
      <c r="G58" s="449"/>
      <c r="H58" s="648"/>
      <c r="I58" s="648"/>
      <c r="J58" s="648"/>
      <c r="K58" s="648"/>
      <c r="L58" s="648"/>
      <c r="M58" s="650"/>
      <c r="N58" s="33"/>
      <c r="O58" s="33"/>
    </row>
    <row r="59" spans="1:169" ht="15.75" thickBot="1">
      <c r="A59" s="639"/>
      <c r="B59" s="641"/>
      <c r="C59" s="641"/>
      <c r="D59" s="644"/>
      <c r="E59" s="647"/>
      <c r="F59" s="653"/>
      <c r="G59" s="600"/>
      <c r="H59" s="649"/>
      <c r="I59" s="649"/>
      <c r="J59" s="649"/>
      <c r="K59" s="649"/>
      <c r="L59" s="649"/>
      <c r="M59" s="651"/>
      <c r="N59" s="33"/>
      <c r="O59" s="33"/>
    </row>
    <row r="60" spans="1:169" s="25" customFormat="1" ht="12.75">
      <c r="A60" s="687">
        <v>6</v>
      </c>
      <c r="B60" s="640" t="str">
        <f>'7- Mapa Final'!B54</f>
        <v xml:space="preserve">Afectaciones ambientales </v>
      </c>
      <c r="C60" s="640" t="str">
        <f>'7- Mapa Final'!C54</f>
        <v>Utilización de impresiones de oficios o documentos para  algunas dependencias externas que  asi lo solicitan desconciendo la política cero papel</v>
      </c>
      <c r="D60" s="642" t="str">
        <f>'7- Mapa Final'!J54</f>
        <v>Muy Baja - 1</v>
      </c>
      <c r="E60" s="645" t="str">
        <f>'7- Mapa Final'!K54</f>
        <v>Leve - 1</v>
      </c>
      <c r="F60" s="652" t="str">
        <f>'7- Mapa Final'!M54</f>
        <v>Bajo - 1</v>
      </c>
      <c r="G60" s="449"/>
      <c r="H60" s="648"/>
      <c r="I60" s="648"/>
      <c r="J60" s="648"/>
      <c r="K60" s="648"/>
      <c r="L60" s="648"/>
      <c r="M60" s="650"/>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87"/>
      <c r="B61" s="640"/>
      <c r="C61" s="640"/>
      <c r="D61" s="643"/>
      <c r="E61" s="646"/>
      <c r="F61" s="652"/>
      <c r="G61" s="449"/>
      <c r="H61" s="648"/>
      <c r="I61" s="648"/>
      <c r="J61" s="648"/>
      <c r="K61" s="648"/>
      <c r="L61" s="648"/>
      <c r="M61" s="650"/>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87"/>
      <c r="B62" s="640"/>
      <c r="C62" s="640"/>
      <c r="D62" s="643"/>
      <c r="E62" s="646"/>
      <c r="F62" s="652"/>
      <c r="G62" s="449"/>
      <c r="H62" s="648"/>
      <c r="I62" s="648"/>
      <c r="J62" s="648"/>
      <c r="K62" s="648"/>
      <c r="L62" s="648"/>
      <c r="M62" s="650"/>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87"/>
      <c r="B63" s="640"/>
      <c r="C63" s="640"/>
      <c r="D63" s="643"/>
      <c r="E63" s="646"/>
      <c r="F63" s="652"/>
      <c r="G63" s="449"/>
      <c r="H63" s="648"/>
      <c r="I63" s="648"/>
      <c r="J63" s="648"/>
      <c r="K63" s="648"/>
      <c r="L63" s="648"/>
      <c r="M63" s="650"/>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87"/>
      <c r="B64" s="640"/>
      <c r="C64" s="640"/>
      <c r="D64" s="643"/>
      <c r="E64" s="646"/>
      <c r="F64" s="652"/>
      <c r="G64" s="449"/>
      <c r="H64" s="648"/>
      <c r="I64" s="648"/>
      <c r="J64" s="648"/>
      <c r="K64" s="648"/>
      <c r="L64" s="648"/>
      <c r="M64" s="650"/>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87"/>
      <c r="B65" s="640"/>
      <c r="C65" s="640"/>
      <c r="D65" s="643"/>
      <c r="E65" s="646"/>
      <c r="F65" s="652"/>
      <c r="G65" s="449"/>
      <c r="H65" s="648"/>
      <c r="I65" s="648"/>
      <c r="J65" s="648"/>
      <c r="K65" s="648"/>
      <c r="L65" s="648"/>
      <c r="M65" s="650"/>
      <c r="N65" s="33"/>
      <c r="O65" s="33"/>
    </row>
    <row r="66" spans="1:169">
      <c r="A66" s="687"/>
      <c r="B66" s="640"/>
      <c r="C66" s="640"/>
      <c r="D66" s="643"/>
      <c r="E66" s="646"/>
      <c r="F66" s="652"/>
      <c r="G66" s="449"/>
      <c r="H66" s="648"/>
      <c r="I66" s="648"/>
      <c r="J66" s="648"/>
      <c r="K66" s="648"/>
      <c r="L66" s="648"/>
      <c r="M66" s="650"/>
      <c r="N66" s="33"/>
      <c r="O66" s="33"/>
    </row>
    <row r="67" spans="1:169">
      <c r="A67" s="687"/>
      <c r="B67" s="640"/>
      <c r="C67" s="640"/>
      <c r="D67" s="643"/>
      <c r="E67" s="646"/>
      <c r="F67" s="652"/>
      <c r="G67" s="449"/>
      <c r="H67" s="648"/>
      <c r="I67" s="648"/>
      <c r="J67" s="648"/>
      <c r="K67" s="648"/>
      <c r="L67" s="648"/>
      <c r="M67" s="650"/>
      <c r="N67" s="33"/>
      <c r="O67" s="33"/>
    </row>
    <row r="68" spans="1:169">
      <c r="A68" s="687"/>
      <c r="B68" s="640"/>
      <c r="C68" s="640"/>
      <c r="D68" s="643"/>
      <c r="E68" s="646"/>
      <c r="F68" s="652"/>
      <c r="G68" s="449"/>
      <c r="H68" s="648"/>
      <c r="I68" s="648"/>
      <c r="J68" s="648"/>
      <c r="K68" s="648"/>
      <c r="L68" s="648"/>
      <c r="M68" s="650"/>
      <c r="N68" s="33"/>
      <c r="O68" s="33"/>
    </row>
    <row r="69" spans="1:169" ht="17.25" customHeight="1" thickBot="1">
      <c r="A69" s="688"/>
      <c r="B69" s="641"/>
      <c r="C69" s="641"/>
      <c r="D69" s="644"/>
      <c r="E69" s="647"/>
      <c r="F69" s="653"/>
      <c r="G69" s="600"/>
      <c r="H69" s="649"/>
      <c r="I69" s="649"/>
      <c r="J69" s="649"/>
      <c r="K69" s="649"/>
      <c r="L69" s="649"/>
      <c r="M69" s="651"/>
      <c r="N69" s="33"/>
      <c r="O69" s="33"/>
    </row>
    <row r="70" spans="1:169" s="25" customFormat="1" ht="15.75" customHeight="1">
      <c r="A70" s="685">
        <v>7</v>
      </c>
      <c r="B70" s="640" t="str">
        <f>'7- Mapa Final'!B64</f>
        <v xml:space="preserve">Corrupción </v>
      </c>
      <c r="C70" s="640" t="str">
        <f>'7- Mapa Final'!C64</f>
        <v xml:space="preserve">Expedir, alterar, retener, extraviar o entregar  documentos  o información sin el lleno de requisitos legales.  Cuando por indebido interés se actua de  manera indebida para retrasar las actuaciones de los procesos o para la no celebración de una audiencia. </v>
      </c>
      <c r="D70" s="642" t="str">
        <f>'7- Mapa Final'!J64</f>
        <v>Muy Baja - 1</v>
      </c>
      <c r="E70" s="645" t="str">
        <f>'7- Mapa Final'!K64</f>
        <v>Leve - 1</v>
      </c>
      <c r="F70" s="652" t="str">
        <f>'7- Mapa Final'!M64</f>
        <v>Bajo - 1</v>
      </c>
      <c r="G70" s="449"/>
      <c r="H70" s="648"/>
      <c r="I70" s="648"/>
      <c r="J70" s="648"/>
      <c r="K70" s="648"/>
      <c r="L70" s="648"/>
      <c r="M70" s="650"/>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85"/>
      <c r="B71" s="640"/>
      <c r="C71" s="640"/>
      <c r="D71" s="643"/>
      <c r="E71" s="646"/>
      <c r="F71" s="652"/>
      <c r="G71" s="449"/>
      <c r="H71" s="648"/>
      <c r="I71" s="648"/>
      <c r="J71" s="648"/>
      <c r="K71" s="648"/>
      <c r="L71" s="648"/>
      <c r="M71" s="650"/>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85"/>
      <c r="B72" s="640"/>
      <c r="C72" s="640"/>
      <c r="D72" s="643"/>
      <c r="E72" s="646"/>
      <c r="F72" s="652"/>
      <c r="G72" s="449"/>
      <c r="H72" s="648"/>
      <c r="I72" s="648"/>
      <c r="J72" s="648"/>
      <c r="K72" s="648"/>
      <c r="L72" s="648"/>
      <c r="M72" s="650"/>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85"/>
      <c r="B73" s="640"/>
      <c r="C73" s="640"/>
      <c r="D73" s="643"/>
      <c r="E73" s="646"/>
      <c r="F73" s="652"/>
      <c r="G73" s="449"/>
      <c r="H73" s="648"/>
      <c r="I73" s="648"/>
      <c r="J73" s="648"/>
      <c r="K73" s="648"/>
      <c r="L73" s="648"/>
      <c r="M73" s="650"/>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85"/>
      <c r="B74" s="640"/>
      <c r="C74" s="640"/>
      <c r="D74" s="643"/>
      <c r="E74" s="646"/>
      <c r="F74" s="652"/>
      <c r="G74" s="449"/>
      <c r="H74" s="648"/>
      <c r="I74" s="648"/>
      <c r="J74" s="648"/>
      <c r="K74" s="648"/>
      <c r="L74" s="648"/>
      <c r="M74" s="650"/>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85"/>
      <c r="B75" s="640"/>
      <c r="C75" s="640"/>
      <c r="D75" s="643"/>
      <c r="E75" s="646"/>
      <c r="F75" s="652"/>
      <c r="G75" s="449"/>
      <c r="H75" s="648"/>
      <c r="I75" s="648"/>
      <c r="J75" s="648"/>
      <c r="K75" s="648"/>
      <c r="L75" s="648"/>
      <c r="M75" s="650"/>
      <c r="N75" s="33"/>
      <c r="O75" s="33"/>
    </row>
    <row r="76" spans="1:169">
      <c r="A76" s="685"/>
      <c r="B76" s="640"/>
      <c r="C76" s="640"/>
      <c r="D76" s="643"/>
      <c r="E76" s="646"/>
      <c r="F76" s="652"/>
      <c r="G76" s="449"/>
      <c r="H76" s="648"/>
      <c r="I76" s="648"/>
      <c r="J76" s="648"/>
      <c r="K76" s="648"/>
      <c r="L76" s="648"/>
      <c r="M76" s="650"/>
      <c r="N76" s="33"/>
      <c r="O76" s="33"/>
    </row>
    <row r="77" spans="1:169">
      <c r="A77" s="685"/>
      <c r="B77" s="640"/>
      <c r="C77" s="640"/>
      <c r="D77" s="643"/>
      <c r="E77" s="646"/>
      <c r="F77" s="652"/>
      <c r="G77" s="449"/>
      <c r="H77" s="648"/>
      <c r="I77" s="648"/>
      <c r="J77" s="648"/>
      <c r="K77" s="648"/>
      <c r="L77" s="648"/>
      <c r="M77" s="650"/>
      <c r="N77" s="33"/>
      <c r="O77" s="33"/>
    </row>
    <row r="78" spans="1:169">
      <c r="A78" s="685"/>
      <c r="B78" s="640"/>
      <c r="C78" s="640"/>
      <c r="D78" s="643"/>
      <c r="E78" s="646"/>
      <c r="F78" s="652"/>
      <c r="G78" s="449"/>
      <c r="H78" s="648"/>
      <c r="I78" s="648"/>
      <c r="J78" s="648"/>
      <c r="K78" s="648"/>
      <c r="L78" s="648"/>
      <c r="M78" s="650"/>
      <c r="N78" s="33"/>
      <c r="O78" s="33"/>
    </row>
    <row r="79" spans="1:169" ht="15.75" thickBot="1">
      <c r="A79" s="686"/>
      <c r="B79" s="641"/>
      <c r="C79" s="641"/>
      <c r="D79" s="644"/>
      <c r="E79" s="647"/>
      <c r="F79" s="653"/>
      <c r="G79" s="600"/>
      <c r="H79" s="649"/>
      <c r="I79" s="649"/>
      <c r="J79" s="649"/>
      <c r="K79" s="649"/>
      <c r="L79" s="649"/>
      <c r="M79" s="651"/>
      <c r="N79" s="33"/>
      <c r="O79" s="33"/>
    </row>
    <row r="80" spans="1:169" s="25" customFormat="1" ht="15.75" customHeight="1">
      <c r="A80" s="685">
        <v>7</v>
      </c>
      <c r="B80" s="640" t="e">
        <f>'7- Mapa Final'!#REF!</f>
        <v>#REF!</v>
      </c>
      <c r="C80" s="640" t="e">
        <f>'7- Mapa Final'!#REF!</f>
        <v>#REF!</v>
      </c>
      <c r="D80" s="642" t="e">
        <f>'7- Mapa Final'!#REF!</f>
        <v>#REF!</v>
      </c>
      <c r="E80" s="645" t="e">
        <f>'7- Mapa Final'!#REF!</f>
        <v>#REF!</v>
      </c>
      <c r="F80" s="652" t="e">
        <f>'7- Mapa Final'!#REF!</f>
        <v>#REF!</v>
      </c>
      <c r="G80" s="449"/>
      <c r="H80" s="648"/>
      <c r="I80" s="648"/>
      <c r="J80" s="648"/>
      <c r="K80" s="648"/>
      <c r="L80" s="648"/>
      <c r="M80" s="650"/>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685"/>
      <c r="B81" s="640"/>
      <c r="C81" s="640"/>
      <c r="D81" s="643"/>
      <c r="E81" s="646"/>
      <c r="F81" s="652"/>
      <c r="G81" s="449"/>
      <c r="H81" s="648"/>
      <c r="I81" s="648"/>
      <c r="J81" s="648"/>
      <c r="K81" s="648"/>
      <c r="L81" s="648"/>
      <c r="M81" s="650"/>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685"/>
      <c r="B82" s="640"/>
      <c r="C82" s="640"/>
      <c r="D82" s="643"/>
      <c r="E82" s="646"/>
      <c r="F82" s="652"/>
      <c r="G82" s="449"/>
      <c r="H82" s="648"/>
      <c r="I82" s="648"/>
      <c r="J82" s="648"/>
      <c r="K82" s="648"/>
      <c r="L82" s="648"/>
      <c r="M82" s="650"/>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685"/>
      <c r="B83" s="640"/>
      <c r="C83" s="640"/>
      <c r="D83" s="643"/>
      <c r="E83" s="646"/>
      <c r="F83" s="652"/>
      <c r="G83" s="449"/>
      <c r="H83" s="648"/>
      <c r="I83" s="648"/>
      <c r="J83" s="648"/>
      <c r="K83" s="648"/>
      <c r="L83" s="648"/>
      <c r="M83" s="650"/>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685"/>
      <c r="B84" s="640"/>
      <c r="C84" s="640"/>
      <c r="D84" s="643"/>
      <c r="E84" s="646"/>
      <c r="F84" s="652"/>
      <c r="G84" s="449"/>
      <c r="H84" s="648"/>
      <c r="I84" s="648"/>
      <c r="J84" s="648"/>
      <c r="K84" s="648"/>
      <c r="L84" s="648"/>
      <c r="M84" s="650"/>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685"/>
      <c r="B85" s="640"/>
      <c r="C85" s="640"/>
      <c r="D85" s="643"/>
      <c r="E85" s="646"/>
      <c r="F85" s="652"/>
      <c r="G85" s="449"/>
      <c r="H85" s="648"/>
      <c r="I85" s="648"/>
      <c r="J85" s="648"/>
      <c r="K85" s="648"/>
      <c r="L85" s="648"/>
      <c r="M85" s="650"/>
      <c r="N85" s="33"/>
      <c r="O85" s="33"/>
    </row>
    <row r="86" spans="1:169">
      <c r="A86" s="685"/>
      <c r="B86" s="640"/>
      <c r="C86" s="640"/>
      <c r="D86" s="643"/>
      <c r="E86" s="646"/>
      <c r="F86" s="652"/>
      <c r="G86" s="449"/>
      <c r="H86" s="648"/>
      <c r="I86" s="648"/>
      <c r="J86" s="648"/>
      <c r="K86" s="648"/>
      <c r="L86" s="648"/>
      <c r="M86" s="650"/>
      <c r="N86" s="33"/>
      <c r="O86" s="33"/>
    </row>
    <row r="87" spans="1:169">
      <c r="A87" s="685"/>
      <c r="B87" s="640"/>
      <c r="C87" s="640"/>
      <c r="D87" s="643"/>
      <c r="E87" s="646"/>
      <c r="F87" s="652"/>
      <c r="G87" s="449"/>
      <c r="H87" s="648"/>
      <c r="I87" s="648"/>
      <c r="J87" s="648"/>
      <c r="K87" s="648"/>
      <c r="L87" s="648"/>
      <c r="M87" s="650"/>
      <c r="N87" s="33"/>
      <c r="O87" s="33"/>
    </row>
    <row r="88" spans="1:169">
      <c r="A88" s="685"/>
      <c r="B88" s="640"/>
      <c r="C88" s="640"/>
      <c r="D88" s="643"/>
      <c r="E88" s="646"/>
      <c r="F88" s="652"/>
      <c r="G88" s="449"/>
      <c r="H88" s="648"/>
      <c r="I88" s="648"/>
      <c r="J88" s="648"/>
      <c r="K88" s="648"/>
      <c r="L88" s="648"/>
      <c r="M88" s="650"/>
      <c r="N88" s="33"/>
      <c r="O88" s="33"/>
    </row>
    <row r="89" spans="1:169" ht="15.75" thickBot="1">
      <c r="A89" s="686"/>
      <c r="B89" s="641"/>
      <c r="C89" s="641"/>
      <c r="D89" s="644"/>
      <c r="E89" s="647"/>
      <c r="F89" s="653"/>
      <c r="G89" s="600"/>
      <c r="H89" s="649"/>
      <c r="I89" s="649"/>
      <c r="J89" s="649"/>
      <c r="K89" s="649"/>
      <c r="L89" s="649"/>
      <c r="M89" s="651"/>
      <c r="N89" s="33"/>
      <c r="O89" s="33"/>
    </row>
    <row r="90" spans="1:169" s="25" customFormat="1" ht="12.75">
      <c r="A90" s="689">
        <v>8</v>
      </c>
      <c r="B90" s="640" t="e">
        <f>'7- Mapa Final'!#REF!</f>
        <v>#REF!</v>
      </c>
      <c r="C90" s="640" t="e">
        <f>'7- Mapa Final'!#REF!</f>
        <v>#REF!</v>
      </c>
      <c r="D90" s="642" t="e">
        <f>'7- Mapa Final'!#REF!</f>
        <v>#REF!</v>
      </c>
      <c r="E90" s="645" t="e">
        <f>'7- Mapa Final'!#REF!</f>
        <v>#REF!</v>
      </c>
      <c r="F90" s="652" t="e">
        <f>'7- Mapa Final'!#REF!</f>
        <v>#REF!</v>
      </c>
      <c r="G90" s="449"/>
      <c r="H90" s="648"/>
      <c r="I90" s="648"/>
      <c r="J90" s="648"/>
      <c r="K90" s="648"/>
      <c r="L90" s="648"/>
      <c r="M90" s="650"/>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row>
    <row r="91" spans="1:169" s="25" customFormat="1" ht="12.75" customHeight="1">
      <c r="A91" s="689"/>
      <c r="B91" s="640"/>
      <c r="C91" s="640"/>
      <c r="D91" s="643"/>
      <c r="E91" s="646"/>
      <c r="F91" s="652"/>
      <c r="G91" s="449"/>
      <c r="H91" s="648"/>
      <c r="I91" s="648"/>
      <c r="J91" s="648"/>
      <c r="K91" s="648"/>
      <c r="L91" s="648"/>
      <c r="M91" s="650"/>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row>
    <row r="92" spans="1:169" s="25" customFormat="1" ht="12.75" customHeight="1">
      <c r="A92" s="689"/>
      <c r="B92" s="640"/>
      <c r="C92" s="640"/>
      <c r="D92" s="643"/>
      <c r="E92" s="646"/>
      <c r="F92" s="652"/>
      <c r="G92" s="449"/>
      <c r="H92" s="648"/>
      <c r="I92" s="648"/>
      <c r="J92" s="648"/>
      <c r="K92" s="648"/>
      <c r="L92" s="648"/>
      <c r="M92" s="650"/>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row>
    <row r="93" spans="1:169" s="25" customFormat="1" ht="12.75" customHeight="1">
      <c r="A93" s="689"/>
      <c r="B93" s="640"/>
      <c r="C93" s="640"/>
      <c r="D93" s="643"/>
      <c r="E93" s="646"/>
      <c r="F93" s="652"/>
      <c r="G93" s="449"/>
      <c r="H93" s="648"/>
      <c r="I93" s="648"/>
      <c r="J93" s="648"/>
      <c r="K93" s="648"/>
      <c r="L93" s="648"/>
      <c r="M93" s="650"/>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row>
    <row r="94" spans="1:169" s="25" customFormat="1" ht="13.5" customHeight="1">
      <c r="A94" s="689"/>
      <c r="B94" s="640"/>
      <c r="C94" s="640"/>
      <c r="D94" s="643"/>
      <c r="E94" s="646"/>
      <c r="F94" s="652"/>
      <c r="G94" s="449"/>
      <c r="H94" s="648"/>
      <c r="I94" s="648"/>
      <c r="J94" s="648"/>
      <c r="K94" s="648"/>
      <c r="L94" s="648"/>
      <c r="M94" s="650"/>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row>
    <row r="95" spans="1:169">
      <c r="A95" s="689"/>
      <c r="B95" s="640"/>
      <c r="C95" s="640"/>
      <c r="D95" s="643"/>
      <c r="E95" s="646"/>
      <c r="F95" s="652"/>
      <c r="G95" s="449"/>
      <c r="H95" s="648"/>
      <c r="I95" s="648"/>
      <c r="J95" s="648"/>
      <c r="K95" s="648"/>
      <c r="L95" s="648"/>
      <c r="M95" s="650"/>
      <c r="N95" s="33"/>
      <c r="O95" s="33"/>
    </row>
    <row r="96" spans="1:169">
      <c r="A96" s="689"/>
      <c r="B96" s="640"/>
      <c r="C96" s="640"/>
      <c r="D96" s="643"/>
      <c r="E96" s="646"/>
      <c r="F96" s="652"/>
      <c r="G96" s="449"/>
      <c r="H96" s="648"/>
      <c r="I96" s="648"/>
      <c r="J96" s="648"/>
      <c r="K96" s="648"/>
      <c r="L96" s="648"/>
      <c r="M96" s="650"/>
      <c r="N96" s="33"/>
      <c r="O96" s="33"/>
    </row>
    <row r="97" spans="1:15">
      <c r="A97" s="689"/>
      <c r="B97" s="640"/>
      <c r="C97" s="640"/>
      <c r="D97" s="643"/>
      <c r="E97" s="646"/>
      <c r="F97" s="652"/>
      <c r="G97" s="449"/>
      <c r="H97" s="648"/>
      <c r="I97" s="648"/>
      <c r="J97" s="648"/>
      <c r="K97" s="648"/>
      <c r="L97" s="648"/>
      <c r="M97" s="650"/>
      <c r="N97" s="33"/>
      <c r="O97" s="33"/>
    </row>
    <row r="98" spans="1:15">
      <c r="A98" s="689"/>
      <c r="B98" s="640"/>
      <c r="C98" s="640"/>
      <c r="D98" s="643"/>
      <c r="E98" s="646"/>
      <c r="F98" s="652"/>
      <c r="G98" s="449"/>
      <c r="H98" s="648"/>
      <c r="I98" s="648"/>
      <c r="J98" s="648"/>
      <c r="K98" s="648"/>
      <c r="L98" s="648"/>
      <c r="M98" s="650"/>
      <c r="N98" s="33"/>
      <c r="O98" s="33"/>
    </row>
    <row r="99" spans="1:15" ht="15.75" thickBot="1">
      <c r="A99" s="690"/>
      <c r="B99" s="641"/>
      <c r="C99" s="641"/>
      <c r="D99" s="644"/>
      <c r="E99" s="647"/>
      <c r="F99" s="653"/>
      <c r="G99" s="600"/>
      <c r="H99" s="649"/>
      <c r="I99" s="649"/>
      <c r="J99" s="649"/>
      <c r="K99" s="649"/>
      <c r="L99" s="649"/>
      <c r="M99" s="651"/>
      <c r="N99" s="33"/>
      <c r="O99" s="33"/>
    </row>
  </sheetData>
  <mergeCells count="134">
    <mergeCell ref="J80:J89"/>
    <mergeCell ref="K80:K89"/>
    <mergeCell ref="L80:L89"/>
    <mergeCell ref="M80:M89"/>
    <mergeCell ref="A80:A89"/>
    <mergeCell ref="B80:B89"/>
    <mergeCell ref="C80:C89"/>
    <mergeCell ref="D80:D89"/>
    <mergeCell ref="E80:E89"/>
    <mergeCell ref="F80:F89"/>
    <mergeCell ref="G80:G89"/>
    <mergeCell ref="H80:H89"/>
    <mergeCell ref="I80:I89"/>
    <mergeCell ref="K70:K79"/>
    <mergeCell ref="L70:L79"/>
    <mergeCell ref="M70:M79"/>
    <mergeCell ref="A90:A99"/>
    <mergeCell ref="B90:B99"/>
    <mergeCell ref="C90:C99"/>
    <mergeCell ref="D90:D99"/>
    <mergeCell ref="E90:E99"/>
    <mergeCell ref="F90:F99"/>
    <mergeCell ref="G90:G99"/>
    <mergeCell ref="H90:H99"/>
    <mergeCell ref="I90:I99"/>
    <mergeCell ref="J90:J99"/>
    <mergeCell ref="K90:K99"/>
    <mergeCell ref="L90:L99"/>
    <mergeCell ref="M90:M99"/>
    <mergeCell ref="F70:F79"/>
    <mergeCell ref="G70:G79"/>
    <mergeCell ref="H70:H79"/>
    <mergeCell ref="I70:I79"/>
    <mergeCell ref="J70:J79"/>
    <mergeCell ref="A70:A79"/>
    <mergeCell ref="B70:B79"/>
    <mergeCell ref="C70:C79"/>
    <mergeCell ref="D70:D79"/>
    <mergeCell ref="E70:E7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B50:B59"/>
    <mergeCell ref="C50:C59"/>
    <mergeCell ref="D50:D59"/>
    <mergeCell ref="E50:E59"/>
    <mergeCell ref="F50:F59"/>
    <mergeCell ref="A20:A29"/>
    <mergeCell ref="B20:B29"/>
    <mergeCell ref="C20:C29"/>
    <mergeCell ref="D20:D29"/>
    <mergeCell ref="E20:E29"/>
    <mergeCell ref="F20:F29"/>
    <mergeCell ref="A60:A69"/>
    <mergeCell ref="B60:B69"/>
    <mergeCell ref="C60:C69"/>
    <mergeCell ref="D60:D69"/>
    <mergeCell ref="E60:E6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F60:F69"/>
    <mergeCell ref="M60:M69"/>
    <mergeCell ref="G60:G69"/>
    <mergeCell ref="H60:H69"/>
    <mergeCell ref="I60:I69"/>
    <mergeCell ref="J60:J69"/>
    <mergeCell ref="K60:K69"/>
    <mergeCell ref="L60:L69"/>
  </mergeCells>
  <conditionalFormatting sqref="A7:B7">
    <cfRule type="containsText" dxfId="224" priority="75" operator="containsText" text="3- Moderado">
      <formula>NOT(ISERROR(SEARCH("3- Moderado",A7)))</formula>
    </cfRule>
    <cfRule type="containsText" dxfId="223" priority="76" operator="containsText" text="6- Moderado">
      <formula>NOT(ISERROR(SEARCH("6- Moderado",A7)))</formula>
    </cfRule>
    <cfRule type="containsText" dxfId="222" priority="77" operator="containsText" text="4- Moderado">
      <formula>NOT(ISERROR(SEARCH("4- Moderado",A7)))</formula>
    </cfRule>
    <cfRule type="containsText" dxfId="221" priority="78" operator="containsText" text="3- Bajo">
      <formula>NOT(ISERROR(SEARCH("3- Bajo",A7)))</formula>
    </cfRule>
    <cfRule type="containsText" dxfId="220" priority="79" operator="containsText" text="4- Bajo">
      <formula>NOT(ISERROR(SEARCH("4- Bajo",A7)))</formula>
    </cfRule>
    <cfRule type="containsText" dxfId="219" priority="80" operator="containsText" text="1- Bajo">
      <formula>NOT(ISERROR(SEARCH("1- Bajo",A7)))</formula>
    </cfRule>
  </conditionalFormatting>
  <conditionalFormatting sqref="A10:E10 A20:E20">
    <cfRule type="containsText" dxfId="218" priority="69" operator="containsText" text="3- Moderado">
      <formula>NOT(ISERROR(SEARCH("3- Moderado",A10)))</formula>
    </cfRule>
    <cfRule type="containsText" dxfId="217" priority="70" operator="containsText" text="6- Moderado">
      <formula>NOT(ISERROR(SEARCH("6- Moderado",A10)))</formula>
    </cfRule>
    <cfRule type="containsText" dxfId="216" priority="71" operator="containsText" text="4- Moderado">
      <formula>NOT(ISERROR(SEARCH("4- Moderado",A10)))</formula>
    </cfRule>
    <cfRule type="containsText" dxfId="215" priority="72" operator="containsText" text="3- Bajo">
      <formula>NOT(ISERROR(SEARCH("3- Bajo",A10)))</formula>
    </cfRule>
    <cfRule type="containsText" dxfId="214" priority="73" operator="containsText" text="4- Bajo">
      <formula>NOT(ISERROR(SEARCH("4- Bajo",A10)))</formula>
    </cfRule>
    <cfRule type="containsText" dxfId="213" priority="74" operator="containsText" text="1- Bajo">
      <formula>NOT(ISERROR(SEARCH("1- Bajo",A10)))</formula>
    </cfRule>
  </conditionalFormatting>
  <conditionalFormatting sqref="A30:E30">
    <cfRule type="containsText" dxfId="212" priority="56" operator="containsText" text="3- Moderado">
      <formula>NOT(ISERROR(SEARCH("3- Moderado",A30)))</formula>
    </cfRule>
    <cfRule type="containsText" dxfId="211" priority="57" operator="containsText" text="6- Moderado">
      <formula>NOT(ISERROR(SEARCH("6- Moderado",A30)))</formula>
    </cfRule>
    <cfRule type="containsText" dxfId="210" priority="58" operator="containsText" text="4- Moderado">
      <formula>NOT(ISERROR(SEARCH("4- Moderado",A30)))</formula>
    </cfRule>
    <cfRule type="containsText" dxfId="209" priority="59" operator="containsText" text="3- Bajo">
      <formula>NOT(ISERROR(SEARCH("3- Bajo",A30)))</formula>
    </cfRule>
    <cfRule type="containsText" dxfId="208" priority="60" operator="containsText" text="4- Bajo">
      <formula>NOT(ISERROR(SEARCH("4- Bajo",A30)))</formula>
    </cfRule>
    <cfRule type="containsText" dxfId="207" priority="61" operator="containsText" text="1- Bajo">
      <formula>NOT(ISERROR(SEARCH("1- Bajo",A30)))</formula>
    </cfRule>
  </conditionalFormatting>
  <conditionalFormatting sqref="A40:E40">
    <cfRule type="containsText" dxfId="206" priority="49" operator="containsText" text="3- Moderado">
      <formula>NOT(ISERROR(SEARCH("3- Moderado",A40)))</formula>
    </cfRule>
    <cfRule type="containsText" dxfId="205" priority="50" operator="containsText" text="6- Moderado">
      <formula>NOT(ISERROR(SEARCH("6- Moderado",A40)))</formula>
    </cfRule>
    <cfRule type="containsText" dxfId="204" priority="51" operator="containsText" text="4- Moderado">
      <formula>NOT(ISERROR(SEARCH("4- Moderado",A40)))</formula>
    </cfRule>
    <cfRule type="containsText" dxfId="203" priority="52" operator="containsText" text="3- Bajo">
      <formula>NOT(ISERROR(SEARCH("3- Bajo",A40)))</formula>
    </cfRule>
    <cfRule type="containsText" dxfId="202" priority="53" operator="containsText" text="4- Bajo">
      <formula>NOT(ISERROR(SEARCH("4- Bajo",A40)))</formula>
    </cfRule>
    <cfRule type="containsText" dxfId="201" priority="54" operator="containsText" text="1- Bajo">
      <formula>NOT(ISERROR(SEARCH("1- Bajo",A40)))</formula>
    </cfRule>
  </conditionalFormatting>
  <conditionalFormatting sqref="A50:E50">
    <cfRule type="containsText" dxfId="200" priority="38" operator="containsText" text="3- Moderado">
      <formula>NOT(ISERROR(SEARCH("3- Moderado",A50)))</formula>
    </cfRule>
    <cfRule type="containsText" dxfId="199" priority="39" operator="containsText" text="6- Moderado">
      <formula>NOT(ISERROR(SEARCH("6- Moderado",A50)))</formula>
    </cfRule>
    <cfRule type="containsText" dxfId="198" priority="40" operator="containsText" text="4- Moderado">
      <formula>NOT(ISERROR(SEARCH("4- Moderado",A50)))</formula>
    </cfRule>
    <cfRule type="containsText" dxfId="197" priority="41" operator="containsText" text="3- Bajo">
      <formula>NOT(ISERROR(SEARCH("3- Bajo",A50)))</formula>
    </cfRule>
    <cfRule type="containsText" dxfId="196" priority="42" operator="containsText" text="4- Bajo">
      <formula>NOT(ISERROR(SEARCH("4- Bajo",A50)))</formula>
    </cfRule>
    <cfRule type="containsText" dxfId="195" priority="43" operator="containsText" text="1- Bajo">
      <formula>NOT(ISERROR(SEARCH("1- Bajo",A50)))</formula>
    </cfRule>
  </conditionalFormatting>
  <conditionalFormatting sqref="A60:E60">
    <cfRule type="containsText" dxfId="194" priority="22" operator="containsText" text="3- Moderado">
      <formula>NOT(ISERROR(SEARCH("3- Moderado",A60)))</formula>
    </cfRule>
    <cfRule type="containsText" dxfId="193" priority="23" operator="containsText" text="6- Moderado">
      <formula>NOT(ISERROR(SEARCH("6- Moderado",A60)))</formula>
    </cfRule>
    <cfRule type="containsText" dxfId="192" priority="24" operator="containsText" text="4- Moderado">
      <formula>NOT(ISERROR(SEARCH("4- Moderado",A60)))</formula>
    </cfRule>
    <cfRule type="containsText" dxfId="191" priority="25" operator="containsText" text="3- Bajo">
      <formula>NOT(ISERROR(SEARCH("3- Bajo",A60)))</formula>
    </cfRule>
    <cfRule type="containsText" dxfId="190" priority="26" operator="containsText" text="4- Bajo">
      <formula>NOT(ISERROR(SEARCH("4- Bajo",A60)))</formula>
    </cfRule>
    <cfRule type="containsText" dxfId="189" priority="27" operator="containsText" text="1- Bajo">
      <formula>NOT(ISERROR(SEARCH("1- Bajo",A60)))</formula>
    </cfRule>
  </conditionalFormatting>
  <conditionalFormatting sqref="A70:E70">
    <cfRule type="containsText" dxfId="188" priority="15" operator="containsText" text="3- Moderado">
      <formula>NOT(ISERROR(SEARCH("3- Moderado",A70)))</formula>
    </cfRule>
    <cfRule type="containsText" dxfId="187" priority="16" operator="containsText" text="6- Moderado">
      <formula>NOT(ISERROR(SEARCH("6- Moderado",A70)))</formula>
    </cfRule>
    <cfRule type="containsText" dxfId="186" priority="17" operator="containsText" text="4- Moderado">
      <formula>NOT(ISERROR(SEARCH("4- Moderado",A70)))</formula>
    </cfRule>
    <cfRule type="containsText" dxfId="185" priority="18" operator="containsText" text="3- Bajo">
      <formula>NOT(ISERROR(SEARCH("3- Bajo",A70)))</formula>
    </cfRule>
    <cfRule type="containsText" dxfId="184" priority="19" operator="containsText" text="4- Bajo">
      <formula>NOT(ISERROR(SEARCH("4- Bajo",A70)))</formula>
    </cfRule>
    <cfRule type="containsText" dxfId="183" priority="20" operator="containsText" text="1- Bajo">
      <formula>NOT(ISERROR(SEARCH("1- Bajo",A70)))</formula>
    </cfRule>
  </conditionalFormatting>
  <conditionalFormatting sqref="A80:E80">
    <cfRule type="containsText" dxfId="182" priority="1" operator="containsText" text="3- Moderado">
      <formula>NOT(ISERROR(SEARCH("3- Moderado",A80)))</formula>
    </cfRule>
    <cfRule type="containsText" dxfId="181" priority="2" operator="containsText" text="6- Moderado">
      <formula>NOT(ISERROR(SEARCH("6- Moderado",A80)))</formula>
    </cfRule>
    <cfRule type="containsText" dxfId="180" priority="3" operator="containsText" text="4- Moderado">
      <formula>NOT(ISERROR(SEARCH("4- Moderado",A80)))</formula>
    </cfRule>
    <cfRule type="containsText" dxfId="179" priority="4" operator="containsText" text="3- Bajo">
      <formula>NOT(ISERROR(SEARCH("3- Bajo",A80)))</formula>
    </cfRule>
    <cfRule type="containsText" dxfId="178" priority="5" operator="containsText" text="4- Bajo">
      <formula>NOT(ISERROR(SEARCH("4- Bajo",A80)))</formula>
    </cfRule>
    <cfRule type="containsText" dxfId="177" priority="6" operator="containsText" text="1- Bajo">
      <formula>NOT(ISERROR(SEARCH("1- Bajo",A80)))</formula>
    </cfRule>
  </conditionalFormatting>
  <conditionalFormatting sqref="A90:E90">
    <cfRule type="containsText" dxfId="176" priority="8" operator="containsText" text="3- Moderado">
      <formula>NOT(ISERROR(SEARCH("3- Moderado",A90)))</formula>
    </cfRule>
    <cfRule type="containsText" dxfId="175" priority="9" operator="containsText" text="6- Moderado">
      <formula>NOT(ISERROR(SEARCH("6- Moderado",A90)))</formula>
    </cfRule>
    <cfRule type="containsText" dxfId="174" priority="10" operator="containsText" text="4- Moderado">
      <formula>NOT(ISERROR(SEARCH("4- Moderado",A90)))</formula>
    </cfRule>
    <cfRule type="containsText" dxfId="173" priority="11" operator="containsText" text="3- Bajo">
      <formula>NOT(ISERROR(SEARCH("3- Bajo",A90)))</formula>
    </cfRule>
    <cfRule type="containsText" dxfId="172" priority="12" operator="containsText" text="4- Bajo">
      <formula>NOT(ISERROR(SEARCH("4- Bajo",A90)))</formula>
    </cfRule>
    <cfRule type="containsText" dxfId="171" priority="13" operator="containsText" text="1- Bajo">
      <formula>NOT(ISERROR(SEARCH("1- Bajo",A90)))</formula>
    </cfRule>
  </conditionalFormatting>
  <conditionalFormatting sqref="C8:F8">
    <cfRule type="containsText" dxfId="170" priority="63" operator="containsText" text="3- Moderado">
      <formula>NOT(ISERROR(SEARCH("3- Moderado",C8)))</formula>
    </cfRule>
    <cfRule type="containsText" dxfId="169" priority="64" operator="containsText" text="6- Moderado">
      <formula>NOT(ISERROR(SEARCH("6- Moderado",C8)))</formula>
    </cfRule>
    <cfRule type="containsText" dxfId="168" priority="65" operator="containsText" text="4- Moderado">
      <formula>NOT(ISERROR(SEARCH("4- Moderado",C8)))</formula>
    </cfRule>
    <cfRule type="containsText" dxfId="167" priority="66" operator="containsText" text="3- Bajo">
      <formula>NOT(ISERROR(SEARCH("3- Bajo",C8)))</formula>
    </cfRule>
    <cfRule type="containsText" dxfId="166" priority="67" operator="containsText" text="4- Bajo">
      <formula>NOT(ISERROR(SEARCH("4- Bajo",C8)))</formula>
    </cfRule>
    <cfRule type="containsText" dxfId="165" priority="68" operator="containsText" text="1- Bajo">
      <formula>NOT(ISERROR(SEARCH("1- Bajo",C8)))</formula>
    </cfRule>
  </conditionalFormatting>
  <conditionalFormatting sqref="D10:D99">
    <cfRule type="containsText" dxfId="164" priority="32" operator="containsText" text="Muy Alta">
      <formula>NOT(ISERROR(SEARCH("Muy Alta",D10)))</formula>
    </cfRule>
    <cfRule type="containsText" dxfId="163" priority="33" operator="containsText" text="Alta">
      <formula>NOT(ISERROR(SEARCH("Alta",D10)))</formula>
    </cfRule>
    <cfRule type="containsText" dxfId="162" priority="34" operator="containsText" text="Baja">
      <formula>NOT(ISERROR(SEARCH("Baja",D10)))</formula>
    </cfRule>
    <cfRule type="containsText" dxfId="161" priority="35" operator="containsText" text="Muy Baja">
      <formula>NOT(ISERROR(SEARCH("Muy Baja",D10)))</formula>
    </cfRule>
    <cfRule type="containsText" dxfId="160" priority="37" operator="containsText" text="Media">
      <formula>NOT(ISERROR(SEARCH("Media",D10)))</formula>
    </cfRule>
  </conditionalFormatting>
  <conditionalFormatting sqref="E10:E99">
    <cfRule type="containsText" dxfId="159" priority="28" operator="containsText" text="Catastrófico">
      <formula>NOT(ISERROR(SEARCH("Catastrófico",E10)))</formula>
    </cfRule>
    <cfRule type="containsText" dxfId="158" priority="29" operator="containsText" text="Mayor">
      <formula>NOT(ISERROR(SEARCH("Mayor",E10)))</formula>
    </cfRule>
    <cfRule type="containsText" dxfId="157" priority="30" operator="containsText" text="Menor">
      <formula>NOT(ISERROR(SEARCH("Menor",E10)))</formula>
    </cfRule>
    <cfRule type="containsText" dxfId="156" priority="31" operator="containsText" text="Leve">
      <formula>NOT(ISERROR(SEARCH("Leve",E10)))</formula>
    </cfRule>
  </conditionalFormatting>
  <conditionalFormatting sqref="E10:F59">
    <cfRule type="containsText" dxfId="155" priority="36" operator="containsText" text="Moderado">
      <formula>NOT(ISERROR(SEARCH("Moderado",E10)))</formula>
    </cfRule>
  </conditionalFormatting>
  <conditionalFormatting sqref="E60:F99">
    <cfRule type="containsText" dxfId="154" priority="7" operator="containsText" text="Moderado">
      <formula>NOT(ISERROR(SEARCH("Moderado",E60)))</formula>
    </cfRule>
  </conditionalFormatting>
  <conditionalFormatting sqref="F10:F29">
    <cfRule type="colorScale" priority="81">
      <colorScale>
        <cfvo type="min"/>
        <cfvo type="max"/>
        <color rgb="FFFF7128"/>
        <color rgb="FFFFEF9C"/>
      </colorScale>
    </cfRule>
  </conditionalFormatting>
  <conditionalFormatting sqref="F10:F99">
    <cfRule type="containsText" dxfId="153" priority="44" operator="containsText" text="Bajo">
      <formula>NOT(ISERROR(SEARCH("Bajo",F10)))</formula>
    </cfRule>
    <cfRule type="containsText" dxfId="152" priority="45" operator="containsText" text="Moderado">
      <formula>NOT(ISERROR(SEARCH("Moderado",F10)))</formula>
    </cfRule>
    <cfRule type="containsText" dxfId="151" priority="46" operator="containsText" text="Alto">
      <formula>NOT(ISERROR(SEARCH("Alto",F10)))</formula>
    </cfRule>
    <cfRule type="containsText" dxfId="150" priority="47" operator="containsText" text="Extremo">
      <formula>NOT(ISERROR(SEARCH("Extremo",F10)))</formula>
    </cfRule>
  </conditionalFormatting>
  <conditionalFormatting sqref="F30:F39">
    <cfRule type="colorScale" priority="62">
      <colorScale>
        <cfvo type="min"/>
        <cfvo type="max"/>
        <color rgb="FFFF7128"/>
        <color rgb="FFFFEF9C"/>
      </colorScale>
    </cfRule>
  </conditionalFormatting>
  <conditionalFormatting sqref="F40:F49">
    <cfRule type="colorScale" priority="55">
      <colorScale>
        <cfvo type="min"/>
        <cfvo type="max"/>
        <color rgb="FFFF7128"/>
        <color rgb="FFFFEF9C"/>
      </colorScale>
    </cfRule>
  </conditionalFormatting>
  <conditionalFormatting sqref="F50:F99">
    <cfRule type="colorScale" priority="48">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B00-000000000000}"/>
    <dataValidation allowBlank="1" showInputMessage="1" showErrorMessage="1" prompt="Describir las actividades que se van a desarrollar para el proyecto" sqref="H7" xr:uid="{00000000-0002-0000-0B00-000001000000}"/>
    <dataValidation allowBlank="1" showInputMessage="1" showErrorMessage="1" prompt="Seleccionar si el responsable es el responsable de las acciones es el nivel central" sqref="I7:I8" xr:uid="{00000000-0002-0000-0B00-000002000000}"/>
    <dataValidation allowBlank="1" showInputMessage="1" showErrorMessage="1" prompt="seleccionar si el responsable de ejecutar las acciones es el nivel central" sqref="J8" xr:uid="{00000000-0002-0000-0B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4000000}">
          <x14:formula1>
            <xm:f>'9- Matriz de Calor '!$S$8:$S$11</xm:f>
          </x14:formula1>
          <xm:sqref>G10:G99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99"/>
  <sheetViews>
    <sheetView showGridLines="0" topLeftCell="A5" zoomScale="55" zoomScaleNormal="55" workbookViewId="0">
      <selection activeCell="K90" sqref="K90"/>
    </sheetView>
  </sheetViews>
  <sheetFormatPr baseColWidth="10" defaultColWidth="11.42578125" defaultRowHeight="15"/>
  <cols>
    <col min="1" max="1" width="18.42578125" style="5" customWidth="1"/>
    <col min="2" max="2" width="35.85546875" style="5" customWidth="1"/>
    <col min="3" max="3" width="40.28515625" customWidth="1"/>
    <col min="4" max="4" width="16.85546875" style="89"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55"/>
      <c r="B1" s="656"/>
      <c r="C1" s="659"/>
      <c r="D1" s="659"/>
      <c r="E1" s="659"/>
      <c r="F1" s="659"/>
      <c r="G1" s="659"/>
      <c r="H1" s="659"/>
      <c r="I1" s="659"/>
      <c r="J1" s="660"/>
      <c r="K1" s="654" t="s">
        <v>398</v>
      </c>
      <c r="L1" s="654"/>
      <c r="M1" s="654"/>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57"/>
      <c r="B2" s="658"/>
      <c r="C2" s="661"/>
      <c r="D2" s="661"/>
      <c r="E2" s="661"/>
      <c r="F2" s="661"/>
      <c r="G2" s="661"/>
      <c r="H2" s="661"/>
      <c r="I2" s="661"/>
      <c r="J2" s="662"/>
      <c r="K2" s="654"/>
      <c r="L2" s="654"/>
      <c r="M2" s="654"/>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61"/>
      <c r="D3" s="661"/>
      <c r="E3" s="661"/>
      <c r="F3" s="661"/>
      <c r="G3" s="661"/>
      <c r="H3" s="661"/>
      <c r="I3" s="661"/>
      <c r="J3" s="662"/>
      <c r="K3" s="654"/>
      <c r="L3" s="654"/>
      <c r="M3" s="654"/>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85" t="s">
        <v>168</v>
      </c>
      <c r="B4" s="485"/>
      <c r="C4" s="508"/>
      <c r="D4" s="508"/>
      <c r="E4" s="508"/>
      <c r="F4" s="508"/>
      <c r="G4" s="508"/>
      <c r="H4" s="508"/>
      <c r="I4" s="508"/>
      <c r="J4" s="508"/>
      <c r="K4" s="508"/>
      <c r="L4" s="508"/>
      <c r="M4" s="50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85" t="s">
        <v>169</v>
      </c>
      <c r="B5" s="485"/>
      <c r="C5" s="507"/>
      <c r="D5" s="507"/>
      <c r="E5" s="507"/>
      <c r="F5" s="507"/>
      <c r="G5" s="507"/>
      <c r="H5" s="507"/>
      <c r="I5" s="507"/>
      <c r="J5" s="507"/>
      <c r="K5" s="507"/>
      <c r="L5" s="507"/>
      <c r="M5" s="50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85" t="s">
        <v>171</v>
      </c>
      <c r="B6" s="485"/>
      <c r="C6" s="680"/>
      <c r="D6" s="681"/>
      <c r="E6" s="681"/>
      <c r="F6" s="681"/>
      <c r="G6" s="681"/>
      <c r="H6" s="681"/>
      <c r="I6" s="681"/>
      <c r="J6" s="681"/>
      <c r="K6" s="681"/>
      <c r="L6" s="681"/>
      <c r="M6" s="682"/>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75" t="s">
        <v>399</v>
      </c>
      <c r="B7" s="676"/>
      <c r="C7" s="677"/>
      <c r="D7" s="678" t="s">
        <v>400</v>
      </c>
      <c r="E7" s="678"/>
      <c r="F7" s="678"/>
      <c r="G7" s="679" t="s">
        <v>401</v>
      </c>
      <c r="H7" s="670" t="s">
        <v>402</v>
      </c>
      <c r="I7" s="672" t="s">
        <v>403</v>
      </c>
      <c r="J7" s="673"/>
      <c r="K7" s="672" t="s">
        <v>404</v>
      </c>
      <c r="L7" s="673"/>
      <c r="M7" s="674" t="s">
        <v>413</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20</v>
      </c>
      <c r="B8" s="34" t="s">
        <v>109</v>
      </c>
      <c r="C8" s="34" t="s">
        <v>111</v>
      </c>
      <c r="D8" s="27" t="s">
        <v>121</v>
      </c>
      <c r="E8" s="27" t="s">
        <v>406</v>
      </c>
      <c r="F8" s="27" t="s">
        <v>407</v>
      </c>
      <c r="G8" s="679"/>
      <c r="H8" s="671"/>
      <c r="I8" s="28" t="s">
        <v>408</v>
      </c>
      <c r="J8" s="28" t="s">
        <v>409</v>
      </c>
      <c r="K8" s="28" t="s">
        <v>410</v>
      </c>
      <c r="L8" s="28" t="s">
        <v>411</v>
      </c>
      <c r="M8" s="674"/>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63"/>
      <c r="B9" s="664"/>
      <c r="C9" s="664"/>
      <c r="D9" s="664"/>
      <c r="E9" s="664"/>
      <c r="F9" s="664"/>
      <c r="G9" s="664"/>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65">
        <f>'7- Mapa Final'!A10</f>
        <v>1</v>
      </c>
      <c r="B10" s="666" t="str">
        <f>'7- Mapa Final'!B10</f>
        <v>Vencimiento de Términos</v>
      </c>
      <c r="C10" s="666" t="str">
        <f>'7- Mapa Final'!C10</f>
        <v>Se emiten  sentencias fuera de los términos legales de duración de un proceso judicial en primera y segunda instancia en procesos en materia constitucional o  civil, o después del  término legal establecido para decidir sobre los conflictos presentados a los jueces o se emiten autos en desconocimiento de los términos judiciales y del plazo razonable.</v>
      </c>
      <c r="D10" s="683" t="str">
        <f>'7- Mapa Final'!J10</f>
        <v>Muy Baja - 1</v>
      </c>
      <c r="E10" s="684" t="str">
        <f>'7- Mapa Final'!K10</f>
        <v>Menor - 2</v>
      </c>
      <c r="F10" s="669" t="str">
        <f>'7- Mapa Final'!M10</f>
        <v>Bajo - 2</v>
      </c>
      <c r="G10" s="473"/>
      <c r="H10" s="667"/>
      <c r="I10" s="667"/>
      <c r="J10" s="667"/>
      <c r="K10" s="667"/>
      <c r="L10" s="667"/>
      <c r="M10" s="668"/>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38"/>
      <c r="B11" s="640"/>
      <c r="C11" s="640"/>
      <c r="D11" s="643"/>
      <c r="E11" s="646"/>
      <c r="F11" s="652"/>
      <c r="G11" s="449"/>
      <c r="H11" s="648"/>
      <c r="I11" s="648"/>
      <c r="J11" s="648"/>
      <c r="K11" s="648"/>
      <c r="L11" s="648"/>
      <c r="M11" s="650"/>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38"/>
      <c r="B12" s="640"/>
      <c r="C12" s="640"/>
      <c r="D12" s="643"/>
      <c r="E12" s="646"/>
      <c r="F12" s="652"/>
      <c r="G12" s="449"/>
      <c r="H12" s="648"/>
      <c r="I12" s="648"/>
      <c r="J12" s="648"/>
      <c r="K12" s="648"/>
      <c r="L12" s="648"/>
      <c r="M12" s="650"/>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38"/>
      <c r="B13" s="640"/>
      <c r="C13" s="640"/>
      <c r="D13" s="643"/>
      <c r="E13" s="646"/>
      <c r="F13" s="652"/>
      <c r="G13" s="449"/>
      <c r="H13" s="648"/>
      <c r="I13" s="648"/>
      <c r="J13" s="648"/>
      <c r="K13" s="648"/>
      <c r="L13" s="648"/>
      <c r="M13" s="650"/>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38"/>
      <c r="B14" s="640"/>
      <c r="C14" s="640"/>
      <c r="D14" s="643"/>
      <c r="E14" s="646"/>
      <c r="F14" s="652"/>
      <c r="G14" s="449"/>
      <c r="H14" s="648"/>
      <c r="I14" s="648"/>
      <c r="J14" s="648"/>
      <c r="K14" s="648"/>
      <c r="L14" s="648"/>
      <c r="M14" s="650"/>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38"/>
      <c r="B15" s="640"/>
      <c r="C15" s="640"/>
      <c r="D15" s="643"/>
      <c r="E15" s="646"/>
      <c r="F15" s="652"/>
      <c r="G15" s="449"/>
      <c r="H15" s="648"/>
      <c r="I15" s="648"/>
      <c r="J15" s="648"/>
      <c r="K15" s="648"/>
      <c r="L15" s="648"/>
      <c r="M15" s="650"/>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38"/>
      <c r="B16" s="640"/>
      <c r="C16" s="640"/>
      <c r="D16" s="643"/>
      <c r="E16" s="646"/>
      <c r="F16" s="652"/>
      <c r="G16" s="449"/>
      <c r="H16" s="648"/>
      <c r="I16" s="648"/>
      <c r="J16" s="648"/>
      <c r="K16" s="648"/>
      <c r="L16" s="648"/>
      <c r="M16" s="650"/>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38"/>
      <c r="B17" s="640"/>
      <c r="C17" s="640"/>
      <c r="D17" s="643"/>
      <c r="E17" s="646"/>
      <c r="F17" s="652"/>
      <c r="G17" s="449"/>
      <c r="H17" s="648"/>
      <c r="I17" s="648"/>
      <c r="J17" s="648"/>
      <c r="K17" s="648"/>
      <c r="L17" s="648"/>
      <c r="M17" s="650"/>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38"/>
      <c r="B18" s="640"/>
      <c r="C18" s="640"/>
      <c r="D18" s="643"/>
      <c r="E18" s="646"/>
      <c r="F18" s="652"/>
      <c r="G18" s="449"/>
      <c r="H18" s="648"/>
      <c r="I18" s="648"/>
      <c r="J18" s="648"/>
      <c r="K18" s="648"/>
      <c r="L18" s="648"/>
      <c r="M18" s="650"/>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38"/>
      <c r="B19" s="640"/>
      <c r="C19" s="640"/>
      <c r="D19" s="643"/>
      <c r="E19" s="646"/>
      <c r="F19" s="652"/>
      <c r="G19" s="449"/>
      <c r="H19" s="648"/>
      <c r="I19" s="648"/>
      <c r="J19" s="648"/>
      <c r="K19" s="648"/>
      <c r="L19" s="648"/>
      <c r="M19" s="650"/>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38">
        <f>'7- Mapa Final'!A16</f>
        <v>2</v>
      </c>
      <c r="B20" s="640" t="str">
        <f>'7- Mapa Final'!B16</f>
        <v xml:space="preserve">Incumplimientos en la realizacion de audiencias </v>
      </c>
      <c r="C20" s="640" t="str">
        <f>'7- Mapa Final'!C16</f>
        <v>No se convoca con la debida antelación a la audiencia a los sujetos  procesales, ni se agotan el traslado de las pruebas</v>
      </c>
      <c r="D20" s="642" t="str">
        <f>'7- Mapa Final'!J16</f>
        <v>Muy Baja - 1</v>
      </c>
      <c r="E20" s="645" t="str">
        <f>'7- Mapa Final'!K16</f>
        <v>Leve - 1</v>
      </c>
      <c r="F20" s="652" t="str">
        <f>'7- Mapa Final'!M16</f>
        <v>Bajo - 1</v>
      </c>
      <c r="G20" s="449"/>
      <c r="H20" s="648"/>
      <c r="I20" s="648"/>
      <c r="J20" s="648"/>
      <c r="K20" s="648"/>
      <c r="L20" s="648"/>
      <c r="M20" s="650"/>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38"/>
      <c r="B21" s="640"/>
      <c r="C21" s="640"/>
      <c r="D21" s="643"/>
      <c r="E21" s="646"/>
      <c r="F21" s="652"/>
      <c r="G21" s="449"/>
      <c r="H21" s="648"/>
      <c r="I21" s="648"/>
      <c r="J21" s="648"/>
      <c r="K21" s="648"/>
      <c r="L21" s="648"/>
      <c r="M21" s="650"/>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38"/>
      <c r="B22" s="640"/>
      <c r="C22" s="640"/>
      <c r="D22" s="643"/>
      <c r="E22" s="646"/>
      <c r="F22" s="652"/>
      <c r="G22" s="449"/>
      <c r="H22" s="648"/>
      <c r="I22" s="648"/>
      <c r="J22" s="648"/>
      <c r="K22" s="648"/>
      <c r="L22" s="648"/>
      <c r="M22" s="650"/>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38"/>
      <c r="B23" s="640"/>
      <c r="C23" s="640"/>
      <c r="D23" s="643"/>
      <c r="E23" s="646"/>
      <c r="F23" s="652"/>
      <c r="G23" s="449"/>
      <c r="H23" s="648"/>
      <c r="I23" s="648"/>
      <c r="J23" s="648"/>
      <c r="K23" s="648"/>
      <c r="L23" s="648"/>
      <c r="M23" s="650"/>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38"/>
      <c r="B24" s="640"/>
      <c r="C24" s="640"/>
      <c r="D24" s="643"/>
      <c r="E24" s="646"/>
      <c r="F24" s="652"/>
      <c r="G24" s="449"/>
      <c r="H24" s="648"/>
      <c r="I24" s="648"/>
      <c r="J24" s="648"/>
      <c r="K24" s="648"/>
      <c r="L24" s="648"/>
      <c r="M24" s="650"/>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38"/>
      <c r="B25" s="640"/>
      <c r="C25" s="640"/>
      <c r="D25" s="643"/>
      <c r="E25" s="646"/>
      <c r="F25" s="652"/>
      <c r="G25" s="449"/>
      <c r="H25" s="648"/>
      <c r="I25" s="648"/>
      <c r="J25" s="648"/>
      <c r="K25" s="648"/>
      <c r="L25" s="648"/>
      <c r="M25" s="650"/>
      <c r="N25" s="33"/>
      <c r="O25" s="33"/>
    </row>
    <row r="26" spans="1:169">
      <c r="A26" s="638"/>
      <c r="B26" s="640"/>
      <c r="C26" s="640"/>
      <c r="D26" s="643"/>
      <c r="E26" s="646"/>
      <c r="F26" s="652"/>
      <c r="G26" s="449"/>
      <c r="H26" s="648"/>
      <c r="I26" s="648"/>
      <c r="J26" s="648"/>
      <c r="K26" s="648"/>
      <c r="L26" s="648"/>
      <c r="M26" s="650"/>
      <c r="N26" s="33"/>
      <c r="O26" s="33"/>
    </row>
    <row r="27" spans="1:169">
      <c r="A27" s="638"/>
      <c r="B27" s="640"/>
      <c r="C27" s="640"/>
      <c r="D27" s="643"/>
      <c r="E27" s="646"/>
      <c r="F27" s="652"/>
      <c r="G27" s="449"/>
      <c r="H27" s="648"/>
      <c r="I27" s="648"/>
      <c r="J27" s="648"/>
      <c r="K27" s="648"/>
      <c r="L27" s="648"/>
      <c r="M27" s="650"/>
      <c r="N27" s="33"/>
      <c r="O27" s="33"/>
    </row>
    <row r="28" spans="1:169">
      <c r="A28" s="638"/>
      <c r="B28" s="640"/>
      <c r="C28" s="640"/>
      <c r="D28" s="643"/>
      <c r="E28" s="646"/>
      <c r="F28" s="652"/>
      <c r="G28" s="449"/>
      <c r="H28" s="648"/>
      <c r="I28" s="648"/>
      <c r="J28" s="648"/>
      <c r="K28" s="648"/>
      <c r="L28" s="648"/>
      <c r="M28" s="650"/>
      <c r="N28" s="33"/>
      <c r="O28" s="33"/>
    </row>
    <row r="29" spans="1:169">
      <c r="A29" s="638"/>
      <c r="B29" s="640"/>
      <c r="C29" s="640"/>
      <c r="D29" s="643"/>
      <c r="E29" s="646"/>
      <c r="F29" s="652"/>
      <c r="G29" s="449"/>
      <c r="H29" s="648"/>
      <c r="I29" s="648"/>
      <c r="J29" s="648"/>
      <c r="K29" s="648"/>
      <c r="L29" s="648"/>
      <c r="M29" s="650"/>
      <c r="N29" s="33"/>
      <c r="O29" s="33"/>
    </row>
    <row r="30" spans="1:169" s="25" customFormat="1" ht="12.75">
      <c r="A30" s="638">
        <f>'7- Mapa Final'!A23</f>
        <v>3</v>
      </c>
      <c r="B30" s="640" t="str">
        <f>'7- Mapa Final'!B23</f>
        <v xml:space="preserve"> Efectuar notificaciones que no cumplan con los requistos</v>
      </c>
      <c r="C30" s="640" t="str">
        <f>'7- Mapa Final'!C23</f>
        <v>No se realizan las  notificaciones, no se erfectuan  oportunamente o no se aplica la normatividad</v>
      </c>
      <c r="D30" s="642" t="str">
        <f>'7- Mapa Final'!J23</f>
        <v>Muy Baja - 1</v>
      </c>
      <c r="E30" s="645" t="str">
        <f>'7- Mapa Final'!K23</f>
        <v>Menor - 2</v>
      </c>
      <c r="F30" s="652" t="str">
        <f>'7- Mapa Final'!M23</f>
        <v>Bajo - 2</v>
      </c>
      <c r="G30" s="449"/>
      <c r="H30" s="648"/>
      <c r="I30" s="648"/>
      <c r="J30" s="648"/>
      <c r="K30" s="648"/>
      <c r="L30" s="648"/>
      <c r="M30" s="650"/>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8"/>
      <c r="B31" s="640"/>
      <c r="C31" s="640"/>
      <c r="D31" s="643"/>
      <c r="E31" s="646"/>
      <c r="F31" s="652"/>
      <c r="G31" s="449"/>
      <c r="H31" s="648"/>
      <c r="I31" s="648"/>
      <c r="J31" s="648"/>
      <c r="K31" s="648"/>
      <c r="L31" s="648"/>
      <c r="M31" s="650"/>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8"/>
      <c r="B32" s="640"/>
      <c r="C32" s="640"/>
      <c r="D32" s="643"/>
      <c r="E32" s="646"/>
      <c r="F32" s="652"/>
      <c r="G32" s="449"/>
      <c r="H32" s="648"/>
      <c r="I32" s="648"/>
      <c r="J32" s="648"/>
      <c r="K32" s="648"/>
      <c r="L32" s="648"/>
      <c r="M32" s="650"/>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8"/>
      <c r="B33" s="640"/>
      <c r="C33" s="640"/>
      <c r="D33" s="643"/>
      <c r="E33" s="646"/>
      <c r="F33" s="652"/>
      <c r="G33" s="449"/>
      <c r="H33" s="648"/>
      <c r="I33" s="648"/>
      <c r="J33" s="648"/>
      <c r="K33" s="648"/>
      <c r="L33" s="648"/>
      <c r="M33" s="650"/>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8"/>
      <c r="B34" s="640"/>
      <c r="C34" s="640"/>
      <c r="D34" s="643"/>
      <c r="E34" s="646"/>
      <c r="F34" s="652"/>
      <c r="G34" s="449"/>
      <c r="H34" s="648"/>
      <c r="I34" s="648"/>
      <c r="J34" s="648"/>
      <c r="K34" s="648"/>
      <c r="L34" s="648"/>
      <c r="M34" s="650"/>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8"/>
      <c r="B35" s="640"/>
      <c r="C35" s="640"/>
      <c r="D35" s="643"/>
      <c r="E35" s="646"/>
      <c r="F35" s="652"/>
      <c r="G35" s="449"/>
      <c r="H35" s="648"/>
      <c r="I35" s="648"/>
      <c r="J35" s="648"/>
      <c r="K35" s="648"/>
      <c r="L35" s="648"/>
      <c r="M35" s="650"/>
      <c r="N35" s="33"/>
      <c r="O35" s="33"/>
    </row>
    <row r="36" spans="1:169">
      <c r="A36" s="638"/>
      <c r="B36" s="640"/>
      <c r="C36" s="640"/>
      <c r="D36" s="643"/>
      <c r="E36" s="646"/>
      <c r="F36" s="652"/>
      <c r="G36" s="449"/>
      <c r="H36" s="648"/>
      <c r="I36" s="648"/>
      <c r="J36" s="648"/>
      <c r="K36" s="648"/>
      <c r="L36" s="648"/>
      <c r="M36" s="650"/>
      <c r="N36" s="33"/>
      <c r="O36" s="33"/>
    </row>
    <row r="37" spans="1:169">
      <c r="A37" s="638"/>
      <c r="B37" s="640"/>
      <c r="C37" s="640"/>
      <c r="D37" s="643"/>
      <c r="E37" s="646"/>
      <c r="F37" s="652"/>
      <c r="G37" s="449"/>
      <c r="H37" s="648"/>
      <c r="I37" s="648"/>
      <c r="J37" s="648"/>
      <c r="K37" s="648"/>
      <c r="L37" s="648"/>
      <c r="M37" s="650"/>
      <c r="N37" s="33"/>
      <c r="O37" s="33"/>
    </row>
    <row r="38" spans="1:169">
      <c r="A38" s="638"/>
      <c r="B38" s="640"/>
      <c r="C38" s="640"/>
      <c r="D38" s="643"/>
      <c r="E38" s="646"/>
      <c r="F38" s="652"/>
      <c r="G38" s="449"/>
      <c r="H38" s="648"/>
      <c r="I38" s="648"/>
      <c r="J38" s="648"/>
      <c r="K38" s="648"/>
      <c r="L38" s="648"/>
      <c r="M38" s="650"/>
      <c r="N38" s="33"/>
      <c r="O38" s="33"/>
    </row>
    <row r="39" spans="1:169">
      <c r="A39" s="638"/>
      <c r="B39" s="640"/>
      <c r="C39" s="640"/>
      <c r="D39" s="643"/>
      <c r="E39" s="646"/>
      <c r="F39" s="652"/>
      <c r="G39" s="449"/>
      <c r="H39" s="648"/>
      <c r="I39" s="648"/>
      <c r="J39" s="648"/>
      <c r="K39" s="648"/>
      <c r="L39" s="648"/>
      <c r="M39" s="650"/>
      <c r="N39" s="33"/>
      <c r="O39" s="33"/>
    </row>
    <row r="40" spans="1:169" s="25" customFormat="1" ht="12.75">
      <c r="A40" s="638">
        <f>'7- Mapa Final'!A33</f>
        <v>4</v>
      </c>
      <c r="B40" s="640" t="str">
        <f>'7- Mapa Final'!B33</f>
        <v>Inexactitud o inoportunidad en el reparto de procesos</v>
      </c>
      <c r="C40" s="640" t="str">
        <f>'7- Mapa Final'!C33</f>
        <v>Posibilidad de no hacerlo  oportunamente para el trámite de apelaciones de autos y sentencias ante el TRIBUNAL SUPERIOR DEL DISTRITO  JUDICIAL DE BARRANQUILLA</v>
      </c>
      <c r="D40" s="642" t="str">
        <f>'7- Mapa Final'!J33</f>
        <v>Muy Baja - 1</v>
      </c>
      <c r="E40" s="645" t="str">
        <f>'7- Mapa Final'!K33</f>
        <v>Menor - 2</v>
      </c>
      <c r="F40" s="652" t="str">
        <f>'7- Mapa Final'!M33</f>
        <v>Bajo - 2</v>
      </c>
      <c r="G40" s="449"/>
      <c r="H40" s="648"/>
      <c r="I40" s="648"/>
      <c r="J40" s="648"/>
      <c r="K40" s="648"/>
      <c r="L40" s="648"/>
      <c r="M40" s="650"/>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8"/>
      <c r="B41" s="640"/>
      <c r="C41" s="640"/>
      <c r="D41" s="643"/>
      <c r="E41" s="646"/>
      <c r="F41" s="652"/>
      <c r="G41" s="449"/>
      <c r="H41" s="648"/>
      <c r="I41" s="648"/>
      <c r="J41" s="648"/>
      <c r="K41" s="648"/>
      <c r="L41" s="648"/>
      <c r="M41" s="650"/>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8"/>
      <c r="B42" s="640"/>
      <c r="C42" s="640"/>
      <c r="D42" s="643"/>
      <c r="E42" s="646"/>
      <c r="F42" s="652"/>
      <c r="G42" s="449"/>
      <c r="H42" s="648"/>
      <c r="I42" s="648"/>
      <c r="J42" s="648"/>
      <c r="K42" s="648"/>
      <c r="L42" s="648"/>
      <c r="M42" s="650"/>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8"/>
      <c r="B43" s="640"/>
      <c r="C43" s="640"/>
      <c r="D43" s="643"/>
      <c r="E43" s="646"/>
      <c r="F43" s="652"/>
      <c r="G43" s="449"/>
      <c r="H43" s="648"/>
      <c r="I43" s="648"/>
      <c r="J43" s="648"/>
      <c r="K43" s="648"/>
      <c r="L43" s="648"/>
      <c r="M43" s="650"/>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8"/>
      <c r="B44" s="640"/>
      <c r="C44" s="640"/>
      <c r="D44" s="643"/>
      <c r="E44" s="646"/>
      <c r="F44" s="652"/>
      <c r="G44" s="449"/>
      <c r="H44" s="648"/>
      <c r="I44" s="648"/>
      <c r="J44" s="648"/>
      <c r="K44" s="648"/>
      <c r="L44" s="648"/>
      <c r="M44" s="650"/>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8"/>
      <c r="B45" s="640"/>
      <c r="C45" s="640"/>
      <c r="D45" s="643"/>
      <c r="E45" s="646"/>
      <c r="F45" s="652"/>
      <c r="G45" s="449"/>
      <c r="H45" s="648"/>
      <c r="I45" s="648"/>
      <c r="J45" s="648"/>
      <c r="K45" s="648"/>
      <c r="L45" s="648"/>
      <c r="M45" s="650"/>
      <c r="N45" s="33"/>
      <c r="O45" s="33"/>
    </row>
    <row r="46" spans="1:169">
      <c r="A46" s="638"/>
      <c r="B46" s="640"/>
      <c r="C46" s="640"/>
      <c r="D46" s="643"/>
      <c r="E46" s="646"/>
      <c r="F46" s="652"/>
      <c r="G46" s="449"/>
      <c r="H46" s="648"/>
      <c r="I46" s="648"/>
      <c r="J46" s="648"/>
      <c r="K46" s="648"/>
      <c r="L46" s="648"/>
      <c r="M46" s="650"/>
      <c r="N46" s="33"/>
      <c r="O46" s="33"/>
    </row>
    <row r="47" spans="1:169">
      <c r="A47" s="638"/>
      <c r="B47" s="640"/>
      <c r="C47" s="640"/>
      <c r="D47" s="643"/>
      <c r="E47" s="646"/>
      <c r="F47" s="652"/>
      <c r="G47" s="449"/>
      <c r="H47" s="648"/>
      <c r="I47" s="648"/>
      <c r="J47" s="648"/>
      <c r="K47" s="648"/>
      <c r="L47" s="648"/>
      <c r="M47" s="650"/>
      <c r="N47" s="33"/>
      <c r="O47" s="33"/>
    </row>
    <row r="48" spans="1:169">
      <c r="A48" s="638"/>
      <c r="B48" s="640"/>
      <c r="C48" s="640"/>
      <c r="D48" s="643"/>
      <c r="E48" s="646"/>
      <c r="F48" s="652"/>
      <c r="G48" s="449"/>
      <c r="H48" s="648"/>
      <c r="I48" s="648"/>
      <c r="J48" s="648"/>
      <c r="K48" s="648"/>
      <c r="L48" s="648"/>
      <c r="M48" s="650"/>
      <c r="N48" s="33"/>
      <c r="O48" s="33"/>
    </row>
    <row r="49" spans="1:169">
      <c r="A49" s="638"/>
      <c r="B49" s="640"/>
      <c r="C49" s="640"/>
      <c r="D49" s="643"/>
      <c r="E49" s="646"/>
      <c r="F49" s="652"/>
      <c r="G49" s="449"/>
      <c r="H49" s="648"/>
      <c r="I49" s="648"/>
      <c r="J49" s="648"/>
      <c r="K49" s="648"/>
      <c r="L49" s="648"/>
      <c r="M49" s="650"/>
      <c r="N49" s="33"/>
      <c r="O49" s="33"/>
    </row>
    <row r="50" spans="1:169" s="25" customFormat="1" ht="12.75">
      <c r="A50" s="638">
        <v>5</v>
      </c>
      <c r="B50" s="640" t="str">
        <f>'7- Mapa Final'!B43</f>
        <v>Pérdida de documentos</v>
      </c>
      <c r="C50" s="640" t="str">
        <f>'7- Mapa Final'!C43</f>
        <v>Extravío temporal o definitivo de los  documentos de los procesos judiciales</v>
      </c>
      <c r="D50" s="642" t="str">
        <f>'7- Mapa Final'!J43</f>
        <v>Muy Baja - 1</v>
      </c>
      <c r="E50" s="645" t="str">
        <f>'7- Mapa Final'!K43</f>
        <v>Leve - 1</v>
      </c>
      <c r="F50" s="652" t="str">
        <f>'7- Mapa Final'!M43</f>
        <v>Bajo - 1</v>
      </c>
      <c r="G50" s="449"/>
      <c r="H50" s="648"/>
      <c r="I50" s="648"/>
      <c r="J50" s="648"/>
      <c r="K50" s="648"/>
      <c r="L50" s="648"/>
      <c r="M50" s="650"/>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8"/>
      <c r="B51" s="640"/>
      <c r="C51" s="640"/>
      <c r="D51" s="643"/>
      <c r="E51" s="646"/>
      <c r="F51" s="652"/>
      <c r="G51" s="449"/>
      <c r="H51" s="648"/>
      <c r="I51" s="648"/>
      <c r="J51" s="648"/>
      <c r="K51" s="648"/>
      <c r="L51" s="648"/>
      <c r="M51" s="650"/>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8"/>
      <c r="B52" s="640"/>
      <c r="C52" s="640"/>
      <c r="D52" s="643"/>
      <c r="E52" s="646"/>
      <c r="F52" s="652"/>
      <c r="G52" s="449"/>
      <c r="H52" s="648"/>
      <c r="I52" s="648"/>
      <c r="J52" s="648"/>
      <c r="K52" s="648"/>
      <c r="L52" s="648"/>
      <c r="M52" s="650"/>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8"/>
      <c r="B53" s="640"/>
      <c r="C53" s="640"/>
      <c r="D53" s="643"/>
      <c r="E53" s="646"/>
      <c r="F53" s="652"/>
      <c r="G53" s="449"/>
      <c r="H53" s="648"/>
      <c r="I53" s="648"/>
      <c r="J53" s="648"/>
      <c r="K53" s="648"/>
      <c r="L53" s="648"/>
      <c r="M53" s="650"/>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8"/>
      <c r="B54" s="640"/>
      <c r="C54" s="640"/>
      <c r="D54" s="643"/>
      <c r="E54" s="646"/>
      <c r="F54" s="652"/>
      <c r="G54" s="449"/>
      <c r="H54" s="648"/>
      <c r="I54" s="648"/>
      <c r="J54" s="648"/>
      <c r="K54" s="648"/>
      <c r="L54" s="648"/>
      <c r="M54" s="650"/>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38"/>
      <c r="B55" s="640"/>
      <c r="C55" s="640"/>
      <c r="D55" s="643"/>
      <c r="E55" s="646"/>
      <c r="F55" s="652"/>
      <c r="G55" s="449"/>
      <c r="H55" s="648"/>
      <c r="I55" s="648"/>
      <c r="J55" s="648"/>
      <c r="K55" s="648"/>
      <c r="L55" s="648"/>
      <c r="M55" s="650"/>
      <c r="N55" s="33"/>
      <c r="O55" s="33"/>
    </row>
    <row r="56" spans="1:169">
      <c r="A56" s="638"/>
      <c r="B56" s="640"/>
      <c r="C56" s="640"/>
      <c r="D56" s="643"/>
      <c r="E56" s="646"/>
      <c r="F56" s="652"/>
      <c r="G56" s="449"/>
      <c r="H56" s="648"/>
      <c r="I56" s="648"/>
      <c r="J56" s="648"/>
      <c r="K56" s="648"/>
      <c r="L56" s="648"/>
      <c r="M56" s="650"/>
      <c r="N56" s="33"/>
      <c r="O56" s="33"/>
    </row>
    <row r="57" spans="1:169">
      <c r="A57" s="638"/>
      <c r="B57" s="640"/>
      <c r="C57" s="640"/>
      <c r="D57" s="643"/>
      <c r="E57" s="646"/>
      <c r="F57" s="652"/>
      <c r="G57" s="449"/>
      <c r="H57" s="648"/>
      <c r="I57" s="648"/>
      <c r="J57" s="648"/>
      <c r="K57" s="648"/>
      <c r="L57" s="648"/>
      <c r="M57" s="650"/>
      <c r="N57" s="33"/>
      <c r="O57" s="33"/>
    </row>
    <row r="58" spans="1:169">
      <c r="A58" s="638"/>
      <c r="B58" s="640"/>
      <c r="C58" s="640"/>
      <c r="D58" s="643"/>
      <c r="E58" s="646"/>
      <c r="F58" s="652"/>
      <c r="G58" s="449"/>
      <c r="H58" s="648"/>
      <c r="I58" s="648"/>
      <c r="J58" s="648"/>
      <c r="K58" s="648"/>
      <c r="L58" s="648"/>
      <c r="M58" s="650"/>
      <c r="N58" s="33"/>
      <c r="O58" s="33"/>
    </row>
    <row r="59" spans="1:169" ht="15.75" thickBot="1">
      <c r="A59" s="639"/>
      <c r="B59" s="641"/>
      <c r="C59" s="641"/>
      <c r="D59" s="644"/>
      <c r="E59" s="647"/>
      <c r="F59" s="653"/>
      <c r="G59" s="600"/>
      <c r="H59" s="649"/>
      <c r="I59" s="649"/>
      <c r="J59" s="649"/>
      <c r="K59" s="649"/>
      <c r="L59" s="649"/>
      <c r="M59" s="651"/>
      <c r="N59" s="33"/>
      <c r="O59" s="33"/>
    </row>
    <row r="60" spans="1:169" s="25" customFormat="1" ht="12.75">
      <c r="A60" s="687">
        <v>6</v>
      </c>
      <c r="B60" s="640" t="str">
        <f>'7- Mapa Final'!B54</f>
        <v xml:space="preserve">Afectaciones ambientales </v>
      </c>
      <c r="C60" s="640" t="str">
        <f>'7- Mapa Final'!C54</f>
        <v>Utilización de impresiones de oficios o documentos para  algunas dependencias externas que  asi lo solicitan desconciendo la política cero papel</v>
      </c>
      <c r="D60" s="642" t="str">
        <f>'7- Mapa Final'!J54</f>
        <v>Muy Baja - 1</v>
      </c>
      <c r="E60" s="645" t="str">
        <f>'7- Mapa Final'!K54</f>
        <v>Leve - 1</v>
      </c>
      <c r="F60" s="652" t="str">
        <f>'7- Mapa Final'!M54</f>
        <v>Bajo - 1</v>
      </c>
      <c r="G60" s="449"/>
      <c r="H60" s="648"/>
      <c r="I60" s="648"/>
      <c r="J60" s="648"/>
      <c r="K60" s="648"/>
      <c r="L60" s="648"/>
      <c r="M60" s="650"/>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87"/>
      <c r="B61" s="640"/>
      <c r="C61" s="640"/>
      <c r="D61" s="643"/>
      <c r="E61" s="646"/>
      <c r="F61" s="652"/>
      <c r="G61" s="449"/>
      <c r="H61" s="648"/>
      <c r="I61" s="648"/>
      <c r="J61" s="648"/>
      <c r="K61" s="648"/>
      <c r="L61" s="648"/>
      <c r="M61" s="650"/>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87"/>
      <c r="B62" s="640"/>
      <c r="C62" s="640"/>
      <c r="D62" s="643"/>
      <c r="E62" s="646"/>
      <c r="F62" s="652"/>
      <c r="G62" s="449"/>
      <c r="H62" s="648"/>
      <c r="I62" s="648"/>
      <c r="J62" s="648"/>
      <c r="K62" s="648"/>
      <c r="L62" s="648"/>
      <c r="M62" s="650"/>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87"/>
      <c r="B63" s="640"/>
      <c r="C63" s="640"/>
      <c r="D63" s="643"/>
      <c r="E63" s="646"/>
      <c r="F63" s="652"/>
      <c r="G63" s="449"/>
      <c r="H63" s="648"/>
      <c r="I63" s="648"/>
      <c r="J63" s="648"/>
      <c r="K63" s="648"/>
      <c r="L63" s="648"/>
      <c r="M63" s="650"/>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87"/>
      <c r="B64" s="640"/>
      <c r="C64" s="640"/>
      <c r="D64" s="643"/>
      <c r="E64" s="646"/>
      <c r="F64" s="652"/>
      <c r="G64" s="449"/>
      <c r="H64" s="648"/>
      <c r="I64" s="648"/>
      <c r="J64" s="648"/>
      <c r="K64" s="648"/>
      <c r="L64" s="648"/>
      <c r="M64" s="650"/>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87"/>
      <c r="B65" s="640"/>
      <c r="C65" s="640"/>
      <c r="D65" s="643"/>
      <c r="E65" s="646"/>
      <c r="F65" s="652"/>
      <c r="G65" s="449"/>
      <c r="H65" s="648"/>
      <c r="I65" s="648"/>
      <c r="J65" s="648"/>
      <c r="K65" s="648"/>
      <c r="L65" s="648"/>
      <c r="M65" s="650"/>
      <c r="N65" s="33"/>
      <c r="O65" s="33"/>
    </row>
    <row r="66" spans="1:169">
      <c r="A66" s="687"/>
      <c r="B66" s="640"/>
      <c r="C66" s="640"/>
      <c r="D66" s="643"/>
      <c r="E66" s="646"/>
      <c r="F66" s="652"/>
      <c r="G66" s="449"/>
      <c r="H66" s="648"/>
      <c r="I66" s="648"/>
      <c r="J66" s="648"/>
      <c r="K66" s="648"/>
      <c r="L66" s="648"/>
      <c r="M66" s="650"/>
      <c r="N66" s="33"/>
      <c r="O66" s="33"/>
    </row>
    <row r="67" spans="1:169">
      <c r="A67" s="687"/>
      <c r="B67" s="640"/>
      <c r="C67" s="640"/>
      <c r="D67" s="643"/>
      <c r="E67" s="646"/>
      <c r="F67" s="652"/>
      <c r="G67" s="449"/>
      <c r="H67" s="648"/>
      <c r="I67" s="648"/>
      <c r="J67" s="648"/>
      <c r="K67" s="648"/>
      <c r="L67" s="648"/>
      <c r="M67" s="650"/>
      <c r="N67" s="33"/>
      <c r="O67" s="33"/>
    </row>
    <row r="68" spans="1:169">
      <c r="A68" s="687"/>
      <c r="B68" s="640"/>
      <c r="C68" s="640"/>
      <c r="D68" s="643"/>
      <c r="E68" s="646"/>
      <c r="F68" s="652"/>
      <c r="G68" s="449"/>
      <c r="H68" s="648"/>
      <c r="I68" s="648"/>
      <c r="J68" s="648"/>
      <c r="K68" s="648"/>
      <c r="L68" s="648"/>
      <c r="M68" s="650"/>
      <c r="N68" s="33"/>
      <c r="O68" s="33"/>
    </row>
    <row r="69" spans="1:169" ht="15.75" thickBot="1">
      <c r="A69" s="688"/>
      <c r="B69" s="641"/>
      <c r="C69" s="641"/>
      <c r="D69" s="644"/>
      <c r="E69" s="647"/>
      <c r="F69" s="653"/>
      <c r="G69" s="600"/>
      <c r="H69" s="649"/>
      <c r="I69" s="649"/>
      <c r="J69" s="649"/>
      <c r="K69" s="649"/>
      <c r="L69" s="649"/>
      <c r="M69" s="651"/>
      <c r="N69" s="33"/>
      <c r="O69" s="33"/>
    </row>
    <row r="70" spans="1:169" s="25" customFormat="1" ht="12.75" customHeight="1">
      <c r="A70" s="703">
        <v>7</v>
      </c>
      <c r="B70" s="709" t="str">
        <f>'7- Mapa Final'!B64</f>
        <v xml:space="preserve">Corrupción </v>
      </c>
      <c r="C70" s="709" t="str">
        <f>'7- Mapa Final'!C64</f>
        <v xml:space="preserve">Expedir, alterar, retener, extraviar o entregar  documentos  o información sin el lleno de requisitos legales.  Cuando por indebido interés se actua de  manera indebida para retrasar las actuaciones de los procesos o para la no celebración de una audiencia. </v>
      </c>
      <c r="D70" s="691" t="str">
        <f>'7- Mapa Final'!J64</f>
        <v>Muy Baja - 1</v>
      </c>
      <c r="E70" s="694" t="str">
        <f>'7- Mapa Final'!K64</f>
        <v>Leve - 1</v>
      </c>
      <c r="F70" s="706" t="str">
        <f>'7- Mapa Final'!M64</f>
        <v>Bajo - 1</v>
      </c>
      <c r="G70" s="448"/>
      <c r="H70" s="697"/>
      <c r="I70" s="697"/>
      <c r="J70" s="697"/>
      <c r="K70" s="697"/>
      <c r="L70" s="697"/>
      <c r="M70" s="700"/>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704"/>
      <c r="B71" s="710"/>
      <c r="C71" s="710"/>
      <c r="D71" s="692"/>
      <c r="E71" s="695"/>
      <c r="F71" s="707"/>
      <c r="G71" s="436"/>
      <c r="H71" s="698"/>
      <c r="I71" s="698"/>
      <c r="J71" s="698"/>
      <c r="K71" s="698"/>
      <c r="L71" s="698"/>
      <c r="M71" s="701"/>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704"/>
      <c r="B72" s="710"/>
      <c r="C72" s="710"/>
      <c r="D72" s="692"/>
      <c r="E72" s="695"/>
      <c r="F72" s="707"/>
      <c r="G72" s="436"/>
      <c r="H72" s="698"/>
      <c r="I72" s="698"/>
      <c r="J72" s="698"/>
      <c r="K72" s="698"/>
      <c r="L72" s="698"/>
      <c r="M72" s="701"/>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704"/>
      <c r="B73" s="710"/>
      <c r="C73" s="710"/>
      <c r="D73" s="692"/>
      <c r="E73" s="695"/>
      <c r="F73" s="707"/>
      <c r="G73" s="436"/>
      <c r="H73" s="698"/>
      <c r="I73" s="698"/>
      <c r="J73" s="698"/>
      <c r="K73" s="698"/>
      <c r="L73" s="698"/>
      <c r="M73" s="701"/>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704"/>
      <c r="B74" s="710"/>
      <c r="C74" s="710"/>
      <c r="D74" s="692"/>
      <c r="E74" s="695"/>
      <c r="F74" s="707"/>
      <c r="G74" s="436"/>
      <c r="H74" s="698"/>
      <c r="I74" s="698"/>
      <c r="J74" s="698"/>
      <c r="K74" s="698"/>
      <c r="L74" s="698"/>
      <c r="M74" s="701"/>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704"/>
      <c r="B75" s="710"/>
      <c r="C75" s="710"/>
      <c r="D75" s="692"/>
      <c r="E75" s="695"/>
      <c r="F75" s="707"/>
      <c r="G75" s="436"/>
      <c r="H75" s="698"/>
      <c r="I75" s="698"/>
      <c r="J75" s="698"/>
      <c r="K75" s="698"/>
      <c r="L75" s="698"/>
      <c r="M75" s="701"/>
      <c r="N75" s="33"/>
      <c r="O75" s="33"/>
    </row>
    <row r="76" spans="1:169">
      <c r="A76" s="704"/>
      <c r="B76" s="710"/>
      <c r="C76" s="710"/>
      <c r="D76" s="692"/>
      <c r="E76" s="695"/>
      <c r="F76" s="707"/>
      <c r="G76" s="436"/>
      <c r="H76" s="698"/>
      <c r="I76" s="698"/>
      <c r="J76" s="698"/>
      <c r="K76" s="698"/>
      <c r="L76" s="698"/>
      <c r="M76" s="701"/>
      <c r="N76" s="33"/>
      <c r="O76" s="33"/>
    </row>
    <row r="77" spans="1:169">
      <c r="A77" s="704"/>
      <c r="B77" s="710"/>
      <c r="C77" s="710"/>
      <c r="D77" s="692"/>
      <c r="E77" s="695"/>
      <c r="F77" s="707"/>
      <c r="G77" s="436"/>
      <c r="H77" s="698"/>
      <c r="I77" s="698"/>
      <c r="J77" s="698"/>
      <c r="K77" s="698"/>
      <c r="L77" s="698"/>
      <c r="M77" s="701"/>
      <c r="N77" s="33"/>
      <c r="O77" s="33"/>
    </row>
    <row r="78" spans="1:169">
      <c r="A78" s="704"/>
      <c r="B78" s="710"/>
      <c r="C78" s="710"/>
      <c r="D78" s="692"/>
      <c r="E78" s="695"/>
      <c r="F78" s="707"/>
      <c r="G78" s="436"/>
      <c r="H78" s="698"/>
      <c r="I78" s="698"/>
      <c r="J78" s="698"/>
      <c r="K78" s="698"/>
      <c r="L78" s="698"/>
      <c r="M78" s="701"/>
      <c r="N78" s="33"/>
      <c r="O78" s="33"/>
    </row>
    <row r="79" spans="1:169" ht="15.75" thickBot="1">
      <c r="A79" s="705"/>
      <c r="B79" s="711"/>
      <c r="C79" s="711"/>
      <c r="D79" s="693"/>
      <c r="E79" s="696"/>
      <c r="F79" s="708"/>
      <c r="G79" s="596"/>
      <c r="H79" s="699"/>
      <c r="I79" s="699"/>
      <c r="J79" s="699"/>
      <c r="K79" s="699"/>
      <c r="L79" s="699"/>
      <c r="M79" s="702"/>
      <c r="N79" s="33"/>
      <c r="O79" s="33"/>
    </row>
    <row r="80" spans="1:169" s="25" customFormat="1" ht="12.75">
      <c r="A80" s="703">
        <v>8</v>
      </c>
      <c r="B80" s="640" t="e">
        <f>'7- Mapa Final'!#REF!</f>
        <v>#REF!</v>
      </c>
      <c r="C80" s="640" t="e">
        <f>'7- Mapa Final'!#REF!</f>
        <v>#REF!</v>
      </c>
      <c r="D80" s="642" t="e">
        <f>'7- Mapa Final'!#REF!</f>
        <v>#REF!</v>
      </c>
      <c r="E80" s="645" t="e">
        <f>'7- Mapa Final'!#REF!</f>
        <v>#REF!</v>
      </c>
      <c r="F80" s="652" t="e">
        <f>'7- Mapa Final'!#REF!</f>
        <v>#REF!</v>
      </c>
      <c r="G80" s="449"/>
      <c r="H80" s="648"/>
      <c r="I80" s="648"/>
      <c r="J80" s="648"/>
      <c r="K80" s="648"/>
      <c r="L80" s="648"/>
      <c r="M80" s="650"/>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704"/>
      <c r="B81" s="640"/>
      <c r="C81" s="640"/>
      <c r="D81" s="643"/>
      <c r="E81" s="646"/>
      <c r="F81" s="652"/>
      <c r="G81" s="449"/>
      <c r="H81" s="648"/>
      <c r="I81" s="648"/>
      <c r="J81" s="648"/>
      <c r="K81" s="648"/>
      <c r="L81" s="648"/>
      <c r="M81" s="650"/>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704"/>
      <c r="B82" s="640"/>
      <c r="C82" s="640"/>
      <c r="D82" s="643"/>
      <c r="E82" s="646"/>
      <c r="F82" s="652"/>
      <c r="G82" s="449"/>
      <c r="H82" s="648"/>
      <c r="I82" s="648"/>
      <c r="J82" s="648"/>
      <c r="K82" s="648"/>
      <c r="L82" s="648"/>
      <c r="M82" s="650"/>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704"/>
      <c r="B83" s="640"/>
      <c r="C83" s="640"/>
      <c r="D83" s="643"/>
      <c r="E83" s="646"/>
      <c r="F83" s="652"/>
      <c r="G83" s="449"/>
      <c r="H83" s="648"/>
      <c r="I83" s="648"/>
      <c r="J83" s="648"/>
      <c r="K83" s="648"/>
      <c r="L83" s="648"/>
      <c r="M83" s="650"/>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704"/>
      <c r="B84" s="640"/>
      <c r="C84" s="640"/>
      <c r="D84" s="643"/>
      <c r="E84" s="646"/>
      <c r="F84" s="652"/>
      <c r="G84" s="449"/>
      <c r="H84" s="648"/>
      <c r="I84" s="648"/>
      <c r="J84" s="648"/>
      <c r="K84" s="648"/>
      <c r="L84" s="648"/>
      <c r="M84" s="650"/>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704"/>
      <c r="B85" s="640"/>
      <c r="C85" s="640"/>
      <c r="D85" s="643"/>
      <c r="E85" s="646"/>
      <c r="F85" s="652"/>
      <c r="G85" s="449"/>
      <c r="H85" s="648"/>
      <c r="I85" s="648"/>
      <c r="J85" s="648"/>
      <c r="K85" s="648"/>
      <c r="L85" s="648"/>
      <c r="M85" s="650"/>
      <c r="N85" s="33"/>
      <c r="O85" s="33"/>
    </row>
    <row r="86" spans="1:169">
      <c r="A86" s="704"/>
      <c r="B86" s="640"/>
      <c r="C86" s="640"/>
      <c r="D86" s="643"/>
      <c r="E86" s="646"/>
      <c r="F86" s="652"/>
      <c r="G86" s="449"/>
      <c r="H86" s="648"/>
      <c r="I86" s="648"/>
      <c r="J86" s="648"/>
      <c r="K86" s="648"/>
      <c r="L86" s="648"/>
      <c r="M86" s="650"/>
      <c r="N86" s="33"/>
      <c r="O86" s="33"/>
    </row>
    <row r="87" spans="1:169">
      <c r="A87" s="704"/>
      <c r="B87" s="640"/>
      <c r="C87" s="640"/>
      <c r="D87" s="643"/>
      <c r="E87" s="646"/>
      <c r="F87" s="652"/>
      <c r="G87" s="449"/>
      <c r="H87" s="648"/>
      <c r="I87" s="648"/>
      <c r="J87" s="648"/>
      <c r="K87" s="648"/>
      <c r="L87" s="648"/>
      <c r="M87" s="650"/>
      <c r="N87" s="33"/>
      <c r="O87" s="33"/>
    </row>
    <row r="88" spans="1:169">
      <c r="A88" s="704"/>
      <c r="B88" s="640"/>
      <c r="C88" s="640"/>
      <c r="D88" s="643"/>
      <c r="E88" s="646"/>
      <c r="F88" s="652"/>
      <c r="G88" s="449"/>
      <c r="H88" s="648"/>
      <c r="I88" s="648"/>
      <c r="J88" s="648"/>
      <c r="K88" s="648"/>
      <c r="L88" s="648"/>
      <c r="M88" s="650"/>
      <c r="N88" s="33"/>
      <c r="O88" s="33"/>
    </row>
    <row r="89" spans="1:169" ht="15.75" thickBot="1">
      <c r="A89" s="705"/>
      <c r="B89" s="641"/>
      <c r="C89" s="641"/>
      <c r="D89" s="644"/>
      <c r="E89" s="647"/>
      <c r="F89" s="653"/>
      <c r="G89" s="600"/>
      <c r="H89" s="649"/>
      <c r="I89" s="649"/>
      <c r="J89" s="649"/>
      <c r="K89" s="649"/>
      <c r="L89" s="649"/>
      <c r="M89" s="651"/>
      <c r="N89" s="33"/>
      <c r="O89" s="33"/>
    </row>
    <row r="90" spans="1:169" s="25" customFormat="1" ht="12.75">
      <c r="A90" s="712">
        <v>9</v>
      </c>
      <c r="B90" s="640" t="e">
        <f>'7- Mapa Final'!#REF!</f>
        <v>#REF!</v>
      </c>
      <c r="C90" s="640" t="e">
        <f>'7- Mapa Final'!#REF!</f>
        <v>#REF!</v>
      </c>
      <c r="D90" s="642" t="e">
        <f>'7- Mapa Final'!#REF!</f>
        <v>#REF!</v>
      </c>
      <c r="E90" s="645" t="e">
        <f>'7- Mapa Final'!#REF!</f>
        <v>#REF!</v>
      </c>
      <c r="F90" s="652" t="e">
        <f>'7- Mapa Final'!#REF!</f>
        <v>#REF!</v>
      </c>
      <c r="G90" s="449"/>
      <c r="H90" s="648"/>
      <c r="I90" s="648"/>
      <c r="J90" s="648"/>
      <c r="K90" s="648"/>
      <c r="L90" s="648"/>
      <c r="M90" s="650"/>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row>
    <row r="91" spans="1:169" s="25" customFormat="1" ht="12.75" customHeight="1">
      <c r="A91" s="713"/>
      <c r="B91" s="640"/>
      <c r="C91" s="640"/>
      <c r="D91" s="643"/>
      <c r="E91" s="646"/>
      <c r="F91" s="652"/>
      <c r="G91" s="449"/>
      <c r="H91" s="648"/>
      <c r="I91" s="648"/>
      <c r="J91" s="648"/>
      <c r="K91" s="648"/>
      <c r="L91" s="648"/>
      <c r="M91" s="650"/>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row>
    <row r="92" spans="1:169" s="25" customFormat="1" ht="12.75" customHeight="1">
      <c r="A92" s="713"/>
      <c r="B92" s="640"/>
      <c r="C92" s="640"/>
      <c r="D92" s="643"/>
      <c r="E92" s="646"/>
      <c r="F92" s="652"/>
      <c r="G92" s="449"/>
      <c r="H92" s="648"/>
      <c r="I92" s="648"/>
      <c r="J92" s="648"/>
      <c r="K92" s="648"/>
      <c r="L92" s="648"/>
      <c r="M92" s="650"/>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row>
    <row r="93" spans="1:169" s="25" customFormat="1" ht="12.75" customHeight="1">
      <c r="A93" s="713"/>
      <c r="B93" s="640"/>
      <c r="C93" s="640"/>
      <c r="D93" s="643"/>
      <c r="E93" s="646"/>
      <c r="F93" s="652"/>
      <c r="G93" s="449"/>
      <c r="H93" s="648"/>
      <c r="I93" s="648"/>
      <c r="J93" s="648"/>
      <c r="K93" s="648"/>
      <c r="L93" s="648"/>
      <c r="M93" s="650"/>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row>
    <row r="94" spans="1:169" s="25" customFormat="1" ht="13.5" customHeight="1">
      <c r="A94" s="713"/>
      <c r="B94" s="640"/>
      <c r="C94" s="640"/>
      <c r="D94" s="643"/>
      <c r="E94" s="646"/>
      <c r="F94" s="652"/>
      <c r="G94" s="449"/>
      <c r="H94" s="648"/>
      <c r="I94" s="648"/>
      <c r="J94" s="648"/>
      <c r="K94" s="648"/>
      <c r="L94" s="648"/>
      <c r="M94" s="650"/>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row>
    <row r="95" spans="1:169">
      <c r="A95" s="713"/>
      <c r="B95" s="640"/>
      <c r="C95" s="640"/>
      <c r="D95" s="643"/>
      <c r="E95" s="646"/>
      <c r="F95" s="652"/>
      <c r="G95" s="449"/>
      <c r="H95" s="648"/>
      <c r="I95" s="648"/>
      <c r="J95" s="648"/>
      <c r="K95" s="648"/>
      <c r="L95" s="648"/>
      <c r="M95" s="650"/>
      <c r="N95" s="33"/>
      <c r="O95" s="33"/>
    </row>
    <row r="96" spans="1:169">
      <c r="A96" s="713"/>
      <c r="B96" s="640"/>
      <c r="C96" s="640"/>
      <c r="D96" s="643"/>
      <c r="E96" s="646"/>
      <c r="F96" s="652"/>
      <c r="G96" s="449"/>
      <c r="H96" s="648"/>
      <c r="I96" s="648"/>
      <c r="J96" s="648"/>
      <c r="K96" s="648"/>
      <c r="L96" s="648"/>
      <c r="M96" s="650"/>
      <c r="N96" s="33"/>
      <c r="O96" s="33"/>
    </row>
    <row r="97" spans="1:15">
      <c r="A97" s="713"/>
      <c r="B97" s="640"/>
      <c r="C97" s="640"/>
      <c r="D97" s="643"/>
      <c r="E97" s="646"/>
      <c r="F97" s="652"/>
      <c r="G97" s="449"/>
      <c r="H97" s="648"/>
      <c r="I97" s="648"/>
      <c r="J97" s="648"/>
      <c r="K97" s="648"/>
      <c r="L97" s="648"/>
      <c r="M97" s="650"/>
      <c r="N97" s="33"/>
      <c r="O97" s="33"/>
    </row>
    <row r="98" spans="1:15">
      <c r="A98" s="713"/>
      <c r="B98" s="640"/>
      <c r="C98" s="640"/>
      <c r="D98" s="643"/>
      <c r="E98" s="646"/>
      <c r="F98" s="652"/>
      <c r="G98" s="449"/>
      <c r="H98" s="648"/>
      <c r="I98" s="648"/>
      <c r="J98" s="648"/>
      <c r="K98" s="648"/>
      <c r="L98" s="648"/>
      <c r="M98" s="650"/>
      <c r="N98" s="33"/>
      <c r="O98" s="33"/>
    </row>
    <row r="99" spans="1:15" ht="15.75" thickBot="1">
      <c r="A99" s="714"/>
      <c r="B99" s="641"/>
      <c r="C99" s="641"/>
      <c r="D99" s="644"/>
      <c r="E99" s="647"/>
      <c r="F99" s="653"/>
      <c r="G99" s="600"/>
      <c r="H99" s="649"/>
      <c r="I99" s="649"/>
      <c r="J99" s="649"/>
      <c r="K99" s="649"/>
      <c r="L99" s="649"/>
      <c r="M99" s="651"/>
      <c r="N99" s="33"/>
      <c r="O99" s="33"/>
    </row>
  </sheetData>
  <mergeCells count="134">
    <mergeCell ref="J90:J99"/>
    <mergeCell ref="K90:K99"/>
    <mergeCell ref="L90:L99"/>
    <mergeCell ref="M90:M99"/>
    <mergeCell ref="A90:A99"/>
    <mergeCell ref="B90:B99"/>
    <mergeCell ref="C90:C99"/>
    <mergeCell ref="D90:D99"/>
    <mergeCell ref="E90:E99"/>
    <mergeCell ref="F90:F99"/>
    <mergeCell ref="G90:G99"/>
    <mergeCell ref="H90:H99"/>
    <mergeCell ref="I90:I99"/>
    <mergeCell ref="K70:K79"/>
    <mergeCell ref="L70:L79"/>
    <mergeCell ref="M70:M79"/>
    <mergeCell ref="A80:A89"/>
    <mergeCell ref="B80:B89"/>
    <mergeCell ref="C80:C89"/>
    <mergeCell ref="D80:D89"/>
    <mergeCell ref="E80:E89"/>
    <mergeCell ref="F80:F89"/>
    <mergeCell ref="G80:G89"/>
    <mergeCell ref="H80:H89"/>
    <mergeCell ref="I80:I89"/>
    <mergeCell ref="J80:J89"/>
    <mergeCell ref="K80:K89"/>
    <mergeCell ref="L80:L89"/>
    <mergeCell ref="M80:M89"/>
    <mergeCell ref="F70:F79"/>
    <mergeCell ref="G70:G79"/>
    <mergeCell ref="H70:H79"/>
    <mergeCell ref="I70:I79"/>
    <mergeCell ref="J70:J79"/>
    <mergeCell ref="A70:A79"/>
    <mergeCell ref="B70:B79"/>
    <mergeCell ref="C70:C79"/>
    <mergeCell ref="D70:D79"/>
    <mergeCell ref="E70:E7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B50:B59"/>
    <mergeCell ref="C50:C59"/>
    <mergeCell ref="D50:D59"/>
    <mergeCell ref="E50:E59"/>
    <mergeCell ref="F50:F59"/>
    <mergeCell ref="A20:A29"/>
    <mergeCell ref="B20:B29"/>
    <mergeCell ref="C20:C29"/>
    <mergeCell ref="D20:D29"/>
    <mergeCell ref="E20:E29"/>
    <mergeCell ref="F20:F29"/>
    <mergeCell ref="A60:A69"/>
    <mergeCell ref="B60:B69"/>
    <mergeCell ref="C60:C69"/>
    <mergeCell ref="D60:D69"/>
    <mergeCell ref="E60:E6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F60:F69"/>
    <mergeCell ref="M60:M69"/>
    <mergeCell ref="G60:G69"/>
    <mergeCell ref="H60:H69"/>
    <mergeCell ref="I60:I69"/>
    <mergeCell ref="J60:J69"/>
    <mergeCell ref="K60:K69"/>
    <mergeCell ref="L60:L69"/>
  </mergeCells>
  <conditionalFormatting sqref="A7:B7">
    <cfRule type="containsText" dxfId="149" priority="82" operator="containsText" text="3- Moderado">
      <formula>NOT(ISERROR(SEARCH("3- Moderado",A7)))</formula>
    </cfRule>
    <cfRule type="containsText" dxfId="148" priority="83" operator="containsText" text="6- Moderado">
      <formula>NOT(ISERROR(SEARCH("6- Moderado",A7)))</formula>
    </cfRule>
    <cfRule type="containsText" dxfId="147" priority="84" operator="containsText" text="4- Moderado">
      <formula>NOT(ISERROR(SEARCH("4- Moderado",A7)))</formula>
    </cfRule>
    <cfRule type="containsText" dxfId="146" priority="85" operator="containsText" text="3- Bajo">
      <formula>NOT(ISERROR(SEARCH("3- Bajo",A7)))</formula>
    </cfRule>
    <cfRule type="containsText" dxfId="145" priority="86" operator="containsText" text="4- Bajo">
      <formula>NOT(ISERROR(SEARCH("4- Bajo",A7)))</formula>
    </cfRule>
    <cfRule type="containsText" dxfId="144" priority="87" operator="containsText" text="1- Bajo">
      <formula>NOT(ISERROR(SEARCH("1- Bajo",A7)))</formula>
    </cfRule>
  </conditionalFormatting>
  <conditionalFormatting sqref="A10:E10 A20:E20">
    <cfRule type="containsText" dxfId="143" priority="76" operator="containsText" text="3- Moderado">
      <formula>NOT(ISERROR(SEARCH("3- Moderado",A10)))</formula>
    </cfRule>
    <cfRule type="containsText" dxfId="142" priority="77" operator="containsText" text="6- Moderado">
      <formula>NOT(ISERROR(SEARCH("6- Moderado",A10)))</formula>
    </cfRule>
    <cfRule type="containsText" dxfId="141" priority="78" operator="containsText" text="4- Moderado">
      <formula>NOT(ISERROR(SEARCH("4- Moderado",A10)))</formula>
    </cfRule>
    <cfRule type="containsText" dxfId="140" priority="79" operator="containsText" text="3- Bajo">
      <formula>NOT(ISERROR(SEARCH("3- Bajo",A10)))</formula>
    </cfRule>
    <cfRule type="containsText" dxfId="139" priority="80" operator="containsText" text="4- Bajo">
      <formula>NOT(ISERROR(SEARCH("4- Bajo",A10)))</formula>
    </cfRule>
    <cfRule type="containsText" dxfId="138" priority="81" operator="containsText" text="1- Bajo">
      <formula>NOT(ISERROR(SEARCH("1- Bajo",A10)))</formula>
    </cfRule>
  </conditionalFormatting>
  <conditionalFormatting sqref="A30:E30">
    <cfRule type="containsText" dxfId="137" priority="63" operator="containsText" text="3- Moderado">
      <formula>NOT(ISERROR(SEARCH("3- Moderado",A30)))</formula>
    </cfRule>
    <cfRule type="containsText" dxfId="136" priority="64" operator="containsText" text="6- Moderado">
      <formula>NOT(ISERROR(SEARCH("6- Moderado",A30)))</formula>
    </cfRule>
    <cfRule type="containsText" dxfId="135" priority="65" operator="containsText" text="4- Moderado">
      <formula>NOT(ISERROR(SEARCH("4- Moderado",A30)))</formula>
    </cfRule>
    <cfRule type="containsText" dxfId="134" priority="66" operator="containsText" text="3- Bajo">
      <formula>NOT(ISERROR(SEARCH("3- Bajo",A30)))</formula>
    </cfRule>
    <cfRule type="containsText" dxfId="133" priority="67" operator="containsText" text="4- Bajo">
      <formula>NOT(ISERROR(SEARCH("4- Bajo",A30)))</formula>
    </cfRule>
    <cfRule type="containsText" dxfId="132" priority="68" operator="containsText" text="1- Bajo">
      <formula>NOT(ISERROR(SEARCH("1- Bajo",A30)))</formula>
    </cfRule>
  </conditionalFormatting>
  <conditionalFormatting sqref="A40:E40">
    <cfRule type="containsText" dxfId="131" priority="56" operator="containsText" text="3- Moderado">
      <formula>NOT(ISERROR(SEARCH("3- Moderado",A40)))</formula>
    </cfRule>
    <cfRule type="containsText" dxfId="130" priority="57" operator="containsText" text="6- Moderado">
      <formula>NOT(ISERROR(SEARCH("6- Moderado",A40)))</formula>
    </cfRule>
    <cfRule type="containsText" dxfId="129" priority="58" operator="containsText" text="4- Moderado">
      <formula>NOT(ISERROR(SEARCH("4- Moderado",A40)))</formula>
    </cfRule>
    <cfRule type="containsText" dxfId="128" priority="59" operator="containsText" text="3- Bajo">
      <formula>NOT(ISERROR(SEARCH("3- Bajo",A40)))</formula>
    </cfRule>
    <cfRule type="containsText" dxfId="127" priority="60" operator="containsText" text="4- Bajo">
      <formula>NOT(ISERROR(SEARCH("4- Bajo",A40)))</formula>
    </cfRule>
    <cfRule type="containsText" dxfId="126" priority="61" operator="containsText" text="1- Bajo">
      <formula>NOT(ISERROR(SEARCH("1- Bajo",A40)))</formula>
    </cfRule>
  </conditionalFormatting>
  <conditionalFormatting sqref="A50:E50">
    <cfRule type="containsText" dxfId="125" priority="45" operator="containsText" text="3- Moderado">
      <formula>NOT(ISERROR(SEARCH("3- Moderado",A50)))</formula>
    </cfRule>
    <cfRule type="containsText" dxfId="124" priority="46" operator="containsText" text="6- Moderado">
      <formula>NOT(ISERROR(SEARCH("6- Moderado",A50)))</formula>
    </cfRule>
    <cfRule type="containsText" dxfId="123" priority="47" operator="containsText" text="4- Moderado">
      <formula>NOT(ISERROR(SEARCH("4- Moderado",A50)))</formula>
    </cfRule>
    <cfRule type="containsText" dxfId="122" priority="48" operator="containsText" text="3- Bajo">
      <formula>NOT(ISERROR(SEARCH("3- Bajo",A50)))</formula>
    </cfRule>
    <cfRule type="containsText" dxfId="121" priority="49" operator="containsText" text="4- Bajo">
      <formula>NOT(ISERROR(SEARCH("4- Bajo",A50)))</formula>
    </cfRule>
    <cfRule type="containsText" dxfId="120" priority="50" operator="containsText" text="1- Bajo">
      <formula>NOT(ISERROR(SEARCH("1- Bajo",A50)))</formula>
    </cfRule>
  </conditionalFormatting>
  <conditionalFormatting sqref="A60:E60">
    <cfRule type="containsText" dxfId="119" priority="29" operator="containsText" text="3- Moderado">
      <formula>NOT(ISERROR(SEARCH("3- Moderado",A60)))</formula>
    </cfRule>
    <cfRule type="containsText" dxfId="118" priority="30" operator="containsText" text="6- Moderado">
      <formula>NOT(ISERROR(SEARCH("6- Moderado",A60)))</formula>
    </cfRule>
    <cfRule type="containsText" dxfId="117" priority="31" operator="containsText" text="4- Moderado">
      <formula>NOT(ISERROR(SEARCH("4- Moderado",A60)))</formula>
    </cfRule>
    <cfRule type="containsText" dxfId="116" priority="32" operator="containsText" text="3- Bajo">
      <formula>NOT(ISERROR(SEARCH("3- Bajo",A60)))</formula>
    </cfRule>
    <cfRule type="containsText" dxfId="115" priority="33" operator="containsText" text="4- Bajo">
      <formula>NOT(ISERROR(SEARCH("4- Bajo",A60)))</formula>
    </cfRule>
    <cfRule type="containsText" dxfId="114" priority="34" operator="containsText" text="1- Bajo">
      <formula>NOT(ISERROR(SEARCH("1- Bajo",A60)))</formula>
    </cfRule>
  </conditionalFormatting>
  <conditionalFormatting sqref="A70:E70">
    <cfRule type="containsText" dxfId="113" priority="22" operator="containsText" text="3- Moderado">
      <formula>NOT(ISERROR(SEARCH("3- Moderado",A70)))</formula>
    </cfRule>
    <cfRule type="containsText" dxfId="112" priority="23" operator="containsText" text="6- Moderado">
      <formula>NOT(ISERROR(SEARCH("6- Moderado",A70)))</formula>
    </cfRule>
    <cfRule type="containsText" dxfId="111" priority="24" operator="containsText" text="4- Moderado">
      <formula>NOT(ISERROR(SEARCH("4- Moderado",A70)))</formula>
    </cfRule>
    <cfRule type="containsText" dxfId="110" priority="25" operator="containsText" text="3- Bajo">
      <formula>NOT(ISERROR(SEARCH("3- Bajo",A70)))</formula>
    </cfRule>
    <cfRule type="containsText" dxfId="109" priority="26" operator="containsText" text="4- Bajo">
      <formula>NOT(ISERROR(SEARCH("4- Bajo",A70)))</formula>
    </cfRule>
    <cfRule type="containsText" dxfId="108" priority="27" operator="containsText" text="1- Bajo">
      <formula>NOT(ISERROR(SEARCH("1- Bajo",A70)))</formula>
    </cfRule>
  </conditionalFormatting>
  <conditionalFormatting sqref="A80:E80">
    <cfRule type="containsText" dxfId="107" priority="15" operator="containsText" text="3- Moderado">
      <formula>NOT(ISERROR(SEARCH("3- Moderado",A80)))</formula>
    </cfRule>
    <cfRule type="containsText" dxfId="106" priority="16" operator="containsText" text="6- Moderado">
      <formula>NOT(ISERROR(SEARCH("6- Moderado",A80)))</formula>
    </cfRule>
    <cfRule type="containsText" dxfId="105" priority="17" operator="containsText" text="4- Moderado">
      <formula>NOT(ISERROR(SEARCH("4- Moderado",A80)))</formula>
    </cfRule>
    <cfRule type="containsText" dxfId="104" priority="18" operator="containsText" text="3- Bajo">
      <formula>NOT(ISERROR(SEARCH("3- Bajo",A80)))</formula>
    </cfRule>
    <cfRule type="containsText" dxfId="103" priority="19" operator="containsText" text="4- Bajo">
      <formula>NOT(ISERROR(SEARCH("4- Bajo",A80)))</formula>
    </cfRule>
    <cfRule type="containsText" dxfId="102" priority="20" operator="containsText" text="1- Bajo">
      <formula>NOT(ISERROR(SEARCH("1- Bajo",A80)))</formula>
    </cfRule>
  </conditionalFormatting>
  <conditionalFormatting sqref="A90:E90">
    <cfRule type="containsText" dxfId="101" priority="2" operator="containsText" text="3- Moderado">
      <formula>NOT(ISERROR(SEARCH("3- Moderado",A90)))</formula>
    </cfRule>
    <cfRule type="containsText" dxfId="100" priority="3" operator="containsText" text="6- Moderado">
      <formula>NOT(ISERROR(SEARCH("6- Moderado",A90)))</formula>
    </cfRule>
    <cfRule type="containsText" dxfId="99" priority="4" operator="containsText" text="4- Moderado">
      <formula>NOT(ISERROR(SEARCH("4- Moderado",A90)))</formula>
    </cfRule>
    <cfRule type="containsText" dxfId="98" priority="5" operator="containsText" text="3- Bajo">
      <formula>NOT(ISERROR(SEARCH("3- Bajo",A90)))</formula>
    </cfRule>
    <cfRule type="containsText" dxfId="97" priority="6" operator="containsText" text="4- Bajo">
      <formula>NOT(ISERROR(SEARCH("4- Bajo",A90)))</formula>
    </cfRule>
    <cfRule type="containsText" dxfId="96" priority="7" operator="containsText" text="1- Bajo">
      <formula>NOT(ISERROR(SEARCH("1- Bajo",A90)))</formula>
    </cfRule>
  </conditionalFormatting>
  <conditionalFormatting sqref="C8:F8">
    <cfRule type="containsText" dxfId="95" priority="70" operator="containsText" text="3- Moderado">
      <formula>NOT(ISERROR(SEARCH("3- Moderado",C8)))</formula>
    </cfRule>
    <cfRule type="containsText" dxfId="94" priority="71" operator="containsText" text="6- Moderado">
      <formula>NOT(ISERROR(SEARCH("6- Moderado",C8)))</formula>
    </cfRule>
    <cfRule type="containsText" dxfId="93" priority="72" operator="containsText" text="4- Moderado">
      <formula>NOT(ISERROR(SEARCH("4- Moderado",C8)))</formula>
    </cfRule>
    <cfRule type="containsText" dxfId="92" priority="73" operator="containsText" text="3- Bajo">
      <formula>NOT(ISERROR(SEARCH("3- Bajo",C8)))</formula>
    </cfRule>
    <cfRule type="containsText" dxfId="91" priority="74" operator="containsText" text="4- Bajo">
      <formula>NOT(ISERROR(SEARCH("4- Bajo",C8)))</formula>
    </cfRule>
    <cfRule type="containsText" dxfId="90" priority="75" operator="containsText" text="1- Bajo">
      <formula>NOT(ISERROR(SEARCH("1- Bajo",C8)))</formula>
    </cfRule>
  </conditionalFormatting>
  <conditionalFormatting sqref="D10:D99">
    <cfRule type="containsText" dxfId="89" priority="39" operator="containsText" text="Muy Alta">
      <formula>NOT(ISERROR(SEARCH("Muy Alta",D10)))</formula>
    </cfRule>
    <cfRule type="containsText" dxfId="88" priority="40" operator="containsText" text="Alta">
      <formula>NOT(ISERROR(SEARCH("Alta",D10)))</formula>
    </cfRule>
    <cfRule type="containsText" dxfId="87" priority="41" operator="containsText" text="Baja">
      <formula>NOT(ISERROR(SEARCH("Baja",D10)))</formula>
    </cfRule>
    <cfRule type="containsText" dxfId="86" priority="42" operator="containsText" text="Muy Baja">
      <formula>NOT(ISERROR(SEARCH("Muy Baja",D10)))</formula>
    </cfRule>
    <cfRule type="containsText" dxfId="85" priority="44" operator="containsText" text="Media">
      <formula>NOT(ISERROR(SEARCH("Media",D10)))</formula>
    </cfRule>
  </conditionalFormatting>
  <conditionalFormatting sqref="E10:E99">
    <cfRule type="containsText" dxfId="84" priority="35" operator="containsText" text="Catastrófico">
      <formula>NOT(ISERROR(SEARCH("Catastrófico",E10)))</formula>
    </cfRule>
    <cfRule type="containsText" dxfId="83" priority="36" operator="containsText" text="Mayor">
      <formula>NOT(ISERROR(SEARCH("Mayor",E10)))</formula>
    </cfRule>
    <cfRule type="containsText" dxfId="82" priority="37" operator="containsText" text="Menor">
      <formula>NOT(ISERROR(SEARCH("Menor",E10)))</formula>
    </cfRule>
    <cfRule type="containsText" dxfId="81" priority="38" operator="containsText" text="Leve">
      <formula>NOT(ISERROR(SEARCH("Leve",E10)))</formula>
    </cfRule>
  </conditionalFormatting>
  <conditionalFormatting sqref="E10:F59">
    <cfRule type="containsText" dxfId="80" priority="43" operator="containsText" text="Moderado">
      <formula>NOT(ISERROR(SEARCH("Moderado",E10)))</formula>
    </cfRule>
  </conditionalFormatting>
  <conditionalFormatting sqref="E60:F99">
    <cfRule type="containsText" dxfId="79" priority="1" operator="containsText" text="Moderado">
      <formula>NOT(ISERROR(SEARCH("Moderado",E60)))</formula>
    </cfRule>
  </conditionalFormatting>
  <conditionalFormatting sqref="F10:F29">
    <cfRule type="colorScale" priority="88">
      <colorScale>
        <cfvo type="min"/>
        <cfvo type="max"/>
        <color rgb="FFFF7128"/>
        <color rgb="FFFFEF9C"/>
      </colorScale>
    </cfRule>
  </conditionalFormatting>
  <conditionalFormatting sqref="F10:F99">
    <cfRule type="containsText" dxfId="78" priority="51" operator="containsText" text="Bajo">
      <formula>NOT(ISERROR(SEARCH("Bajo",F10)))</formula>
    </cfRule>
    <cfRule type="containsText" dxfId="77" priority="52" operator="containsText" text="Moderado">
      <formula>NOT(ISERROR(SEARCH("Moderado",F10)))</formula>
    </cfRule>
    <cfRule type="containsText" dxfId="76" priority="53" operator="containsText" text="Alto">
      <formula>NOT(ISERROR(SEARCH("Alto",F10)))</formula>
    </cfRule>
    <cfRule type="containsText" dxfId="75" priority="54" operator="containsText" text="Extremo">
      <formula>NOT(ISERROR(SEARCH("Extremo",F10)))</formula>
    </cfRule>
  </conditionalFormatting>
  <conditionalFormatting sqref="F30:F39">
    <cfRule type="colorScale" priority="69">
      <colorScale>
        <cfvo type="min"/>
        <cfvo type="max"/>
        <color rgb="FFFF7128"/>
        <color rgb="FFFFEF9C"/>
      </colorScale>
    </cfRule>
  </conditionalFormatting>
  <conditionalFormatting sqref="F40:F49">
    <cfRule type="colorScale" priority="62">
      <colorScale>
        <cfvo type="min"/>
        <cfvo type="max"/>
        <color rgb="FFFF7128"/>
        <color rgb="FFFFEF9C"/>
      </colorScale>
    </cfRule>
  </conditionalFormatting>
  <conditionalFormatting sqref="F50:F99">
    <cfRule type="colorScale" priority="5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C00-000000000000}"/>
    <dataValidation allowBlank="1" showInputMessage="1" showErrorMessage="1" prompt="Seleccionar si el responsable es el responsable de las acciones es el nivel central" sqref="I7:I8" xr:uid="{00000000-0002-0000-0C00-000001000000}"/>
    <dataValidation allowBlank="1" showInputMessage="1" showErrorMessage="1" prompt="Describir las actividades que se van a desarrollar para el proyecto" sqref="H7" xr:uid="{00000000-0002-0000-0C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'9- Matriz de Calor '!$S$8:$S$11</xm:f>
          </x14:formula1>
          <xm:sqref>G10:G99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JK99"/>
  <sheetViews>
    <sheetView showGridLines="0" zoomScale="55" zoomScaleNormal="55" workbookViewId="0">
      <selection activeCell="P54" sqref="P54"/>
    </sheetView>
  </sheetViews>
  <sheetFormatPr baseColWidth="10" defaultColWidth="11.42578125" defaultRowHeight="15"/>
  <cols>
    <col min="1" max="1" width="18.42578125" style="5" customWidth="1"/>
    <col min="2" max="2" width="35.85546875" style="5" customWidth="1"/>
    <col min="3" max="3" width="40.28515625" customWidth="1"/>
    <col min="4" max="4" width="16.85546875" style="89"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55"/>
      <c r="B1" s="656"/>
      <c r="C1" s="659"/>
      <c r="D1" s="659"/>
      <c r="E1" s="659"/>
      <c r="F1" s="659"/>
      <c r="G1" s="659"/>
      <c r="H1" s="659"/>
      <c r="I1" s="659"/>
      <c r="J1" s="660"/>
      <c r="K1" s="654" t="s">
        <v>398</v>
      </c>
      <c r="L1" s="654"/>
      <c r="M1" s="654"/>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57"/>
      <c r="B2" s="658"/>
      <c r="C2" s="661"/>
      <c r="D2" s="661"/>
      <c r="E2" s="661"/>
      <c r="F2" s="661"/>
      <c r="G2" s="661"/>
      <c r="H2" s="661"/>
      <c r="I2" s="661"/>
      <c r="J2" s="662"/>
      <c r="K2" s="654"/>
      <c r="L2" s="654"/>
      <c r="M2" s="654"/>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61"/>
      <c r="D3" s="661"/>
      <c r="E3" s="661"/>
      <c r="F3" s="661"/>
      <c r="G3" s="661"/>
      <c r="H3" s="661"/>
      <c r="I3" s="661"/>
      <c r="J3" s="662"/>
      <c r="K3" s="654"/>
      <c r="L3" s="654"/>
      <c r="M3" s="654"/>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85" t="s">
        <v>168</v>
      </c>
      <c r="B4" s="485"/>
      <c r="C4" s="508"/>
      <c r="D4" s="508"/>
      <c r="E4" s="508"/>
      <c r="F4" s="508"/>
      <c r="G4" s="508"/>
      <c r="H4" s="508"/>
      <c r="I4" s="508"/>
      <c r="J4" s="508"/>
      <c r="K4" s="508"/>
      <c r="L4" s="508"/>
      <c r="M4" s="50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85" t="s">
        <v>169</v>
      </c>
      <c r="B5" s="485"/>
      <c r="C5" s="507"/>
      <c r="D5" s="507"/>
      <c r="E5" s="507"/>
      <c r="F5" s="507"/>
      <c r="G5" s="507"/>
      <c r="H5" s="507"/>
      <c r="I5" s="507"/>
      <c r="J5" s="507"/>
      <c r="K5" s="507"/>
      <c r="L5" s="507"/>
      <c r="M5" s="50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85" t="s">
        <v>171</v>
      </c>
      <c r="B6" s="485"/>
      <c r="C6" s="680"/>
      <c r="D6" s="681"/>
      <c r="E6" s="681"/>
      <c r="F6" s="681"/>
      <c r="G6" s="681"/>
      <c r="H6" s="681"/>
      <c r="I6" s="681"/>
      <c r="J6" s="681"/>
      <c r="K6" s="681"/>
      <c r="L6" s="681"/>
      <c r="M6" s="682"/>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75" t="s">
        <v>399</v>
      </c>
      <c r="B7" s="676"/>
      <c r="C7" s="677"/>
      <c r="D7" s="678" t="s">
        <v>400</v>
      </c>
      <c r="E7" s="678"/>
      <c r="F7" s="678"/>
      <c r="G7" s="679" t="s">
        <v>401</v>
      </c>
      <c r="H7" s="670" t="s">
        <v>402</v>
      </c>
      <c r="I7" s="672" t="s">
        <v>403</v>
      </c>
      <c r="J7" s="673"/>
      <c r="K7" s="672" t="s">
        <v>404</v>
      </c>
      <c r="L7" s="673"/>
      <c r="M7" s="674" t="s">
        <v>414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20</v>
      </c>
      <c r="B8" s="34" t="s">
        <v>109</v>
      </c>
      <c r="C8" s="34" t="s">
        <v>111</v>
      </c>
      <c r="D8" s="27" t="s">
        <v>121</v>
      </c>
      <c r="E8" s="27" t="s">
        <v>406</v>
      </c>
      <c r="F8" s="27" t="s">
        <v>407</v>
      </c>
      <c r="G8" s="679"/>
      <c r="H8" s="671"/>
      <c r="I8" s="28" t="s">
        <v>408</v>
      </c>
      <c r="J8" s="28" t="s">
        <v>409</v>
      </c>
      <c r="K8" s="28" t="s">
        <v>410</v>
      </c>
      <c r="L8" s="28" t="s">
        <v>411</v>
      </c>
      <c r="M8" s="674"/>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63"/>
      <c r="B9" s="664"/>
      <c r="C9" s="664"/>
      <c r="D9" s="664"/>
      <c r="E9" s="664"/>
      <c r="F9" s="664"/>
      <c r="G9" s="664"/>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65">
        <f>'7- Mapa Final'!A10</f>
        <v>1</v>
      </c>
      <c r="B10" s="666" t="str">
        <f>'7- Mapa Final'!B10</f>
        <v>Vencimiento de Términos</v>
      </c>
      <c r="C10" s="666" t="str">
        <f>'7- Mapa Final'!C10</f>
        <v>Se emiten  sentencias fuera de los términos legales de duración de un proceso judicial en primera y segunda instancia en procesos en materia constitucional o  civil, o después del  término legal establecido para decidir sobre los conflictos presentados a los jueces o se emiten autos en desconocimiento de los términos judiciales y del plazo razonable.</v>
      </c>
      <c r="D10" s="683" t="str">
        <f>'7- Mapa Final'!J10</f>
        <v>Muy Baja - 1</v>
      </c>
      <c r="E10" s="684" t="str">
        <f>'7- Mapa Final'!K10</f>
        <v>Menor - 2</v>
      </c>
      <c r="F10" s="669" t="str">
        <f>'7- Mapa Final'!M10</f>
        <v>Bajo - 2</v>
      </c>
      <c r="G10" s="473"/>
      <c r="H10" s="667"/>
      <c r="I10" s="667"/>
      <c r="J10" s="667"/>
      <c r="K10" s="667"/>
      <c r="L10" s="667"/>
      <c r="M10" s="668"/>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38"/>
      <c r="B11" s="640"/>
      <c r="C11" s="640"/>
      <c r="D11" s="643"/>
      <c r="E11" s="646"/>
      <c r="F11" s="652"/>
      <c r="G11" s="449"/>
      <c r="H11" s="648"/>
      <c r="I11" s="648"/>
      <c r="J11" s="648"/>
      <c r="K11" s="648"/>
      <c r="L11" s="648"/>
      <c r="M11" s="650"/>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38"/>
      <c r="B12" s="640"/>
      <c r="C12" s="640"/>
      <c r="D12" s="643"/>
      <c r="E12" s="646"/>
      <c r="F12" s="652"/>
      <c r="G12" s="449"/>
      <c r="H12" s="648"/>
      <c r="I12" s="648"/>
      <c r="J12" s="648"/>
      <c r="K12" s="648"/>
      <c r="L12" s="648"/>
      <c r="M12" s="650"/>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38"/>
      <c r="B13" s="640"/>
      <c r="C13" s="640"/>
      <c r="D13" s="643"/>
      <c r="E13" s="646"/>
      <c r="F13" s="652"/>
      <c r="G13" s="449"/>
      <c r="H13" s="648"/>
      <c r="I13" s="648"/>
      <c r="J13" s="648"/>
      <c r="K13" s="648"/>
      <c r="L13" s="648"/>
      <c r="M13" s="650"/>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38"/>
      <c r="B14" s="640"/>
      <c r="C14" s="640"/>
      <c r="D14" s="643"/>
      <c r="E14" s="646"/>
      <c r="F14" s="652"/>
      <c r="G14" s="449"/>
      <c r="H14" s="648"/>
      <c r="I14" s="648"/>
      <c r="J14" s="648"/>
      <c r="K14" s="648"/>
      <c r="L14" s="648"/>
      <c r="M14" s="650"/>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38"/>
      <c r="B15" s="640"/>
      <c r="C15" s="640"/>
      <c r="D15" s="643"/>
      <c r="E15" s="646"/>
      <c r="F15" s="652"/>
      <c r="G15" s="449"/>
      <c r="H15" s="648"/>
      <c r="I15" s="648"/>
      <c r="J15" s="648"/>
      <c r="K15" s="648"/>
      <c r="L15" s="648"/>
      <c r="M15" s="650"/>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38"/>
      <c r="B16" s="640"/>
      <c r="C16" s="640"/>
      <c r="D16" s="643"/>
      <c r="E16" s="646"/>
      <c r="F16" s="652"/>
      <c r="G16" s="449"/>
      <c r="H16" s="648"/>
      <c r="I16" s="648"/>
      <c r="J16" s="648"/>
      <c r="K16" s="648"/>
      <c r="L16" s="648"/>
      <c r="M16" s="650"/>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38"/>
      <c r="B17" s="640"/>
      <c r="C17" s="640"/>
      <c r="D17" s="643"/>
      <c r="E17" s="646"/>
      <c r="F17" s="652"/>
      <c r="G17" s="449"/>
      <c r="H17" s="648"/>
      <c r="I17" s="648"/>
      <c r="J17" s="648"/>
      <c r="K17" s="648"/>
      <c r="L17" s="648"/>
      <c r="M17" s="650"/>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38"/>
      <c r="B18" s="640"/>
      <c r="C18" s="640"/>
      <c r="D18" s="643"/>
      <c r="E18" s="646"/>
      <c r="F18" s="652"/>
      <c r="G18" s="449"/>
      <c r="H18" s="648"/>
      <c r="I18" s="648"/>
      <c r="J18" s="648"/>
      <c r="K18" s="648"/>
      <c r="L18" s="648"/>
      <c r="M18" s="650"/>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38"/>
      <c r="B19" s="640"/>
      <c r="C19" s="640"/>
      <c r="D19" s="643"/>
      <c r="E19" s="646"/>
      <c r="F19" s="652"/>
      <c r="G19" s="449"/>
      <c r="H19" s="648"/>
      <c r="I19" s="648"/>
      <c r="J19" s="648"/>
      <c r="K19" s="648"/>
      <c r="L19" s="648"/>
      <c r="M19" s="650"/>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38">
        <f>'7- Mapa Final'!A16</f>
        <v>2</v>
      </c>
      <c r="B20" s="640" t="str">
        <f>'7- Mapa Final'!B16</f>
        <v xml:space="preserve">Incumplimientos en la realizacion de audiencias </v>
      </c>
      <c r="C20" s="640" t="str">
        <f>'7- Mapa Final'!C16</f>
        <v>No se convoca con la debida antelación a la audiencia a los sujetos  procesales, ni se agotan el traslado de las pruebas</v>
      </c>
      <c r="D20" s="642" t="str">
        <f>'7- Mapa Final'!J16</f>
        <v>Muy Baja - 1</v>
      </c>
      <c r="E20" s="645" t="str">
        <f>'7- Mapa Final'!K16</f>
        <v>Leve - 1</v>
      </c>
      <c r="F20" s="652" t="str">
        <f>'7- Mapa Final'!M16</f>
        <v>Bajo - 1</v>
      </c>
      <c r="G20" s="449"/>
      <c r="H20" s="648"/>
      <c r="I20" s="648"/>
      <c r="J20" s="648"/>
      <c r="K20" s="648"/>
      <c r="L20" s="648"/>
      <c r="M20" s="650"/>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38"/>
      <c r="B21" s="640"/>
      <c r="C21" s="640"/>
      <c r="D21" s="643"/>
      <c r="E21" s="646"/>
      <c r="F21" s="652"/>
      <c r="G21" s="449"/>
      <c r="H21" s="648"/>
      <c r="I21" s="648"/>
      <c r="J21" s="648"/>
      <c r="K21" s="648"/>
      <c r="L21" s="648"/>
      <c r="M21" s="650"/>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38"/>
      <c r="B22" s="640"/>
      <c r="C22" s="640"/>
      <c r="D22" s="643"/>
      <c r="E22" s="646"/>
      <c r="F22" s="652"/>
      <c r="G22" s="449"/>
      <c r="H22" s="648"/>
      <c r="I22" s="648"/>
      <c r="J22" s="648"/>
      <c r="K22" s="648"/>
      <c r="L22" s="648"/>
      <c r="M22" s="650"/>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38"/>
      <c r="B23" s="640"/>
      <c r="C23" s="640"/>
      <c r="D23" s="643"/>
      <c r="E23" s="646"/>
      <c r="F23" s="652"/>
      <c r="G23" s="449"/>
      <c r="H23" s="648"/>
      <c r="I23" s="648"/>
      <c r="J23" s="648"/>
      <c r="K23" s="648"/>
      <c r="L23" s="648"/>
      <c r="M23" s="650"/>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38"/>
      <c r="B24" s="640"/>
      <c r="C24" s="640"/>
      <c r="D24" s="643"/>
      <c r="E24" s="646"/>
      <c r="F24" s="652"/>
      <c r="G24" s="449"/>
      <c r="H24" s="648"/>
      <c r="I24" s="648"/>
      <c r="J24" s="648"/>
      <c r="K24" s="648"/>
      <c r="L24" s="648"/>
      <c r="M24" s="650"/>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38"/>
      <c r="B25" s="640"/>
      <c r="C25" s="640"/>
      <c r="D25" s="643"/>
      <c r="E25" s="646"/>
      <c r="F25" s="652"/>
      <c r="G25" s="449"/>
      <c r="H25" s="648"/>
      <c r="I25" s="648"/>
      <c r="J25" s="648"/>
      <c r="K25" s="648"/>
      <c r="L25" s="648"/>
      <c r="M25" s="650"/>
      <c r="N25" s="33"/>
      <c r="O25" s="33"/>
    </row>
    <row r="26" spans="1:169">
      <c r="A26" s="638"/>
      <c r="B26" s="640"/>
      <c r="C26" s="640"/>
      <c r="D26" s="643"/>
      <c r="E26" s="646"/>
      <c r="F26" s="652"/>
      <c r="G26" s="449"/>
      <c r="H26" s="648"/>
      <c r="I26" s="648"/>
      <c r="J26" s="648"/>
      <c r="K26" s="648"/>
      <c r="L26" s="648"/>
      <c r="M26" s="650"/>
      <c r="N26" s="33"/>
      <c r="O26" s="33"/>
    </row>
    <row r="27" spans="1:169">
      <c r="A27" s="638"/>
      <c r="B27" s="640"/>
      <c r="C27" s="640"/>
      <c r="D27" s="643"/>
      <c r="E27" s="646"/>
      <c r="F27" s="652"/>
      <c r="G27" s="449"/>
      <c r="H27" s="648"/>
      <c r="I27" s="648"/>
      <c r="J27" s="648"/>
      <c r="K27" s="648"/>
      <c r="L27" s="648"/>
      <c r="M27" s="650"/>
      <c r="N27" s="33"/>
      <c r="O27" s="33"/>
    </row>
    <row r="28" spans="1:169">
      <c r="A28" s="638"/>
      <c r="B28" s="640"/>
      <c r="C28" s="640"/>
      <c r="D28" s="643"/>
      <c r="E28" s="646"/>
      <c r="F28" s="652"/>
      <c r="G28" s="449"/>
      <c r="H28" s="648"/>
      <c r="I28" s="648"/>
      <c r="J28" s="648"/>
      <c r="K28" s="648"/>
      <c r="L28" s="648"/>
      <c r="M28" s="650"/>
      <c r="N28" s="33"/>
      <c r="O28" s="33"/>
    </row>
    <row r="29" spans="1:169">
      <c r="A29" s="638"/>
      <c r="B29" s="640"/>
      <c r="C29" s="640"/>
      <c r="D29" s="643"/>
      <c r="E29" s="646"/>
      <c r="F29" s="652"/>
      <c r="G29" s="449"/>
      <c r="H29" s="648"/>
      <c r="I29" s="648"/>
      <c r="J29" s="648"/>
      <c r="K29" s="648"/>
      <c r="L29" s="648"/>
      <c r="M29" s="650"/>
      <c r="N29" s="33"/>
      <c r="O29" s="33"/>
    </row>
    <row r="30" spans="1:169" s="25" customFormat="1" ht="12.75">
      <c r="A30" s="638">
        <f>'7- Mapa Final'!A23</f>
        <v>3</v>
      </c>
      <c r="B30" s="640" t="str">
        <f>'7- Mapa Final'!B23</f>
        <v xml:space="preserve"> Efectuar notificaciones que no cumplan con los requistos</v>
      </c>
      <c r="C30" s="640" t="str">
        <f>'7- Mapa Final'!C23</f>
        <v>No se realizan las  notificaciones, no se erfectuan  oportunamente o no se aplica la normatividad</v>
      </c>
      <c r="D30" s="642" t="str">
        <f>'7- Mapa Final'!J23</f>
        <v>Muy Baja - 1</v>
      </c>
      <c r="E30" s="645" t="str">
        <f>'7- Mapa Final'!K23</f>
        <v>Menor - 2</v>
      </c>
      <c r="F30" s="652" t="str">
        <f>'7- Mapa Final'!M23</f>
        <v>Bajo - 2</v>
      </c>
      <c r="G30" s="449"/>
      <c r="H30" s="648"/>
      <c r="I30" s="648"/>
      <c r="J30" s="648"/>
      <c r="K30" s="648"/>
      <c r="L30" s="648"/>
      <c r="M30" s="650"/>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8"/>
      <c r="B31" s="640"/>
      <c r="C31" s="640"/>
      <c r="D31" s="643"/>
      <c r="E31" s="646"/>
      <c r="F31" s="652"/>
      <c r="G31" s="449"/>
      <c r="H31" s="648"/>
      <c r="I31" s="648"/>
      <c r="J31" s="648"/>
      <c r="K31" s="648"/>
      <c r="L31" s="648"/>
      <c r="M31" s="650"/>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8"/>
      <c r="B32" s="640"/>
      <c r="C32" s="640"/>
      <c r="D32" s="643"/>
      <c r="E32" s="646"/>
      <c r="F32" s="652"/>
      <c r="G32" s="449"/>
      <c r="H32" s="648"/>
      <c r="I32" s="648"/>
      <c r="J32" s="648"/>
      <c r="K32" s="648"/>
      <c r="L32" s="648"/>
      <c r="M32" s="650"/>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8"/>
      <c r="B33" s="640"/>
      <c r="C33" s="640"/>
      <c r="D33" s="643"/>
      <c r="E33" s="646"/>
      <c r="F33" s="652"/>
      <c r="G33" s="449"/>
      <c r="H33" s="648"/>
      <c r="I33" s="648"/>
      <c r="J33" s="648"/>
      <c r="K33" s="648"/>
      <c r="L33" s="648"/>
      <c r="M33" s="650"/>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8"/>
      <c r="B34" s="640"/>
      <c r="C34" s="640"/>
      <c r="D34" s="643"/>
      <c r="E34" s="646"/>
      <c r="F34" s="652"/>
      <c r="G34" s="449"/>
      <c r="H34" s="648"/>
      <c r="I34" s="648"/>
      <c r="J34" s="648"/>
      <c r="K34" s="648"/>
      <c r="L34" s="648"/>
      <c r="M34" s="650"/>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8"/>
      <c r="B35" s="640"/>
      <c r="C35" s="640"/>
      <c r="D35" s="643"/>
      <c r="E35" s="646"/>
      <c r="F35" s="652"/>
      <c r="G35" s="449"/>
      <c r="H35" s="648"/>
      <c r="I35" s="648"/>
      <c r="J35" s="648"/>
      <c r="K35" s="648"/>
      <c r="L35" s="648"/>
      <c r="M35" s="650"/>
      <c r="N35" s="33"/>
      <c r="O35" s="33"/>
    </row>
    <row r="36" spans="1:169">
      <c r="A36" s="638"/>
      <c r="B36" s="640"/>
      <c r="C36" s="640"/>
      <c r="D36" s="643"/>
      <c r="E36" s="646"/>
      <c r="F36" s="652"/>
      <c r="G36" s="449"/>
      <c r="H36" s="648"/>
      <c r="I36" s="648"/>
      <c r="J36" s="648"/>
      <c r="K36" s="648"/>
      <c r="L36" s="648"/>
      <c r="M36" s="650"/>
      <c r="N36" s="33"/>
      <c r="O36" s="33"/>
    </row>
    <row r="37" spans="1:169">
      <c r="A37" s="638"/>
      <c r="B37" s="640"/>
      <c r="C37" s="640"/>
      <c r="D37" s="643"/>
      <c r="E37" s="646"/>
      <c r="F37" s="652"/>
      <c r="G37" s="449"/>
      <c r="H37" s="648"/>
      <c r="I37" s="648"/>
      <c r="J37" s="648"/>
      <c r="K37" s="648"/>
      <c r="L37" s="648"/>
      <c r="M37" s="650"/>
      <c r="N37" s="33"/>
      <c r="O37" s="33"/>
    </row>
    <row r="38" spans="1:169">
      <c r="A38" s="638"/>
      <c r="B38" s="640"/>
      <c r="C38" s="640"/>
      <c r="D38" s="643"/>
      <c r="E38" s="646"/>
      <c r="F38" s="652"/>
      <c r="G38" s="449"/>
      <c r="H38" s="648"/>
      <c r="I38" s="648"/>
      <c r="J38" s="648"/>
      <c r="K38" s="648"/>
      <c r="L38" s="648"/>
      <c r="M38" s="650"/>
      <c r="N38" s="33"/>
      <c r="O38" s="33"/>
    </row>
    <row r="39" spans="1:169">
      <c r="A39" s="638"/>
      <c r="B39" s="640"/>
      <c r="C39" s="640"/>
      <c r="D39" s="643"/>
      <c r="E39" s="646"/>
      <c r="F39" s="652"/>
      <c r="G39" s="449"/>
      <c r="H39" s="648"/>
      <c r="I39" s="648"/>
      <c r="J39" s="648"/>
      <c r="K39" s="648"/>
      <c r="L39" s="648"/>
      <c r="M39" s="650"/>
      <c r="N39" s="33"/>
      <c r="O39" s="33"/>
    </row>
    <row r="40" spans="1:169" s="25" customFormat="1" ht="12.75">
      <c r="A40" s="638">
        <f>'7- Mapa Final'!A33</f>
        <v>4</v>
      </c>
      <c r="B40" s="640" t="str">
        <f>'7- Mapa Final'!B33</f>
        <v>Inexactitud o inoportunidad en el reparto de procesos</v>
      </c>
      <c r="C40" s="640" t="str">
        <f>'7- Mapa Final'!C33</f>
        <v>Posibilidad de no hacerlo  oportunamente para el trámite de apelaciones de autos y sentencias ante el TRIBUNAL SUPERIOR DEL DISTRITO  JUDICIAL DE BARRANQUILLA</v>
      </c>
      <c r="D40" s="642" t="str">
        <f>'7- Mapa Final'!J33</f>
        <v>Muy Baja - 1</v>
      </c>
      <c r="E40" s="645" t="str">
        <f>'7- Mapa Final'!K33</f>
        <v>Menor - 2</v>
      </c>
      <c r="F40" s="652" t="str">
        <f>'7- Mapa Final'!M33</f>
        <v>Bajo - 2</v>
      </c>
      <c r="G40" s="449"/>
      <c r="H40" s="648"/>
      <c r="I40" s="648"/>
      <c r="J40" s="648"/>
      <c r="K40" s="648"/>
      <c r="L40" s="648"/>
      <c r="M40" s="650"/>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8"/>
      <c r="B41" s="640"/>
      <c r="C41" s="640"/>
      <c r="D41" s="643"/>
      <c r="E41" s="646"/>
      <c r="F41" s="652"/>
      <c r="G41" s="449"/>
      <c r="H41" s="648"/>
      <c r="I41" s="648"/>
      <c r="J41" s="648"/>
      <c r="K41" s="648"/>
      <c r="L41" s="648"/>
      <c r="M41" s="650"/>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8"/>
      <c r="B42" s="640"/>
      <c r="C42" s="640"/>
      <c r="D42" s="643"/>
      <c r="E42" s="646"/>
      <c r="F42" s="652"/>
      <c r="G42" s="449"/>
      <c r="H42" s="648"/>
      <c r="I42" s="648"/>
      <c r="J42" s="648"/>
      <c r="K42" s="648"/>
      <c r="L42" s="648"/>
      <c r="M42" s="650"/>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8"/>
      <c r="B43" s="640"/>
      <c r="C43" s="640"/>
      <c r="D43" s="643"/>
      <c r="E43" s="646"/>
      <c r="F43" s="652"/>
      <c r="G43" s="449"/>
      <c r="H43" s="648"/>
      <c r="I43" s="648"/>
      <c r="J43" s="648"/>
      <c r="K43" s="648"/>
      <c r="L43" s="648"/>
      <c r="M43" s="650"/>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8"/>
      <c r="B44" s="640"/>
      <c r="C44" s="640"/>
      <c r="D44" s="643"/>
      <c r="E44" s="646"/>
      <c r="F44" s="652"/>
      <c r="G44" s="449"/>
      <c r="H44" s="648"/>
      <c r="I44" s="648"/>
      <c r="J44" s="648"/>
      <c r="K44" s="648"/>
      <c r="L44" s="648"/>
      <c r="M44" s="650"/>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8"/>
      <c r="B45" s="640"/>
      <c r="C45" s="640"/>
      <c r="D45" s="643"/>
      <c r="E45" s="646"/>
      <c r="F45" s="652"/>
      <c r="G45" s="449"/>
      <c r="H45" s="648"/>
      <c r="I45" s="648"/>
      <c r="J45" s="648"/>
      <c r="K45" s="648"/>
      <c r="L45" s="648"/>
      <c r="M45" s="650"/>
      <c r="N45" s="33"/>
      <c r="O45" s="33"/>
    </row>
    <row r="46" spans="1:169">
      <c r="A46" s="638"/>
      <c r="B46" s="640"/>
      <c r="C46" s="640"/>
      <c r="D46" s="643"/>
      <c r="E46" s="646"/>
      <c r="F46" s="652"/>
      <c r="G46" s="449"/>
      <c r="H46" s="648"/>
      <c r="I46" s="648"/>
      <c r="J46" s="648"/>
      <c r="K46" s="648"/>
      <c r="L46" s="648"/>
      <c r="M46" s="650"/>
      <c r="N46" s="33"/>
      <c r="O46" s="33"/>
    </row>
    <row r="47" spans="1:169">
      <c r="A47" s="638"/>
      <c r="B47" s="640"/>
      <c r="C47" s="640"/>
      <c r="D47" s="643"/>
      <c r="E47" s="646"/>
      <c r="F47" s="652"/>
      <c r="G47" s="449"/>
      <c r="H47" s="648"/>
      <c r="I47" s="648"/>
      <c r="J47" s="648"/>
      <c r="K47" s="648"/>
      <c r="L47" s="648"/>
      <c r="M47" s="650"/>
      <c r="N47" s="33"/>
      <c r="O47" s="33"/>
    </row>
    <row r="48" spans="1:169">
      <c r="A48" s="638"/>
      <c r="B48" s="640"/>
      <c r="C48" s="640"/>
      <c r="D48" s="643"/>
      <c r="E48" s="646"/>
      <c r="F48" s="652"/>
      <c r="G48" s="449"/>
      <c r="H48" s="648"/>
      <c r="I48" s="648"/>
      <c r="J48" s="648"/>
      <c r="K48" s="648"/>
      <c r="L48" s="648"/>
      <c r="M48" s="650"/>
      <c r="N48" s="33"/>
      <c r="O48" s="33"/>
    </row>
    <row r="49" spans="1:169">
      <c r="A49" s="638"/>
      <c r="B49" s="640"/>
      <c r="C49" s="640"/>
      <c r="D49" s="643"/>
      <c r="E49" s="646"/>
      <c r="F49" s="652"/>
      <c r="G49" s="449"/>
      <c r="H49" s="648"/>
      <c r="I49" s="648"/>
      <c r="J49" s="648"/>
      <c r="K49" s="648"/>
      <c r="L49" s="648"/>
      <c r="M49" s="650"/>
      <c r="N49" s="33"/>
      <c r="O49" s="33"/>
    </row>
    <row r="50" spans="1:169" s="25" customFormat="1" ht="12.75">
      <c r="A50" s="638">
        <v>5</v>
      </c>
      <c r="B50" s="640" t="str">
        <f>'7- Mapa Final'!B43</f>
        <v>Pérdida de documentos</v>
      </c>
      <c r="C50" s="640" t="str">
        <f>'7- Mapa Final'!C43</f>
        <v>Extravío temporal o definitivo de los  documentos de los procesos judiciales</v>
      </c>
      <c r="D50" s="642" t="str">
        <f>'7- Mapa Final'!J43</f>
        <v>Muy Baja - 1</v>
      </c>
      <c r="E50" s="645" t="str">
        <f>'7- Mapa Final'!K43</f>
        <v>Leve - 1</v>
      </c>
      <c r="F50" s="652" t="str">
        <f>'7- Mapa Final'!M43</f>
        <v>Bajo - 1</v>
      </c>
      <c r="G50" s="449"/>
      <c r="H50" s="648"/>
      <c r="I50" s="648"/>
      <c r="J50" s="648"/>
      <c r="K50" s="648"/>
      <c r="L50" s="648"/>
      <c r="M50" s="650"/>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8"/>
      <c r="B51" s="640"/>
      <c r="C51" s="640"/>
      <c r="D51" s="643"/>
      <c r="E51" s="646"/>
      <c r="F51" s="652"/>
      <c r="G51" s="449"/>
      <c r="H51" s="648"/>
      <c r="I51" s="648"/>
      <c r="J51" s="648"/>
      <c r="K51" s="648"/>
      <c r="L51" s="648"/>
      <c r="M51" s="650"/>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8"/>
      <c r="B52" s="640"/>
      <c r="C52" s="640"/>
      <c r="D52" s="643"/>
      <c r="E52" s="646"/>
      <c r="F52" s="652"/>
      <c r="G52" s="449"/>
      <c r="H52" s="648"/>
      <c r="I52" s="648"/>
      <c r="J52" s="648"/>
      <c r="K52" s="648"/>
      <c r="L52" s="648"/>
      <c r="M52" s="650"/>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8"/>
      <c r="B53" s="640"/>
      <c r="C53" s="640"/>
      <c r="D53" s="643"/>
      <c r="E53" s="646"/>
      <c r="F53" s="652"/>
      <c r="G53" s="449"/>
      <c r="H53" s="648"/>
      <c r="I53" s="648"/>
      <c r="J53" s="648"/>
      <c r="K53" s="648"/>
      <c r="L53" s="648"/>
      <c r="M53" s="650"/>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8"/>
      <c r="B54" s="640"/>
      <c r="C54" s="640"/>
      <c r="D54" s="643"/>
      <c r="E54" s="646"/>
      <c r="F54" s="652"/>
      <c r="G54" s="449"/>
      <c r="H54" s="648"/>
      <c r="I54" s="648"/>
      <c r="J54" s="648"/>
      <c r="K54" s="648"/>
      <c r="L54" s="648"/>
      <c r="M54" s="650"/>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38"/>
      <c r="B55" s="640"/>
      <c r="C55" s="640"/>
      <c r="D55" s="643"/>
      <c r="E55" s="646"/>
      <c r="F55" s="652"/>
      <c r="G55" s="449"/>
      <c r="H55" s="648"/>
      <c r="I55" s="648"/>
      <c r="J55" s="648"/>
      <c r="K55" s="648"/>
      <c r="L55" s="648"/>
      <c r="M55" s="650"/>
      <c r="N55" s="33"/>
      <c r="O55" s="33"/>
    </row>
    <row r="56" spans="1:169">
      <c r="A56" s="638"/>
      <c r="B56" s="640"/>
      <c r="C56" s="640"/>
      <c r="D56" s="643"/>
      <c r="E56" s="646"/>
      <c r="F56" s="652"/>
      <c r="G56" s="449"/>
      <c r="H56" s="648"/>
      <c r="I56" s="648"/>
      <c r="J56" s="648"/>
      <c r="K56" s="648"/>
      <c r="L56" s="648"/>
      <c r="M56" s="650"/>
      <c r="N56" s="33"/>
      <c r="O56" s="33"/>
    </row>
    <row r="57" spans="1:169">
      <c r="A57" s="638"/>
      <c r="B57" s="640"/>
      <c r="C57" s="640"/>
      <c r="D57" s="643"/>
      <c r="E57" s="646"/>
      <c r="F57" s="652"/>
      <c r="G57" s="449"/>
      <c r="H57" s="648"/>
      <c r="I57" s="648"/>
      <c r="J57" s="648"/>
      <c r="K57" s="648"/>
      <c r="L57" s="648"/>
      <c r="M57" s="650"/>
      <c r="N57" s="33"/>
      <c r="O57" s="33"/>
    </row>
    <row r="58" spans="1:169">
      <c r="A58" s="638"/>
      <c r="B58" s="640"/>
      <c r="C58" s="640"/>
      <c r="D58" s="643"/>
      <c r="E58" s="646"/>
      <c r="F58" s="652"/>
      <c r="G58" s="449"/>
      <c r="H58" s="648"/>
      <c r="I58" s="648"/>
      <c r="J58" s="648"/>
      <c r="K58" s="648"/>
      <c r="L58" s="648"/>
      <c r="M58" s="650"/>
      <c r="N58" s="33"/>
      <c r="O58" s="33"/>
    </row>
    <row r="59" spans="1:169" ht="15.75" thickBot="1">
      <c r="A59" s="639"/>
      <c r="B59" s="641"/>
      <c r="C59" s="641"/>
      <c r="D59" s="644"/>
      <c r="E59" s="647"/>
      <c r="F59" s="653"/>
      <c r="G59" s="600"/>
      <c r="H59" s="649"/>
      <c r="I59" s="649"/>
      <c r="J59" s="649"/>
      <c r="K59" s="649"/>
      <c r="L59" s="649"/>
      <c r="M59" s="651"/>
      <c r="N59" s="33"/>
      <c r="O59" s="33"/>
    </row>
    <row r="60" spans="1:169" s="25" customFormat="1" ht="12.75">
      <c r="A60" s="687">
        <v>6</v>
      </c>
      <c r="B60" s="640" t="str">
        <f>'7- Mapa Final'!B54</f>
        <v xml:space="preserve">Afectaciones ambientales </v>
      </c>
      <c r="C60" s="640" t="str">
        <f>'7- Mapa Final'!C54</f>
        <v>Utilización de impresiones de oficios o documentos para  algunas dependencias externas que  asi lo solicitan desconciendo la política cero papel</v>
      </c>
      <c r="D60" s="642" t="str">
        <f>'7- Mapa Final'!J54</f>
        <v>Muy Baja - 1</v>
      </c>
      <c r="E60" s="645" t="str">
        <f>'7- Mapa Final'!K54</f>
        <v>Leve - 1</v>
      </c>
      <c r="F60" s="652" t="str">
        <f>'7- Mapa Final'!M54</f>
        <v>Bajo - 1</v>
      </c>
      <c r="G60" s="449"/>
      <c r="H60" s="648"/>
      <c r="I60" s="648"/>
      <c r="J60" s="648"/>
      <c r="K60" s="648"/>
      <c r="L60" s="648"/>
      <c r="M60" s="650"/>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87"/>
      <c r="B61" s="640"/>
      <c r="C61" s="640"/>
      <c r="D61" s="643"/>
      <c r="E61" s="646"/>
      <c r="F61" s="652"/>
      <c r="G61" s="449"/>
      <c r="H61" s="648"/>
      <c r="I61" s="648"/>
      <c r="J61" s="648"/>
      <c r="K61" s="648"/>
      <c r="L61" s="648"/>
      <c r="M61" s="650"/>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87"/>
      <c r="B62" s="640"/>
      <c r="C62" s="640"/>
      <c r="D62" s="643"/>
      <c r="E62" s="646"/>
      <c r="F62" s="652"/>
      <c r="G62" s="449"/>
      <c r="H62" s="648"/>
      <c r="I62" s="648"/>
      <c r="J62" s="648"/>
      <c r="K62" s="648"/>
      <c r="L62" s="648"/>
      <c r="M62" s="650"/>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87"/>
      <c r="B63" s="640"/>
      <c r="C63" s="640"/>
      <c r="D63" s="643"/>
      <c r="E63" s="646"/>
      <c r="F63" s="652"/>
      <c r="G63" s="449"/>
      <c r="H63" s="648"/>
      <c r="I63" s="648"/>
      <c r="J63" s="648"/>
      <c r="K63" s="648"/>
      <c r="L63" s="648"/>
      <c r="M63" s="650"/>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87"/>
      <c r="B64" s="640"/>
      <c r="C64" s="640"/>
      <c r="D64" s="643"/>
      <c r="E64" s="646"/>
      <c r="F64" s="652"/>
      <c r="G64" s="449"/>
      <c r="H64" s="648"/>
      <c r="I64" s="648"/>
      <c r="J64" s="648"/>
      <c r="K64" s="648"/>
      <c r="L64" s="648"/>
      <c r="M64" s="650"/>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87"/>
      <c r="B65" s="640"/>
      <c r="C65" s="640"/>
      <c r="D65" s="643"/>
      <c r="E65" s="646"/>
      <c r="F65" s="652"/>
      <c r="G65" s="449"/>
      <c r="H65" s="648"/>
      <c r="I65" s="648"/>
      <c r="J65" s="648"/>
      <c r="K65" s="648"/>
      <c r="L65" s="648"/>
      <c r="M65" s="650"/>
      <c r="N65" s="33"/>
      <c r="O65" s="33"/>
    </row>
    <row r="66" spans="1:169">
      <c r="A66" s="687"/>
      <c r="B66" s="640"/>
      <c r="C66" s="640"/>
      <c r="D66" s="643"/>
      <c r="E66" s="646"/>
      <c r="F66" s="652"/>
      <c r="G66" s="449"/>
      <c r="H66" s="648"/>
      <c r="I66" s="648"/>
      <c r="J66" s="648"/>
      <c r="K66" s="648"/>
      <c r="L66" s="648"/>
      <c r="M66" s="650"/>
      <c r="N66" s="33"/>
      <c r="O66" s="33"/>
    </row>
    <row r="67" spans="1:169">
      <c r="A67" s="687"/>
      <c r="B67" s="640"/>
      <c r="C67" s="640"/>
      <c r="D67" s="643"/>
      <c r="E67" s="646"/>
      <c r="F67" s="652"/>
      <c r="G67" s="449"/>
      <c r="H67" s="648"/>
      <c r="I67" s="648"/>
      <c r="J67" s="648"/>
      <c r="K67" s="648"/>
      <c r="L67" s="648"/>
      <c r="M67" s="650"/>
      <c r="N67" s="33"/>
      <c r="O67" s="33"/>
    </row>
    <row r="68" spans="1:169">
      <c r="A68" s="687"/>
      <c r="B68" s="640"/>
      <c r="C68" s="640"/>
      <c r="D68" s="643"/>
      <c r="E68" s="646"/>
      <c r="F68" s="652"/>
      <c r="G68" s="449"/>
      <c r="H68" s="648"/>
      <c r="I68" s="648"/>
      <c r="J68" s="648"/>
      <c r="K68" s="648"/>
      <c r="L68" s="648"/>
      <c r="M68" s="650"/>
      <c r="N68" s="33"/>
      <c r="O68" s="33"/>
    </row>
    <row r="69" spans="1:169" ht="15.75" thickBot="1">
      <c r="A69" s="688"/>
      <c r="B69" s="641"/>
      <c r="C69" s="641"/>
      <c r="D69" s="644"/>
      <c r="E69" s="647"/>
      <c r="F69" s="653"/>
      <c r="G69" s="600"/>
      <c r="H69" s="649"/>
      <c r="I69" s="649"/>
      <c r="J69" s="649"/>
      <c r="K69" s="649"/>
      <c r="L69" s="649"/>
      <c r="M69" s="651"/>
      <c r="N69" s="33"/>
      <c r="O69" s="33"/>
    </row>
    <row r="70" spans="1:169" s="25" customFormat="1" ht="12.75">
      <c r="A70" s="685">
        <v>7</v>
      </c>
      <c r="B70" s="640" t="str">
        <f>'7- Mapa Final'!B64</f>
        <v xml:space="preserve">Corrupción </v>
      </c>
      <c r="C70" s="640" t="str">
        <f>'7- Mapa Final'!C64</f>
        <v xml:space="preserve">Expedir, alterar, retener, extraviar o entregar  documentos  o información sin el lleno de requisitos legales.  Cuando por indebido interés se actua de  manera indebida para retrasar las actuaciones de los procesos o para la no celebración de una audiencia. </v>
      </c>
      <c r="D70" s="642" t="str">
        <f>'7- Mapa Final'!J64</f>
        <v>Muy Baja - 1</v>
      </c>
      <c r="E70" s="645" t="str">
        <f>'7- Mapa Final'!K64</f>
        <v>Leve - 1</v>
      </c>
      <c r="F70" s="652" t="str">
        <f>'7- Mapa Final'!M64</f>
        <v>Bajo - 1</v>
      </c>
      <c r="G70" s="449"/>
      <c r="H70" s="648"/>
      <c r="I70" s="648"/>
      <c r="J70" s="648"/>
      <c r="K70" s="648"/>
      <c r="L70" s="648"/>
      <c r="M70" s="650"/>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85"/>
      <c r="B71" s="640"/>
      <c r="C71" s="640"/>
      <c r="D71" s="643"/>
      <c r="E71" s="646"/>
      <c r="F71" s="652"/>
      <c r="G71" s="449"/>
      <c r="H71" s="648"/>
      <c r="I71" s="648"/>
      <c r="J71" s="648"/>
      <c r="K71" s="648"/>
      <c r="L71" s="648"/>
      <c r="M71" s="650"/>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85"/>
      <c r="B72" s="640"/>
      <c r="C72" s="640"/>
      <c r="D72" s="643"/>
      <c r="E72" s="646"/>
      <c r="F72" s="652"/>
      <c r="G72" s="449"/>
      <c r="H72" s="648"/>
      <c r="I72" s="648"/>
      <c r="J72" s="648"/>
      <c r="K72" s="648"/>
      <c r="L72" s="648"/>
      <c r="M72" s="650"/>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85"/>
      <c r="B73" s="640"/>
      <c r="C73" s="640"/>
      <c r="D73" s="643"/>
      <c r="E73" s="646"/>
      <c r="F73" s="652"/>
      <c r="G73" s="449"/>
      <c r="H73" s="648"/>
      <c r="I73" s="648"/>
      <c r="J73" s="648"/>
      <c r="K73" s="648"/>
      <c r="L73" s="648"/>
      <c r="M73" s="650"/>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85"/>
      <c r="B74" s="640"/>
      <c r="C74" s="640"/>
      <c r="D74" s="643"/>
      <c r="E74" s="646"/>
      <c r="F74" s="652"/>
      <c r="G74" s="449"/>
      <c r="H74" s="648"/>
      <c r="I74" s="648"/>
      <c r="J74" s="648"/>
      <c r="K74" s="648"/>
      <c r="L74" s="648"/>
      <c r="M74" s="650"/>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85"/>
      <c r="B75" s="640"/>
      <c r="C75" s="640"/>
      <c r="D75" s="643"/>
      <c r="E75" s="646"/>
      <c r="F75" s="652"/>
      <c r="G75" s="449"/>
      <c r="H75" s="648"/>
      <c r="I75" s="648"/>
      <c r="J75" s="648"/>
      <c r="K75" s="648"/>
      <c r="L75" s="648"/>
      <c r="M75" s="650"/>
      <c r="N75" s="33"/>
      <c r="O75" s="33"/>
    </row>
    <row r="76" spans="1:169">
      <c r="A76" s="685"/>
      <c r="B76" s="640"/>
      <c r="C76" s="640"/>
      <c r="D76" s="643"/>
      <c r="E76" s="646"/>
      <c r="F76" s="652"/>
      <c r="G76" s="449"/>
      <c r="H76" s="648"/>
      <c r="I76" s="648"/>
      <c r="J76" s="648"/>
      <c r="K76" s="648"/>
      <c r="L76" s="648"/>
      <c r="M76" s="650"/>
      <c r="N76" s="33"/>
      <c r="O76" s="33"/>
    </row>
    <row r="77" spans="1:169">
      <c r="A77" s="685"/>
      <c r="B77" s="640"/>
      <c r="C77" s="640"/>
      <c r="D77" s="643"/>
      <c r="E77" s="646"/>
      <c r="F77" s="652"/>
      <c r="G77" s="449"/>
      <c r="H77" s="648"/>
      <c r="I77" s="648"/>
      <c r="J77" s="648"/>
      <c r="K77" s="648"/>
      <c r="L77" s="648"/>
      <c r="M77" s="650"/>
      <c r="N77" s="33"/>
      <c r="O77" s="33"/>
    </row>
    <row r="78" spans="1:169">
      <c r="A78" s="685"/>
      <c r="B78" s="640"/>
      <c r="C78" s="640"/>
      <c r="D78" s="643"/>
      <c r="E78" s="646"/>
      <c r="F78" s="652"/>
      <c r="G78" s="449"/>
      <c r="H78" s="648"/>
      <c r="I78" s="648"/>
      <c r="J78" s="648"/>
      <c r="K78" s="648"/>
      <c r="L78" s="648"/>
      <c r="M78" s="650"/>
      <c r="N78" s="33"/>
      <c r="O78" s="33"/>
    </row>
    <row r="79" spans="1:169" ht="15.75" thickBot="1">
      <c r="A79" s="686"/>
      <c r="B79" s="641"/>
      <c r="C79" s="641"/>
      <c r="D79" s="644"/>
      <c r="E79" s="647"/>
      <c r="F79" s="653"/>
      <c r="G79" s="600"/>
      <c r="H79" s="649"/>
      <c r="I79" s="649"/>
      <c r="J79" s="649"/>
      <c r="K79" s="649"/>
      <c r="L79" s="649"/>
      <c r="M79" s="651"/>
      <c r="N79" s="33"/>
      <c r="O79" s="33"/>
    </row>
    <row r="80" spans="1:169" s="25" customFormat="1" ht="12.75">
      <c r="A80" s="685">
        <v>8</v>
      </c>
      <c r="B80" s="640" t="e">
        <f>'7- Mapa Final'!#REF!</f>
        <v>#REF!</v>
      </c>
      <c r="C80" s="640" t="e">
        <f>'7- Mapa Final'!#REF!</f>
        <v>#REF!</v>
      </c>
      <c r="D80" s="642" t="e">
        <f>'7- Mapa Final'!#REF!</f>
        <v>#REF!</v>
      </c>
      <c r="E80" s="645" t="e">
        <f>'7- Mapa Final'!#REF!</f>
        <v>#REF!</v>
      </c>
      <c r="F80" s="652" t="e">
        <f>'7- Mapa Final'!#REF!</f>
        <v>#REF!</v>
      </c>
      <c r="G80" s="449"/>
      <c r="H80" s="648"/>
      <c r="I80" s="648"/>
      <c r="J80" s="648"/>
      <c r="K80" s="648"/>
      <c r="L80" s="648"/>
      <c r="M80" s="650"/>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685"/>
      <c r="B81" s="640"/>
      <c r="C81" s="640"/>
      <c r="D81" s="643"/>
      <c r="E81" s="646"/>
      <c r="F81" s="652"/>
      <c r="G81" s="449"/>
      <c r="H81" s="648"/>
      <c r="I81" s="648"/>
      <c r="J81" s="648"/>
      <c r="K81" s="648"/>
      <c r="L81" s="648"/>
      <c r="M81" s="650"/>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685"/>
      <c r="B82" s="640"/>
      <c r="C82" s="640"/>
      <c r="D82" s="643"/>
      <c r="E82" s="646"/>
      <c r="F82" s="652"/>
      <c r="G82" s="449"/>
      <c r="H82" s="648"/>
      <c r="I82" s="648"/>
      <c r="J82" s="648"/>
      <c r="K82" s="648"/>
      <c r="L82" s="648"/>
      <c r="M82" s="650"/>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685"/>
      <c r="B83" s="640"/>
      <c r="C83" s="640"/>
      <c r="D83" s="643"/>
      <c r="E83" s="646"/>
      <c r="F83" s="652"/>
      <c r="G83" s="449"/>
      <c r="H83" s="648"/>
      <c r="I83" s="648"/>
      <c r="J83" s="648"/>
      <c r="K83" s="648"/>
      <c r="L83" s="648"/>
      <c r="M83" s="650"/>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685"/>
      <c r="B84" s="640"/>
      <c r="C84" s="640"/>
      <c r="D84" s="643"/>
      <c r="E84" s="646"/>
      <c r="F84" s="652"/>
      <c r="G84" s="449"/>
      <c r="H84" s="648"/>
      <c r="I84" s="648"/>
      <c r="J84" s="648"/>
      <c r="K84" s="648"/>
      <c r="L84" s="648"/>
      <c r="M84" s="650"/>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685"/>
      <c r="B85" s="640"/>
      <c r="C85" s="640"/>
      <c r="D85" s="643"/>
      <c r="E85" s="646"/>
      <c r="F85" s="652"/>
      <c r="G85" s="449"/>
      <c r="H85" s="648"/>
      <c r="I85" s="648"/>
      <c r="J85" s="648"/>
      <c r="K85" s="648"/>
      <c r="L85" s="648"/>
      <c r="M85" s="650"/>
      <c r="N85" s="33"/>
      <c r="O85" s="33"/>
    </row>
    <row r="86" spans="1:169">
      <c r="A86" s="685"/>
      <c r="B86" s="640"/>
      <c r="C86" s="640"/>
      <c r="D86" s="643"/>
      <c r="E86" s="646"/>
      <c r="F86" s="652"/>
      <c r="G86" s="449"/>
      <c r="H86" s="648"/>
      <c r="I86" s="648"/>
      <c r="J86" s="648"/>
      <c r="K86" s="648"/>
      <c r="L86" s="648"/>
      <c r="M86" s="650"/>
      <c r="N86" s="33"/>
      <c r="O86" s="33"/>
    </row>
    <row r="87" spans="1:169">
      <c r="A87" s="685"/>
      <c r="B87" s="640"/>
      <c r="C87" s="640"/>
      <c r="D87" s="643"/>
      <c r="E87" s="646"/>
      <c r="F87" s="652"/>
      <c r="G87" s="449"/>
      <c r="H87" s="648"/>
      <c r="I87" s="648"/>
      <c r="J87" s="648"/>
      <c r="K87" s="648"/>
      <c r="L87" s="648"/>
      <c r="M87" s="650"/>
      <c r="N87" s="33"/>
      <c r="O87" s="33"/>
    </row>
    <row r="88" spans="1:169">
      <c r="A88" s="685"/>
      <c r="B88" s="640"/>
      <c r="C88" s="640"/>
      <c r="D88" s="643"/>
      <c r="E88" s="646"/>
      <c r="F88" s="652"/>
      <c r="G88" s="449"/>
      <c r="H88" s="648"/>
      <c r="I88" s="648"/>
      <c r="J88" s="648"/>
      <c r="K88" s="648"/>
      <c r="L88" s="648"/>
      <c r="M88" s="650"/>
      <c r="N88" s="33"/>
      <c r="O88" s="33"/>
    </row>
    <row r="89" spans="1:169" ht="15.75" thickBot="1">
      <c r="A89" s="686"/>
      <c r="B89" s="641"/>
      <c r="C89" s="641"/>
      <c r="D89" s="644"/>
      <c r="E89" s="647"/>
      <c r="F89" s="653"/>
      <c r="G89" s="600"/>
      <c r="H89" s="649"/>
      <c r="I89" s="649"/>
      <c r="J89" s="649"/>
      <c r="K89" s="649"/>
      <c r="L89" s="649"/>
      <c r="M89" s="651"/>
      <c r="N89" s="33"/>
      <c r="O89" s="33"/>
    </row>
    <row r="90" spans="1:169" s="25" customFormat="1" ht="12.75">
      <c r="A90" s="689">
        <v>9</v>
      </c>
      <c r="B90" s="640" t="e">
        <f>'7- Mapa Final'!#REF!</f>
        <v>#REF!</v>
      </c>
      <c r="C90" s="640" t="e">
        <f>'7- Mapa Final'!#REF!</f>
        <v>#REF!</v>
      </c>
      <c r="D90" s="642" t="e">
        <f>'7- Mapa Final'!#REF!</f>
        <v>#REF!</v>
      </c>
      <c r="E90" s="645" t="e">
        <f>'7- Mapa Final'!#REF!</f>
        <v>#REF!</v>
      </c>
      <c r="F90" s="652" t="e">
        <f>'7- Mapa Final'!#REF!</f>
        <v>#REF!</v>
      </c>
      <c r="G90" s="449"/>
      <c r="H90" s="648"/>
      <c r="I90" s="648"/>
      <c r="J90" s="648"/>
      <c r="K90" s="648"/>
      <c r="L90" s="648"/>
      <c r="M90" s="650"/>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row>
    <row r="91" spans="1:169" s="25" customFormat="1" ht="12.75" customHeight="1">
      <c r="A91" s="689"/>
      <c r="B91" s="640"/>
      <c r="C91" s="640"/>
      <c r="D91" s="643"/>
      <c r="E91" s="646"/>
      <c r="F91" s="652"/>
      <c r="G91" s="449"/>
      <c r="H91" s="648"/>
      <c r="I91" s="648"/>
      <c r="J91" s="648"/>
      <c r="K91" s="648"/>
      <c r="L91" s="648"/>
      <c r="M91" s="650"/>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row>
    <row r="92" spans="1:169" s="25" customFormat="1" ht="12.75" customHeight="1">
      <c r="A92" s="689"/>
      <c r="B92" s="640"/>
      <c r="C92" s="640"/>
      <c r="D92" s="643"/>
      <c r="E92" s="646"/>
      <c r="F92" s="652"/>
      <c r="G92" s="449"/>
      <c r="H92" s="648"/>
      <c r="I92" s="648"/>
      <c r="J92" s="648"/>
      <c r="K92" s="648"/>
      <c r="L92" s="648"/>
      <c r="M92" s="650"/>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row>
    <row r="93" spans="1:169" s="25" customFormat="1" ht="12.75" customHeight="1">
      <c r="A93" s="689"/>
      <c r="B93" s="640"/>
      <c r="C93" s="640"/>
      <c r="D93" s="643"/>
      <c r="E93" s="646"/>
      <c r="F93" s="652"/>
      <c r="G93" s="449"/>
      <c r="H93" s="648"/>
      <c r="I93" s="648"/>
      <c r="J93" s="648"/>
      <c r="K93" s="648"/>
      <c r="L93" s="648"/>
      <c r="M93" s="650"/>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row>
    <row r="94" spans="1:169" s="25" customFormat="1" ht="13.5" customHeight="1">
      <c r="A94" s="689"/>
      <c r="B94" s="640"/>
      <c r="C94" s="640"/>
      <c r="D94" s="643"/>
      <c r="E94" s="646"/>
      <c r="F94" s="652"/>
      <c r="G94" s="449"/>
      <c r="H94" s="648"/>
      <c r="I94" s="648"/>
      <c r="J94" s="648"/>
      <c r="K94" s="648"/>
      <c r="L94" s="648"/>
      <c r="M94" s="650"/>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row>
    <row r="95" spans="1:169">
      <c r="A95" s="689"/>
      <c r="B95" s="640"/>
      <c r="C95" s="640"/>
      <c r="D95" s="643"/>
      <c r="E95" s="646"/>
      <c r="F95" s="652"/>
      <c r="G95" s="449"/>
      <c r="H95" s="648"/>
      <c r="I95" s="648"/>
      <c r="J95" s="648"/>
      <c r="K95" s="648"/>
      <c r="L95" s="648"/>
      <c r="M95" s="650"/>
      <c r="N95" s="33"/>
      <c r="O95" s="33"/>
    </row>
    <row r="96" spans="1:169">
      <c r="A96" s="689"/>
      <c r="B96" s="640"/>
      <c r="C96" s="640"/>
      <c r="D96" s="643"/>
      <c r="E96" s="646"/>
      <c r="F96" s="652"/>
      <c r="G96" s="449"/>
      <c r="H96" s="648"/>
      <c r="I96" s="648"/>
      <c r="J96" s="648"/>
      <c r="K96" s="648"/>
      <c r="L96" s="648"/>
      <c r="M96" s="650"/>
      <c r="N96" s="33"/>
      <c r="O96" s="33"/>
    </row>
    <row r="97" spans="1:15">
      <c r="A97" s="689"/>
      <c r="B97" s="640"/>
      <c r="C97" s="640"/>
      <c r="D97" s="643"/>
      <c r="E97" s="646"/>
      <c r="F97" s="652"/>
      <c r="G97" s="449"/>
      <c r="H97" s="648"/>
      <c r="I97" s="648"/>
      <c r="J97" s="648"/>
      <c r="K97" s="648"/>
      <c r="L97" s="648"/>
      <c r="M97" s="650"/>
      <c r="N97" s="33"/>
      <c r="O97" s="33"/>
    </row>
    <row r="98" spans="1:15">
      <c r="A98" s="689"/>
      <c r="B98" s="640"/>
      <c r="C98" s="640"/>
      <c r="D98" s="643"/>
      <c r="E98" s="646"/>
      <c r="F98" s="652"/>
      <c r="G98" s="449"/>
      <c r="H98" s="648"/>
      <c r="I98" s="648"/>
      <c r="J98" s="648"/>
      <c r="K98" s="648"/>
      <c r="L98" s="648"/>
      <c r="M98" s="650"/>
      <c r="N98" s="33"/>
      <c r="O98" s="33"/>
    </row>
    <row r="99" spans="1:15" ht="15.75" thickBot="1">
      <c r="A99" s="690"/>
      <c r="B99" s="641"/>
      <c r="C99" s="641"/>
      <c r="D99" s="644"/>
      <c r="E99" s="647"/>
      <c r="F99" s="653"/>
      <c r="G99" s="600"/>
      <c r="H99" s="649"/>
      <c r="I99" s="649"/>
      <c r="J99" s="649"/>
      <c r="K99" s="649"/>
      <c r="L99" s="649"/>
      <c r="M99" s="651"/>
      <c r="N99" s="33"/>
      <c r="O99" s="33"/>
    </row>
  </sheetData>
  <mergeCells count="134">
    <mergeCell ref="J90:J99"/>
    <mergeCell ref="K90:K99"/>
    <mergeCell ref="L90:L99"/>
    <mergeCell ref="M90:M99"/>
    <mergeCell ref="A90:A99"/>
    <mergeCell ref="B90:B99"/>
    <mergeCell ref="C90:C99"/>
    <mergeCell ref="D90:D99"/>
    <mergeCell ref="E90:E99"/>
    <mergeCell ref="F90:F99"/>
    <mergeCell ref="G90:G99"/>
    <mergeCell ref="H90:H99"/>
    <mergeCell ref="I90:I99"/>
    <mergeCell ref="K70:K79"/>
    <mergeCell ref="L70:L79"/>
    <mergeCell ref="M70:M79"/>
    <mergeCell ref="A80:A89"/>
    <mergeCell ref="B80:B89"/>
    <mergeCell ref="C80:C89"/>
    <mergeCell ref="D80:D89"/>
    <mergeCell ref="E80:E89"/>
    <mergeCell ref="F80:F89"/>
    <mergeCell ref="G80:G89"/>
    <mergeCell ref="H80:H89"/>
    <mergeCell ref="I80:I89"/>
    <mergeCell ref="J80:J89"/>
    <mergeCell ref="K80:K89"/>
    <mergeCell ref="L80:L89"/>
    <mergeCell ref="M80:M89"/>
    <mergeCell ref="F70:F79"/>
    <mergeCell ref="G70:G79"/>
    <mergeCell ref="H70:H79"/>
    <mergeCell ref="I70:I79"/>
    <mergeCell ref="J70:J79"/>
    <mergeCell ref="A70:A79"/>
    <mergeCell ref="B70:B79"/>
    <mergeCell ref="C70:C79"/>
    <mergeCell ref="D70:D79"/>
    <mergeCell ref="E70:E7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B50:B59"/>
    <mergeCell ref="C50:C59"/>
    <mergeCell ref="D50:D59"/>
    <mergeCell ref="E50:E59"/>
    <mergeCell ref="F50:F59"/>
    <mergeCell ref="A20:A29"/>
    <mergeCell ref="B20:B29"/>
    <mergeCell ref="C20:C29"/>
    <mergeCell ref="D20:D29"/>
    <mergeCell ref="E20:E29"/>
    <mergeCell ref="F20:F29"/>
    <mergeCell ref="A60:A69"/>
    <mergeCell ref="B60:B69"/>
    <mergeCell ref="C60:C69"/>
    <mergeCell ref="D60:D69"/>
    <mergeCell ref="E60:E6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F60:F69"/>
    <mergeCell ref="M60:M69"/>
    <mergeCell ref="G60:G69"/>
    <mergeCell ref="H60:H69"/>
    <mergeCell ref="I60:I69"/>
    <mergeCell ref="J60:J69"/>
    <mergeCell ref="K60:K69"/>
    <mergeCell ref="L60:L69"/>
  </mergeCells>
  <conditionalFormatting sqref="A7:B7">
    <cfRule type="containsText" dxfId="74" priority="76" operator="containsText" text="3- Moderado">
      <formula>NOT(ISERROR(SEARCH("3- Moderado",A7)))</formula>
    </cfRule>
    <cfRule type="containsText" dxfId="73" priority="77" operator="containsText" text="6- Moderado">
      <formula>NOT(ISERROR(SEARCH("6- Moderado",A7)))</formula>
    </cfRule>
    <cfRule type="containsText" dxfId="72" priority="78" operator="containsText" text="4- Moderado">
      <formula>NOT(ISERROR(SEARCH("4- Moderado",A7)))</formula>
    </cfRule>
    <cfRule type="containsText" dxfId="71" priority="79" operator="containsText" text="3- Bajo">
      <formula>NOT(ISERROR(SEARCH("3- Bajo",A7)))</formula>
    </cfRule>
    <cfRule type="containsText" dxfId="70" priority="80" operator="containsText" text="4- Bajo">
      <formula>NOT(ISERROR(SEARCH("4- Bajo",A7)))</formula>
    </cfRule>
    <cfRule type="containsText" dxfId="69" priority="81" operator="containsText" text="1- Bajo">
      <formula>NOT(ISERROR(SEARCH("1- Bajo",A7)))</formula>
    </cfRule>
  </conditionalFormatting>
  <conditionalFormatting sqref="A10:E10 A20:E20">
    <cfRule type="containsText" dxfId="68" priority="70" operator="containsText" text="3- Moderado">
      <formula>NOT(ISERROR(SEARCH("3- Moderado",A10)))</formula>
    </cfRule>
    <cfRule type="containsText" dxfId="67" priority="71" operator="containsText" text="6- Moderado">
      <formula>NOT(ISERROR(SEARCH("6- Moderado",A10)))</formula>
    </cfRule>
    <cfRule type="containsText" dxfId="66" priority="72" operator="containsText" text="4- Moderado">
      <formula>NOT(ISERROR(SEARCH("4- Moderado",A10)))</formula>
    </cfRule>
    <cfRule type="containsText" dxfId="65" priority="73" operator="containsText" text="3- Bajo">
      <formula>NOT(ISERROR(SEARCH("3- Bajo",A10)))</formula>
    </cfRule>
    <cfRule type="containsText" dxfId="64" priority="74" operator="containsText" text="4- Bajo">
      <formula>NOT(ISERROR(SEARCH("4- Bajo",A10)))</formula>
    </cfRule>
    <cfRule type="containsText" dxfId="63" priority="75" operator="containsText" text="1- Bajo">
      <formula>NOT(ISERROR(SEARCH("1- Bajo",A10)))</formula>
    </cfRule>
  </conditionalFormatting>
  <conditionalFormatting sqref="A30:E30">
    <cfRule type="containsText" dxfId="62" priority="57" operator="containsText" text="3- Moderado">
      <formula>NOT(ISERROR(SEARCH("3- Moderado",A30)))</formula>
    </cfRule>
    <cfRule type="containsText" dxfId="61" priority="58" operator="containsText" text="6- Moderado">
      <formula>NOT(ISERROR(SEARCH("6- Moderado",A30)))</formula>
    </cfRule>
    <cfRule type="containsText" dxfId="60" priority="59" operator="containsText" text="4- Moderado">
      <formula>NOT(ISERROR(SEARCH("4- Moderado",A30)))</formula>
    </cfRule>
    <cfRule type="containsText" dxfId="59" priority="60" operator="containsText" text="3- Bajo">
      <formula>NOT(ISERROR(SEARCH("3- Bajo",A30)))</formula>
    </cfRule>
    <cfRule type="containsText" dxfId="58" priority="61" operator="containsText" text="4- Bajo">
      <formula>NOT(ISERROR(SEARCH("4- Bajo",A30)))</formula>
    </cfRule>
    <cfRule type="containsText" dxfId="57" priority="62" operator="containsText" text="1- Bajo">
      <formula>NOT(ISERROR(SEARCH("1- Bajo",A30)))</formula>
    </cfRule>
  </conditionalFormatting>
  <conditionalFormatting sqref="A40:E40">
    <cfRule type="containsText" dxfId="56" priority="50" operator="containsText" text="3- Moderado">
      <formula>NOT(ISERROR(SEARCH("3- Moderado",A40)))</formula>
    </cfRule>
    <cfRule type="containsText" dxfId="55" priority="51" operator="containsText" text="6- Moderado">
      <formula>NOT(ISERROR(SEARCH("6- Moderado",A40)))</formula>
    </cfRule>
    <cfRule type="containsText" dxfId="54" priority="52" operator="containsText" text="4- Moderado">
      <formula>NOT(ISERROR(SEARCH("4- Moderado",A40)))</formula>
    </cfRule>
    <cfRule type="containsText" dxfId="53" priority="53" operator="containsText" text="3- Bajo">
      <formula>NOT(ISERROR(SEARCH("3- Bajo",A40)))</formula>
    </cfRule>
    <cfRule type="containsText" dxfId="52" priority="54" operator="containsText" text="4- Bajo">
      <formula>NOT(ISERROR(SEARCH("4- Bajo",A40)))</formula>
    </cfRule>
    <cfRule type="containsText" dxfId="51" priority="55" operator="containsText" text="1- Bajo">
      <formula>NOT(ISERROR(SEARCH("1- Bajo",A40)))</formula>
    </cfRule>
  </conditionalFormatting>
  <conditionalFormatting sqref="A50:E50">
    <cfRule type="containsText" dxfId="50" priority="39" operator="containsText" text="3- Moderado">
      <formula>NOT(ISERROR(SEARCH("3- Moderado",A50)))</formula>
    </cfRule>
    <cfRule type="containsText" dxfId="49" priority="40" operator="containsText" text="6- Moderado">
      <formula>NOT(ISERROR(SEARCH("6- Moderado",A50)))</formula>
    </cfRule>
    <cfRule type="containsText" dxfId="48" priority="41" operator="containsText" text="4- Moderado">
      <formula>NOT(ISERROR(SEARCH("4- Moderado",A50)))</formula>
    </cfRule>
    <cfRule type="containsText" dxfId="47" priority="42" operator="containsText" text="3- Bajo">
      <formula>NOT(ISERROR(SEARCH("3- Bajo",A50)))</formula>
    </cfRule>
    <cfRule type="containsText" dxfId="46" priority="43" operator="containsText" text="4- Bajo">
      <formula>NOT(ISERROR(SEARCH("4- Bajo",A50)))</formula>
    </cfRule>
    <cfRule type="containsText" dxfId="45" priority="44" operator="containsText" text="1- Bajo">
      <formula>NOT(ISERROR(SEARCH("1- Bajo",A50)))</formula>
    </cfRule>
  </conditionalFormatting>
  <conditionalFormatting sqref="A60:E60">
    <cfRule type="containsText" dxfId="44" priority="23" operator="containsText" text="3- Moderado">
      <formula>NOT(ISERROR(SEARCH("3- Moderado",A60)))</formula>
    </cfRule>
    <cfRule type="containsText" dxfId="43" priority="24" operator="containsText" text="6- Moderado">
      <formula>NOT(ISERROR(SEARCH("6- Moderado",A60)))</formula>
    </cfRule>
    <cfRule type="containsText" dxfId="42" priority="25" operator="containsText" text="4- Moderado">
      <formula>NOT(ISERROR(SEARCH("4- Moderado",A60)))</formula>
    </cfRule>
    <cfRule type="containsText" dxfId="41" priority="26" operator="containsText" text="3- Bajo">
      <formula>NOT(ISERROR(SEARCH("3- Bajo",A60)))</formula>
    </cfRule>
    <cfRule type="containsText" dxfId="40" priority="27" operator="containsText" text="4- Bajo">
      <formula>NOT(ISERROR(SEARCH("4- Bajo",A60)))</formula>
    </cfRule>
    <cfRule type="containsText" dxfId="39" priority="28" operator="containsText" text="1- Bajo">
      <formula>NOT(ISERROR(SEARCH("1- Bajo",A60)))</formula>
    </cfRule>
  </conditionalFormatting>
  <conditionalFormatting sqref="A70:E70">
    <cfRule type="containsText" dxfId="38" priority="16" operator="containsText" text="3- Moderado">
      <formula>NOT(ISERROR(SEARCH("3- Moderado",A70)))</formula>
    </cfRule>
    <cfRule type="containsText" dxfId="37" priority="17" operator="containsText" text="6- Moderado">
      <formula>NOT(ISERROR(SEARCH("6- Moderado",A70)))</formula>
    </cfRule>
    <cfRule type="containsText" dxfId="36" priority="18" operator="containsText" text="4- Moderado">
      <formula>NOT(ISERROR(SEARCH("4- Moderado",A70)))</formula>
    </cfRule>
    <cfRule type="containsText" dxfId="35" priority="19" operator="containsText" text="3- Bajo">
      <formula>NOT(ISERROR(SEARCH("3- Bajo",A70)))</formula>
    </cfRule>
    <cfRule type="containsText" dxfId="34" priority="20" operator="containsText" text="4- Bajo">
      <formula>NOT(ISERROR(SEARCH("4- Bajo",A70)))</formula>
    </cfRule>
    <cfRule type="containsText" dxfId="33" priority="21" operator="containsText" text="1- Bajo">
      <formula>NOT(ISERROR(SEARCH("1- Bajo",A70)))</formula>
    </cfRule>
  </conditionalFormatting>
  <conditionalFormatting sqref="A80:E80">
    <cfRule type="containsText" dxfId="32" priority="9" operator="containsText" text="3- Moderado">
      <formula>NOT(ISERROR(SEARCH("3- Moderado",A80)))</formula>
    </cfRule>
    <cfRule type="containsText" dxfId="31" priority="10" operator="containsText" text="6- Moderado">
      <formula>NOT(ISERROR(SEARCH("6- Moderado",A80)))</formula>
    </cfRule>
    <cfRule type="containsText" dxfId="30" priority="11" operator="containsText" text="4- Moderado">
      <formula>NOT(ISERROR(SEARCH("4- Moderado",A80)))</formula>
    </cfRule>
    <cfRule type="containsText" dxfId="29" priority="12" operator="containsText" text="3- Bajo">
      <formula>NOT(ISERROR(SEARCH("3- Bajo",A80)))</formula>
    </cfRule>
    <cfRule type="containsText" dxfId="28" priority="13" operator="containsText" text="4- Bajo">
      <formula>NOT(ISERROR(SEARCH("4- Bajo",A80)))</formula>
    </cfRule>
    <cfRule type="containsText" dxfId="27" priority="14" operator="containsText" text="1- Bajo">
      <formula>NOT(ISERROR(SEARCH("1- Bajo",A80)))</formula>
    </cfRule>
  </conditionalFormatting>
  <conditionalFormatting sqref="A90:E90">
    <cfRule type="containsText" dxfId="26" priority="2" operator="containsText" text="3- Moderado">
      <formula>NOT(ISERROR(SEARCH("3- Moderado",A90)))</formula>
    </cfRule>
    <cfRule type="containsText" dxfId="25" priority="3" operator="containsText" text="6- Moderado">
      <formula>NOT(ISERROR(SEARCH("6- Moderado",A90)))</formula>
    </cfRule>
    <cfRule type="containsText" dxfId="24" priority="4" operator="containsText" text="4- Moderado">
      <formula>NOT(ISERROR(SEARCH("4- Moderado",A90)))</formula>
    </cfRule>
    <cfRule type="containsText" dxfId="23" priority="5" operator="containsText" text="3- Bajo">
      <formula>NOT(ISERROR(SEARCH("3- Bajo",A90)))</formula>
    </cfRule>
    <cfRule type="containsText" dxfId="22" priority="6" operator="containsText" text="4- Bajo">
      <formula>NOT(ISERROR(SEARCH("4- Bajo",A90)))</formula>
    </cfRule>
    <cfRule type="containsText" dxfId="21" priority="7" operator="containsText" text="1- Bajo">
      <formula>NOT(ISERROR(SEARCH("1- Bajo",A90)))</formula>
    </cfRule>
  </conditionalFormatting>
  <conditionalFormatting sqref="C8:F8">
    <cfRule type="containsText" dxfId="20" priority="64" operator="containsText" text="3- Moderado">
      <formula>NOT(ISERROR(SEARCH("3- Moderado",C8)))</formula>
    </cfRule>
    <cfRule type="containsText" dxfId="19" priority="65" operator="containsText" text="6- Moderado">
      <formula>NOT(ISERROR(SEARCH("6- Moderado",C8)))</formula>
    </cfRule>
    <cfRule type="containsText" dxfId="18" priority="66" operator="containsText" text="4- Moderado">
      <formula>NOT(ISERROR(SEARCH("4- Moderado",C8)))</formula>
    </cfRule>
    <cfRule type="containsText" dxfId="17" priority="67" operator="containsText" text="3- Bajo">
      <formula>NOT(ISERROR(SEARCH("3- Bajo",C8)))</formula>
    </cfRule>
    <cfRule type="containsText" dxfId="16" priority="68" operator="containsText" text="4- Bajo">
      <formula>NOT(ISERROR(SEARCH("4- Bajo",C8)))</formula>
    </cfRule>
    <cfRule type="containsText" dxfId="15" priority="69" operator="containsText" text="1- Bajo">
      <formula>NOT(ISERROR(SEARCH("1- Bajo",C8)))</formula>
    </cfRule>
  </conditionalFormatting>
  <conditionalFormatting sqref="D10:D99">
    <cfRule type="containsText" dxfId="14" priority="33" operator="containsText" text="Muy Alta">
      <formula>NOT(ISERROR(SEARCH("Muy Alta",D10)))</formula>
    </cfRule>
    <cfRule type="containsText" dxfId="13" priority="34" operator="containsText" text="Alta">
      <formula>NOT(ISERROR(SEARCH("Alta",D10)))</formula>
    </cfRule>
    <cfRule type="containsText" dxfId="12" priority="35" operator="containsText" text="Baja">
      <formula>NOT(ISERROR(SEARCH("Baja",D10)))</formula>
    </cfRule>
    <cfRule type="containsText" dxfId="11" priority="36" operator="containsText" text="Muy Baja">
      <formula>NOT(ISERROR(SEARCH("Muy Baja",D10)))</formula>
    </cfRule>
    <cfRule type="containsText" dxfId="10" priority="38" operator="containsText" text="Media">
      <formula>NOT(ISERROR(SEARCH("Media",D10)))</formula>
    </cfRule>
  </conditionalFormatting>
  <conditionalFormatting sqref="E10:E99">
    <cfRule type="containsText" dxfId="9" priority="29" operator="containsText" text="Catastrófico">
      <formula>NOT(ISERROR(SEARCH("Catastrófico",E10)))</formula>
    </cfRule>
    <cfRule type="containsText" dxfId="8" priority="30" operator="containsText" text="Mayor">
      <formula>NOT(ISERROR(SEARCH("Mayor",E10)))</formula>
    </cfRule>
    <cfRule type="containsText" dxfId="7" priority="31" operator="containsText" text="Menor">
      <formula>NOT(ISERROR(SEARCH("Menor",E10)))</formula>
    </cfRule>
    <cfRule type="containsText" dxfId="6" priority="32" operator="containsText" text="Leve">
      <formula>NOT(ISERROR(SEARCH("Leve",E10)))</formula>
    </cfRule>
  </conditionalFormatting>
  <conditionalFormatting sqref="E10:F59">
    <cfRule type="containsText" dxfId="5" priority="37" operator="containsText" text="Moderado">
      <formula>NOT(ISERROR(SEARCH("Moderado",E10)))</formula>
    </cfRule>
  </conditionalFormatting>
  <conditionalFormatting sqref="E60:F99">
    <cfRule type="containsText" dxfId="4" priority="1" operator="containsText" text="Moderado">
      <formula>NOT(ISERROR(SEARCH("Moderado",E60)))</formula>
    </cfRule>
  </conditionalFormatting>
  <conditionalFormatting sqref="F10:F29">
    <cfRule type="colorScale" priority="82">
      <colorScale>
        <cfvo type="min"/>
        <cfvo type="max"/>
        <color rgb="FFFF7128"/>
        <color rgb="FFFFEF9C"/>
      </colorScale>
    </cfRule>
  </conditionalFormatting>
  <conditionalFormatting sqref="F10:F99">
    <cfRule type="containsText" dxfId="3" priority="45" operator="containsText" text="Bajo">
      <formula>NOT(ISERROR(SEARCH("Bajo",F10)))</formula>
    </cfRule>
    <cfRule type="containsText" dxfId="2" priority="46" operator="containsText" text="Moderado">
      <formula>NOT(ISERROR(SEARCH("Moderado",F10)))</formula>
    </cfRule>
    <cfRule type="containsText" dxfId="1" priority="47" operator="containsText" text="Alto">
      <formula>NOT(ISERROR(SEARCH("Alto",F10)))</formula>
    </cfRule>
    <cfRule type="containsText" dxfId="0" priority="48" operator="containsText" text="Extremo">
      <formula>NOT(ISERROR(SEARCH("Extremo",F10)))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99">
    <cfRule type="colorScale" priority="49">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D00-000000000000}"/>
    <dataValidation allowBlank="1" showInputMessage="1" showErrorMessage="1" prompt="Describir las actividades que se van a desarrollar para el proyecto" sqref="H7" xr:uid="{00000000-0002-0000-0D00-000001000000}"/>
    <dataValidation allowBlank="1" showInputMessage="1" showErrorMessage="1" prompt="Seleccionar si el responsable es el responsable de las acciones es el nivel central" sqref="I7:I8" xr:uid="{00000000-0002-0000-0D00-000002000000}"/>
    <dataValidation allowBlank="1" showInputMessage="1" showErrorMessage="1" prompt="seleccionar si el responsable de ejecutar las acciones es el nivel central" sqref="J8" xr:uid="{00000000-0002-0000-0D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4000000}">
          <x14:formula1>
            <xm:f>'9- Matriz de Calor '!$S$8:$S$11</xm:f>
          </x14:formula1>
          <xm:sqref>G10:G99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29e6b2a-6b8a-42b5-a7c3-0fba89a929b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B1602CCAA3B334FB89978CD5A836176" ma:contentTypeVersion="16" ma:contentTypeDescription="Crear nuevo documento." ma:contentTypeScope="" ma:versionID="6e10278526a377b026fbcdcc7f12e088">
  <xsd:schema xmlns:xsd="http://www.w3.org/2001/XMLSchema" xmlns:xs="http://www.w3.org/2001/XMLSchema" xmlns:p="http://schemas.microsoft.com/office/2006/metadata/properties" xmlns:ns3="029e6b2a-6b8a-42b5-a7c3-0fba89a929b9" xmlns:ns4="a5af5cce-f724-4de8-8886-b81d6c749adc" targetNamespace="http://schemas.microsoft.com/office/2006/metadata/properties" ma:root="true" ma:fieldsID="baf941274f319e1c389c8a4e7f83ce36" ns3:_="" ns4:_="">
    <xsd:import namespace="029e6b2a-6b8a-42b5-a7c3-0fba89a929b9"/>
    <xsd:import namespace="a5af5cce-f724-4de8-8886-b81d6c749adc"/>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9e6b2a-6b8a-42b5-a7c3-0fba89a929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af5cce-f724-4de8-8886-b81d6c749adc"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FF3B96-8C07-491D-976B-8C7FD36CA276}">
  <ds:schemaRefs>
    <ds:schemaRef ds:uri="http://schemas.microsoft.com/sharepoint/v3/contenttype/forms"/>
  </ds:schemaRefs>
</ds:datastoreItem>
</file>

<file path=customXml/itemProps2.xml><?xml version="1.0" encoding="utf-8"?>
<ds:datastoreItem xmlns:ds="http://schemas.openxmlformats.org/officeDocument/2006/customXml" ds:itemID="{CE2F28C5-6824-4EAF-8A6B-42012199C26F}">
  <ds:schemaRefs>
    <ds:schemaRef ds:uri="http://purl.org/dc/dcmitype/"/>
    <ds:schemaRef ds:uri="http://www.w3.org/XML/1998/namespace"/>
    <ds:schemaRef ds:uri="http://schemas.microsoft.com/office/2006/documentManagement/types"/>
    <ds:schemaRef ds:uri="http://schemas.microsoft.com/office/2006/metadata/properties"/>
    <ds:schemaRef ds:uri="http://purl.org/dc/terms/"/>
    <ds:schemaRef ds:uri="http://purl.org/dc/elements/1.1/"/>
    <ds:schemaRef ds:uri="029e6b2a-6b8a-42b5-a7c3-0fba89a929b9"/>
    <ds:schemaRef ds:uri="http://schemas.microsoft.com/office/infopath/2007/PartnerControls"/>
    <ds:schemaRef ds:uri="http://schemas.openxmlformats.org/package/2006/metadata/core-properties"/>
    <ds:schemaRef ds:uri="a5af5cce-f724-4de8-8886-b81d6c749adc"/>
  </ds:schemaRefs>
</ds:datastoreItem>
</file>

<file path=customXml/itemProps3.xml><?xml version="1.0" encoding="utf-8"?>
<ds:datastoreItem xmlns:ds="http://schemas.openxmlformats.org/officeDocument/2006/customXml" ds:itemID="{1EB97BAE-5443-4933-80E4-2D69F1748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9e6b2a-6b8a-42b5-a7c3-0fba89a929b9"/>
    <ds:schemaRef ds:uri="a5af5cce-f724-4de8-8886-b81d6c749a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2- Análisis de Contexto </vt:lpstr>
      <vt:lpstr>3- Estrategias </vt:lpstr>
      <vt:lpstr>Conceptos 37001 </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CSJ</cp:lastModifiedBy>
  <cp:revision/>
  <dcterms:created xsi:type="dcterms:W3CDTF">2021-04-16T16:11:31Z</dcterms:created>
  <dcterms:modified xsi:type="dcterms:W3CDTF">2024-05-24T17:01:57Z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0x0101007B1602CCAA3B334FB89978CD5A836176</vt:lpwstr>
  </property>
  <property fmtid="{D5CDD505-2E9C-101B-9397-08002B2CF9AE}" pid="3" name="MediaServiceImageTags">
    <vt:lpwstr/>
  </property>
</Properties>
</file>