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C:\Users\cramirer.CSCSBT\Downloads\"/>
    </mc:Choice>
  </mc:AlternateContent>
  <xr:revisionPtr revIDLastSave="0" documentId="13_ncr:1_{610B1ED0-CDFB-4582-931F-768A06E3E11E}" xr6:coauthVersionLast="47" xr6:coauthVersionMax="47" xr10:uidLastSave="{00000000-0000-0000-0000-000000000000}"/>
  <bookViews>
    <workbookView xWindow="-120" yWindow="-120" windowWidth="29040" windowHeight="15840" tabRatio="898" firstSheet="10" activeTab="11" xr2:uid="{00000000-000D-0000-FFFF-FFFF00000000}"/>
  </bookViews>
  <sheets>
    <sheet name="1- Presentación " sheetId="10" r:id="rId1"/>
    <sheet name="2- Análisis de Contexto " sheetId="38" r:id="rId2"/>
    <sheet name="3- Estrategias " sheetId="39" r:id="rId3"/>
    <sheet name="Conceptos 37001 " sheetId="37"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 sheetId="40" r:id="rId12"/>
  </sheets>
  <externalReferences>
    <externalReference r:id="rId13"/>
    <externalReference r:id="rId14"/>
    <externalReference r:id="rId15"/>
    <externalReference r:id="rId16"/>
  </externalReferences>
  <definedNames>
    <definedName name="_xlnm.Print_Area" localSheetId="5">'5- Identificación de Riesgos'!$A$1:$N$19</definedName>
    <definedName name="_xlnm.Print_Area" localSheetId="6">'6- Valoración Controles'!$A$1:$V$19</definedName>
    <definedName name="_xlnm.Print_Area" localSheetId="7">'7- Mapa Final'!$A$1:$N$29</definedName>
    <definedName name="Data" localSheetId="1">'[1]Tabla de Valoración'!$I$2:$L$5</definedName>
    <definedName name="Data" localSheetId="2">'[1]Tabla de Valoración'!$I$2:$L$5</definedName>
    <definedName name="Data">'[2]Tabla de Valoración'!$I$2:$L$5</definedName>
    <definedName name="Diseño" localSheetId="1">'[1]Tabla de Valoración'!$I$2:$I$5</definedName>
    <definedName name="Diseño" localSheetId="2">'[1]Tabla de Valoración'!$I$2:$I$5</definedName>
    <definedName name="Diseño">'[2]Tabla de Valoración'!$I$2:$I$5</definedName>
    <definedName name="Ejecución" localSheetId="1">'[1]Tabla de Valoración'!$I$2:$L$2</definedName>
    <definedName name="Ejecución" localSheetId="2">'[1]Tabla de Valoración'!$I$2:$L$2</definedName>
    <definedName name="Ejecución">'[2]Tabla de Valoración'!$I$2:$L$2</definedName>
    <definedName name="Posibilidad" localSheetId="1">[3]Hoja2!$H$3:$H$7</definedName>
    <definedName name="Posibilidad" localSheetId="2">[3]Hoja2!$H$3:$H$7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 i="40" l="1"/>
  <c r="E80" i="40"/>
  <c r="D80" i="40"/>
  <c r="C80" i="40"/>
  <c r="B80" i="40"/>
  <c r="F70" i="40"/>
  <c r="E70" i="40"/>
  <c r="D70" i="40"/>
  <c r="C70" i="40"/>
  <c r="B70" i="40"/>
  <c r="F60" i="40"/>
  <c r="E60" i="40"/>
  <c r="D60" i="40"/>
  <c r="C60" i="40"/>
  <c r="B60" i="40"/>
  <c r="F50" i="40"/>
  <c r="E50" i="40"/>
  <c r="D50" i="40"/>
  <c r="C50" i="40"/>
  <c r="B50" i="40"/>
  <c r="F40" i="40"/>
  <c r="E40" i="40"/>
  <c r="D40" i="40"/>
  <c r="C40" i="40"/>
  <c r="B40" i="40"/>
  <c r="F30" i="40"/>
  <c r="E30" i="40"/>
  <c r="D30" i="40"/>
  <c r="C30" i="40"/>
  <c r="B30" i="40"/>
  <c r="A30" i="40"/>
  <c r="F20" i="40"/>
  <c r="E20" i="40"/>
  <c r="D20" i="40"/>
  <c r="C20" i="40"/>
  <c r="B20" i="40"/>
  <c r="A20" i="40"/>
  <c r="F10" i="40"/>
  <c r="E10" i="40"/>
  <c r="D10" i="40"/>
  <c r="C10" i="40"/>
  <c r="B10" i="40"/>
  <c r="A10" i="40"/>
  <c r="L41" i="28"/>
  <c r="L37" i="28"/>
  <c r="L24" i="28"/>
  <c r="L34" i="28" l="1"/>
  <c r="L35" i="28"/>
  <c r="L46" i="28"/>
  <c r="L47" i="28"/>
  <c r="L43" i="28"/>
  <c r="L38" i="28"/>
  <c r="L33" i="28"/>
  <c r="C21" i="28"/>
  <c r="L19" i="28"/>
  <c r="L15" i="28"/>
  <c r="C15" i="28"/>
  <c r="C18" i="28"/>
  <c r="C19" i="28"/>
  <c r="C17" i="28"/>
  <c r="C12" i="28"/>
  <c r="C11" i="28"/>
  <c r="L11" i="28" l="1"/>
  <c r="L12" i="28"/>
  <c r="L13" i="28"/>
  <c r="L14" i="28"/>
  <c r="G16" i="27" l="1"/>
  <c r="G20" i="27" l="1"/>
  <c r="B45" i="28" l="1"/>
  <c r="L45" i="28"/>
  <c r="L80" i="29"/>
  <c r="C46" i="28"/>
  <c r="C47" i="28"/>
  <c r="C45" i="28"/>
  <c r="E89" i="29"/>
  <c r="E88" i="29"/>
  <c r="E87" i="29"/>
  <c r="E86" i="29"/>
  <c r="E85" i="29"/>
  <c r="E84" i="29"/>
  <c r="E83" i="29"/>
  <c r="E82" i="29"/>
  <c r="E81" i="29"/>
  <c r="E80" i="29"/>
  <c r="C80" i="29"/>
  <c r="C80" i="18" s="1"/>
  <c r="B80" i="29"/>
  <c r="B80" i="18" s="1"/>
  <c r="R47" i="28"/>
  <c r="J47" i="28"/>
  <c r="R46" i="28"/>
  <c r="J46" i="28"/>
  <c r="R45" i="28"/>
  <c r="S45" i="28" s="1"/>
  <c r="J45" i="28"/>
  <c r="K45" i="28" l="1"/>
  <c r="C44" i="28"/>
  <c r="L47" i="27"/>
  <c r="K47" i="27" s="1"/>
  <c r="L46" i="27"/>
  <c r="K46" i="27" s="1"/>
  <c r="L45" i="27"/>
  <c r="G45" i="27"/>
  <c r="H45" i="27" s="1"/>
  <c r="M45" i="27" l="1"/>
  <c r="N45" i="27" s="1"/>
  <c r="H80" i="29" s="1"/>
  <c r="F80" i="29"/>
  <c r="T45" i="28"/>
  <c r="K45" i="27"/>
  <c r="G80" i="29" l="1"/>
  <c r="U45" i="28"/>
  <c r="K80" i="29" s="1"/>
  <c r="E80" i="18" s="1"/>
  <c r="J80" i="29"/>
  <c r="D80" i="18" s="1"/>
  <c r="C41" i="28"/>
  <c r="B36" i="28"/>
  <c r="C36" i="28"/>
  <c r="J36" i="28"/>
  <c r="L36" i="28"/>
  <c r="R36" i="28"/>
  <c r="S36" i="28" s="1"/>
  <c r="C37" i="28"/>
  <c r="J37" i="28"/>
  <c r="R37" i="28"/>
  <c r="C38" i="28"/>
  <c r="J38" i="28"/>
  <c r="R38" i="28"/>
  <c r="B39" i="28"/>
  <c r="C39" i="28"/>
  <c r="J39" i="28"/>
  <c r="L39" i="28"/>
  <c r="R39" i="28"/>
  <c r="S39" i="28" s="1"/>
  <c r="C40" i="28"/>
  <c r="J40" i="28"/>
  <c r="L40" i="28"/>
  <c r="R40" i="28"/>
  <c r="J41" i="28"/>
  <c r="R41" i="28"/>
  <c r="C24" i="28"/>
  <c r="B22" i="28"/>
  <c r="K39" i="28" l="1"/>
  <c r="K36" i="28"/>
  <c r="V45" i="28"/>
  <c r="M80" i="29" s="1"/>
  <c r="F80" i="18" s="1"/>
  <c r="L10" i="28" l="1"/>
  <c r="C60" i="29" l="1"/>
  <c r="C60" i="18" s="1"/>
  <c r="B60" i="29"/>
  <c r="E60" i="29"/>
  <c r="C70" i="29"/>
  <c r="C70" i="18" s="1"/>
  <c r="B70" i="29"/>
  <c r="B70" i="18" s="1"/>
  <c r="E79" i="29"/>
  <c r="E78" i="29"/>
  <c r="E77" i="29"/>
  <c r="E76" i="29"/>
  <c r="E75" i="29"/>
  <c r="E74" i="29"/>
  <c r="E73" i="29"/>
  <c r="E72" i="29"/>
  <c r="E71" i="29"/>
  <c r="L70" i="29"/>
  <c r="E70" i="29"/>
  <c r="L41" i="27"/>
  <c r="K41" i="27" s="1"/>
  <c r="L40" i="27"/>
  <c r="K40" i="27" s="1"/>
  <c r="L39" i="27"/>
  <c r="K39" i="27" s="1"/>
  <c r="G39" i="27"/>
  <c r="H39" i="27" s="1"/>
  <c r="F60" i="29" l="1"/>
  <c r="T39" i="28"/>
  <c r="J60" i="29" s="1"/>
  <c r="B60" i="18"/>
  <c r="M39" i="27"/>
  <c r="U39" i="28" s="1"/>
  <c r="V39" i="28" l="1"/>
  <c r="N39" i="27"/>
  <c r="H60" i="29" s="1"/>
  <c r="G60" i="29"/>
  <c r="K60" i="29"/>
  <c r="E60" i="18" s="1"/>
  <c r="D60" i="18"/>
  <c r="M60" i="29" l="1"/>
  <c r="F60" i="18" s="1"/>
  <c r="E69" i="29"/>
  <c r="E68" i="29"/>
  <c r="E67" i="29"/>
  <c r="E66" i="29"/>
  <c r="E65" i="29"/>
  <c r="E64" i="29"/>
  <c r="E63" i="29"/>
  <c r="E62" i="29"/>
  <c r="E61" i="29"/>
  <c r="L60" i="29"/>
  <c r="R44" i="28"/>
  <c r="L44" i="28"/>
  <c r="J44" i="28"/>
  <c r="R43" i="28"/>
  <c r="J43" i="28"/>
  <c r="C43" i="28"/>
  <c r="R42" i="28"/>
  <c r="S42" i="28" s="1"/>
  <c r="L42" i="28"/>
  <c r="J42" i="28"/>
  <c r="C42" i="28"/>
  <c r="B42" i="28"/>
  <c r="L44" i="27"/>
  <c r="K44" i="27" s="1"/>
  <c r="L43" i="27"/>
  <c r="K43" i="27" s="1"/>
  <c r="L42" i="27"/>
  <c r="K42" i="27" s="1"/>
  <c r="G42" i="27"/>
  <c r="H42" i="27" s="1"/>
  <c r="F70" i="29" s="1"/>
  <c r="E59" i="29"/>
  <c r="E58" i="29"/>
  <c r="E57" i="29"/>
  <c r="E56" i="29"/>
  <c r="E55" i="29"/>
  <c r="E54" i="29"/>
  <c r="E53" i="29"/>
  <c r="E52" i="29"/>
  <c r="E51" i="29"/>
  <c r="L50" i="29"/>
  <c r="E50" i="29"/>
  <c r="C50" i="29"/>
  <c r="B50" i="29"/>
  <c r="K42" i="28" l="1"/>
  <c r="T42" i="28" s="1"/>
  <c r="J70" i="29" s="1"/>
  <c r="B50" i="18"/>
  <c r="C50" i="18"/>
  <c r="M42" i="27"/>
  <c r="G70" i="29" s="1"/>
  <c r="D70" i="18" l="1"/>
  <c r="N42" i="27"/>
  <c r="H70" i="29" s="1"/>
  <c r="U42" i="28"/>
  <c r="K70" i="29" l="1"/>
  <c r="V42" i="28"/>
  <c r="M70" i="29" s="1"/>
  <c r="L18" i="28"/>
  <c r="L38" i="27"/>
  <c r="K38" i="27" s="1"/>
  <c r="L37" i="27"/>
  <c r="K37" i="27" s="1"/>
  <c r="L36" i="27"/>
  <c r="G36" i="27"/>
  <c r="H36" i="27" s="1"/>
  <c r="T36" i="28" s="1"/>
  <c r="L35" i="27"/>
  <c r="K35" i="27" s="1"/>
  <c r="L34" i="27"/>
  <c r="K34" i="27" s="1"/>
  <c r="L33" i="27"/>
  <c r="K33" i="27" s="1"/>
  <c r="L32" i="27"/>
  <c r="K32" i="27" s="1"/>
  <c r="L31" i="27"/>
  <c r="K31" i="27" s="1"/>
  <c r="L30" i="27"/>
  <c r="K30" i="27" s="1"/>
  <c r="L29" i="27"/>
  <c r="K29" i="27" s="1"/>
  <c r="L28" i="27"/>
  <c r="K28" i="27" s="1"/>
  <c r="L27" i="27"/>
  <c r="K27" i="27" s="1"/>
  <c r="L26" i="27"/>
  <c r="K26" i="27" s="1"/>
  <c r="L25" i="27"/>
  <c r="K25" i="27" s="1"/>
  <c r="L24" i="27"/>
  <c r="K24" i="27" s="1"/>
  <c r="L23" i="27"/>
  <c r="K23" i="27" s="1"/>
  <c r="L22" i="27"/>
  <c r="K22" i="27" s="1"/>
  <c r="L4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F50" i="29" l="1"/>
  <c r="J50" i="29"/>
  <c r="F70" i="18"/>
  <c r="E70" i="18"/>
  <c r="K36" i="27"/>
  <c r="M36" i="27"/>
  <c r="U36" i="28" s="1"/>
  <c r="V36" i="28" s="1"/>
  <c r="M32" i="27"/>
  <c r="M22" i="27"/>
  <c r="A22" i="28"/>
  <c r="A20" i="28"/>
  <c r="A16" i="28"/>
  <c r="G50" i="29" l="1"/>
  <c r="N36" i="27"/>
  <c r="H50" i="29" s="1"/>
  <c r="D50" i="18"/>
  <c r="L32" i="28"/>
  <c r="B16" i="28"/>
  <c r="B20" i="28"/>
  <c r="L23" i="28"/>
  <c r="L22" i="28"/>
  <c r="L21" i="28"/>
  <c r="L20" i="28"/>
  <c r="L17" i="28"/>
  <c r="L16" i="28"/>
  <c r="L30" i="29"/>
  <c r="C40" i="29"/>
  <c r="B40" i="29"/>
  <c r="C30" i="29"/>
  <c r="B30" i="29"/>
  <c r="A30" i="29"/>
  <c r="C32" i="28"/>
  <c r="C33" i="28"/>
  <c r="C34" i="28"/>
  <c r="C35" i="28"/>
  <c r="C22" i="28"/>
  <c r="C23" i="28"/>
  <c r="C20" i="28"/>
  <c r="M50" i="29" l="1"/>
  <c r="K50" i="29"/>
  <c r="C40" i="18"/>
  <c r="C30" i="18"/>
  <c r="A30" i="18"/>
  <c r="B40" i="18"/>
  <c r="B30" i="18"/>
  <c r="G40" i="29"/>
  <c r="E50" i="18" l="1"/>
  <c r="F50" i="18"/>
  <c r="H20" i="27" l="1"/>
  <c r="C14" i="28"/>
  <c r="F30" i="29" l="1"/>
  <c r="M20" i="27"/>
  <c r="G10" i="27"/>
  <c r="H10" i="27" s="1"/>
  <c r="O20" i="27" l="1"/>
  <c r="G30" i="29"/>
  <c r="N20" i="27"/>
  <c r="H30" i="29" s="1"/>
  <c r="C16" i="28" l="1"/>
  <c r="J16" i="28"/>
  <c r="R16" i="28"/>
  <c r="J17" i="28"/>
  <c r="R17" i="28"/>
  <c r="J18" i="28"/>
  <c r="R18" i="28"/>
  <c r="J19" i="28"/>
  <c r="R19" i="28"/>
  <c r="J20" i="28"/>
  <c r="R20" i="28"/>
  <c r="J21" i="28"/>
  <c r="R21" i="28"/>
  <c r="J22" i="28"/>
  <c r="R22" i="28"/>
  <c r="J23" i="28"/>
  <c r="R23" i="28"/>
  <c r="J24" i="28"/>
  <c r="R24" i="28"/>
  <c r="J25" i="28"/>
  <c r="R25" i="28"/>
  <c r="J26" i="28"/>
  <c r="R26" i="28"/>
  <c r="J27" i="28"/>
  <c r="R27" i="28"/>
  <c r="J28" i="28"/>
  <c r="R28" i="28"/>
  <c r="J29" i="28"/>
  <c r="R29" i="28"/>
  <c r="J30" i="28"/>
  <c r="R30" i="28"/>
  <c r="J31" i="28"/>
  <c r="R31" i="28"/>
  <c r="R35" i="28"/>
  <c r="J35" i="28"/>
  <c r="R34" i="28"/>
  <c r="J34" i="28"/>
  <c r="R33" i="28"/>
  <c r="J33" i="28"/>
  <c r="R32" i="28"/>
  <c r="S32" i="28" s="1"/>
  <c r="J32" i="28"/>
  <c r="B32" i="28"/>
  <c r="K16" i="28" l="1"/>
  <c r="S22" i="28"/>
  <c r="U22" i="28" s="1"/>
  <c r="S16" i="28"/>
  <c r="K32" i="28"/>
  <c r="S20" i="28"/>
  <c r="K20" i="28"/>
  <c r="T20" i="28" s="1"/>
  <c r="K22" i="28"/>
  <c r="U20" i="28"/>
  <c r="G22" i="27" l="1"/>
  <c r="H22" i="27" s="1"/>
  <c r="N22" i="27" s="1"/>
  <c r="T22" i="28" l="1"/>
  <c r="O22" i="27" l="1"/>
  <c r="G32" i="27" l="1"/>
  <c r="H32" i="27" s="1"/>
  <c r="N32" i="27" s="1"/>
  <c r="C13" i="28"/>
  <c r="H40" i="29" l="1"/>
  <c r="F40" i="29"/>
  <c r="J30" i="29"/>
  <c r="T32" i="28"/>
  <c r="J40" i="29" s="1"/>
  <c r="D30" i="18" l="1"/>
  <c r="D40" i="18"/>
  <c r="U32" i="28"/>
  <c r="K40" i="29" s="1"/>
  <c r="K30" i="29"/>
  <c r="O32" i="27"/>
  <c r="E40" i="18" l="1"/>
  <c r="E30" i="18"/>
  <c r="V32" i="28"/>
  <c r="M40" i="29" s="1"/>
  <c r="V20" i="28"/>
  <c r="M30" i="29" s="1"/>
  <c r="F40" i="18" l="1"/>
  <c r="F30" i="18"/>
  <c r="V22" i="28"/>
  <c r="A10" i="28"/>
  <c r="B10" i="28"/>
  <c r="I33" i="5" a="1"/>
  <c r="I33" i="5" s="1"/>
  <c r="C20" i="29" l="1"/>
  <c r="C10" i="29"/>
  <c r="I27" i="5" a="1"/>
  <c r="I27" i="5" l="1"/>
  <c r="C10" i="28"/>
  <c r="L10" i="27" l="1"/>
  <c r="K10" i="27" s="1"/>
  <c r="I21" i="5"/>
  <c r="I22" i="5"/>
  <c r="C20" i="18" l="1"/>
  <c r="C10" i="18"/>
  <c r="M16" i="27" l="1"/>
  <c r="M10" i="27"/>
  <c r="G20" i="29" l="1"/>
  <c r="U16" i="28"/>
  <c r="G10" i="29"/>
  <c r="L20" i="29"/>
  <c r="E11" i="29"/>
  <c r="E12" i="29"/>
  <c r="A20" i="29"/>
  <c r="B20" i="29"/>
  <c r="R11" i="28"/>
  <c r="R12" i="28"/>
  <c r="R13" i="28"/>
  <c r="R14" i="28"/>
  <c r="R15" i="28"/>
  <c r="R10" i="28"/>
  <c r="J11" i="28"/>
  <c r="J12" i="28"/>
  <c r="J13" i="28"/>
  <c r="J14" i="28"/>
  <c r="J15" i="28"/>
  <c r="J10" i="28"/>
  <c r="K10" i="28" l="1"/>
  <c r="T10" i="28" s="1"/>
  <c r="S10" i="28"/>
  <c r="U10" i="28" s="1"/>
  <c r="B20" i="18"/>
  <c r="A20" i="18"/>
  <c r="H16" i="27" l="1"/>
  <c r="N16" i="27" l="1"/>
  <c r="H20" i="29" s="1"/>
  <c r="T16" i="28"/>
  <c r="V16" i="28" s="1"/>
  <c r="M20" i="29" s="1"/>
  <c r="O10" i="27"/>
  <c r="N10" i="27"/>
  <c r="H10" i="29" s="1"/>
  <c r="V10" i="28"/>
  <c r="M10" i="29" s="1"/>
  <c r="O16"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tc={1995DA49-96D3-433F-8C3F-C0EA854A02A2}</author>
  </authors>
  <commentList>
    <comment ref="B2"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Sugiero respetuosamente realizar la validación con el acompañamiento de la Coordinación del SIGCMA, ya que la misma contiene componentes técnicos que requieren dicho acompañamiento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<sst xmlns="http://schemas.openxmlformats.org/spreadsheetml/2006/main" count="1152" uniqueCount="587">
  <si>
    <t xml:space="preserve">                                                                         Consejo Superior de la Judicatura</t>
  </si>
  <si>
    <t xml:space="preserve"> MAPA DE RIESGOS SIGCMA</t>
  </si>
  <si>
    <t>DEPENDENCIA (Unidad misional del CSJ o Unidad de la DEAJ o Seccional o CSJ en caso de despachos judiciales certificados)</t>
  </si>
  <si>
    <t>COMISIÓN SECCIONAL DE DISCIPLINA JUDICIAL DE BOGOTÁ</t>
  </si>
  <si>
    <t>PROCESO (indique el tipo de proceso si es Estratégico. Misional, Apoyo, Evaluación y Mejora y especifique el nombre del proceso)</t>
  </si>
  <si>
    <t>Misionales</t>
  </si>
  <si>
    <t>Habeas Corpus; Proceso Disciplinario Ley 1123 de 2007; Proceso Disciplinario Ley 1952 de 2019; Proceso Disciplinario Ley 734 de 2002.</t>
  </si>
  <si>
    <t>Apoyo</t>
  </si>
  <si>
    <t>Comunicaciones y notificaciones; Reparto; Atención al Usuario</t>
  </si>
  <si>
    <t>CONSEJO SUPERIOR DE LA JUDICATURA</t>
  </si>
  <si>
    <t>CONSEJO SECCIONAL DE LA JUDICATURA</t>
  </si>
  <si>
    <t>DIRECCIÓN SECCIONAL DE ADMINISTRACIÓN JUDICIAL</t>
  </si>
  <si>
    <t>DESPACHO JUDICIAL CERTIFICADO</t>
  </si>
  <si>
    <t>FECHA</t>
  </si>
  <si>
    <t>Consejo Superior de la Judicatura</t>
  </si>
  <si>
    <t>Análisis de Contexto</t>
  </si>
  <si>
    <t>ESPECIALIDAD:</t>
  </si>
  <si>
    <t>DISCIPLINARIA</t>
  </si>
  <si>
    <t xml:space="preserve">PROCESO </t>
  </si>
  <si>
    <t>ADMINISTRACIÓN DE JUSTICIA Y ACCIONES CONSTITUCIONALES
(Habeas Corpus; Proceso Disciplinario Ley 1123 de 2007; Proceso Disciplinario Ley 1952 de 2019; Proceso Disciplinario Ley 734 de 2002  )</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</si>
  <si>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</si>
  <si>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</si>
  <si>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</si>
  <si>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</si>
  <si>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</si>
  <si>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</si>
  <si>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</si>
  <si>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</si>
  <si>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</si>
  <si>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</si>
  <si>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</si>
  <si>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del Marco Normativo </t>
  </si>
  <si>
    <t>Modificación de la estructura organizacional de la rama judicial o del régimen de Carrera Judicial.</t>
  </si>
  <si>
    <t>Mejoramiento y ampliación de la planta de personal y número de despachos para reducir carga permanente y acortar los tiempos de los procesos.</t>
  </si>
  <si>
    <t>Aplicabilidad de nuevas normas a consencuencia del COVID-19</t>
  </si>
  <si>
    <t>Implementación de buenas practicas en la Jurisdicción  Disciplinaria</t>
  </si>
  <si>
    <t>Económicos y Financieros( disponibilidad de capital, liquidez, mercados financieros, desempleo, competencia.)</t>
  </si>
  <si>
    <t xml:space="preserve">Afectacion en la economia incrementa la criminalidad generado por el desempleo ocasionando una mayor demanda y congestión judicial </t>
  </si>
  <si>
    <t>Planeación a partir de las necesidades reales.</t>
  </si>
  <si>
    <t>Asignación presupuestal no ajustada a las necesidades reales de la Rama Judicial y por ende de la corporación</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</si>
  <si>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</si>
  <si>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</si>
  <si>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</si>
  <si>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</si>
  <si>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</si>
  <si>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</si>
  <si>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</si>
  <si>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</si>
  <si>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</si>
  <si>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</si>
  <si>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</si>
  <si>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</si>
  <si>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</si>
  <si>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</si>
  <si>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</si>
  <si>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Cambios de la normatividad vigente.
Desactualización en cambios normativos y jurisprudenciales</t>
  </si>
  <si>
    <t>Capacitacion y actualización de los cambios normativos y reglamentarios por parte de la EJRLB.</t>
  </si>
  <si>
    <t>AMBIENTALES: emisiones y residuos, energía, catástrofes naturales, desarrollo sostenible.</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</si>
  <si>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</si>
  <si>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</si>
  <si>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</si>
  <si>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</si>
  <si>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</si>
  <si>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</si>
  <si>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</si>
  <si>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</si>
  <si>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CONTEXTO INTERNO </t>
  </si>
  <si>
    <t xml:space="preserve">DEBILIDADES  (Factores específicos)  </t>
  </si>
  <si>
    <t xml:space="preserve">FORTALEZAS (Factores específicos) ) </t>
  </si>
  <si>
    <t>Estratégicos: (direccionamiento estratégico, planeación institucional,
liderazgo, trabajo en equipo)</t>
  </si>
  <si>
    <t>Falta de planeación,  seguimiento y evaluación.</t>
  </si>
  <si>
    <t>Formación del Magistrado o Magistrada como Lider de Proceso  con bases orientadas al  Direccionamiento, Planeación y Gestión de su  Despacho mediante la aplicación de Sistemas de Gestión.</t>
  </si>
  <si>
    <t xml:space="preserve">Falta de liderazgo y trabajo en equipo de algunos líderes de los procesos. 
</t>
  </si>
  <si>
    <t>Formación del Magistrado o Magistrada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</si>
  <si>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</si>
  <si>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</si>
  <si>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</si>
  <si>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</si>
  <si>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</si>
  <si>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</si>
  <si>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</si>
  <si>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</si>
  <si>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</si>
  <si>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</si>
  <si>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</si>
  <si>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</si>
  <si>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Recursos insuficientes: economicos, humanos, físicos, tecnológicos e infraestructura para el desarrollo de las actividades judiciales.</t>
  </si>
  <si>
    <t>Aprovechamiento de licencias de microsoft Oficce 365 y aplicativos de la Rama Judicial.</t>
  </si>
  <si>
    <t>Falta de presupuesto asignado para la adecuada gestión judicial.</t>
  </si>
  <si>
    <t xml:space="preserve">Aprovechamiento y adaptación por parte de los servidores judiciales a los recursos suministrados. </t>
  </si>
  <si>
    <t>Personal
( competencia del personal, disponibilidad, suficiencia, seguridad
y salud ocupacional.)</t>
  </si>
  <si>
    <t>Insuficiencia de  personal  para atender la función misional y la atención a las partes interesadas en los despachos judiciales y secretaría judicial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</si>
  <si>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</si>
  <si>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</si>
  <si>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</si>
  <si>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</si>
  <si>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</si>
  <si>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</si>
  <si>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</si>
  <si>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</si>
  <si>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</si>
  <si>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Resistencia por parte de algunos servidores judiciales a implementar la gestion del cambio y gestión del conocimiento,  en lo relativo al SIGCMA, a modelos de gestión, ambiental, seguridad informatica, normas antisoborno, normas de bioseguridad etc.</t>
  </si>
  <si>
    <t>Sencibilización sobre la importancia de implementar el proceso del SIGCMA y de llevarlo a cabo en la ejecución de sus actividades.</t>
  </si>
  <si>
    <t>Los servidores de la Secretaría de la Corporación, no tienen claridad de las actividades especificas de su cargo, debido a que sus manuales de funciones no se encuentran actualizados a la realidad actual, lo que representa una debilidad que puede afectar su nivel de compromiso con los procedimientos en los que intervienen y generar un perjucio relevante en los objetivos que busca alcanzar la Comisión.</t>
  </si>
  <si>
    <t xml:space="preserve">Actualizar los manuales de funciones de los empleados de la Secretaría, especificando de forma expresa las labores que se deben ejecutar por cada uno de los cargos de la secretaría. </t>
  </si>
  <si>
    <t>Proceso
(capacidad, diseño, ejecución, proveedores, entradas, salidas,
gestión del conocimiento)</t>
  </si>
  <si>
    <t>Incremento inusitado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</si>
  <si>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</si>
  <si>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a causa del incremento en la demanda de administración de justicia y en la no realización de audiencias programadas por diferentes causas tales como:
* Inasistencia de alguna de las partes,   
* Indebida citación 
* Aplazamiento de audiencias por solicitud de las partes interesadas.</t>
  </si>
  <si>
    <t xml:space="preserve">Coordinación entre la secretaría judicial y los despachos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</si>
  <si>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</si>
  <si>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</si>
  <si>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</si>
  <si>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</si>
  <si>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</si>
  <si>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</si>
  <si>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</si>
  <si>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</si>
  <si>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</si>
  <si>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despachos como en la secretaría.</t>
  </si>
  <si>
    <t>Insuficiencia  de  recursos tecnológicos (hardware y software) para los empleados en trabajo remoto.</t>
  </si>
  <si>
    <t xml:space="preserve">Directices y normatividad  impartidas por el Consejo Superior de la Judicatura para la implementación del expediente electronico.
</t>
  </si>
  <si>
    <r>
      <t xml:space="preserve">Fallas en el servicio de internet,  conectividad  irregular.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</si>
  <si>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</si>
  <si>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</si>
  <si>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</si>
  <si>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</si>
  <si>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</si>
  <si>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</si>
  <si>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</si>
  <si>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</si>
  <si>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</si>
  <si>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</si>
  <si>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</si>
  <si>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Formatos estandarizados impartidos  desde la Coordinación Nacional del SIGCMA para la mejor prestación del servicio.</t>
  </si>
  <si>
    <t>Desactualización o no aplicación  de la documentación propia de las actividades del despacho y/o dla secretaría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</si>
  <si>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</si>
  <si>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</si>
  <si>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</si>
  <si>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</si>
  <si>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</si>
  <si>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</si>
  <si>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</si>
  <si>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</si>
  <si>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</si>
  <si>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Elementos de trabajo (papel, equipos)</t>
  </si>
  <si>
    <r>
      <t>Insuficiencia de equipos tecnológicos, internet para el trabajo presencial y  virtual.</t>
    </r>
    <r>
      <rPr>
        <sz val="10"/>
        <rFont val="Calibri"/>
        <family val="2"/>
        <scheme val="minor"/>
      </rPr>
      <t xml:space="preserve">
</t>
    </r>
  </si>
  <si>
    <t>Disminución notoria del uso del papel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</si>
  <si>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</si>
  <si>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</si>
  <si>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</si>
  <si>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</si>
  <si>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</si>
  <si>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</si>
  <si>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</si>
  <si>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</si>
  <si>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</si>
  <si>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</si>
  <si>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</si>
  <si>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</si>
  <si>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</si>
  <si>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</si>
  <si>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</si>
  <si>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</si>
  <si>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</si>
  <si>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</si>
  <si>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</si>
  <si>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</si>
  <si>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</si>
  <si>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</si>
  <si>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</si>
  <si>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</si>
  <si>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</si>
  <si>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</si>
  <si>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</si>
  <si>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</si>
  <si>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</si>
  <si>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</si>
  <si>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</si>
  <si>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</si>
  <si>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</si>
  <si>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</si>
  <si>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</si>
  <si>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</si>
  <si>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</si>
  <si>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</si>
  <si>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</si>
  <si>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</si>
  <si>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</si>
  <si>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</si>
  <si>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</si>
  <si>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</si>
  <si>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</si>
  <si>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</si>
  <si>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</si>
  <si>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</si>
  <si>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</si>
  <si>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</si>
  <si>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17, 20, 30</t>
  </si>
  <si>
    <t>Facilitar la asistencia virtual o remota a las audiencias de quienes no acudan a las sedes judiciales cuando la audiencia se realiza de forma presencial.</t>
  </si>
  <si>
    <t>12, 13</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</si>
  <si>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</si>
  <si>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</si>
  <si>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</si>
  <si>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</si>
  <si>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</si>
  <si>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</si>
  <si>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</si>
  <si>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</si>
  <si>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</si>
  <si>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</si>
  <si>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</si>
  <si>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</si>
  <si>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</si>
  <si>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</si>
  <si>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</si>
  <si>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</si>
  <si>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</si>
  <si>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</si>
  <si>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</si>
  <si>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</si>
  <si>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21, 36, 37</t>
  </si>
  <si>
    <t>Solicitar apoyo a la Dirección Ejecutiva Seccional de Administración Judicial en el suministro de recursos tecnólogicos para los servidores judiciales.</t>
  </si>
  <si>
    <t>10, 11</t>
  </si>
  <si>
    <t>7, 22, 23, 29, 30, 31, 32, 33, 34, 35</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</si>
  <si>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</si>
  <si>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</si>
  <si>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</si>
  <si>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</si>
  <si>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</si>
  <si>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</si>
  <si>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 xml:space="preserve">Observación para verificar en comité: Se sugiere realizar la validación con el acompañamiento de la Coordinación del SIGCMA, por los componentes técnicos de la matriz. </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</si>
  <si>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</si>
  <si>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</si>
  <si>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</si>
  <si>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</si>
  <si>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</si>
  <si>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</si>
  <si>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</si>
  <si>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</si>
  <si>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</si>
  <si>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</si>
  <si>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</si>
  <si>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</si>
  <si>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</si>
  <si>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</si>
  <si>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</si>
  <si>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</si>
  <si>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</si>
  <si>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</si>
  <si>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</si>
  <si>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</si>
  <si>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</si>
  <si>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</si>
  <si>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</si>
  <si>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</si>
  <si>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</si>
  <si>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</si>
  <si>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</si>
  <si>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</si>
  <si>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</si>
  <si>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</si>
  <si>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</si>
  <si>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</si>
  <si>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</si>
  <si>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</si>
  <si>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</si>
  <si>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</si>
  <si>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</si>
  <si>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</si>
  <si>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</si>
  <si>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</si>
  <si>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</si>
  <si>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</si>
  <si>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</si>
  <si>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</si>
  <si>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</si>
  <si>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</si>
  <si>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</si>
  <si>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</si>
  <si>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</si>
  <si>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</si>
  <si>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</si>
  <si>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</si>
  <si>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</si>
  <si>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</si>
  <si>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</si>
  <si>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</si>
  <si>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</si>
  <si>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</si>
  <si>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</si>
  <si>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</si>
  <si>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</si>
  <si>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</si>
  <si>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</si>
  <si>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</si>
  <si>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</si>
  <si>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</si>
  <si>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</si>
  <si>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</si>
  <si>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</si>
  <si>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</si>
  <si>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</si>
  <si>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</si>
  <si>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MATRIZ DE RIESGOS</t>
  </si>
  <si>
    <t>Proceso:</t>
  </si>
  <si>
    <t>PROCESOS MISIONALES Y DE APOYO</t>
  </si>
  <si>
    <t>Objetivo:</t>
  </si>
  <si>
    <t>Alcance:</t>
  </si>
  <si>
    <t>PROCESOS COMISIÓN SECCIONAL DE DISCIPLINA JUDICIAL DE BOGOTÁ</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</si>
  <si>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</si>
  <si>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</si>
  <si>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</si>
  <si>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</si>
  <si>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</si>
  <si>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</si>
  <si>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</si>
  <si>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</si>
  <si>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</si>
  <si>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</si>
  <si>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</si>
  <si>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</si>
  <si>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</si>
  <si>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</si>
  <si>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</si>
  <si>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</si>
  <si>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</si>
  <si>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</si>
  <si>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</si>
  <si>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</si>
  <si>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 
(Acciones constitucionales /Habeas Corpus)</t>
  </si>
  <si>
    <t>Se realizan  actuaciones procesales ose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</si>
  <si>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</si>
  <si>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</si>
  <si>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un área del nivel central, seccional o despacho judicial </t>
  </si>
  <si>
    <t>2. Insuficiencia de  personal  para atender la función misional y la atención a las partes interesadas</t>
  </si>
  <si>
    <t>Afectación Económica</t>
  </si>
  <si>
    <t>Afectación al  presupuesto en un valor  &lt;5% y  ≥20%.</t>
  </si>
  <si>
    <t>3. Complejidad de procesos judiciales y solicitudes, lo cual incrementa los tiempos para su resolución.</t>
  </si>
  <si>
    <t>Incumplimiento de las metas establecidas</t>
  </si>
  <si>
    <t>Incumplimiento del 20% de los indicadores del proceso</t>
  </si>
  <si>
    <t>4.Fallas en la planeación  para el desarrollo de las tareas propias de la gestión</t>
  </si>
  <si>
    <t>Interrupción o afectación en la prestación del servicio administrativo</t>
  </si>
  <si>
    <t>Entre 0 a 96 horas habiles al año  o afectación minima</t>
  </si>
  <si>
    <t>5. Fallas e insuficiencia de las herramientas tecnológicas.</t>
  </si>
  <si>
    <t>Interrupción o afectación en la prestación del servicio judicial</t>
  </si>
  <si>
    <t>Entre  0 a 48 horas habiles al año o afectación mínima</t>
  </si>
  <si>
    <t>6. Queja o informe sobre hechos próximos  a prescribir o que ya estan prescritos.</t>
  </si>
  <si>
    <t xml:space="preserve">Incumplimientos en la realizacion de audiencias </t>
  </si>
  <si>
    <t xml:space="preserve">No se atiende la  solicitud  de un fiscal o parte interesada para la realización de una audiencia preliminar o no se cumple  la programción de audiencias de Conocimiento. </t>
  </si>
  <si>
    <t>1. Inasistencia de  las partes</t>
  </si>
  <si>
    <t>2. Situación atribuible al despacho (extensión de audiencia, reajuste de la agenda)</t>
  </si>
  <si>
    <t>3. Notificaciones judiciales erradas o inoportunas</t>
  </si>
  <si>
    <t>4. Fallas en el servicio de internet, conectividad irregular.</t>
  </si>
  <si>
    <t xml:space="preserve"> Efectuar notificaciones que no cumplan con los requistos</t>
  </si>
  <si>
    <t>No se realizan las  notificaciones , no se erfectuan  oportunamente o no se aplica aplicar la normatividad</t>
  </si>
  <si>
    <t>1. Errores en la digitación</t>
  </si>
  <si>
    <t xml:space="preserve">2. Falta de personal para atender el  volúmen de solicitudes recibidas. </t>
  </si>
  <si>
    <t>Inexactitud o inoportunidad en el reparto de procesos (Este prodimiento esta a cargo del Centro de Servicios Civil, Laboral, Familia adscrito a la DSAJ Bogotá)</t>
  </si>
  <si>
    <t>Posibilidad de no realizar, no hacerlo  oportunamente, no aplicar la normatividad para realizar el reparto.</t>
  </si>
  <si>
    <t xml:space="preserve">De la entidad, seccional, despachos a nivel departamental </t>
  </si>
  <si>
    <t>2.Incumplimiento del procedimiento de reparto.</t>
  </si>
  <si>
    <t>Entre 193 a 288 horas   habiles al año  o afectación media</t>
  </si>
  <si>
    <t xml:space="preserve">3. Falta de personal para atender el  volúmen de solicitudes recibidas. </t>
  </si>
  <si>
    <t>Entre 49 a 96 horas  habiles al año  o afectación baja</t>
  </si>
  <si>
    <t xml:space="preserve"> </t>
  </si>
  <si>
    <t>Pérdida de documentos</t>
  </si>
  <si>
    <t>Extravío temporal o definitivo de los  documentos de los procesos judiciales</t>
  </si>
  <si>
    <t xml:space="preserve">1. Falta de implementación del expediente electrónico en todas las dependencias y juzgados.
</t>
  </si>
  <si>
    <t>2. Falta de software institucional estandarizado para la especialidad para el control del archivo de documentos tanto físicos como virtuales.</t>
  </si>
  <si>
    <t>3. Desconocimiento e inaplicabilidad de las Tablas de Retención Documental (TRD)</t>
  </si>
  <si>
    <t>4. Volumen excesivo de ingreso de expedientes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</si>
  <si>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</si>
  <si>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Expedir, alterar, retener, extraviar o entregar  documentos  o información sin el lleno de requisitos legales </t>
  </si>
  <si>
    <t>1. Falta de ética de los servidores públicos (Debilidades en principios y valores)</t>
  </si>
  <si>
    <t xml:space="preserve">De la entidad y sector justicia a nivel nacional </t>
  </si>
  <si>
    <t>2. Falta de ética de terceros interesados  (Debilidades principios y valores)</t>
  </si>
  <si>
    <t>Afectación al presupuesto  en un valor  &lt;1% y ≥5%.</t>
  </si>
  <si>
    <t>3. Falta de controles en los procedimientos establecidos</t>
  </si>
  <si>
    <t>Recibir, ofrecer, prometer, entregar o aceptar dadivas  o beneficios a nombre propio o de terceros para  demorar las actuaciones en los procesos</t>
  </si>
  <si>
    <t xml:space="preserve">Cuando por indebido interés se actua de  manera indebida para retrasar las actuaciones de los procesos </t>
  </si>
  <si>
    <t xml:space="preserve">Recibir, ofrecer, prometer, entregar o aceptar dadivas  o beneficios a nombre propio o de terceros para  demorar, retener, alterar o direccionar decisiones judiciales </t>
  </si>
  <si>
    <t>Cuando por indebido interés  no se realizar una audiencia programada en la fecha establecida</t>
  </si>
  <si>
    <t>Se incluye encabezado  de riesgo de Soborno por ilustración, si no aplica  borrar las  filas ( 90 a 99)</t>
  </si>
  <si>
    <t xml:space="preserve">Recibir, ofrecer, prometer, entregar o aceptar o solicitar  un beneficio propio o a terceros en la omisión o indebida realización en el trámite de la notificación </t>
  </si>
  <si>
    <t>3. Falta de los controles del procedimiento de las notificaciones</t>
  </si>
  <si>
    <t xml:space="preserve">MATRIZ DE RIESGOS </t>
  </si>
  <si>
    <t>EVALUACIÓN DE RIESGO - VALORACIÓN DE LOS CONTROLES</t>
  </si>
  <si>
    <t>EVALUACIÓN DEL RIESGO - NIVEL DEL RIESGO RESIDUAL</t>
  </si>
  <si>
    <t>RIESGO 
(Posibilidad de…)</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</si>
  <si>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</si>
  <si>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</si>
  <si>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</si>
  <si>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</si>
  <si>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</si>
  <si>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</si>
  <si>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</si>
  <si>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</si>
  <si>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</si>
  <si>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</si>
  <si>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</si>
  <si>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</si>
  <si>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</si>
  <si>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revisa Estadísticas en SIERJU analizando las cargas de trabajo y  la productividad de los juzgados. Si los resultados superan los estandares establecidos solicita la creación de despachos, nuevos cargos transitorios o permanentes. Como registro del control quedan actas de visitas del Consejo y acuerdos de creación de despachos y/o cargos. </t>
  </si>
  <si>
    <t>NO</t>
  </si>
  <si>
    <t>Acciones de comunicación institucional</t>
  </si>
  <si>
    <t>SI</t>
  </si>
  <si>
    <t>Proyectar y solicitar al Consejo Seccional una medida transitoria si la situación es recurrente a un corto y mediano plazo</t>
  </si>
  <si>
    <t>El titular del despacho junto con sus profesionales del derecho, revisan los hechos de la queja para poder determinar la complejidad del proceso, dado las razones por la que se puede prolongar en el tiempo o afectar el desarrollo de los demás procesos del despacho.</t>
  </si>
  <si>
    <t>Aplicación del Procedimiento de Acciones de Gestión</t>
  </si>
  <si>
    <t>El Magistrado de cada despacho, trimestralmente, verifica el cumplimiento de la ejecución conforme lo planeado, para evaluar y retroalimentar el desempeño de su equipo de trabajo en aras de la productividad del despacho, las cargas laborales o las situaciones administrativas que se puedan presentar.</t>
  </si>
  <si>
    <t>Se toman acciones concernientes a la retroalimentación diaria, teniendo en cuenta si la causa es producto de una situación administrativa, o en caso de ser de sistemas las que ayuden a mitigar los riesgos de vulneracion y salvaguardar los derechos de las partes.</t>
  </si>
  <si>
    <t>El titular del despacho periodicamente, reporta los incidentes tecnológicos a mesa de ayuda, para que se solucione prontamente los problemas tecnológicos reportados, el cual se verifica antes de hacer el reporte y la evidencia queda registrada en en el correo electrónico.</t>
  </si>
  <si>
    <t>Priorizar asuntos con base en los terminos legales - estableciendo tres niveles. 1. verde: riesgo minimo, amarillo: riesgo moderado, rojo: riesgo alto, datos con los cuales se puede categorizar el proceso</t>
  </si>
  <si>
    <t>Reinduccion al servidor judicial - en la dinamica de la gestion de procesos</t>
  </si>
  <si>
    <r>
      <t>El Magistrado del despacho diariamente,  hace seguimiento a la  planificación de audiencias,</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</si>
  <si>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t>Acciones de respuesta ante noticias que afectan la imagen de la entidad</t>
  </si>
  <si>
    <t>El magistrado del despacho, diariamente, hace seguimiento con la finalidad de evitar contratiempos o reprogramarla por si alguna de las partes manifiesta algun requerimiento, para evitar que se de por fallida o cancelada.</t>
  </si>
  <si>
    <t>Aplicación del Procedimiento de Acciones de Gestión - reprogramación de audiencias</t>
  </si>
  <si>
    <r>
      <t>El profesional del despacho,</t>
    </r>
    <r>
      <rPr>
        <sz val="10"/>
        <color rgb="FFFF0000"/>
        <rFont val="Calibri"/>
        <family val="2"/>
        <scheme val="minor"/>
      </rPr>
      <t xml:space="preserve"> </t>
    </r>
    <r>
      <rPr>
        <sz val="10"/>
        <rFont val="Calibri"/>
        <family val="2"/>
        <scheme val="minor"/>
      </rPr>
      <t xml:space="preserve">diariamente, ingresa los datos para la realización de citaciones y notificaciones registrando en el aplicativo TEAMS PREMIUM, los datos de la audiencia y de los intervinientes. 
Revisa antes de confirmar la elaboración que los datos sean correctos. </t>
    </r>
  </si>
  <si>
    <t>Se reprograma la audiencia y se hace la confirmación previa para evitar nuevos incumplimientos.</t>
  </si>
  <si>
    <t>En caso de presentarse fallas se notifica por telefóno para reagendarla o para realizarla de manera presencial a fin de evitar la cancelación o no realización de la misma</t>
  </si>
  <si>
    <t>Se realiza con los recursos de cada servidor judicial (Conexión con datos y teléfono móvil como medida de contingencia) en lo posible, si la falla es propia de la sede.</t>
  </si>
  <si>
    <t>El profesional encargado de realizar la notificación, al momento de realizar la remisión de la notificación de cada solicitud o escrito, verifica que los datos aportados por el quejoso sean los que ingresa al aplicativo, confrontando la información aportada por el solicitante y confirmando que lo digitado o seleccionado en el aplicativo es correcto.
Si encuentra que ingresó datos errados hace la corrección  antes de realizar la acción.</t>
  </si>
  <si>
    <t>La Secretaria periodicamente verifica la versión del procedimiento y su aplicación,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</si>
  <si>
    <t xml:space="preserve">Cuando no se realizan las notificaciones por error de la dirección aportada por el quejoso, se informa al respectivo despacho judicial, con la finalidad de que ellos corrijan o soliciten la direccion correcta, para realizar nuevamente la notificación. </t>
  </si>
  <si>
    <t>El empleado encargado de reparto, periodicamente
 al momento de realizar reparto de cada solicitud o escrito,verifica que los datos aportados por el solicitante sean los que ingresa al aplicativo., lo realiza  confrontando la información aportada por el solicitante y confirmando que lo digitado o seleccionado en el aplicativo es correcto,
si encuentra que ingresó datos errados hace la corrección  antes de realizar cada reparto y la como registro  queda la información en el aplicativo de reparto y el acta de reparto.</t>
  </si>
  <si>
    <t>El empleado encargado del reparto  periodicamente 
verifica versión del procedimiento y su aplicación.
y revisa que el procedimiento esté actualizado y que el equipo de trabajo aplica la última versión aprobada.
Si se encuentra desactualización realiza el ajuste y solicita aprobación de la nueva versión y si el personal no aplica la versión actualizada y se realiza capacitación.
Como registro  queda acta de aprobación del procedimiento y actas de capacitación o lista de asistencia.</t>
  </si>
  <si>
    <t xml:space="preserve">El Consejo Seccional periodicamente revisa Estadísticas en SIERJU, analizando las cargas de trabajo y  la productividad de las sedes judiciales.
Si los resultados superan los estandares establecidos tramita la creación  de descongestión.
Como registro del control quedan actas de visitas del Consejo y acuerdos de creación de juzgados. </t>
  </si>
  <si>
    <t>En cumplimiento del Plan de Transformación Digital de la Rama Judicial 2021 - 2025 expedido mediante Acuerdo PCSJA20-11631 de 2020 por el Consejo Superior de la Judicatura, los expedientes judiciales que se manejan en la Comisión Seccional de Disciplina Judicial de Bogotá D.C. son electrónicos.</t>
  </si>
  <si>
    <t>En cumplimiento del Acuerdo PCSJA23-12094 de 2023 expedido por el Consejo Superior de la Judicatura, mediante el cual se adopta el Sistema Integrado de Gestión Judicial de la Rama Judicial – SIUGJ y se definen lineamientos para su implementación y administración, la Rama Judicial busca la estandarización de un ambiente para el control de los expedientes de las especialidades, proyecto en el cual se encuentra incluida está Comisión, la cual se encuentra en espera de la implementación conforme al cronograma de la Unidad de Transformación Digital de la Dirección Ejecutiva de Administración Digital.</t>
  </si>
  <si>
    <t>El Sistema de Gestión Justicia XXI es el software que en la actualidad se maneja en la Corporación, el cual ha permitido el control del archivo de documentos, junto con el ambiente de Office 365 cuya licencia fue adquirida por la Rama Judicial.</t>
  </si>
  <si>
    <t>Aplicación de las Tablas de Retención Documental expedidas por el Consejo Superior de la Judicatura</t>
  </si>
  <si>
    <t>El titular del despacho toma acciones encaminadas a establecer dinamicas de trabajo que permitan depurar la congestión de los asuntos.</t>
  </si>
  <si>
    <t>Realizar  programas de formación, capacitación y sensibilización en temas de probidad y ética de lo público.</t>
  </si>
  <si>
    <t xml:space="preserve">Socializar el Sistema de Gestión Antisoborno de la Rama Judicial. </t>
  </si>
  <si>
    <t>Auditorias internas, seguimiento o control de procesos, capacitación a servidores judiciales</t>
  </si>
  <si>
    <t>Base de datos de los procesos, aplicativo Justicia XXI</t>
  </si>
  <si>
    <t>Auditorias internas, capacitación a servidores judiciales</t>
  </si>
  <si>
    <t>Base de datos de los procesos, aplicativo siglo XXI</t>
  </si>
  <si>
    <t>Reuniones periodicas entre el equipo de trabajo , informes de carga laboral y gestión judicia, listra de control tránsito a despacho.</t>
  </si>
  <si>
    <t>Reuniones periodicas entre el equipo de trabajo , informes de carga laboral y gestión judicia, lista de control tránsito a despacho.</t>
  </si>
  <si>
    <t xml:space="preserve">MATRIZ DE RIESGOS SIGCMA </t>
  </si>
  <si>
    <t>Despachos judiciales y secretaría - Comisión Seccional de Disciplina Judicial de Bogotá</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</si>
  <si>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</si>
  <si>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</si>
  <si>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</si>
  <si>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</si>
  <si>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</si>
  <si>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</si>
  <si>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</si>
  <si>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</si>
  <si>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</si>
  <si>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</si>
  <si>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</si>
  <si>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</si>
  <si>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</si>
  <si>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</si>
  <si>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</si>
  <si>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</si>
  <si>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</si>
  <si>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</si>
  <si>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</si>
  <si>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</si>
  <si>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</si>
  <si>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</si>
  <si>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</si>
  <si>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</si>
  <si>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</si>
  <si>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</si>
  <si>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</si>
  <si>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</si>
  <si>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</si>
  <si>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</si>
  <si>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</si>
  <si>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</si>
  <si>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</si>
  <si>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</si>
  <si>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</si>
  <si>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</si>
  <si>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</si>
  <si>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</si>
  <si>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 xml:space="preserve">De la entidad, seccional, despachos a nivel local o municipal </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</si>
  <si>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</si>
  <si>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</si>
  <si>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</si>
  <si>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</si>
  <si>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</si>
  <si>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</si>
  <si>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</si>
  <si>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</si>
  <si>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</si>
  <si>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</si>
  <si>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</si>
  <si>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</si>
  <si>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</si>
  <si>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</si>
  <si>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</si>
  <si>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</si>
  <si>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</si>
  <si>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</si>
  <si>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</si>
  <si>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</si>
  <si>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</si>
  <si>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</si>
  <si>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</si>
  <si>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</si>
  <si>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</si>
  <si>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</si>
  <si>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</si>
  <si>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</si>
  <si>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</si>
  <si>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</si>
  <si>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</si>
  <si>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</si>
  <si>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</si>
  <si>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</si>
  <si>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</si>
  <si>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</si>
  <si>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</si>
  <si>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</si>
  <si>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</si>
  <si>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</si>
  <si>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</si>
  <si>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</si>
  <si>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</si>
  <si>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</si>
  <si>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</si>
  <si>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</si>
  <si>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</si>
  <si>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</si>
  <si>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</si>
  <si>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</si>
  <si>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</si>
  <si>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</si>
  <si>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</si>
  <si>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</si>
  <si>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</si>
  <si>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</si>
  <si>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</si>
  <si>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</si>
  <si>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</si>
  <si>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</si>
  <si>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</si>
  <si>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</si>
  <si>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</si>
  <si>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</si>
  <si>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</si>
  <si>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</si>
  <si>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</si>
  <si>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</si>
  <si>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</si>
  <si>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</si>
  <si>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</si>
  <si>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</si>
  <si>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MATRIZ DE RIESGOS TRIMESTRE 1</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</si>
  <si>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</si>
  <si>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</si>
  <si>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</si>
  <si>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</si>
  <si>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</si>
  <si>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</si>
  <si>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</si>
  <si>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</si>
  <si>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Riesgo
(Posibilidad de…)</t>
  </si>
  <si>
    <t xml:space="preserve">IMPACTO </t>
  </si>
  <si>
    <t>NIVEL</t>
  </si>
  <si>
    <t>CENTRAL</t>
  </si>
  <si>
    <t>SECCIONAL</t>
  </si>
  <si>
    <t xml:space="preserve"> INICIO
DIA/MES/AÑO</t>
  </si>
  <si>
    <t>FIN 
DIA/MES/AÑO</t>
  </si>
  <si>
    <t>TRAMITE DE 8 HABEAS CORPUS</t>
  </si>
  <si>
    <t>X</t>
  </si>
  <si>
    <t xml:space="preserve">SE TRAMITARON 8 HABEAS CORPUS - TODOS DENTRO DEL TERMINO LEGAL - SIN QUE SE MATERIALIZARA EL RIESGO  </t>
  </si>
  <si>
    <t xml:space="preserve">Programadas 2021 -
Realizadas 1254  -  
No realizadas 767 </t>
  </si>
  <si>
    <t>PARA EL PRIMER TRIMESTRE DE 2025 SE PROGRAMARON 2021 AUDIENCIAS DE LAS CUALES  SOLO 767 NO SE LLEVARON A CABO - POR RAZONES NO ATRIBUIBLES A LOS DESPACHOS JUDICIALES - RAZON POR LA QUE NO SE MATERIALIZO EL RIESGO (ALGUNAS DE LA CAUSAS DE NO REALIZACIÓN OBEDECEN A: INASISTENCIA DEL DISCIPLINABLE/ INVESTIGADO, INASISTENCIA DEL DEFENSOR DE CONFIANZA, INASISTENCIA DEL DEFENSOR PÚBLICO O DE OFICIO E INASISTENCIA DE TESTIGOS, FALLAS TECNICAS INSTITUCIONALES, ENTRE OTRAS).</t>
  </si>
  <si>
    <t>NO HAY REPORTE DE NOTIFICACIONES NO EFECTIVAS, EN CASO DE NO SURTIRSE LAS PERSONALES SE PROCEDE CON LAS SUBSIDIARIAS (EDICTOS,ESTADOS,ETC.), COMO GARANTIA DEL DEBIDO PROCESO, DE CONFORMIDAD A LAS DISPOSICIONES LEGALES. (LEY 1123 DE 2007/LEY 1952 DE 2019).</t>
  </si>
  <si>
    <t>CON 8442 ASUNTOS A CARGO DE LA CORPORACIÓN, NO HAY REPORTE DE PERDIDA DE DOCUMENTOS POR PARTE DE LA CORPORACIÓN</t>
  </si>
  <si>
    <t>SIN REPORTE - NO SE HA MATERIALIZADO EL RIESGO</t>
  </si>
  <si>
    <t>TRAMITE DE 11 HABEAS CORPUS</t>
  </si>
  <si>
    <t xml:space="preserve">SE TRAMITARON 11 HABEAS CORPUS EN EL SEGUNDO TRIMESTRE DE 2025 - TODOS DENTRO DEL TERMINO LEGAL - SIN QUE SE MATERIALIZARA EL RIESGO  </t>
  </si>
  <si>
    <t>NO HAY REPORTE DEL TRAMITE DE NOTIFICACIONES NO EFECTIVAS, EN CASO DE NO SURTIRSE LAS PERSONALES SE PROCEDE CON LAS SUBSIDIARIAS (EDICTOS,ESTADOS,ETC.), COMO GARANTIA DEL DEBIDO PROCESO, DE CONFORMIDAD A LAS DISPOSICIONES LEGALES. (LEY 1123 DE 2007/LEY 1952 DE 2019).</t>
  </si>
  <si>
    <t>DE LA INFORMACION REMITIDA POR LOS DESPACHOS Y LA SECRETARIA NO HAY REPORTES - NO SE HA MATERIALIZADO EL RIESGO</t>
  </si>
  <si>
    <t>MATRIZ DE RIESGOS TRIMESTRE 2</t>
  </si>
  <si>
    <t>Programadas 2259
Realizadas 1610  
No realizadas 649</t>
  </si>
  <si>
    <t xml:space="preserve">PARA EL SEGUNDO TRIMESTRE DE 2025 SE PROGRAMARON 2259 AUDIENCIAS DE LAS CUALES  SOLO 649 NO SE LLEVARON A CABO - POR RAZONES NO ATRIBUIBLES A LOS DESPACHOS JUDICIALES - RAZON POR LA QUE NO SE MATERIALIZO EL RIESGO (ALGUNAS DE LAS CAUSAS DE NO REALIZACIÓN OBEDECEN A: INASISTENCIA DEL DISCIPLINABLE/ INVESTIGADO, INASISTENCIA DEL DEFENSOR DE CONFIANZA, INASISTENCIA DEL DEFENSOR PÚBLICO O DE OFICIO E INASISTENCIA DE TESTIGOS, FALLAS TECNICAS INSTITUCIONALES, ENTRE OTRAS). </t>
  </si>
  <si>
    <t>DE LA INFORMACION REMITIDA POR LOS DESPACHOS Y LA SECRETARIA NO HAY REPORTE DE PERDIDA DE DOCUMENTOS  - NO SE HA MATERIALIZADO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</si>
</sst>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theme="0"/>
      <name val="Calibri"/>
      <family val="2"/>
      <scheme val="minor"/>
    </font>
    <font>
      <b/>
      <sz val="11"/>
      <color theme="0"/>
      <name val="Arial"/>
      <family val="2"/>
    </font>
    <font>
      <sz val="11"/>
      <color rgb="FFFF0000"/>
      <name val="Arial"/>
      <family val="2"/>
    </font>
    <font>
      <sz val="8"/>
      <color rgb="FFFF0000"/>
      <name val="Arial"/>
      <family val="2"/>
    </font>
    <font>
      <sz val="9"/>
      <color theme="5" tint="-0.249977111117893"/>
      <name val="Arial"/>
      <family val="2"/>
    </font>
    <font>
      <sz val="11"/>
      <color theme="5" tint="-0.249977111117893"/>
      <name val="Arial"/>
      <family val="2"/>
    </font>
    <font>
      <sz val="8"/>
      <name val="Arial"/>
      <family val="2"/>
    </font>
    <font>
      <sz val="10"/>
      <color rgb="FFFF0000"/>
      <name val="Arial"/>
      <family val="2"/>
    </font>
    <font>
      <sz val="9"/>
      <color rgb="FFFF0000"/>
      <name val="Arial"/>
      <family val="2"/>
    </font>
    <font>
      <sz val="8"/>
      <color rgb="FF000000"/>
      <name val="Arial"/>
      <family val="2"/>
    </font>
    <font>
      <sz val="8"/>
      <color theme="1"/>
      <name val="Arial"/>
      <family val="2"/>
    </font>
    <font>
      <b/>
      <sz val="11"/>
      <color theme="0" tint="-4.9989318521683403E-2"/>
      <name val="Arial"/>
      <family val="2"/>
    </font>
    <font>
      <strike/>
      <sz val="10"/>
      <name val="Calibri"/>
      <family val="2"/>
      <scheme val="minor"/>
    </font>
    <font>
      <sz val="10"/>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i/>
      <sz val="10"/>
      <name val="Calibri"/>
      <family val="2"/>
      <scheme val="minor"/>
    </font>
    <font>
      <b/>
      <sz val="10"/>
      <name val="Calibri"/>
      <family val="2"/>
      <scheme val="minor"/>
    </font>
    <font>
      <i/>
      <sz val="10"/>
      <color theme="1"/>
      <name val="Calibri"/>
      <family val="2"/>
      <scheme val="minor"/>
    </font>
    <font>
      <sz val="11"/>
      <color rgb="FFFF0000"/>
      <name val="Calibri"/>
      <family val="2"/>
      <scheme val="minor"/>
    </font>
    <font>
      <sz val="10"/>
      <color rgb="FFFF0000"/>
      <name val="Roboto"/>
    </font>
    <font>
      <sz val="12"/>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00FF00"/>
        <bgColor indexed="64"/>
      </patternFill>
    </fill>
  </fills>
  <borders count="11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ck">
        <color theme="0"/>
      </left>
      <right style="thick">
        <color theme="0"/>
      </right>
      <top style="thin">
        <color indexed="64"/>
      </top>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
      <left style="thin">
        <color theme="0"/>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medium">
        <color indexed="64"/>
      </left>
      <right/>
      <top style="thick">
        <color theme="0"/>
      </top>
      <bottom/>
      <diagonal/>
    </border>
    <border>
      <left/>
      <right style="medium">
        <color indexed="64"/>
      </right>
      <top style="thin">
        <color indexed="64"/>
      </top>
      <bottom style="medium">
        <color indexed="64"/>
      </bottom>
      <diagonal/>
    </border>
  </borders>
  <cellStyleXfs count="6">
    <xf numFmtId="0" fontId="0" fillId="0" borderId="0"/>
    <xf numFmtId="0" fontId="8" fillId="0" borderId="0"/>
    <xf numFmtId="0" fontId="9" fillId="0" borderId="0"/>
    <xf numFmtId="43"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cellStyleXfs>
  <cellXfs count="72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33" fillId="0" borderId="6" xfId="0" applyFont="1" applyBorder="1" applyAlignment="1">
      <alignment horizontal="center" vertical="center" wrapText="1"/>
    </xf>
    <xf numFmtId="0" fontId="18" fillId="3" borderId="0" xfId="0" applyFont="1" applyFill="1"/>
    <xf numFmtId="0" fontId="11" fillId="3" borderId="0" xfId="0" applyFont="1" applyFill="1"/>
    <xf numFmtId="0" fontId="40" fillId="3" borderId="0" xfId="0" applyFont="1" applyFill="1"/>
    <xf numFmtId="0" fontId="4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41" fillId="0" borderId="0" xfId="0" applyFont="1"/>
    <xf numFmtId="0" fontId="13" fillId="0" borderId="0" xfId="0" applyFont="1"/>
    <xf numFmtId="0" fontId="0" fillId="0" borderId="0" xfId="0" applyProtection="1">
      <protection locked="0"/>
    </xf>
    <xf numFmtId="0" fontId="48" fillId="18" borderId="35" xfId="0" applyFont="1" applyFill="1" applyBorder="1" applyAlignment="1" applyProtection="1">
      <alignment horizontal="center" vertical="center" textRotation="90"/>
      <protection locked="0"/>
    </xf>
    <xf numFmtId="0" fontId="49" fillId="4" borderId="35" xfId="0" applyFont="1" applyFill="1" applyBorder="1" applyAlignment="1">
      <alignment horizontal="center" vertical="center" wrapText="1"/>
    </xf>
    <xf numFmtId="0" fontId="41" fillId="19" borderId="0" xfId="0" applyFont="1" applyFill="1"/>
    <xf numFmtId="0" fontId="13" fillId="3" borderId="0" xfId="0" applyFont="1" applyFill="1" applyAlignment="1" applyProtection="1">
      <alignment vertical="center"/>
      <protection locked="0"/>
    </xf>
    <xf numFmtId="0" fontId="46" fillId="3" borderId="0" xfId="0" applyFont="1" applyFill="1" applyAlignment="1" applyProtection="1">
      <alignment horizontal="center" vertical="center"/>
      <protection locked="0"/>
    </xf>
    <xf numFmtId="0" fontId="41" fillId="3" borderId="0" xfId="0" applyFont="1" applyFill="1"/>
    <xf numFmtId="0" fontId="13" fillId="3" borderId="0" xfId="0" applyFont="1" applyFill="1"/>
    <xf numFmtId="0" fontId="48" fillId="4" borderId="35" xfId="0" applyFont="1" applyFill="1" applyBorder="1" applyAlignment="1" applyProtection="1">
      <alignment horizontal="center" vertical="center" wrapText="1"/>
      <protection locked="0"/>
    </xf>
    <xf numFmtId="0" fontId="39" fillId="4" borderId="0" xfId="0" applyFont="1" applyFill="1" applyAlignment="1">
      <alignmen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39" fillId="4" borderId="10" xfId="0" applyFont="1" applyFill="1" applyBorder="1" applyAlignment="1">
      <alignment vertical="center"/>
    </xf>
    <xf numFmtId="0" fontId="1" fillId="3" borderId="31" xfId="0" applyFont="1" applyFill="1" applyBorder="1" applyAlignment="1">
      <alignment horizontal="center" vertical="center"/>
    </xf>
    <xf numFmtId="0" fontId="39" fillId="4" borderId="53"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3" fontId="0" fillId="0" borderId="0" xfId="0" applyNumberFormat="1" applyAlignment="1">
      <alignment horizontal="left"/>
    </xf>
    <xf numFmtId="0" fontId="43"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20"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55" fillId="0" borderId="0" xfId="0" applyFont="1" applyAlignment="1">
      <alignment horizontal="center" vertical="center"/>
    </xf>
    <xf numFmtId="0" fontId="56" fillId="0" borderId="0" xfId="0" applyFont="1" applyAlignment="1">
      <alignment horizontal="center" vertical="center" wrapText="1"/>
    </xf>
    <xf numFmtId="0" fontId="57" fillId="6" borderId="0" xfId="0" applyFont="1" applyFill="1" applyAlignment="1">
      <alignment horizontal="center" vertical="center" wrapText="1" readingOrder="1"/>
    </xf>
    <xf numFmtId="0" fontId="58" fillId="3" borderId="0" xfId="0" applyFont="1" applyFill="1"/>
    <xf numFmtId="0" fontId="57" fillId="6" borderId="29" xfId="0" applyFont="1" applyFill="1" applyBorder="1" applyAlignment="1">
      <alignment horizontal="center" vertical="center" wrapText="1" readingOrder="1"/>
    </xf>
    <xf numFmtId="0" fontId="59" fillId="7" borderId="6" xfId="0" applyFont="1" applyFill="1" applyBorder="1" applyAlignment="1">
      <alignment horizontal="center" vertical="center" wrapText="1" readingOrder="1"/>
    </xf>
    <xf numFmtId="9" fontId="59" fillId="0" borderId="18" xfId="4" applyFont="1" applyBorder="1" applyAlignment="1">
      <alignment horizontal="center" vertical="center" wrapText="1" readingOrder="1"/>
    </xf>
    <xf numFmtId="0" fontId="59" fillId="0" borderId="18" xfId="0" applyFont="1" applyBorder="1" applyAlignment="1">
      <alignment horizontal="justify" vertical="center" wrapText="1" readingOrder="1"/>
    </xf>
    <xf numFmtId="1" fontId="59" fillId="0" borderId="19" xfId="3" applyNumberFormat="1" applyFont="1" applyBorder="1" applyAlignment="1">
      <alignment horizontal="center" vertical="center" wrapText="1" readingOrder="1"/>
    </xf>
    <xf numFmtId="0" fontId="59" fillId="8" borderId="6" xfId="0" applyFont="1" applyFill="1" applyBorder="1" applyAlignment="1">
      <alignment horizontal="center" vertical="center" wrapText="1" readingOrder="1"/>
    </xf>
    <xf numFmtId="0" fontId="59" fillId="9" borderId="6" xfId="0" applyFont="1" applyFill="1" applyBorder="1" applyAlignment="1">
      <alignment horizontal="center" vertical="center" wrapText="1" readingOrder="1"/>
    </xf>
    <xf numFmtId="0" fontId="59" fillId="10" borderId="6" xfId="0" applyFont="1" applyFill="1" applyBorder="1" applyAlignment="1">
      <alignment horizontal="center" vertical="center" wrapText="1" readingOrder="1"/>
    </xf>
    <xf numFmtId="0" fontId="60" fillId="11" borderId="6" xfId="0" applyFont="1" applyFill="1" applyBorder="1" applyAlignment="1">
      <alignment horizontal="center" vertical="center" wrapText="1" readingOrder="1"/>
    </xf>
    <xf numFmtId="0" fontId="59" fillId="3" borderId="0" xfId="0" applyFont="1" applyFill="1" applyAlignment="1">
      <alignment horizontal="justify" vertical="center" wrapText="1" readingOrder="1"/>
    </xf>
    <xf numFmtId="0" fontId="61" fillId="3" borderId="0" xfId="0" applyFont="1" applyFill="1"/>
    <xf numFmtId="0" fontId="56" fillId="3" borderId="0" xfId="0" applyFont="1" applyFill="1" applyAlignment="1">
      <alignment horizontal="center" vertical="center" wrapText="1"/>
    </xf>
    <xf numFmtId="0" fontId="61" fillId="0" borderId="0" xfId="0" applyFont="1"/>
    <xf numFmtId="0" fontId="59" fillId="7" borderId="18" xfId="0" applyFont="1" applyFill="1" applyBorder="1" applyAlignment="1">
      <alignment horizontal="center" vertical="center" wrapText="1" readingOrder="1"/>
    </xf>
    <xf numFmtId="0" fontId="59" fillId="8" borderId="19" xfId="0" applyFont="1" applyFill="1" applyBorder="1" applyAlignment="1">
      <alignment horizontal="center" vertical="center" wrapText="1" readingOrder="1"/>
    </xf>
    <xf numFmtId="0" fontId="59" fillId="9" borderId="19" xfId="0" applyFont="1" applyFill="1" applyBorder="1" applyAlignment="1">
      <alignment horizontal="center" vertical="center" wrapText="1" readingOrder="1"/>
    </xf>
    <xf numFmtId="0" fontId="59" fillId="10" borderId="19" xfId="0" applyFont="1" applyFill="1" applyBorder="1" applyAlignment="1">
      <alignment horizontal="center" vertical="center" wrapText="1" readingOrder="1"/>
    </xf>
    <xf numFmtId="0" fontId="60" fillId="11" borderId="19" xfId="0" applyFont="1" applyFill="1" applyBorder="1" applyAlignment="1">
      <alignment horizontal="center" vertical="center" wrapText="1" readingOrder="1"/>
    </xf>
    <xf numFmtId="0" fontId="62" fillId="3" borderId="0" xfId="0" applyFont="1" applyFill="1"/>
    <xf numFmtId="1" fontId="61" fillId="3" borderId="0" xfId="0" applyNumberFormat="1" applyFont="1" applyFill="1" applyAlignment="1">
      <alignment horizontal="center"/>
    </xf>
    <xf numFmtId="0" fontId="63" fillId="3" borderId="0" xfId="0" applyFont="1" applyFill="1" applyAlignment="1">
      <alignment vertical="center"/>
    </xf>
    <xf numFmtId="0" fontId="61" fillId="3" borderId="0" xfId="0" applyFont="1" applyFill="1" applyAlignment="1">
      <alignment horizontal="center" vertical="center"/>
    </xf>
    <xf numFmtId="0" fontId="0" fillId="3" borderId="63" xfId="0" applyFill="1" applyBorder="1"/>
    <xf numFmtId="0" fontId="4" fillId="3" borderId="47"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57"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65"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56" fillId="3" borderId="6" xfId="0" applyFont="1" applyFill="1" applyBorder="1" applyAlignment="1">
      <alignment horizontal="center" vertical="center" wrapText="1"/>
    </xf>
    <xf numFmtId="0" fontId="61" fillId="3" borderId="6" xfId="0" applyFont="1" applyFill="1" applyBorder="1"/>
    <xf numFmtId="1" fontId="59" fillId="0" borderId="6" xfId="3" applyNumberFormat="1" applyFont="1" applyBorder="1" applyAlignment="1">
      <alignment horizontal="center" vertical="center" wrapText="1" readingOrder="1"/>
    </xf>
    <xf numFmtId="0" fontId="56" fillId="3" borderId="0" xfId="0" applyFont="1" applyFill="1"/>
    <xf numFmtId="1" fontId="59" fillId="0" borderId="73" xfId="3" applyNumberFormat="1" applyFont="1" applyBorder="1" applyAlignment="1">
      <alignment horizontal="center" vertical="center" wrapText="1" readingOrder="1"/>
    </xf>
    <xf numFmtId="0" fontId="59" fillId="7" borderId="74" xfId="0" applyFont="1" applyFill="1" applyBorder="1" applyAlignment="1">
      <alignment horizontal="center" vertical="center" wrapText="1" readingOrder="1"/>
    </xf>
    <xf numFmtId="0" fontId="59" fillId="8" borderId="75" xfId="0" applyFont="1" applyFill="1" applyBorder="1" applyAlignment="1">
      <alignment horizontal="center" vertical="center" wrapText="1" readingOrder="1"/>
    </xf>
    <xf numFmtId="0" fontId="59" fillId="9" borderId="75" xfId="0" applyFont="1" applyFill="1" applyBorder="1" applyAlignment="1">
      <alignment horizontal="center" vertical="center" wrapText="1" readingOrder="1"/>
    </xf>
    <xf numFmtId="0" fontId="59" fillId="10" borderId="75" xfId="0" applyFont="1" applyFill="1" applyBorder="1" applyAlignment="1">
      <alignment horizontal="center" vertical="center" wrapText="1" readingOrder="1"/>
    </xf>
    <xf numFmtId="0" fontId="60" fillId="11" borderId="75" xfId="0" applyFont="1" applyFill="1" applyBorder="1" applyAlignment="1">
      <alignment horizontal="center" vertical="center" wrapText="1" readingOrder="1"/>
    </xf>
    <xf numFmtId="0" fontId="59" fillId="0" borderId="18" xfId="0" applyFont="1" applyBorder="1" applyAlignment="1">
      <alignment horizontal="left" vertical="center" wrapText="1" readingOrder="1"/>
    </xf>
    <xf numFmtId="0" fontId="0" fillId="3" borderId="69" xfId="0" applyFill="1" applyBorder="1"/>
    <xf numFmtId="0" fontId="0" fillId="3" borderId="71" xfId="0" applyFill="1" applyBorder="1"/>
    <xf numFmtId="0" fontId="0" fillId="3" borderId="72" xfId="0" applyFill="1" applyBorder="1"/>
    <xf numFmtId="0" fontId="0" fillId="3" borderId="11" xfId="0" applyFill="1" applyBorder="1"/>
    <xf numFmtId="0" fontId="0" fillId="3" borderId="12" xfId="0" applyFill="1" applyBorder="1"/>
    <xf numFmtId="0" fontId="16" fillId="14" borderId="67" xfId="0" applyFont="1" applyFill="1" applyBorder="1" applyAlignment="1" applyProtection="1">
      <alignment horizontal="center" vertical="center" wrapText="1" readingOrder="1"/>
      <protection hidden="1"/>
    </xf>
    <xf numFmtId="0" fontId="0" fillId="3" borderId="15" xfId="0" applyFill="1" applyBorder="1"/>
    <xf numFmtId="0" fontId="43" fillId="0" borderId="15" xfId="0" applyFont="1" applyBorder="1" applyAlignment="1">
      <alignment horizontal="center" vertical="center" wrapText="1"/>
    </xf>
    <xf numFmtId="0" fontId="43" fillId="0" borderId="70" xfId="0" applyFont="1" applyBorder="1" applyAlignment="1">
      <alignment horizontal="center" vertical="center" wrapText="1"/>
    </xf>
    <xf numFmtId="0" fontId="66" fillId="0" borderId="0" xfId="0" applyFont="1" applyAlignment="1" applyProtection="1">
      <alignment horizontal="center" vertical="center" wrapText="1" readingOrder="1"/>
      <protection hidden="1"/>
    </xf>
    <xf numFmtId="0" fontId="6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63" fillId="3" borderId="0" xfId="0" applyFont="1" applyFill="1"/>
    <xf numFmtId="0" fontId="77" fillId="3" borderId="0" xfId="0" applyFont="1" applyFill="1"/>
    <xf numFmtId="0" fontId="10" fillId="0" borderId="0" xfId="0" applyFont="1"/>
    <xf numFmtId="0" fontId="4" fillId="4" borderId="51" xfId="0" applyFont="1" applyFill="1" applyBorder="1" applyAlignment="1">
      <alignment horizontal="center" vertical="center"/>
    </xf>
    <xf numFmtId="0" fontId="4" fillId="4" borderId="60" xfId="0" applyFont="1" applyFill="1" applyBorder="1" applyAlignment="1">
      <alignment horizontal="center" vertical="center" wrapText="1"/>
    </xf>
    <xf numFmtId="0" fontId="69" fillId="3" borderId="0" xfId="1" quotePrefix="1" applyFont="1" applyFill="1" applyAlignment="1">
      <alignment horizontal="center" vertical="center" wrapText="1"/>
    </xf>
    <xf numFmtId="0" fontId="70" fillId="3" borderId="0" xfId="1" quotePrefix="1" applyFont="1" applyFill="1" applyAlignment="1">
      <alignment horizontal="center" vertical="center" wrapText="1"/>
    </xf>
    <xf numFmtId="0" fontId="7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3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65" fillId="3" borderId="11" xfId="1" applyFont="1" applyFill="1" applyBorder="1" applyAlignment="1">
      <alignment horizontal="left" vertical="center" wrapText="1"/>
    </xf>
    <xf numFmtId="0" fontId="18" fillId="3" borderId="11" xfId="0" applyFont="1" applyFill="1" applyBorder="1"/>
    <xf numFmtId="0" fontId="71" fillId="3" borderId="0" xfId="0" applyFont="1" applyFill="1" applyAlignment="1">
      <alignment horizontal="center" vertical="center" wrapText="1"/>
    </xf>
    <xf numFmtId="0" fontId="71" fillId="3" borderId="0" xfId="0" applyFont="1" applyFill="1" applyAlignment="1">
      <alignment horizontal="left" vertical="center" wrapText="1"/>
    </xf>
    <xf numFmtId="0" fontId="65" fillId="3" borderId="0" xfId="1" applyFont="1" applyFill="1" applyAlignment="1">
      <alignment horizontal="justify" vertical="center" wrapText="1"/>
    </xf>
    <xf numFmtId="0" fontId="18" fillId="3" borderId="88" xfId="0" applyFont="1" applyFill="1" applyBorder="1" applyAlignment="1">
      <alignment horizontal="center" vertical="center"/>
    </xf>
    <xf numFmtId="0" fontId="8" fillId="3" borderId="0" xfId="1" applyFill="1" applyAlignment="1">
      <alignment horizontal="center" vertical="center"/>
    </xf>
    <xf numFmtId="0" fontId="18" fillId="3" borderId="71" xfId="0" applyFont="1" applyFill="1" applyBorder="1"/>
    <xf numFmtId="0" fontId="18" fillId="3" borderId="7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58" xfId="0" applyFont="1" applyFill="1" applyBorder="1" applyAlignment="1">
      <alignment vertical="center"/>
    </xf>
    <xf numFmtId="0" fontId="4" fillId="4" borderId="0" xfId="0" applyFont="1" applyFill="1" applyAlignment="1">
      <alignment vertical="center"/>
    </xf>
    <xf numFmtId="0" fontId="39" fillId="4" borderId="54"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3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3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34"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4" fontId="0" fillId="0" borderId="43" xfId="0" applyNumberFormat="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32" xfId="0" applyBorder="1" applyAlignment="1">
      <alignment horizontal="left" vertical="center" wrapText="1"/>
    </xf>
    <xf numFmtId="0" fontId="0" fillId="0" borderId="29" xfId="0" applyBorder="1" applyAlignment="1">
      <alignment horizontal="justify"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80" fillId="3" borderId="6" xfId="0" applyFont="1" applyFill="1" applyBorder="1" applyAlignment="1" applyProtection="1">
      <alignment horizontal="justify" vertical="center" wrapText="1"/>
      <protection locked="0"/>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18" fillId="0" borderId="0" xfId="0" applyFont="1" applyAlignment="1">
      <alignment vertical="top" wrapText="1"/>
    </xf>
    <xf numFmtId="0" fontId="19" fillId="0" borderId="0" xfId="0" applyFont="1" applyAlignment="1">
      <alignment horizontal="center" vertical="center" wrapText="1" readingOrder="1"/>
    </xf>
    <xf numFmtId="0" fontId="18" fillId="0" borderId="0" xfId="0" applyFont="1" applyAlignment="1">
      <alignment horizontal="center" vertical="center"/>
    </xf>
    <xf numFmtId="0" fontId="42" fillId="0" borderId="0" xfId="0" applyFont="1" applyAlignment="1">
      <alignment horizontal="left" vertical="center" wrapText="1" readingOrder="1"/>
    </xf>
    <xf numFmtId="0" fontId="34" fillId="0" borderId="6" xfId="0" applyFont="1" applyBorder="1" applyAlignment="1">
      <alignment horizontal="left" vertical="center" wrapText="1"/>
    </xf>
    <xf numFmtId="0" fontId="8" fillId="0" borderId="6" xfId="0" applyFont="1" applyBorder="1" applyAlignment="1">
      <alignment horizontal="center" vertical="center" wrapText="1"/>
    </xf>
    <xf numFmtId="0" fontId="64" fillId="0" borderId="0" xfId="0" applyFont="1" applyAlignment="1">
      <alignment vertical="top" wrapText="1"/>
    </xf>
    <xf numFmtId="0" fontId="18" fillId="0" borderId="0" xfId="0" applyFont="1" applyAlignment="1">
      <alignment vertical="center" wrapText="1"/>
    </xf>
    <xf numFmtId="0" fontId="64" fillId="0" borderId="0" xfId="0" applyFont="1" applyAlignment="1">
      <alignment vertical="center" wrapText="1"/>
    </xf>
    <xf numFmtId="0" fontId="82" fillId="0" borderId="0" xfId="0" applyFont="1" applyAlignment="1">
      <alignment horizontal="center" vertical="center"/>
    </xf>
    <xf numFmtId="0" fontId="83" fillId="0" borderId="0" xfId="0" applyFont="1" applyAlignment="1">
      <alignment vertical="center" wrapText="1"/>
    </xf>
    <xf numFmtId="0" fontId="84" fillId="0" borderId="0" xfId="0" applyFont="1" applyAlignment="1">
      <alignment vertical="center" wrapText="1"/>
    </xf>
    <xf numFmtId="0" fontId="8" fillId="0" borderId="6" xfId="0" applyFont="1" applyBorder="1" applyAlignment="1">
      <alignment horizontal="center" vertical="center"/>
    </xf>
    <xf numFmtId="0" fontId="65" fillId="3" borderId="6" xfId="0" applyFont="1" applyFill="1" applyBorder="1" applyAlignment="1">
      <alignment vertical="center" wrapText="1"/>
    </xf>
    <xf numFmtId="0" fontId="85" fillId="0" borderId="0" xfId="0" applyFont="1" applyAlignment="1">
      <alignment vertical="center" wrapText="1"/>
    </xf>
    <xf numFmtId="0" fontId="86" fillId="0" borderId="0" xfId="0" applyFont="1" applyAlignment="1">
      <alignment vertical="center" wrapText="1"/>
    </xf>
    <xf numFmtId="0" fontId="87" fillId="0" borderId="6" xfId="0" applyFont="1" applyBorder="1" applyAlignment="1">
      <alignment vertical="center"/>
    </xf>
    <xf numFmtId="0" fontId="88" fillId="3" borderId="6" xfId="0" applyFont="1" applyFill="1" applyBorder="1" applyAlignment="1">
      <alignment vertical="center" wrapText="1"/>
    </xf>
    <xf numFmtId="0" fontId="86" fillId="0" borderId="0" xfId="0" applyFont="1" applyAlignment="1">
      <alignment vertical="top" wrapText="1"/>
    </xf>
    <xf numFmtId="0" fontId="32" fillId="0" borderId="6" xfId="0" applyFont="1" applyBorder="1"/>
    <xf numFmtId="0" fontId="86" fillId="0" borderId="0" xfId="0" applyFont="1" applyAlignment="1">
      <alignment horizontal="left" vertical="center" wrapText="1"/>
    </xf>
    <xf numFmtId="0" fontId="89" fillId="0" borderId="0" xfId="0" applyFont="1" applyAlignment="1">
      <alignment horizontal="center" vertical="center" wrapText="1" readingOrder="1"/>
    </xf>
    <xf numFmtId="0" fontId="90" fillId="0" borderId="0" xfId="0" applyFont="1" applyAlignment="1">
      <alignment horizontal="center" vertical="center"/>
    </xf>
    <xf numFmtId="0" fontId="30" fillId="0" borderId="0" xfId="0" applyFont="1" applyAlignment="1">
      <alignment horizontal="center" vertical="top" wrapText="1" readingOrder="1"/>
    </xf>
    <xf numFmtId="0" fontId="30" fillId="0" borderId="0" xfId="0" applyFont="1" applyAlignment="1">
      <alignment horizontal="center" vertical="center" wrapText="1" readingOrder="1"/>
    </xf>
    <xf numFmtId="0" fontId="32" fillId="0" borderId="6" xfId="0" applyFont="1" applyBorder="1" applyAlignment="1">
      <alignment horizontal="center" vertical="center"/>
    </xf>
    <xf numFmtId="0" fontId="64" fillId="0" borderId="0" xfId="0" applyFont="1" applyAlignment="1">
      <alignment horizontal="left" vertical="center" wrapText="1"/>
    </xf>
    <xf numFmtId="0" fontId="87" fillId="0" borderId="6" xfId="0" applyFont="1" applyBorder="1"/>
    <xf numFmtId="0" fontId="8" fillId="0" borderId="20" xfId="0" applyFont="1" applyBorder="1" applyAlignment="1">
      <alignment horizontal="center" vertical="center" wrapText="1"/>
    </xf>
    <xf numFmtId="0" fontId="34" fillId="0" borderId="77" xfId="0" applyFont="1" applyBorder="1" applyAlignment="1">
      <alignment vertical="top" wrapText="1"/>
    </xf>
    <xf numFmtId="0" fontId="34" fillId="0" borderId="20" xfId="0" applyFont="1" applyBorder="1" applyAlignment="1">
      <alignment vertical="top" wrapText="1"/>
    </xf>
    <xf numFmtId="0" fontId="18" fillId="0" borderId="0" xfId="0" applyFont="1" applyAlignment="1">
      <alignment vertical="center" wrapText="1" readingOrder="1"/>
    </xf>
    <xf numFmtId="0" fontId="82" fillId="0" borderId="0" xfId="0" applyFont="1" applyAlignment="1">
      <alignment vertical="top" wrapText="1"/>
    </xf>
    <xf numFmtId="0" fontId="32" fillId="0" borderId="0" xfId="0" applyFont="1" applyAlignment="1">
      <alignment vertical="top" wrapText="1"/>
    </xf>
    <xf numFmtId="0" fontId="13" fillId="3" borderId="6" xfId="0" applyFont="1" applyFill="1" applyBorder="1" applyAlignment="1">
      <alignment vertical="top" wrapText="1"/>
    </xf>
    <xf numFmtId="0" fontId="82" fillId="0" borderId="0" xfId="0" applyFont="1" applyAlignment="1">
      <alignment horizontal="center" vertical="center" wrapText="1" readingOrder="1"/>
    </xf>
    <xf numFmtId="0" fontId="82" fillId="0" borderId="0" xfId="0" applyFont="1" applyAlignment="1">
      <alignment vertical="center" wrapText="1"/>
    </xf>
    <xf numFmtId="0" fontId="34" fillId="3" borderId="6" xfId="0" applyFont="1" applyFill="1" applyBorder="1" applyAlignment="1">
      <alignment vertical="top" wrapText="1"/>
    </xf>
    <xf numFmtId="0" fontId="82" fillId="0" borderId="0" xfId="0" applyFont="1" applyAlignment="1">
      <alignment horizontal="center" vertical="center" wrapText="1"/>
    </xf>
    <xf numFmtId="0" fontId="13" fillId="3" borderId="6" xfId="0" applyFont="1" applyFill="1" applyBorder="1" applyAlignment="1">
      <alignment horizontal="left" vertical="center" wrapText="1"/>
    </xf>
    <xf numFmtId="0" fontId="18" fillId="0" borderId="6" xfId="0" applyFont="1" applyBorder="1" applyAlignment="1">
      <alignment horizontal="center"/>
    </xf>
    <xf numFmtId="0" fontId="18" fillId="0" borderId="6" xfId="0" applyFont="1" applyBorder="1"/>
    <xf numFmtId="0" fontId="42" fillId="0" borderId="0" xfId="0" applyFont="1" applyAlignment="1">
      <alignment horizontal="center" vertical="center" wrapText="1"/>
    </xf>
    <xf numFmtId="0" fontId="8" fillId="0" borderId="28" xfId="0" applyFont="1" applyBorder="1" applyAlignment="1">
      <alignment horizontal="center" vertical="center" wrapText="1" readingOrder="1"/>
    </xf>
    <xf numFmtId="0" fontId="82" fillId="0" borderId="6" xfId="0" applyFont="1" applyBorder="1" applyAlignment="1">
      <alignment horizontal="center" vertical="center"/>
    </xf>
    <xf numFmtId="0" fontId="82" fillId="3" borderId="6" xfId="0" applyFont="1" applyFill="1" applyBorder="1" applyAlignment="1">
      <alignment vertical="top" wrapText="1"/>
    </xf>
    <xf numFmtId="0" fontId="8" fillId="0" borderId="20" xfId="0" applyFont="1" applyBorder="1" applyAlignment="1">
      <alignment horizontal="center" vertical="center" wrapText="1" readingOrder="1"/>
    </xf>
    <xf numFmtId="0" fontId="34" fillId="3" borderId="20" xfId="0" applyFont="1" applyFill="1" applyBorder="1" applyAlignment="1">
      <alignment vertical="top" wrapText="1"/>
    </xf>
    <xf numFmtId="0" fontId="13" fillId="0" borderId="0" xfId="0" applyFont="1" applyAlignment="1">
      <alignment vertical="center" wrapText="1"/>
    </xf>
    <xf numFmtId="0" fontId="92" fillId="3" borderId="6" xfId="0" applyFont="1" applyFill="1" applyBorder="1" applyAlignment="1">
      <alignment vertical="center" wrapText="1"/>
    </xf>
    <xf numFmtId="0" fontId="93" fillId="0" borderId="29" xfId="0" applyFont="1" applyBorder="1" applyAlignment="1">
      <alignment horizontal="center" vertical="center" wrapText="1"/>
    </xf>
    <xf numFmtId="0" fontId="93" fillId="3" borderId="6" xfId="0" applyFont="1" applyFill="1" applyBorder="1" applyAlignment="1">
      <alignment vertical="top" wrapText="1"/>
    </xf>
    <xf numFmtId="0" fontId="33" fillId="0" borderId="29" xfId="0" applyFont="1" applyBorder="1" applyAlignment="1">
      <alignment horizontal="center" vertical="center" wrapText="1"/>
    </xf>
    <xf numFmtId="0" fontId="32" fillId="0" borderId="29" xfId="0" applyFont="1" applyBorder="1"/>
    <xf numFmtId="0" fontId="64" fillId="0" borderId="0" xfId="0" applyFont="1" applyAlignment="1">
      <alignment horizontal="left" vertical="center" wrapText="1" indent="2"/>
    </xf>
    <xf numFmtId="0" fontId="82" fillId="0" borderId="6" xfId="0" applyFont="1" applyBorder="1" applyAlignment="1">
      <alignment horizontal="center"/>
    </xf>
    <xf numFmtId="0" fontId="82" fillId="0" borderId="6" xfId="0" applyFont="1" applyBorder="1"/>
    <xf numFmtId="0" fontId="93" fillId="3" borderId="6" xfId="0" applyFont="1" applyFill="1" applyBorder="1" applyAlignment="1">
      <alignment horizontal="left" vertical="center" wrapText="1"/>
    </xf>
    <xf numFmtId="0" fontId="82" fillId="0" borderId="0" xfId="0" applyFont="1" applyAlignment="1">
      <alignment horizontal="left" vertical="center" wrapText="1"/>
    </xf>
    <xf numFmtId="0" fontId="33" fillId="0" borderId="20" xfId="0" applyFont="1" applyBorder="1" applyAlignment="1">
      <alignment horizontal="center" vertical="center" wrapText="1"/>
    </xf>
    <xf numFmtId="0" fontId="8" fillId="3" borderId="6" xfId="0" applyFont="1" applyFill="1" applyBorder="1" applyAlignment="1">
      <alignment horizontal="left" vertical="center" wrapText="1"/>
    </xf>
    <xf numFmtId="0" fontId="8" fillId="0" borderId="0" xfId="0" applyFont="1" applyAlignment="1">
      <alignment horizontal="center" vertical="center" wrapText="1"/>
    </xf>
    <xf numFmtId="0" fontId="8"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vertical="top" wrapText="1"/>
    </xf>
    <xf numFmtId="0" fontId="82" fillId="3" borderId="6" xfId="0" applyFont="1" applyFill="1" applyBorder="1" applyAlignment="1">
      <alignment horizontal="left" vertical="center" wrapText="1" indent="2"/>
    </xf>
    <xf numFmtId="0" fontId="20" fillId="4" borderId="32" xfId="1" applyFont="1" applyFill="1" applyBorder="1" applyAlignment="1">
      <alignment horizontal="center" vertical="center"/>
    </xf>
    <xf numFmtId="0" fontId="71" fillId="3" borderId="101" xfId="0" applyFont="1" applyFill="1" applyBorder="1" applyAlignment="1">
      <alignment vertical="center" wrapText="1"/>
    </xf>
    <xf numFmtId="0" fontId="71" fillId="3" borderId="97" xfId="0" applyFont="1" applyFill="1" applyBorder="1" applyAlignment="1">
      <alignment vertical="center" wrapText="1"/>
    </xf>
    <xf numFmtId="0" fontId="11" fillId="3" borderId="0" xfId="0" applyFont="1" applyFill="1" applyAlignment="1">
      <alignment vertical="top"/>
    </xf>
    <xf numFmtId="0" fontId="11" fillId="3" borderId="71" xfId="0" applyFont="1" applyFill="1" applyBorder="1"/>
    <xf numFmtId="0" fontId="11" fillId="0" borderId="71" xfId="0" applyFont="1" applyBorder="1"/>
    <xf numFmtId="0" fontId="11" fillId="3" borderId="16" xfId="0" applyFont="1" applyFill="1" applyBorder="1"/>
    <xf numFmtId="0" fontId="11" fillId="0" borderId="16" xfId="0" applyFont="1" applyBorder="1"/>
    <xf numFmtId="2" fontId="0" fillId="0" borderId="32" xfId="3" applyNumberFormat="1" applyFont="1" applyBorder="1" applyAlignment="1">
      <alignment horizontal="justify" vertical="center" wrapText="1"/>
    </xf>
    <xf numFmtId="0" fontId="0" fillId="0" borderId="0" xfId="0" applyAlignment="1">
      <alignment horizontal="center"/>
    </xf>
    <xf numFmtId="0" fontId="74" fillId="3" borderId="0" xfId="0" applyFont="1" applyFill="1"/>
    <xf numFmtId="0" fontId="78" fillId="0" borderId="0" xfId="0" applyFont="1" applyAlignment="1">
      <alignment horizontal="center" vertical="center" wrapText="1"/>
    </xf>
    <xf numFmtId="0" fontId="75" fillId="3" borderId="0" xfId="0" applyFont="1" applyFill="1"/>
    <xf numFmtId="0" fontId="76" fillId="0" borderId="0" xfId="0" applyFont="1" applyAlignment="1">
      <alignment horizontal="justify" vertical="center" wrapText="1" readingOrder="1"/>
    </xf>
    <xf numFmtId="0" fontId="76" fillId="0" borderId="0" xfId="0" applyFont="1" applyAlignment="1">
      <alignment horizontal="left" vertical="center" wrapText="1"/>
    </xf>
    <xf numFmtId="0" fontId="74" fillId="0" borderId="0" xfId="0" applyFont="1"/>
    <xf numFmtId="0" fontId="13" fillId="0" borderId="6" xfId="0" applyFont="1" applyBorder="1" applyAlignment="1" applyProtection="1">
      <alignment horizontal="justify" vertical="center" wrapText="1"/>
      <protection locked="0"/>
    </xf>
    <xf numFmtId="2" fontId="0" fillId="0" borderId="20" xfId="3" applyNumberFormat="1" applyFont="1" applyBorder="1" applyAlignment="1">
      <alignment horizontal="justify" vertical="center" wrapText="1"/>
    </xf>
    <xf numFmtId="0" fontId="26" fillId="5" borderId="6" xfId="0" applyFont="1" applyFill="1" applyBorder="1" applyAlignment="1">
      <alignment horizontal="center" vertical="center"/>
    </xf>
    <xf numFmtId="0" fontId="25" fillId="21" borderId="6" xfId="0" applyFont="1" applyFill="1" applyBorder="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18" fillId="0" borderId="0" xfId="0" applyFont="1" applyProtection="1">
      <protection locked="0"/>
    </xf>
    <xf numFmtId="0" fontId="30" fillId="0" borderId="0" xfId="0" applyFont="1" applyAlignment="1" applyProtection="1">
      <alignment vertical="center"/>
      <protection locked="0"/>
    </xf>
    <xf numFmtId="0" fontId="19" fillId="16" borderId="0" xfId="0" applyFont="1" applyFill="1" applyAlignment="1" applyProtection="1">
      <alignment horizontal="left" vertical="center"/>
      <protection locked="0"/>
    </xf>
    <xf numFmtId="0" fontId="19" fillId="16" borderId="0" xfId="0" applyFont="1" applyFill="1" applyAlignment="1" applyProtection="1">
      <alignment horizontal="left" vertical="center" wrapText="1"/>
      <protection locked="0"/>
    </xf>
    <xf numFmtId="0" fontId="19"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32" fillId="0" borderId="0" xfId="0" applyFont="1"/>
    <xf numFmtId="0" fontId="19" fillId="16" borderId="6" xfId="0" applyFont="1" applyFill="1" applyBorder="1" applyAlignment="1">
      <alignment horizontal="center" vertical="top" wrapText="1" readingOrder="1"/>
    </xf>
    <xf numFmtId="0" fontId="19" fillId="16" borderId="6" xfId="0" applyFont="1" applyFill="1" applyBorder="1" applyAlignment="1">
      <alignment horizontal="center" vertical="center" wrapText="1" readingOrder="1"/>
    </xf>
    <xf numFmtId="0" fontId="36" fillId="0" borderId="0" xfId="0" applyFont="1"/>
    <xf numFmtId="0" fontId="18" fillId="0" borderId="0" xfId="0" applyFont="1" applyAlignment="1">
      <alignment horizontal="left"/>
    </xf>
    <xf numFmtId="0" fontId="18" fillId="0" borderId="0" xfId="0" applyFont="1" applyAlignment="1">
      <alignment horizontal="center"/>
    </xf>
    <xf numFmtId="0" fontId="29" fillId="0" borderId="0" xfId="0" applyFont="1" applyAlignment="1" applyProtection="1">
      <alignment horizontal="center" vertical="center"/>
      <protection locked="0"/>
    </xf>
    <xf numFmtId="0" fontId="18" fillId="0" borderId="0" xfId="0" applyFont="1" applyAlignment="1">
      <alignment vertical="top"/>
    </xf>
    <xf numFmtId="0" fontId="81" fillId="21" borderId="0" xfId="0" applyFont="1" applyFill="1" applyAlignment="1" applyProtection="1">
      <alignment horizontal="center" vertical="center" wrapText="1"/>
      <protection locked="0"/>
    </xf>
    <xf numFmtId="0" fontId="19" fillId="0" borderId="0" xfId="0" applyFont="1" applyAlignment="1">
      <alignment horizontal="center" vertical="top" wrapText="1" readingOrder="1"/>
    </xf>
    <xf numFmtId="0" fontId="34" fillId="0" borderId="6" xfId="0" applyFont="1" applyBorder="1" applyAlignment="1">
      <alignment vertical="center" wrapText="1"/>
    </xf>
    <xf numFmtId="0" fontId="42" fillId="0" borderId="0" xfId="0" applyFont="1" applyAlignment="1">
      <alignment horizontal="center" vertical="center" wrapText="1" readingOrder="1"/>
    </xf>
    <xf numFmtId="0" fontId="34" fillId="0" borderId="6" xfId="0" applyFont="1" applyBorder="1" applyAlignment="1">
      <alignment vertical="top" wrapText="1"/>
    </xf>
    <xf numFmtId="0" fontId="70" fillId="17" borderId="26" xfId="0" applyFont="1" applyFill="1" applyBorder="1" applyAlignment="1">
      <alignment horizontal="center" vertical="top" wrapText="1" readingOrder="1"/>
    </xf>
    <xf numFmtId="0" fontId="70" fillId="17" borderId="28" xfId="0" applyFont="1" applyFill="1" applyBorder="1" applyAlignment="1">
      <alignment horizontal="center" vertical="top" wrapText="1" readingOrder="1"/>
    </xf>
    <xf numFmtId="0" fontId="30" fillId="17" borderId="6" xfId="0" applyFont="1" applyFill="1" applyBorder="1" applyAlignment="1">
      <alignment horizontal="center" vertical="top" wrapText="1" readingOrder="1"/>
    </xf>
    <xf numFmtId="0" fontId="30" fillId="17" borderId="6" xfId="0" applyFont="1" applyFill="1" applyBorder="1" applyAlignment="1">
      <alignment horizontal="center" vertical="center" wrapText="1" readingOrder="1"/>
    </xf>
    <xf numFmtId="0" fontId="70" fillId="0" borderId="0" xfId="0" applyFont="1" applyAlignment="1">
      <alignment horizontal="center" vertical="top" wrapText="1" readingOrder="1"/>
    </xf>
    <xf numFmtId="0" fontId="13" fillId="0" borderId="6" xfId="0" applyFont="1" applyBorder="1" applyAlignment="1">
      <alignment vertical="top" wrapText="1"/>
    </xf>
    <xf numFmtId="0" fontId="25" fillId="21" borderId="6" xfId="0" applyFont="1" applyFill="1" applyBorder="1" applyAlignment="1">
      <alignment horizontal="center" vertical="center" wrapText="1"/>
    </xf>
    <xf numFmtId="0" fontId="7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34" fillId="0" borderId="28" xfId="0" applyFont="1" applyBorder="1" applyAlignment="1">
      <alignment vertical="top" wrapText="1"/>
    </xf>
    <xf numFmtId="0" fontId="73" fillId="0" borderId="6" xfId="0" applyFont="1" applyBorder="1" applyAlignment="1">
      <alignment horizontal="center" vertical="center"/>
    </xf>
    <xf numFmtId="0" fontId="13" fillId="0" borderId="0" xfId="0" applyFont="1" applyAlignment="1">
      <alignment horizontal="center"/>
    </xf>
    <xf numFmtId="0" fontId="33" fillId="0" borderId="6" xfId="0" applyFont="1" applyBorder="1" applyAlignment="1">
      <alignment horizontal="center" vertical="center" wrapText="1" readingOrder="1"/>
    </xf>
    <xf numFmtId="0" fontId="13" fillId="0" borderId="6" xfId="0" applyFont="1" applyBorder="1" applyAlignment="1">
      <alignment horizontal="center" vertical="center"/>
    </xf>
    <xf numFmtId="0" fontId="64" fillId="0" borderId="0" xfId="0" applyFont="1" applyAlignment="1">
      <alignment horizontal="center" vertical="center" wrapText="1"/>
    </xf>
    <xf numFmtId="0" fontId="8" fillId="0" borderId="6" xfId="0" applyFont="1" applyBorder="1" applyAlignment="1">
      <alignment horizontal="center" vertical="center" wrapText="1" readingOrder="1"/>
    </xf>
    <xf numFmtId="0" fontId="13" fillId="22" borderId="6" xfId="0" applyFont="1" applyFill="1" applyBorder="1" applyAlignment="1">
      <alignment horizontal="center" vertical="center" wrapText="1"/>
    </xf>
    <xf numFmtId="0" fontId="19" fillId="16" borderId="0" xfId="0" applyFont="1" applyFill="1" applyAlignment="1" applyProtection="1">
      <alignment vertical="center"/>
      <protection locked="0"/>
    </xf>
    <xf numFmtId="0" fontId="34" fillId="23" borderId="6" xfId="0" applyFont="1" applyFill="1" applyBorder="1" applyAlignment="1">
      <alignment vertical="top" wrapText="1"/>
    </xf>
    <xf numFmtId="0" fontId="88" fillId="3" borderId="0" xfId="0" applyFont="1" applyFill="1" applyAlignment="1">
      <alignment wrapText="1"/>
    </xf>
    <xf numFmtId="2" fontId="12" fillId="0" borderId="6" xfId="3" applyNumberFormat="1" applyFont="1" applyBorder="1" applyAlignment="1">
      <alignment horizontal="justify" vertical="center" wrapText="1"/>
    </xf>
    <xf numFmtId="0" fontId="34" fillId="3" borderId="21" xfId="0" applyFont="1" applyFill="1" applyBorder="1" applyAlignment="1" applyProtection="1">
      <alignment horizontal="justify" vertical="center" wrapText="1"/>
      <protection locked="0"/>
    </xf>
    <xf numFmtId="0" fontId="105" fillId="0" borderId="0" xfId="0" applyFont="1"/>
    <xf numFmtId="0" fontId="73" fillId="0" borderId="6" xfId="0" applyFont="1" applyBorder="1" applyAlignment="1" applyProtection="1">
      <alignment horizontal="justify" vertical="center" wrapText="1"/>
      <protection locked="0"/>
    </xf>
    <xf numFmtId="0" fontId="105" fillId="3" borderId="0" xfId="0" applyFont="1" applyFill="1"/>
    <xf numFmtId="0" fontId="105" fillId="0" borderId="20" xfId="0" applyFont="1" applyBorder="1" applyAlignment="1">
      <alignment horizontal="left" vertical="center" wrapText="1"/>
    </xf>
    <xf numFmtId="0" fontId="105" fillId="3" borderId="6" xfId="0" applyFont="1" applyFill="1" applyBorder="1" applyAlignment="1">
      <alignment horizontal="center" vertical="center" wrapText="1"/>
    </xf>
    <xf numFmtId="1" fontId="105" fillId="0" borderId="6" xfId="4" applyNumberFormat="1" applyFont="1" applyBorder="1" applyAlignment="1">
      <alignment horizontal="center" vertical="center" wrapText="1"/>
    </xf>
    <xf numFmtId="0" fontId="105" fillId="0" borderId="20" xfId="0" applyFont="1" applyBorder="1" applyAlignment="1">
      <alignment horizontal="center" vertical="center" wrapText="1"/>
    </xf>
    <xf numFmtId="0" fontId="105" fillId="0" borderId="6"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Fill="1" applyBorder="1" applyAlignment="1">
      <alignment horizontal="center" vertical="center" wrapText="1"/>
    </xf>
    <xf numFmtId="2" fontId="0" fillId="0" borderId="6" xfId="3" applyNumberFormat="1" applyFont="1" applyFill="1" applyBorder="1" applyAlignment="1">
      <alignment horizontal="center" vertical="center" wrapText="1"/>
    </xf>
    <xf numFmtId="2" fontId="0" fillId="0" borderId="21" xfId="3" applyNumberFormat="1" applyFont="1" applyFill="1" applyBorder="1" applyAlignment="1">
      <alignment horizontal="center" vertical="center" wrapText="1"/>
    </xf>
    <xf numFmtId="0" fontId="0" fillId="0" borderId="29"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4" fillId="4" borderId="59" xfId="0" applyFont="1" applyFill="1" applyBorder="1" applyAlignment="1">
      <alignment horizontal="center" vertical="center"/>
    </xf>
    <xf numFmtId="0" fontId="105" fillId="3" borderId="20" xfId="0" applyFont="1" applyFill="1" applyBorder="1" applyAlignment="1">
      <alignment horizontal="center" vertical="center" wrapText="1"/>
    </xf>
    <xf numFmtId="1" fontId="105" fillId="0" borderId="20" xfId="4" applyNumberFormat="1" applyFont="1" applyBorder="1" applyAlignment="1">
      <alignment horizontal="center" vertical="center" wrapText="1"/>
    </xf>
    <xf numFmtId="0" fontId="12" fillId="0" borderId="21" xfId="0" applyFont="1" applyBorder="1" applyAlignment="1">
      <alignment horizontal="justify" vertical="center" wrapText="1"/>
    </xf>
    <xf numFmtId="0" fontId="79" fillId="0" borderId="21" xfId="0" applyFont="1" applyBorder="1" applyAlignment="1">
      <alignment horizontal="justify" vertical="center" wrapText="1"/>
    </xf>
    <xf numFmtId="0" fontId="105" fillId="0" borderId="6" xfId="0" applyFont="1" applyBorder="1" applyAlignment="1">
      <alignment horizontal="left" vertical="center" wrapText="1"/>
    </xf>
    <xf numFmtId="0" fontId="105" fillId="3" borderId="29" xfId="0" applyFont="1" applyFill="1" applyBorder="1" applyAlignment="1">
      <alignment horizontal="center" vertical="center" wrapText="1"/>
    </xf>
    <xf numFmtId="0" fontId="105" fillId="0" borderId="29" xfId="0" applyFont="1" applyBorder="1" applyAlignment="1">
      <alignment horizontal="center" vertical="center" wrapText="1"/>
    </xf>
    <xf numFmtId="1" fontId="105" fillId="0" borderId="29" xfId="4" applyNumberFormat="1" applyFont="1" applyBorder="1" applyAlignment="1">
      <alignment horizontal="center" vertical="center" wrapText="1"/>
    </xf>
    <xf numFmtId="0" fontId="0" fillId="0" borderId="32" xfId="0" applyBorder="1" applyAlignment="1">
      <alignment vertical="center" wrapText="1"/>
    </xf>
    <xf numFmtId="0" fontId="0" fillId="0" borderId="21" xfId="0" applyBorder="1" applyAlignment="1">
      <alignment vertical="center" wrapTex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vertical="center" textRotation="90" wrapText="1"/>
    </xf>
    <xf numFmtId="0" fontId="12" fillId="0" borderId="6" xfId="0" applyFont="1" applyBorder="1" applyAlignment="1">
      <alignment horizontal="left" vertical="top" wrapText="1"/>
    </xf>
    <xf numFmtId="0" fontId="101" fillId="0" borderId="6" xfId="0" applyFont="1" applyBorder="1" applyAlignment="1">
      <alignment horizontal="left" vertical="center" wrapText="1"/>
    </xf>
    <xf numFmtId="0" fontId="4" fillId="4" borderId="29" xfId="0" applyFont="1" applyFill="1" applyBorder="1" applyAlignment="1">
      <alignment horizontal="center" vertical="center" textRotation="90" wrapText="1"/>
    </xf>
    <xf numFmtId="0" fontId="4" fillId="4" borderId="29" xfId="0" applyFont="1" applyFill="1" applyBorder="1" applyAlignment="1">
      <alignment horizontal="center" vertical="center" wrapText="1"/>
    </xf>
    <xf numFmtId="0" fontId="54" fillId="4" borderId="29" xfId="0" applyFont="1" applyFill="1" applyBorder="1" applyAlignment="1">
      <alignment horizontal="center" vertical="center" textRotation="90"/>
    </xf>
    <xf numFmtId="0" fontId="13" fillId="0" borderId="21" xfId="0" applyFont="1" applyBorder="1" applyAlignment="1" applyProtection="1">
      <alignment horizontal="justify" vertical="center" wrapText="1"/>
      <protection locked="0"/>
    </xf>
    <xf numFmtId="2" fontId="12" fillId="0" borderId="21" xfId="3" applyNumberFormat="1" applyFont="1" applyBorder="1" applyAlignment="1">
      <alignment horizontal="justify" vertical="center" wrapText="1"/>
    </xf>
    <xf numFmtId="0" fontId="73" fillId="0" borderId="20" xfId="0" applyFont="1" applyBorder="1" applyAlignment="1" applyProtection="1">
      <alignment horizontal="justify" vertical="center" wrapText="1"/>
      <protection locked="0"/>
    </xf>
    <xf numFmtId="2" fontId="51" fillId="0" borderId="32" xfId="3" applyNumberFormat="1" applyFont="1" applyBorder="1" applyAlignment="1">
      <alignment horizontal="justify" vertical="center" wrapText="1"/>
    </xf>
    <xf numFmtId="0" fontId="101" fillId="0" borderId="21" xfId="0" applyFont="1" applyBorder="1" applyAlignment="1">
      <alignment horizontal="left" vertical="center" wrapText="1"/>
    </xf>
    <xf numFmtId="0" fontId="12" fillId="0" borderId="32" xfId="0" applyFont="1" applyBorder="1" applyAlignment="1">
      <alignment horizontal="left" vertical="top" wrapText="1"/>
    </xf>
    <xf numFmtId="14" fontId="19" fillId="15" borderId="0" xfId="0" applyNumberFormat="1" applyFont="1" applyFill="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63" fillId="15" borderId="0" xfId="0" applyFont="1" applyFill="1" applyAlignment="1" applyProtection="1">
      <alignment horizontal="center" vertical="center" wrapText="1"/>
      <protection locked="0"/>
    </xf>
    <xf numFmtId="0" fontId="37"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26" xfId="0" applyFont="1" applyFill="1" applyBorder="1" applyAlignment="1" applyProtection="1">
      <alignment horizontal="center" vertical="center" wrapText="1"/>
      <protection locked="0"/>
    </xf>
    <xf numFmtId="0" fontId="19" fillId="15" borderId="27"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33" fillId="0" borderId="29" xfId="0" applyFont="1" applyBorder="1" applyAlignment="1">
      <alignment horizontal="center" vertical="center" wrapText="1" readingOrder="1"/>
    </xf>
    <xf numFmtId="0" fontId="33" fillId="0" borderId="25" xfId="0" applyFont="1" applyBorder="1" applyAlignment="1">
      <alignment horizontal="center" vertical="center" wrapText="1" readingOrder="1"/>
    </xf>
    <xf numFmtId="0" fontId="33" fillId="0" borderId="20" xfId="0" applyFont="1" applyBorder="1" applyAlignment="1">
      <alignment horizontal="center" vertical="center" wrapText="1" readingOrder="1"/>
    </xf>
    <xf numFmtId="0" fontId="42" fillId="0" borderId="0" xfId="0" applyFont="1" applyAlignment="1">
      <alignment horizontal="center" vertical="center" wrapText="1" readingOrder="1"/>
    </xf>
    <xf numFmtId="0" fontId="29" fillId="0" borderId="0" xfId="0" applyFont="1" applyAlignment="1" applyProtection="1">
      <alignment horizontal="center" vertical="center"/>
      <protection locked="0"/>
    </xf>
    <xf numFmtId="0" fontId="20" fillId="21" borderId="0" xfId="0" applyFont="1" applyFill="1" applyAlignment="1" applyProtection="1">
      <alignment horizontal="center" vertical="center"/>
      <protection locked="0"/>
    </xf>
    <xf numFmtId="0" fontId="20" fillId="21" borderId="0" xfId="0" applyFont="1" applyFill="1" applyAlignment="1" applyProtection="1">
      <alignment horizontal="left" vertical="center"/>
      <protection locked="0"/>
    </xf>
    <xf numFmtId="0" fontId="20" fillId="21" borderId="0" xfId="0" applyFont="1" applyFill="1" applyAlignment="1" applyProtection="1">
      <alignment vertical="center" wrapText="1"/>
      <protection locked="0"/>
    </xf>
    <xf numFmtId="0" fontId="31" fillId="4" borderId="6" xfId="0" applyFont="1" applyFill="1" applyBorder="1" applyAlignment="1">
      <alignment horizontal="center" vertical="center" wrapText="1" readingOrder="1"/>
    </xf>
    <xf numFmtId="0" fontId="31" fillId="0" borderId="0" xfId="0" applyFont="1" applyAlignment="1">
      <alignment horizontal="center" vertical="top" wrapText="1" readingOrder="1"/>
    </xf>
    <xf numFmtId="0" fontId="33" fillId="0" borderId="6" xfId="0" applyFont="1" applyBorder="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0" xfId="0" applyFont="1" applyAlignment="1">
      <alignment horizontal="center" vertical="center" wrapText="1" readingOrder="1"/>
    </xf>
    <xf numFmtId="0" fontId="33" fillId="0" borderId="14" xfId="0" applyFont="1" applyBorder="1" applyAlignment="1">
      <alignment horizontal="center" vertical="center" wrapText="1" readingOrder="1"/>
    </xf>
    <xf numFmtId="0" fontId="91" fillId="4" borderId="26" xfId="0" applyFont="1" applyFill="1" applyBorder="1" applyAlignment="1">
      <alignment horizontal="center" vertical="center" wrapText="1" readingOrder="1"/>
    </xf>
    <xf numFmtId="0" fontId="91" fillId="4" borderId="27" xfId="0" applyFont="1" applyFill="1" applyBorder="1" applyAlignment="1">
      <alignment horizontal="center" vertical="center" wrapText="1" readingOrder="1"/>
    </xf>
    <xf numFmtId="0" fontId="91" fillId="4" borderId="28" xfId="0" applyFont="1" applyFill="1" applyBorder="1" applyAlignment="1">
      <alignment horizontal="center" vertical="center" wrapText="1" readingOrder="1"/>
    </xf>
    <xf numFmtId="0" fontId="91" fillId="0" borderId="0" xfId="0" applyFont="1" applyAlignment="1">
      <alignment horizontal="center" vertical="top" wrapText="1" readingOrder="1"/>
    </xf>
    <xf numFmtId="0" fontId="8" fillId="0" borderId="6" xfId="0" applyFont="1" applyBorder="1" applyAlignment="1">
      <alignment horizontal="center" vertical="center" wrapText="1" readingOrder="1"/>
    </xf>
    <xf numFmtId="0" fontId="64"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4" xfId="0" applyFont="1" applyBorder="1" applyAlignment="1">
      <alignment horizontal="center" vertical="center" wrapText="1" readingOrder="1"/>
    </xf>
    <xf numFmtId="0" fontId="64" fillId="0" borderId="0" xfId="0" applyFont="1" applyAlignment="1">
      <alignment horizontal="center" vertical="center" wrapText="1"/>
    </xf>
    <xf numFmtId="0" fontId="42" fillId="0" borderId="0" xfId="0" applyFont="1" applyAlignment="1">
      <alignment horizontal="center" vertical="center" readingOrder="1"/>
    </xf>
    <xf numFmtId="0" fontId="23" fillId="0" borderId="0" xfId="0" applyFont="1" applyAlignment="1">
      <alignment horizontal="center" wrapText="1"/>
    </xf>
    <xf numFmtId="0" fontId="24" fillId="0" borderId="0" xfId="0" applyFont="1" applyAlignment="1">
      <alignment horizontal="center"/>
    </xf>
    <xf numFmtId="0" fontId="25" fillId="4" borderId="26" xfId="0" applyFont="1" applyFill="1" applyBorder="1" applyAlignment="1">
      <alignment horizontal="center"/>
    </xf>
    <xf numFmtId="0" fontId="25" fillId="4" borderId="27" xfId="0" applyFont="1" applyFill="1" applyBorder="1" applyAlignment="1">
      <alignment horizontal="center"/>
    </xf>
    <xf numFmtId="0" fontId="25" fillId="4" borderId="28" xfId="0" applyFont="1" applyFill="1" applyBorder="1" applyAlignment="1">
      <alignment horizontal="center"/>
    </xf>
    <xf numFmtId="0" fontId="26" fillId="5" borderId="2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26" fillId="0" borderId="0" xfId="0" applyFont="1" applyAlignment="1">
      <alignment horizontal="center"/>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68" fillId="4" borderId="7" xfId="1" applyFont="1" applyFill="1" applyBorder="1" applyAlignment="1">
      <alignment horizontal="center" vertical="center" wrapText="1"/>
    </xf>
    <xf numFmtId="0" fontId="68" fillId="4" borderId="8" xfId="1" applyFont="1" applyFill="1" applyBorder="1" applyAlignment="1">
      <alignment horizontal="center" vertical="center" wrapText="1"/>
    </xf>
    <xf numFmtId="0" fontId="68" fillId="4" borderId="84" xfId="1" applyFont="1" applyFill="1" applyBorder="1" applyAlignment="1">
      <alignment horizontal="center" vertical="center" wrapText="1"/>
    </xf>
    <xf numFmtId="0" fontId="69" fillId="3" borderId="9"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70" fillId="3" borderId="10" xfId="1" quotePrefix="1" applyFont="1" applyFill="1" applyBorder="1" applyAlignment="1">
      <alignment horizontal="left" vertical="top" wrapText="1"/>
    </xf>
    <xf numFmtId="0" fontId="70" fillId="3" borderId="85" xfId="1" quotePrefix="1" applyFont="1" applyFill="1" applyBorder="1" applyAlignment="1">
      <alignment horizontal="left" vertical="top" wrapText="1"/>
    </xf>
    <xf numFmtId="0" fontId="64" fillId="3" borderId="13" xfId="1" quotePrefix="1" applyFont="1" applyFill="1" applyBorder="1" applyAlignment="1">
      <alignment horizontal="justify" vertical="center" wrapText="1"/>
    </xf>
    <xf numFmtId="0" fontId="64" fillId="3" borderId="14" xfId="1" quotePrefix="1" applyFont="1" applyFill="1" applyBorder="1" applyAlignment="1">
      <alignment horizontal="justify" vertical="center" wrapText="1"/>
    </xf>
    <xf numFmtId="0" fontId="64" fillId="3" borderId="86" xfId="1" quotePrefix="1" applyFont="1" applyFill="1" applyBorder="1" applyAlignment="1">
      <alignment horizontal="justify" vertical="center" wrapText="1"/>
    </xf>
    <xf numFmtId="0" fontId="65" fillId="0" borderId="11" xfId="1" quotePrefix="1" applyFont="1" applyBorder="1" applyAlignment="1">
      <alignment horizontal="left" vertical="top" wrapText="1"/>
    </xf>
    <xf numFmtId="0" fontId="65" fillId="0" borderId="0" xfId="1" quotePrefix="1" applyFont="1" applyAlignment="1">
      <alignment horizontal="left" vertical="top" wrapText="1"/>
    </xf>
    <xf numFmtId="0" fontId="65" fillId="0" borderId="12" xfId="1" quotePrefix="1" applyFont="1" applyBorder="1" applyAlignment="1">
      <alignment horizontal="left" vertical="top" wrapText="1"/>
    </xf>
    <xf numFmtId="0" fontId="72" fillId="4" borderId="71" xfId="2" applyFont="1" applyFill="1" applyBorder="1" applyAlignment="1">
      <alignment horizontal="center" vertical="center" wrapText="1"/>
    </xf>
    <xf numFmtId="0" fontId="72" fillId="4" borderId="87" xfId="2" applyFont="1" applyFill="1" applyBorder="1" applyAlignment="1">
      <alignment horizontal="center" vertical="center" wrapText="1"/>
    </xf>
    <xf numFmtId="0" fontId="72" fillId="4" borderId="96" xfId="1" applyFont="1" applyFill="1" applyBorder="1" applyAlignment="1">
      <alignment horizontal="center" vertical="center"/>
    </xf>
    <xf numFmtId="0" fontId="72" fillId="4" borderId="84" xfId="1" applyFont="1" applyFill="1" applyBorder="1" applyAlignment="1">
      <alignment horizontal="center" vertical="center"/>
    </xf>
    <xf numFmtId="0" fontId="71" fillId="3" borderId="97" xfId="0" applyFont="1" applyFill="1" applyBorder="1" applyAlignment="1">
      <alignment horizontal="left" vertical="center" wrapText="1"/>
    </xf>
    <xf numFmtId="0" fontId="71" fillId="3" borderId="98" xfId="0" applyFont="1" applyFill="1" applyBorder="1" applyAlignment="1">
      <alignment horizontal="left" vertical="center" wrapText="1"/>
    </xf>
    <xf numFmtId="0" fontId="65" fillId="3" borderId="99" xfId="1" applyFont="1" applyFill="1" applyBorder="1" applyAlignment="1">
      <alignment horizontal="justify" vertical="center" wrapText="1"/>
    </xf>
    <xf numFmtId="0" fontId="65" fillId="3" borderId="100" xfId="1" applyFont="1" applyFill="1" applyBorder="1" applyAlignment="1">
      <alignment horizontal="justify" vertical="center" wrapText="1"/>
    </xf>
    <xf numFmtId="0" fontId="71" fillId="3" borderId="101" xfId="0" applyFont="1" applyFill="1" applyBorder="1" applyAlignment="1">
      <alignment vertical="center" wrapText="1"/>
    </xf>
    <xf numFmtId="0" fontId="71" fillId="3" borderId="97" xfId="0" applyFont="1" applyFill="1" applyBorder="1" applyAlignment="1">
      <alignment vertical="center" wrapText="1"/>
    </xf>
    <xf numFmtId="0" fontId="71" fillId="3" borderId="102" xfId="0" applyFont="1" applyFill="1" applyBorder="1" applyAlignment="1">
      <alignment vertical="center" wrapText="1"/>
    </xf>
    <xf numFmtId="0" fontId="71" fillId="3" borderId="103" xfId="0" applyFont="1" applyFill="1" applyBorder="1" applyAlignment="1">
      <alignment vertical="center" wrapText="1"/>
    </xf>
    <xf numFmtId="0" fontId="71" fillId="3" borderId="98" xfId="0" applyFont="1" applyFill="1" applyBorder="1" applyAlignment="1">
      <alignment vertical="center" wrapText="1"/>
    </xf>
    <xf numFmtId="0" fontId="6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5" fillId="3" borderId="11" xfId="1" applyFont="1" applyFill="1" applyBorder="1" applyAlignment="1">
      <alignment horizontal="left" vertical="top" wrapText="1"/>
    </xf>
    <xf numFmtId="0" fontId="65" fillId="3" borderId="0" xfId="1" applyFont="1" applyFill="1" applyAlignment="1">
      <alignment horizontal="left" vertical="top" wrapText="1"/>
    </xf>
    <xf numFmtId="0" fontId="65" fillId="3" borderId="12" xfId="1" applyFont="1" applyFill="1" applyBorder="1" applyAlignment="1">
      <alignment horizontal="left" vertical="top" wrapText="1"/>
    </xf>
    <xf numFmtId="0" fontId="72" fillId="4" borderId="76" xfId="2" applyFont="1" applyFill="1" applyBorder="1" applyAlignment="1">
      <alignment horizontal="center" vertical="center" wrapText="1"/>
    </xf>
    <xf numFmtId="0" fontId="72" fillId="4" borderId="76" xfId="1" applyFont="1" applyFill="1" applyBorder="1" applyAlignment="1">
      <alignment horizontal="center" vertical="center"/>
    </xf>
    <xf numFmtId="0" fontId="72" fillId="4" borderId="89" xfId="1" applyFont="1" applyFill="1" applyBorder="1" applyAlignment="1">
      <alignment horizontal="center" vertical="center"/>
    </xf>
    <xf numFmtId="0" fontId="71" fillId="3" borderId="6" xfId="0" applyFont="1" applyFill="1" applyBorder="1" applyAlignment="1">
      <alignment horizontal="left" vertical="center" wrapText="1"/>
    </xf>
    <xf numFmtId="0" fontId="65" fillId="3" borderId="6" xfId="1" applyFont="1" applyFill="1" applyBorder="1" applyAlignment="1">
      <alignment horizontal="justify" vertical="center" wrapText="1"/>
    </xf>
    <xf numFmtId="0" fontId="65" fillId="3" borderId="67" xfId="1" applyFont="1" applyFill="1" applyBorder="1" applyAlignment="1">
      <alignment horizontal="justify" vertical="center" wrapText="1"/>
    </xf>
    <xf numFmtId="0" fontId="71" fillId="7" borderId="6" xfId="0" applyFont="1" applyFill="1" applyBorder="1" applyAlignment="1">
      <alignment horizontal="left" vertical="center" wrapText="1"/>
    </xf>
    <xf numFmtId="0" fontId="65" fillId="3" borderId="104" xfId="1" applyFont="1" applyFill="1" applyBorder="1" applyAlignment="1">
      <alignment horizontal="justify" vertical="center" wrapText="1"/>
    </xf>
    <xf numFmtId="0" fontId="71" fillId="7" borderId="26" xfId="0" applyFont="1" applyFill="1" applyBorder="1" applyAlignment="1">
      <alignment horizontal="left" vertical="center" wrapText="1"/>
    </xf>
    <xf numFmtId="0" fontId="71" fillId="7" borderId="28" xfId="0" applyFont="1" applyFill="1" applyBorder="1" applyAlignment="1">
      <alignment horizontal="left" vertical="center" wrapText="1"/>
    </xf>
    <xf numFmtId="0" fontId="98" fillId="3" borderId="6" xfId="1" applyFont="1" applyFill="1" applyBorder="1" applyAlignment="1">
      <alignment horizontal="justify" vertical="center" wrapText="1"/>
    </xf>
    <xf numFmtId="0" fontId="98" fillId="3" borderId="67" xfId="1" applyFont="1" applyFill="1" applyBorder="1" applyAlignment="1">
      <alignment horizontal="justify" vertical="center" wrapText="1"/>
    </xf>
    <xf numFmtId="0" fontId="71" fillId="3" borderId="26" xfId="0" applyFont="1" applyFill="1" applyBorder="1" applyAlignment="1">
      <alignment horizontal="left" vertical="center" wrapText="1"/>
    </xf>
    <xf numFmtId="0" fontId="71" fillId="3" borderId="28" xfId="0" applyFont="1" applyFill="1" applyBorder="1" applyAlignment="1">
      <alignment horizontal="left" vertical="center" wrapText="1"/>
    </xf>
    <xf numFmtId="0" fontId="98"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5" fillId="3" borderId="26" xfId="1" applyFont="1" applyFill="1" applyBorder="1" applyAlignment="1">
      <alignment horizontal="justify" vertical="center" wrapText="1"/>
    </xf>
    <xf numFmtId="0" fontId="65" fillId="3" borderId="90" xfId="1" applyFont="1" applyFill="1" applyBorder="1" applyAlignment="1">
      <alignment horizontal="justify" vertical="center" wrapText="1"/>
    </xf>
    <xf numFmtId="0" fontId="98" fillId="3" borderId="0" xfId="1" applyFont="1" applyFill="1" applyAlignment="1">
      <alignment horizontal="center" vertical="center" wrapText="1"/>
    </xf>
    <xf numFmtId="0" fontId="98" fillId="3" borderId="0" xfId="1" applyFont="1" applyFill="1" applyAlignment="1">
      <alignment horizontal="justify" vertical="center" wrapText="1"/>
    </xf>
    <xf numFmtId="0" fontId="39" fillId="4" borderId="10" xfId="0" applyFont="1" applyFill="1" applyBorder="1" applyAlignment="1">
      <alignment horizontal="center" vertical="center"/>
    </xf>
    <xf numFmtId="0" fontId="39" fillId="4" borderId="34" xfId="0" applyFont="1" applyFill="1" applyBorder="1" applyAlignment="1">
      <alignment horizontal="center" vertical="center"/>
    </xf>
    <xf numFmtId="0" fontId="39" fillId="4" borderId="0" xfId="0" applyFont="1" applyFill="1" applyAlignment="1">
      <alignment horizontal="center" vertical="center"/>
    </xf>
    <xf numFmtId="0" fontId="39" fillId="4" borderId="33" xfId="0" applyFont="1" applyFill="1" applyBorder="1" applyAlignment="1">
      <alignment horizontal="center" vertical="center"/>
    </xf>
    <xf numFmtId="0" fontId="39" fillId="4" borderId="14" xfId="0" applyFont="1" applyFill="1" applyBorder="1" applyAlignment="1">
      <alignment horizontal="center" vertical="center"/>
    </xf>
    <xf numFmtId="0" fontId="39" fillId="4" borderId="77"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107" fillId="0" borderId="32" xfId="0" applyFont="1" applyBorder="1" applyAlignment="1">
      <alignment horizontal="center" vertical="center" wrapText="1"/>
    </xf>
    <xf numFmtId="0" fontId="107" fillId="0" borderId="6" xfId="0" applyFont="1" applyBorder="1" applyAlignment="1">
      <alignment horizontal="center" vertical="center" wrapText="1"/>
    </xf>
    <xf numFmtId="0" fontId="107" fillId="0" borderId="21" xfId="0" applyFon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38" fillId="0" borderId="3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1" xfId="0" applyFont="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0" xfId="0" applyFont="1" applyFill="1" applyBorder="1" applyAlignment="1">
      <alignment horizontal="center" vertical="center" textRotation="1"/>
    </xf>
    <xf numFmtId="0" fontId="4" fillId="4" borderId="78"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3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1"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8" borderId="46" xfId="0" applyFont="1" applyFill="1" applyBorder="1" applyAlignment="1" applyProtection="1">
      <alignment horizontal="center" vertical="center"/>
      <protection locked="0"/>
    </xf>
    <xf numFmtId="0" fontId="4" fillId="18" borderId="47" xfId="0" applyFont="1" applyFill="1" applyBorder="1" applyAlignment="1" applyProtection="1">
      <alignment horizontal="center" vertical="center"/>
      <protection locked="0"/>
    </xf>
    <xf numFmtId="0" fontId="4" fillId="4" borderId="92" xfId="0" applyFont="1" applyFill="1" applyBorder="1" applyAlignment="1">
      <alignment horizontal="center" vertical="center"/>
    </xf>
    <xf numFmtId="0" fontId="4" fillId="4" borderId="93" xfId="0" applyFont="1" applyFill="1" applyBorder="1" applyAlignment="1">
      <alignment horizontal="center" vertical="center"/>
    </xf>
    <xf numFmtId="0" fontId="4" fillId="4" borderId="94" xfId="0" applyFont="1" applyFill="1" applyBorder="1" applyAlignment="1">
      <alignment horizontal="center" vertical="center"/>
    </xf>
    <xf numFmtId="0" fontId="4" fillId="4" borderId="106"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80"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0" fillId="3" borderId="81" xfId="0" applyFill="1" applyBorder="1" applyAlignment="1">
      <alignment horizontal="center" vertical="center" wrapText="1"/>
    </xf>
    <xf numFmtId="0" fontId="0" fillId="3" borderId="82" xfId="0" applyFill="1" applyBorder="1" applyAlignment="1">
      <alignment horizontal="center" vertical="center" wrapText="1"/>
    </xf>
    <xf numFmtId="0" fontId="0" fillId="3" borderId="83" xfId="0" applyFill="1" applyBorder="1" applyAlignment="1">
      <alignment horizontal="center" vertical="center" wrapText="1"/>
    </xf>
    <xf numFmtId="0" fontId="4" fillId="18" borderId="36" xfId="0" applyFont="1" applyFill="1" applyBorder="1" applyAlignment="1" applyProtection="1">
      <alignment horizontal="center" vertical="center" wrapText="1"/>
      <protection locked="0"/>
    </xf>
    <xf numFmtId="0" fontId="4" fillId="18" borderId="79" xfId="0" applyFont="1" applyFill="1" applyBorder="1" applyAlignment="1" applyProtection="1">
      <alignment horizontal="center" vertical="center" wrapText="1"/>
      <protection locked="0"/>
    </xf>
    <xf numFmtId="0" fontId="4" fillId="18" borderId="60" xfId="0" applyFont="1" applyFill="1" applyBorder="1" applyAlignment="1" applyProtection="1">
      <alignment horizontal="center" vertical="center" wrapText="1"/>
      <protection locked="0"/>
    </xf>
    <xf numFmtId="0" fontId="105" fillId="0" borderId="20" xfId="0" applyFont="1" applyBorder="1" applyAlignment="1">
      <alignment horizontal="center" vertical="center" wrapText="1"/>
    </xf>
    <xf numFmtId="0" fontId="105" fillId="0" borderId="6" xfId="0" applyFont="1" applyBorder="1" applyAlignment="1">
      <alignment horizontal="center" vertical="center" wrapText="1"/>
    </xf>
    <xf numFmtId="0" fontId="105" fillId="0" borderId="29" xfId="0" applyFont="1" applyBorder="1" applyAlignment="1">
      <alignment horizontal="center" vertical="center" wrapText="1"/>
    </xf>
    <xf numFmtId="9" fontId="105" fillId="0" borderId="20" xfId="4" applyFont="1" applyBorder="1" applyAlignment="1">
      <alignment horizontal="center" vertical="center" wrapText="1"/>
    </xf>
    <xf numFmtId="9" fontId="105" fillId="0" borderId="6" xfId="4" applyFont="1" applyBorder="1" applyAlignment="1">
      <alignment horizontal="center" vertical="center" wrapText="1"/>
    </xf>
    <xf numFmtId="9" fontId="105" fillId="0" borderId="29" xfId="4"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1" xfId="0" applyFont="1" applyBorder="1" applyAlignment="1">
      <alignment horizontal="center" vertical="center" wrapText="1"/>
    </xf>
    <xf numFmtId="0" fontId="106" fillId="0" borderId="20" xfId="0" applyFont="1" applyBorder="1" applyAlignment="1">
      <alignment horizontal="center" vertical="center" wrapText="1"/>
    </xf>
    <xf numFmtId="0" fontId="106" fillId="0" borderId="6" xfId="0" applyFont="1" applyBorder="1" applyAlignment="1">
      <alignment horizontal="center" vertical="center" wrapText="1"/>
    </xf>
    <xf numFmtId="0" fontId="106" fillId="0" borderId="29" xfId="0" applyFont="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105" fillId="0" borderId="77" xfId="0" applyFont="1" applyBorder="1" applyAlignment="1">
      <alignment horizontal="center" vertical="center" wrapText="1"/>
    </xf>
    <xf numFmtId="0" fontId="105"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84" xfId="0" applyBorder="1" applyAlignment="1">
      <alignment horizontal="center" vertical="center" wrapText="1"/>
    </xf>
    <xf numFmtId="0" fontId="0" fillId="0" borderId="115" xfId="0" applyBorder="1" applyAlignment="1">
      <alignment horizontal="center" vertical="center" wrapText="1"/>
    </xf>
    <xf numFmtId="9" fontId="12" fillId="0" borderId="32" xfId="4" applyFont="1" applyFill="1" applyBorder="1" applyAlignment="1">
      <alignment horizontal="center" vertical="center" wrapText="1"/>
    </xf>
    <xf numFmtId="9" fontId="12" fillId="0" borderId="6" xfId="4" applyFont="1" applyFill="1" applyBorder="1" applyAlignment="1">
      <alignment horizontal="center" vertical="center" wrapText="1"/>
    </xf>
    <xf numFmtId="9" fontId="12" fillId="0" borderId="21" xfId="4" applyFont="1" applyFill="1" applyBorder="1" applyAlignment="1">
      <alignment horizontal="center" vertical="center" wrapText="1"/>
    </xf>
    <xf numFmtId="0" fontId="106" fillId="0" borderId="32" xfId="0" applyFont="1" applyBorder="1" applyAlignment="1">
      <alignment horizontal="center" vertical="center" wrapText="1"/>
    </xf>
    <xf numFmtId="0" fontId="106" fillId="0" borderId="21" xfId="0" applyFont="1" applyBorder="1" applyAlignment="1">
      <alignment horizontal="center" vertical="center" wrapText="1"/>
    </xf>
    <xf numFmtId="0" fontId="99" fillId="10" borderId="11" xfId="0" applyFont="1" applyFill="1" applyBorder="1" applyAlignment="1">
      <alignment horizontal="center" vertical="center" wrapText="1"/>
    </xf>
    <xf numFmtId="0" fontId="99" fillId="10" borderId="0" xfId="0" applyFont="1" applyFill="1" applyAlignment="1">
      <alignment horizontal="center" vertical="center" wrapText="1"/>
    </xf>
    <xf numFmtId="0" fontId="99" fillId="10" borderId="12" xfId="0" applyFont="1" applyFill="1" applyBorder="1" applyAlignment="1">
      <alignment horizontal="center" vertical="center" wrapText="1"/>
    </xf>
    <xf numFmtId="0" fontId="100" fillId="10" borderId="71" xfId="0" applyFont="1" applyFill="1" applyBorder="1" applyAlignment="1">
      <alignment horizontal="center" vertical="center" wrapText="1"/>
    </xf>
    <xf numFmtId="0" fontId="100" fillId="10" borderId="0" xfId="0" applyFont="1" applyFill="1" applyAlignment="1">
      <alignment horizontal="center" vertical="center" wrapText="1"/>
    </xf>
    <xf numFmtId="0" fontId="0" fillId="11" borderId="81" xfId="0" applyFill="1" applyBorder="1" applyAlignment="1">
      <alignment horizontal="center" vertical="center"/>
    </xf>
    <xf numFmtId="0" fontId="0" fillId="11" borderId="82" xfId="0" applyFill="1" applyBorder="1" applyAlignment="1">
      <alignment horizontal="center" vertical="center"/>
    </xf>
    <xf numFmtId="0" fontId="0" fillId="11" borderId="83" xfId="0" applyFill="1" applyBorder="1" applyAlignment="1">
      <alignment horizontal="center" vertical="center"/>
    </xf>
    <xf numFmtId="0" fontId="105" fillId="3" borderId="20" xfId="0" applyFont="1" applyFill="1" applyBorder="1" applyAlignment="1">
      <alignment horizontal="center" vertical="center" wrapText="1"/>
    </xf>
    <xf numFmtId="0" fontId="105" fillId="3" borderId="6" xfId="0" applyFont="1" applyFill="1" applyBorder="1" applyAlignment="1">
      <alignment horizontal="center" vertical="center" wrapText="1"/>
    </xf>
    <xf numFmtId="0" fontId="105" fillId="3" borderId="29" xfId="0" applyFont="1" applyFill="1" applyBorder="1" applyAlignment="1">
      <alignment horizontal="center" vertical="center" wrapText="1"/>
    </xf>
    <xf numFmtId="0" fontId="101" fillId="0" borderId="32"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21" xfId="0" applyFont="1" applyBorder="1" applyAlignment="1">
      <alignment horizontal="center" vertical="center" wrapText="1"/>
    </xf>
    <xf numFmtId="0" fontId="0" fillId="11" borderId="40" xfId="0" applyFill="1" applyBorder="1" applyAlignment="1">
      <alignment horizontal="center" vertical="center"/>
    </xf>
    <xf numFmtId="0" fontId="0" fillId="11" borderId="42" xfId="0" applyFill="1" applyBorder="1" applyAlignment="1">
      <alignment horizontal="center" vertical="center"/>
    </xf>
    <xf numFmtId="0" fontId="0" fillId="11" borderId="105" xfId="0" applyFill="1" applyBorder="1" applyAlignment="1">
      <alignment horizontal="center" vertical="center"/>
    </xf>
    <xf numFmtId="0" fontId="0" fillId="11" borderId="81" xfId="0" applyFill="1" applyBorder="1" applyAlignment="1">
      <alignment horizontal="center" vertical="center" wrapText="1"/>
    </xf>
    <xf numFmtId="0" fontId="0" fillId="11" borderId="82" xfId="0" applyFill="1" applyBorder="1" applyAlignment="1">
      <alignment horizontal="center" vertical="center" wrapText="1"/>
    </xf>
    <xf numFmtId="0" fontId="0" fillId="11" borderId="83"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39" fillId="4" borderId="55" xfId="0" applyFont="1" applyFill="1" applyBorder="1" applyAlignment="1">
      <alignment horizontal="center" vertical="center"/>
    </xf>
    <xf numFmtId="0" fontId="39" fillId="4" borderId="56" xfId="0" applyFont="1" applyFill="1" applyBorder="1" applyAlignment="1">
      <alignment horizontal="center" vertical="center"/>
    </xf>
    <xf numFmtId="0" fontId="39" fillId="4" borderId="57"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0" xfId="0" applyFont="1" applyFill="1" applyAlignment="1">
      <alignment horizontal="center" vertical="center"/>
    </xf>
    <xf numFmtId="0" fontId="4" fillId="4" borderId="59" xfId="0" applyFont="1" applyFill="1" applyBorder="1" applyAlignment="1">
      <alignment horizontal="center" vertical="center"/>
    </xf>
    <xf numFmtId="0" fontId="4" fillId="4" borderId="6" xfId="0" applyFont="1" applyFill="1" applyBorder="1" applyAlignment="1">
      <alignment horizontal="center" vertical="center" textRotation="1"/>
    </xf>
    <xf numFmtId="0" fontId="4" fillId="4" borderId="29" xfId="0" applyFont="1" applyFill="1" applyBorder="1" applyAlignment="1">
      <alignment horizontal="center" vertical="center" textRotation="1"/>
    </xf>
    <xf numFmtId="0" fontId="4" fillId="4" borderId="6" xfId="0" applyFont="1" applyFill="1" applyBorder="1" applyAlignment="1">
      <alignment horizontal="center" vertical="center" wrapText="1"/>
    </xf>
    <xf numFmtId="0" fontId="4" fillId="4" borderId="29" xfId="0" applyFont="1" applyFill="1" applyBorder="1" applyAlignment="1">
      <alignment horizontal="center" vertical="center"/>
    </xf>
    <xf numFmtId="3" fontId="4" fillId="4" borderId="6" xfId="0" applyNumberFormat="1" applyFont="1" applyFill="1" applyBorder="1" applyAlignment="1">
      <alignment horizontal="center" vertical="center"/>
    </xf>
    <xf numFmtId="3" fontId="4" fillId="4" borderId="29" xfId="0" applyNumberFormat="1" applyFont="1" applyFill="1" applyBorder="1" applyAlignment="1">
      <alignment horizontal="center" vertical="center"/>
    </xf>
    <xf numFmtId="0" fontId="4" fillId="4" borderId="6" xfId="0" applyFont="1" applyFill="1" applyBorder="1" applyAlignment="1">
      <alignment horizontal="center" vertical="center" textRotation="90" wrapText="1"/>
    </xf>
    <xf numFmtId="0" fontId="4" fillId="4" borderId="29" xfId="0" applyFont="1" applyFill="1" applyBorder="1" applyAlignment="1">
      <alignment horizontal="center" vertical="center" textRotation="90" wrapText="1"/>
    </xf>
    <xf numFmtId="0" fontId="4" fillId="4" borderId="29" xfId="0" applyFont="1" applyFill="1" applyBorder="1" applyAlignment="1">
      <alignment horizontal="center" vertical="center" wrapText="1"/>
    </xf>
    <xf numFmtId="2" fontId="0" fillId="0" borderId="32" xfId="3" applyNumberFormat="1" applyFont="1" applyFill="1" applyBorder="1" applyAlignment="1">
      <alignment horizontal="center" vertical="center" wrapText="1"/>
    </xf>
    <xf numFmtId="2" fontId="0" fillId="0" borderId="6" xfId="3" applyNumberFormat="1" applyFont="1" applyFill="1" applyBorder="1" applyAlignment="1">
      <alignment horizontal="center" vertical="center" wrapText="1"/>
    </xf>
    <xf numFmtId="2" fontId="0" fillId="0" borderId="21" xfId="3"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3" borderId="20" xfId="0" applyFill="1" applyBorder="1" applyAlignment="1">
      <alignment horizontal="center" vertical="center" wrapText="1"/>
    </xf>
    <xf numFmtId="0" fontId="0" fillId="3" borderId="29" xfId="0" applyFill="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38" fillId="0" borderId="20" xfId="0" applyFont="1" applyBorder="1" applyAlignment="1">
      <alignment horizontal="center" vertical="center" wrapText="1"/>
    </xf>
    <xf numFmtId="0" fontId="38" fillId="0" borderId="29" xfId="0" applyFon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11" borderId="91" xfId="0" applyFill="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xf>
    <xf numFmtId="0" fontId="0" fillId="0" borderId="41" xfId="0" applyBorder="1" applyAlignment="1">
      <alignment horizontal="center" vertical="center" wrapText="1"/>
    </xf>
    <xf numFmtId="0" fontId="39" fillId="4" borderId="6" xfId="0" applyFont="1" applyFill="1" applyBorder="1" applyAlignment="1">
      <alignment horizontal="center" vertical="center"/>
    </xf>
    <xf numFmtId="0" fontId="4" fillId="4" borderId="6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9"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5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49" xfId="0" applyFont="1" applyFill="1" applyBorder="1" applyAlignment="1">
      <alignment horizontal="center" vertical="center"/>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4" fillId="3" borderId="95"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4" borderId="35" xfId="0" applyFont="1" applyFill="1" applyBorder="1" applyAlignment="1">
      <alignment horizontal="center" vertical="center"/>
    </xf>
    <xf numFmtId="2" fontId="0" fillId="0" borderId="41" xfId="0" applyNumberFormat="1" applyBorder="1" applyAlignment="1">
      <alignment horizontal="center" vertical="center" wrapText="1"/>
    </xf>
    <xf numFmtId="0" fontId="0" fillId="0" borderId="91" xfId="0" applyBorder="1" applyAlignment="1">
      <alignment horizontal="center" vertical="center" wrapText="1"/>
    </xf>
    <xf numFmtId="9" fontId="0" fillId="0" borderId="41" xfId="0" applyNumberFormat="1" applyBorder="1" applyAlignment="1">
      <alignment horizontal="center" vertical="center" wrapText="1"/>
    </xf>
    <xf numFmtId="0" fontId="0" fillId="3" borderId="91" xfId="0" applyFill="1" applyBorder="1" applyAlignment="1">
      <alignment horizontal="center" vertical="center" wrapText="1"/>
    </xf>
    <xf numFmtId="0" fontId="11" fillId="3" borderId="41"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43" xfId="0" applyFont="1" applyFill="1" applyBorder="1" applyAlignment="1">
      <alignment horizontal="center" vertical="center"/>
    </xf>
    <xf numFmtId="0" fontId="55" fillId="0" borderId="63" xfId="0" applyFont="1" applyBorder="1" applyAlignment="1">
      <alignment horizontal="center" vertical="center"/>
    </xf>
    <xf numFmtId="0" fontId="55" fillId="0" borderId="10" xfId="0" applyFont="1" applyBorder="1" applyAlignment="1">
      <alignment horizontal="center" vertical="center"/>
    </xf>
    <xf numFmtId="0" fontId="61" fillId="0" borderId="6" xfId="0" applyFont="1" applyBorder="1" applyAlignment="1">
      <alignment horizontal="left" vertical="center" wrapText="1"/>
    </xf>
    <xf numFmtId="0" fontId="57" fillId="6" borderId="6" xfId="0" applyFont="1" applyFill="1" applyBorder="1" applyAlignment="1">
      <alignment horizontal="center" vertical="center" wrapText="1" readingOrder="1"/>
    </xf>
    <xf numFmtId="0" fontId="57" fillId="6" borderId="0" xfId="0" applyFont="1" applyFill="1" applyAlignment="1">
      <alignment horizontal="center" vertical="center" wrapText="1" readingOrder="1"/>
    </xf>
    <xf numFmtId="0" fontId="61" fillId="0" borderId="31" xfId="0" applyFont="1" applyBorder="1" applyAlignment="1">
      <alignment horizontal="left" vertical="center" wrapText="1"/>
    </xf>
    <xf numFmtId="0" fontId="61" fillId="0" borderId="0" xfId="0" applyFont="1" applyAlignment="1">
      <alignment horizontal="left" vertical="center" wrapText="1"/>
    </xf>
    <xf numFmtId="0" fontId="61" fillId="0" borderId="64" xfId="0" applyFont="1" applyBorder="1" applyAlignment="1">
      <alignment horizontal="left" vertical="center" wrapText="1"/>
    </xf>
    <xf numFmtId="0" fontId="61" fillId="0" borderId="31" xfId="0" applyFont="1" applyBorder="1" applyAlignment="1">
      <alignment horizontal="left" vertical="top" wrapText="1"/>
    </xf>
    <xf numFmtId="0" fontId="61" fillId="0" borderId="0" xfId="0" applyFont="1" applyAlignment="1">
      <alignment horizontal="left" vertical="top" wrapText="1"/>
    </xf>
    <xf numFmtId="0" fontId="61" fillId="0" borderId="64"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67" fillId="0" borderId="11" xfId="0" applyFont="1" applyBorder="1" applyAlignment="1">
      <alignment horizontal="center" vertical="center" wrapText="1"/>
    </xf>
    <xf numFmtId="0" fontId="67" fillId="0" borderId="0" xfId="0" applyFont="1" applyAlignment="1">
      <alignment horizontal="center" vertical="center" wrapText="1"/>
    </xf>
    <xf numFmtId="0" fontId="44" fillId="12" borderId="0" xfId="0" applyFont="1" applyFill="1" applyAlignment="1">
      <alignment horizontal="center" vertical="center" wrapText="1" readingOrder="1"/>
    </xf>
    <xf numFmtId="0" fontId="44"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44" fillId="12" borderId="11" xfId="0" applyFont="1" applyFill="1" applyBorder="1" applyAlignment="1">
      <alignment horizontal="center" vertical="center" textRotation="90" wrapText="1" readingOrder="1"/>
    </xf>
    <xf numFmtId="0" fontId="44" fillId="12" borderId="0" xfId="0" applyFont="1" applyFill="1" applyAlignment="1">
      <alignment horizontal="center" vertical="center" textRotation="90" wrapText="1" readingOrder="1"/>
    </xf>
    <xf numFmtId="0" fontId="45" fillId="14" borderId="22" xfId="0" applyFont="1" applyFill="1" applyBorder="1" applyAlignment="1">
      <alignment horizontal="center" vertical="center" wrapText="1" readingOrder="1"/>
    </xf>
    <xf numFmtId="0" fontId="45" fillId="14" borderId="23" xfId="0" applyFont="1" applyFill="1" applyBorder="1" applyAlignment="1">
      <alignment horizontal="center" vertical="center" wrapText="1" readingOrder="1"/>
    </xf>
    <xf numFmtId="0" fontId="45"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45" fillId="13" borderId="22" xfId="0" applyFont="1" applyFill="1" applyBorder="1" applyAlignment="1">
      <alignment horizontal="center" vertical="center" wrapText="1" readingOrder="1"/>
    </xf>
    <xf numFmtId="0" fontId="45"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45" fillId="20" borderId="22" xfId="0" applyFont="1" applyFill="1" applyBorder="1" applyAlignment="1">
      <alignment horizontal="center" vertical="center" wrapText="1" readingOrder="1"/>
    </xf>
    <xf numFmtId="0" fontId="45" fillId="20" borderId="23" xfId="0" applyFont="1" applyFill="1" applyBorder="1" applyAlignment="1">
      <alignment horizontal="center" vertical="center" wrapText="1" readingOrder="1"/>
    </xf>
    <xf numFmtId="0" fontId="45" fillId="7" borderId="22" xfId="0" applyFont="1" applyFill="1" applyBorder="1" applyAlignment="1">
      <alignment horizontal="center" vertical="center" wrapText="1" readingOrder="1"/>
    </xf>
    <xf numFmtId="0" fontId="45"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4" fillId="11" borderId="6" xfId="0" applyNumberFormat="1" applyFont="1" applyFill="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1"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0" fontId="13" fillId="0" borderId="6"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49" fillId="4" borderId="36" xfId="0" applyFont="1" applyFill="1" applyBorder="1" applyAlignment="1">
      <alignment horizontal="center" vertical="center" wrapText="1"/>
    </xf>
    <xf numFmtId="0" fontId="49" fillId="4" borderId="39" xfId="0" applyFont="1" applyFill="1" applyBorder="1" applyAlignment="1">
      <alignment horizontal="center" vertical="center" wrapText="1"/>
    </xf>
    <xf numFmtId="0" fontId="49" fillId="4" borderId="37"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8" fillId="4" borderId="37" xfId="0" applyFont="1" applyFill="1" applyBorder="1" applyAlignment="1" applyProtection="1">
      <alignment horizontal="center" vertical="center" wrapText="1"/>
      <protection locked="0"/>
    </xf>
    <xf numFmtId="0" fontId="5" fillId="4" borderId="20" xfId="0" applyFont="1" applyFill="1" applyBorder="1" applyAlignment="1">
      <alignment horizontal="left" vertical="center"/>
    </xf>
    <xf numFmtId="0" fontId="48" fillId="4" borderId="37" xfId="0" applyFont="1" applyFill="1" applyBorder="1" applyAlignment="1">
      <alignment horizontal="center" vertical="center"/>
    </xf>
    <xf numFmtId="0" fontId="48" fillId="4" borderId="44" xfId="0" applyFont="1" applyFill="1" applyBorder="1" applyAlignment="1">
      <alignment horizontal="center" vertical="center"/>
    </xf>
    <xf numFmtId="0" fontId="48" fillId="4" borderId="38" xfId="0" applyFont="1" applyFill="1" applyBorder="1" applyAlignment="1">
      <alignment horizontal="center" vertical="center"/>
    </xf>
    <xf numFmtId="0" fontId="48" fillId="18" borderId="35" xfId="0" applyFont="1" applyFill="1" applyBorder="1" applyAlignment="1" applyProtection="1">
      <alignment horizontal="center" vertical="center" wrapText="1"/>
      <protection locked="0"/>
    </xf>
    <xf numFmtId="0" fontId="48" fillId="4" borderId="35" xfId="0" applyFont="1" applyFill="1" applyBorder="1" applyAlignment="1" applyProtection="1">
      <alignment horizontal="center" vertical="center" wrapText="1"/>
      <protection locked="0"/>
    </xf>
    <xf numFmtId="0" fontId="2" fillId="3" borderId="107" xfId="0" applyFont="1" applyFill="1" applyBorder="1" applyAlignment="1" applyProtection="1">
      <alignment horizontal="left" vertical="center"/>
      <protection locked="0"/>
    </xf>
    <xf numFmtId="0" fontId="2" fillId="3" borderId="108" xfId="0" applyFont="1" applyFill="1" applyBorder="1" applyAlignment="1" applyProtection="1">
      <alignment horizontal="left" vertical="center"/>
      <protection locked="0"/>
    </xf>
    <xf numFmtId="0" fontId="2" fillId="3" borderId="109" xfId="0" applyFont="1" applyFill="1" applyBorder="1" applyAlignment="1" applyProtection="1">
      <alignment horizontal="left" vertical="center"/>
      <protection locked="0"/>
    </xf>
    <xf numFmtId="0" fontId="7" fillId="3" borderId="6" xfId="0" applyFont="1" applyFill="1" applyBorder="1" applyAlignment="1">
      <alignment horizontal="center" vertical="center"/>
    </xf>
    <xf numFmtId="0" fontId="5" fillId="4" borderId="112" xfId="0" applyFont="1" applyFill="1" applyBorder="1" applyAlignment="1">
      <alignment horizontal="left" vertical="center"/>
    </xf>
    <xf numFmtId="0" fontId="5" fillId="4" borderId="113" xfId="0" applyFont="1" applyFill="1" applyBorder="1" applyAlignment="1">
      <alignment horizontal="left" vertical="center"/>
    </xf>
    <xf numFmtId="0" fontId="5" fillId="4" borderId="110" xfId="0" applyFont="1" applyFill="1" applyBorder="1" applyAlignment="1">
      <alignment horizontal="left" vertical="center"/>
    </xf>
    <xf numFmtId="0" fontId="5" fillId="4" borderId="111"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0" fillId="4" borderId="2" xfId="0" applyFont="1" applyFill="1" applyBorder="1" applyAlignment="1">
      <alignment horizontal="center" vertical="center" wrapText="1"/>
    </xf>
    <xf numFmtId="0" fontId="50" fillId="4" borderId="45" xfId="0" applyFont="1" applyFill="1" applyBorder="1" applyAlignment="1">
      <alignment horizontal="center" vertical="center" wrapText="1"/>
    </xf>
    <xf numFmtId="0" fontId="50" fillId="4" borderId="0" xfId="0" applyFont="1" applyFill="1" applyAlignment="1">
      <alignment horizontal="center" vertical="center" wrapText="1"/>
    </xf>
    <xf numFmtId="0" fontId="50" fillId="4" borderId="33" xfId="0" applyFont="1" applyFill="1" applyBorder="1" applyAlignment="1">
      <alignment horizontal="center" vertical="center" wrapText="1"/>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41" fillId="19" borderId="114" xfId="0" applyFont="1" applyFill="1" applyBorder="1" applyAlignment="1">
      <alignment horizontal="center"/>
    </xf>
    <xf numFmtId="0" fontId="41" fillId="19" borderId="50" xfId="0" applyFont="1" applyFill="1" applyBorder="1" applyAlignment="1">
      <alignment horizontal="center"/>
    </xf>
    <xf numFmtId="14" fontId="34" fillId="0" borderId="6" xfId="0" applyNumberFormat="1" applyFont="1" applyBorder="1" applyAlignment="1">
      <alignment horizontal="center" vertical="center"/>
    </xf>
    <xf numFmtId="0" fontId="34" fillId="0" borderId="6" xfId="0" applyFont="1" applyBorder="1" applyAlignment="1">
      <alignment horizontal="center" vertical="center" wrapText="1"/>
    </xf>
    <xf numFmtId="0" fontId="34" fillId="3" borderId="6" xfId="0" applyFont="1" applyFill="1" applyBorder="1" applyAlignment="1">
      <alignment horizontal="center" vertical="center"/>
    </xf>
    <xf numFmtId="0" fontId="34" fillId="3" borderId="6" xfId="0" applyFont="1" applyFill="1" applyBorder="1" applyAlignment="1">
      <alignment horizontal="center" vertical="center" wrapText="1"/>
    </xf>
  </cellXfs>
  <cellStyles count="6">
    <cellStyle name="Millares" xfId="3" builtinId="3"/>
    <cellStyle name="Millares 2" xfId="5" xr:uid="{00000000-0005-0000-0000-000001000000}"/>
    <cellStyle name="Normal" xfId="0" builtinId="0"/>
    <cellStyle name="Normal - Style1 2" xfId="1" xr:uid="{00000000-0005-0000-0000-000003000000}"/>
    <cellStyle name="Normal 2 2" xfId="2" xr:uid="{00000000-0005-0000-0000-000004000000}"/>
    <cellStyle name="Porcentaje" xfId="4" builtinId="5"/>
  </cellStyles>
  <dxfs count="793">
    <dxf>
      <fill>
        <patternFill>
          <bgColor rgb="FF00B050"/>
        </patternFill>
      </fill>
    </dxf>
    <dxf>
      <fill>
        <patternFill>
          <bgColor rgb="FFFF0000"/>
        </patternFill>
      </fill>
    </dxf>
    <dxf>
      <fill>
        <patternFill>
          <bgColor rgb="FFFFC0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theme="7" tint="0.59996337778862885"/>
        </patternFill>
      </fill>
    </dxf>
    <dxf>
      <fill>
        <patternFill>
          <bgColor rgb="FF92D050"/>
        </patternFill>
      </fill>
    </dxf>
    <dxf>
      <font>
        <color auto="1"/>
      </font>
    </dxf>
    <dxf>
      <fill>
        <patternFill>
          <bgColor theme="7" tint="0.39994506668294322"/>
        </patternFill>
      </fill>
    </dxf>
    <dxf>
      <font>
        <color theme="1"/>
      </font>
      <fill>
        <patternFill>
          <bgColor rgb="FFFFC00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ill>
        <patternFill>
          <bgColor rgb="FF92D050"/>
        </patternFill>
      </fill>
    </dxf>
    <dxf>
      <font>
        <color auto="1"/>
      </font>
    </dxf>
    <dxf>
      <fill>
        <patternFill>
          <bgColor theme="7" tint="0.59996337778862885"/>
        </patternFill>
      </fill>
    </dxf>
    <dxf>
      <font>
        <color rgb="FF9C0006"/>
      </font>
      <fill>
        <patternFill>
          <bgColor rgb="FFFFC7CE"/>
        </patternFill>
      </fill>
    </dxf>
    <dxf>
      <fill>
        <patternFill>
          <bgColor theme="9"/>
        </patternFill>
      </fill>
    </dxf>
    <dxf>
      <fill>
        <patternFill>
          <bgColor theme="9"/>
        </patternFill>
      </fill>
    </dxf>
    <dxf>
      <font>
        <color theme="1"/>
      </font>
    </dxf>
    <dxf>
      <font>
        <color rgb="FF9C0006"/>
      </font>
      <fill>
        <patternFill>
          <bgColor rgb="FFFFC7CE"/>
        </patternFill>
      </fill>
    </dxf>
    <dxf>
      <fill>
        <patternFill>
          <bgColor rgb="FF92D05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9"/>
        </patternFill>
      </fill>
    </dxf>
    <dxf>
      <fill>
        <patternFill>
          <bgColor theme="7" tint="0.39994506668294322"/>
        </patternFill>
      </fill>
    </dxf>
    <dxf>
      <font>
        <color theme="1"/>
      </font>
      <fill>
        <patternFill>
          <bgColor rgb="FFFF0000"/>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ill>
        <patternFill>
          <bgColor rgb="FF92D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rgb="FF9C0006"/>
      </font>
      <fill>
        <patternFill>
          <bgColor rgb="FFFFC7CE"/>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92D050"/>
        </patternFill>
      </fill>
    </dxf>
    <dxf>
      <font>
        <color theme="1"/>
      </font>
    </dxf>
    <dxf>
      <fill>
        <patternFill>
          <bgColor rgb="FF00B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auto="1"/>
      </font>
    </dxf>
    <dxf>
      <font>
        <color rgb="FF9C0006"/>
      </font>
      <fill>
        <patternFill>
          <bgColor rgb="FFFFC7CE"/>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rgb="FFFFC7CE"/>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rgb="FF006100"/>
      </font>
      <fill>
        <patternFill>
          <bgColor rgb="FFC6EFCE"/>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ont>
        <color rgb="FF9C0006"/>
      </font>
      <fill>
        <patternFill>
          <bgColor rgb="FFFFC7CE"/>
        </patternFill>
      </fill>
    </dxf>
    <dxf>
      <font>
        <color rgb="FF006100"/>
      </font>
      <fill>
        <patternFill>
          <bgColor rgb="FFC6EFCE"/>
        </patternFill>
      </fill>
    </dxf>
    <dxf>
      <fill>
        <patternFill>
          <bgColor rgb="FF92D050"/>
        </patternFill>
      </fill>
    </dxf>
    <dxf>
      <font>
        <color rgb="FF9C5700"/>
      </font>
      <fill>
        <patternFill>
          <bgColor rgb="FFFFEB9C"/>
        </patternFill>
      </fill>
    </dxf>
    <dxf>
      <font>
        <color rgb="FF9C0006"/>
      </font>
      <fill>
        <patternFill>
          <bgColor rgb="FFFFC7CE"/>
        </patternFill>
      </fill>
    </dxf>
    <dxf>
      <font>
        <color auto="1"/>
      </font>
    </dxf>
    <dxf>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FFC7CE"/>
        </patternFill>
      </fill>
    </dxf>
    <dxf>
      <fill>
        <patternFill>
          <bgColor theme="9"/>
        </patternFill>
      </fill>
    </dxf>
    <dxf>
      <font>
        <color theme="1"/>
      </font>
      <fill>
        <patternFill>
          <bgColor rgb="FF00B050"/>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92D050"/>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ill>
        <patternFill>
          <bgColor rgb="FF00B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rgb="FF9C0006"/>
      </font>
      <fill>
        <patternFill>
          <bgColor rgb="FFFFC7CE"/>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rgb="FFFFC7CE"/>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9"/>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006100"/>
      </font>
      <fill>
        <patternFill>
          <bgColor rgb="FFC6EFCE"/>
        </patternFill>
      </fill>
    </dxf>
    <dxf>
      <font>
        <color rgb="FF9C5700"/>
      </font>
      <fill>
        <patternFill>
          <bgColor rgb="FFFFEB9C"/>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9"/>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rgb="FF9C0006"/>
      </font>
      <fill>
        <patternFill>
          <bgColor rgb="FFFFC7CE"/>
        </patternFill>
      </fill>
    </dxf>
    <dxf>
      <fill>
        <patternFill>
          <bgColor theme="7" tint="0.59996337778862885"/>
        </patternFill>
      </fill>
    </dxf>
    <dxf>
      <font>
        <color theme="1"/>
      </font>
    </dxf>
    <dxf>
      <font>
        <color auto="1"/>
      </font>
    </dxf>
    <dxf>
      <fill>
        <patternFill>
          <bgColor theme="7" tint="0.39994506668294322"/>
        </patternFill>
      </fill>
    </dxf>
    <dxf>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9"/>
        </patternFill>
      </fill>
    </dxf>
    <dxf>
      <font>
        <color rgb="FF9C0006"/>
      </font>
      <fill>
        <patternFill>
          <bgColor rgb="FFFFC7CE"/>
        </patternFill>
      </fill>
    </dxf>
    <dxf>
      <font>
        <color rgb="FF9C5700"/>
      </font>
      <fill>
        <patternFill>
          <bgColor rgb="FFFFEB9C"/>
        </patternFill>
      </fill>
    </dxf>
    <dxf>
      <fill>
        <patternFill>
          <bgColor rgb="FF92D050"/>
        </patternFill>
      </fill>
    </dxf>
    <dxf>
      <fill>
        <patternFill>
          <bgColor rgb="FFFFC7CE"/>
        </patternFill>
      </fill>
    </dxf>
    <dxf>
      <fill>
        <patternFill>
          <bgColor theme="9"/>
        </patternFill>
      </fill>
    </dxf>
    <dxf>
      <fill>
        <patternFill>
          <bgColor theme="9"/>
        </patternFill>
      </fill>
    </dxf>
    <dxf>
      <fill>
        <patternFill>
          <bgColor rgb="FF92D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ill>
        <patternFill>
          <bgColor rgb="FF92D050"/>
        </patternFill>
      </fill>
    </dxf>
    <dxf>
      <fill>
        <patternFill>
          <bgColor rgb="FF00B050"/>
        </patternFill>
      </fill>
    </dxf>
    <dxf>
      <font>
        <color theme="1"/>
      </font>
    </dxf>
    <dxf>
      <fill>
        <patternFill>
          <bgColor theme="7" tint="0.39994506668294322"/>
        </patternFill>
      </fill>
    </dxf>
    <dxf>
      <font>
        <color rgb="FF9C0006"/>
      </font>
      <fill>
        <patternFill>
          <bgColor rgb="FFFFC7CE"/>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ill>
        <patternFill>
          <bgColor theme="9"/>
        </patternFill>
      </fill>
    </dxf>
    <dxf>
      <font>
        <color auto="1"/>
      </font>
    </dxf>
    <dxf>
      <fill>
        <patternFill>
          <bgColor rgb="FFFFC7CE"/>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theme="7" tint="0.59996337778862885"/>
        </patternFill>
      </fill>
    </dxf>
    <dxf>
      <fill>
        <patternFill>
          <bgColor rgb="FF92D050"/>
        </patternFill>
      </fill>
    </dxf>
    <dxf>
      <font>
        <color theme="1"/>
      </font>
    </dxf>
    <dxf>
      <fill>
        <patternFill>
          <bgColor theme="9"/>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ont>
        <color theme="1"/>
      </font>
      <fill>
        <patternFill>
          <bgColor rgb="FF00B050"/>
        </patternFill>
      </fill>
    </dxf>
    <dxf>
      <fill>
        <patternFill>
          <bgColor theme="7" tint="0.39994506668294322"/>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ont>
        <color rgb="FF9C0006"/>
      </font>
      <fill>
        <patternFill>
          <bgColor rgb="FFFFC7CE"/>
        </patternFill>
      </fill>
    </dxf>
    <dxf>
      <fill>
        <patternFill>
          <bgColor theme="7" tint="0.59996337778862885"/>
        </patternFill>
      </fill>
    </dxf>
    <dxf>
      <fill>
        <patternFill>
          <bgColor theme="9"/>
        </patternFill>
      </fill>
    </dxf>
    <dxf>
      <fill>
        <patternFill>
          <bgColor rgb="FF00B050"/>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92D050"/>
        </patternFill>
      </fill>
    </dxf>
    <dxf>
      <font>
        <color theme="1"/>
      </font>
    </dxf>
    <dxf>
      <fill>
        <patternFill>
          <bgColor theme="9"/>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5"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70183" y="260350"/>
          <a:ext cx="669924" cy="321733"/>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70183" y="260350"/>
          <a:ext cx="669924" cy="321733"/>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70183" y="260350"/>
          <a:ext cx="669924" cy="321733"/>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2351314</xdr:colOff>
      <xdr:row>4</xdr:row>
      <xdr:rowOff>3001</xdr:rowOff>
    </xdr:to>
    <xdr:pic>
      <xdr:nvPicPr>
        <xdr:cNvPr id="2" name="18 Imagen" descr="Logo CSJ RGB_01">
          <a:extLst>
            <a:ext uri="{FF2B5EF4-FFF2-40B4-BE49-F238E27FC236}">
              <a16:creationId xmlns:a16="http://schemas.microsoft.com/office/drawing/2014/main" id="{00FB36A4-0134-495F-8207-5D1855097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22739" cy="631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BDB4396-54CF-42E3-8D87-FF83827E2523}"/>
            </a:ext>
          </a:extLst>
        </xdr:cNvPr>
        <xdr:cNvSpPr txBox="1"/>
      </xdr:nvSpPr>
      <xdr:spPr>
        <a:xfrm>
          <a:off x="7981950"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2895599</xdr:colOff>
      <xdr:row>4</xdr:row>
      <xdr:rowOff>38100</xdr:rowOff>
    </xdr:to>
    <xdr:grpSp>
      <xdr:nvGrpSpPr>
        <xdr:cNvPr id="4" name="Group 8">
          <a:extLst>
            <a:ext uri="{FF2B5EF4-FFF2-40B4-BE49-F238E27FC236}">
              <a16:creationId xmlns:a16="http://schemas.microsoft.com/office/drawing/2014/main" id="{4759EE84-1A5D-459B-A81C-5B699F3F9E04}"/>
            </a:ext>
          </a:extLst>
        </xdr:cNvPr>
        <xdr:cNvGrpSpPr>
          <a:grpSpLocks/>
        </xdr:cNvGrpSpPr>
      </xdr:nvGrpSpPr>
      <xdr:grpSpPr bwMode="auto">
        <a:xfrm>
          <a:off x="6981825" y="447675"/>
          <a:ext cx="2809874" cy="238125"/>
          <a:chOff x="2381" y="720"/>
          <a:chExt cx="3154" cy="65"/>
        </a:xfrm>
      </xdr:grpSpPr>
      <xdr:pic>
        <xdr:nvPicPr>
          <xdr:cNvPr id="5" name="6 Imagen">
            <a:extLst>
              <a:ext uri="{FF2B5EF4-FFF2-40B4-BE49-F238E27FC236}">
                <a16:creationId xmlns:a16="http://schemas.microsoft.com/office/drawing/2014/main" id="{8E81403B-9B95-46FC-9F73-54EFFAD5B0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A0B2B482-4DE0-4D6C-821D-4E224768DE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9525</xdr:rowOff>
    </xdr:from>
    <xdr:to>
      <xdr:col>4</xdr:col>
      <xdr:colOff>2800351</xdr:colOff>
      <xdr:row>3</xdr:row>
      <xdr:rowOff>118654</xdr:rowOff>
    </xdr:to>
    <xdr:pic>
      <xdr:nvPicPr>
        <xdr:cNvPr id="7" name="Imagen 6">
          <a:extLst>
            <a:ext uri="{FF2B5EF4-FFF2-40B4-BE49-F238E27FC236}">
              <a16:creationId xmlns:a16="http://schemas.microsoft.com/office/drawing/2014/main" id="{F3C8D66F-0EC2-4FF6-9142-0A5AAE274964}"/>
            </a:ext>
          </a:extLst>
        </xdr:cNvPr>
        <xdr:cNvPicPr>
          <a:picLocks noChangeAspect="1"/>
        </xdr:cNvPicPr>
      </xdr:nvPicPr>
      <xdr:blipFill>
        <a:blip xmlns:r="http://schemas.openxmlformats.org/officeDocument/2006/relationships" r:embed="rId4"/>
        <a:stretch>
          <a:fillRect/>
        </a:stretch>
      </xdr:blipFill>
      <xdr:spPr>
        <a:xfrm>
          <a:off x="8162925" y="3333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A82F7D7E-CC34-4487-BAB6-4A51D6ED98EF}"/>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4</xdr:col>
      <xdr:colOff>159809</xdr:colOff>
      <xdr:row>0</xdr:row>
      <xdr:rowOff>93134</xdr:rowOff>
    </xdr:from>
    <xdr:to>
      <xdr:col>5</xdr:col>
      <xdr:colOff>0</xdr:colOff>
      <xdr:row>2</xdr:row>
      <xdr:rowOff>4234</xdr:rowOff>
    </xdr:to>
    <xdr:grpSp>
      <xdr:nvGrpSpPr>
        <xdr:cNvPr id="10" name="Group 8">
          <a:extLst>
            <a:ext uri="{FF2B5EF4-FFF2-40B4-BE49-F238E27FC236}">
              <a16:creationId xmlns:a16="http://schemas.microsoft.com/office/drawing/2014/main" id="{D1950623-AAC6-47C3-89CA-34A7F9DF314B}"/>
            </a:ext>
          </a:extLst>
        </xdr:cNvPr>
        <xdr:cNvGrpSpPr>
          <a:grpSpLocks/>
        </xdr:cNvGrpSpPr>
      </xdr:nvGrpSpPr>
      <xdr:grpSpPr bwMode="auto">
        <a:xfrm>
          <a:off x="7055909" y="93134"/>
          <a:ext cx="2735791" cy="234950"/>
          <a:chOff x="2381" y="720"/>
          <a:chExt cx="3154" cy="65"/>
        </a:xfrm>
      </xdr:grpSpPr>
      <xdr:pic>
        <xdr:nvPicPr>
          <xdr:cNvPr id="11" name="6 Imagen">
            <a:extLst>
              <a:ext uri="{FF2B5EF4-FFF2-40B4-BE49-F238E27FC236}">
                <a16:creationId xmlns:a16="http://schemas.microsoft.com/office/drawing/2014/main" id="{99B9EFB9-B9C9-4341-A49C-D482DAEC3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4D88A78-87DB-4E59-BCA3-5F307ED00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250031</xdr:colOff>
      <xdr:row>4</xdr:row>
      <xdr:rowOff>308662</xdr:rowOff>
    </xdr:from>
    <xdr:ext cx="1539240" cy="1508760"/>
    <xdr:sp macro="" textlink="">
      <xdr:nvSpPr>
        <xdr:cNvPr id="13" name="CuadroTexto 7">
          <a:extLst>
            <a:ext uri="{FF2B5EF4-FFF2-40B4-BE49-F238E27FC236}">
              <a16:creationId xmlns:a16="http://schemas.microsoft.com/office/drawing/2014/main" id="{FC204CA0-261C-4DB8-B25A-22C862DC4246}"/>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2E593C34-CEB9-435D-B476-A1DA8AB8EC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8657CAD0-106E-4E07-AFBE-7A39ACE0F3D7}"/>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F20E01F5-B012-48A9-9671-3AD4361AA9D7}"/>
            </a:ext>
          </a:extLst>
        </xdr:cNvPr>
        <xdr:cNvGrpSpPr>
          <a:grpSpLocks/>
        </xdr:cNvGrpSpPr>
      </xdr:nvGrpSpPr>
      <xdr:grpSpPr bwMode="auto">
        <a:xfrm>
          <a:off x="7711018" y="447675"/>
          <a:ext cx="2173815" cy="81492"/>
          <a:chOff x="2381" y="720"/>
          <a:chExt cx="3154" cy="65"/>
        </a:xfrm>
      </xdr:grpSpPr>
      <xdr:pic>
        <xdr:nvPicPr>
          <xdr:cNvPr id="5" name="6 Imagen">
            <a:extLst>
              <a:ext uri="{FF2B5EF4-FFF2-40B4-BE49-F238E27FC236}">
                <a16:creationId xmlns:a16="http://schemas.microsoft.com/office/drawing/2014/main" id="{2707A21A-26BC-4B2A-8562-96A953C62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B86B28A-BDCA-4A55-ACF3-96A319026B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7F8E721D-7549-44E2-B994-D7DB283D21A4}"/>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FBCB2AC0-604A-4A5D-9FA2-C49D3B8BD816}"/>
            </a:ext>
          </a:extLst>
        </xdr:cNvPr>
        <xdr:cNvSpPr txBox="1"/>
      </xdr:nvSpPr>
      <xdr:spPr>
        <a:xfrm>
          <a:off x="10357485"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17E3E880-A26E-4F97-BCCF-8D131B88D8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3C0B63C7-E2DB-40D7-806E-69139EC92EAE}"/>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5410F25F-CB50-4026-A7F2-8AB89C0F8869}"/>
            </a:ext>
          </a:extLst>
        </xdr:cNvPr>
        <xdr:cNvGrpSpPr>
          <a:grpSpLocks/>
        </xdr:cNvGrpSpPr>
      </xdr:nvGrpSpPr>
      <xdr:grpSpPr bwMode="auto">
        <a:xfrm>
          <a:off x="7711018" y="447675"/>
          <a:ext cx="2173815" cy="81492"/>
          <a:chOff x="2381" y="720"/>
          <a:chExt cx="3154" cy="65"/>
        </a:xfrm>
      </xdr:grpSpPr>
      <xdr:pic>
        <xdr:nvPicPr>
          <xdr:cNvPr id="12" name="6 Imagen">
            <a:extLst>
              <a:ext uri="{FF2B5EF4-FFF2-40B4-BE49-F238E27FC236}">
                <a16:creationId xmlns:a16="http://schemas.microsoft.com/office/drawing/2014/main" id="{D9E1C7F2-6766-4EAE-9B19-E9457B605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46154015-2E55-4B6F-810D-55E553C694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1621EB49-F4B4-4652-822B-5D4D7E1E59FA}"/>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63500</xdr:rowOff>
    </xdr:from>
    <xdr:to>
      <xdr:col>1</xdr:col>
      <xdr:colOff>2729075</xdr:colOff>
      <xdr:row>2</xdr:row>
      <xdr:rowOff>247650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3500"/>
          <a:ext cx="2843375"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F1CD064-E853-4063-8848-20F5317AF7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Diana Carolina Romero Cuellar" id="{0692DDA3-0E2A-4739-B46B-33D62A0A46FE}" userId="S::dromeroc@cndj.gov.co::3cfa809e-6604-4bb8-84e2-aa7aed050126"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12-03T20:44:35.46" personId="{0692DDA3-0E2A-4739-B46B-33D62A0A46FE}" id="{1995DA49-96D3-433F-8C3F-C0EA854A02A2}">
    <text>Sugiero respetuosamente realizar la validación con el acompañamiento de la Coordinación del SIGCMA, ya que la misma contiene componentes técnicos que requieren dicho acompañamiento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zoomScale="90" zoomScaleNormal="90" workbookViewId="0">
      <selection activeCell="B18" sqref="B18:I18"/>
    </sheetView>
  </sheetViews>
  <sheetFormatPr baseColWidth="10" defaultColWidth="11.42578125" defaultRowHeight="15" x14ac:dyDescent="0.25"/>
  <cols>
    <col min="1" max="1" width="28.140625" customWidth="1"/>
    <col min="2" max="2" width="18" customWidth="1"/>
    <col min="3" max="3" width="14.140625" style="6" customWidth="1"/>
    <col min="4" max="8" width="12.42578125" customWidth="1"/>
  </cols>
  <sheetData>
    <row r="1" spans="1:9" ht="21" x14ac:dyDescent="0.35">
      <c r="A1" s="364" t="s">
        <v>0</v>
      </c>
      <c r="B1" s="364"/>
      <c r="C1" s="364"/>
      <c r="D1" s="364"/>
      <c r="E1" s="364"/>
      <c r="F1" s="364"/>
    </row>
    <row r="5" spans="1:9" x14ac:dyDescent="0.25">
      <c r="D5" s="14"/>
      <c r="E5" s="14"/>
      <c r="F5" s="14"/>
      <c r="G5" s="14"/>
      <c r="H5" s="14"/>
    </row>
    <row r="6" spans="1:9" ht="16.7" customHeight="1" x14ac:dyDescent="0.25">
      <c r="D6" s="14"/>
      <c r="E6" s="14"/>
      <c r="F6" s="14"/>
      <c r="G6" s="14"/>
      <c r="H6" s="14"/>
    </row>
    <row r="7" spans="1:9" ht="33.75" x14ac:dyDescent="0.5">
      <c r="A7" s="365" t="s">
        <v>1</v>
      </c>
      <c r="B7" s="365"/>
      <c r="C7" s="365"/>
      <c r="D7" s="365"/>
      <c r="E7" s="365"/>
      <c r="F7" s="365"/>
      <c r="G7" s="365"/>
      <c r="H7" s="365"/>
      <c r="I7" s="365"/>
    </row>
    <row r="9" spans="1:9" s="7" customFormat="1" ht="63.75" x14ac:dyDescent="0.2">
      <c r="A9" s="8" t="s">
        <v>2</v>
      </c>
      <c r="B9" s="366" t="s">
        <v>3</v>
      </c>
      <c r="C9" s="366"/>
      <c r="D9" s="366"/>
      <c r="E9" s="366"/>
      <c r="F9" s="366"/>
      <c r="G9" s="366"/>
      <c r="H9" s="366"/>
      <c r="I9" s="366"/>
    </row>
    <row r="10" spans="1:9" s="7" customFormat="1" ht="21" customHeight="1" x14ac:dyDescent="0.2">
      <c r="A10" s="12"/>
      <c r="B10" s="13"/>
      <c r="C10" s="13"/>
      <c r="D10" s="12"/>
      <c r="E10" s="11"/>
    </row>
    <row r="11" spans="1:9" s="7" customFormat="1" ht="63.75" x14ac:dyDescent="0.2">
      <c r="A11" s="8" t="s">
        <v>4</v>
      </c>
      <c r="B11" s="180" t="s">
        <v>5</v>
      </c>
      <c r="C11" s="367" t="s">
        <v>6</v>
      </c>
      <c r="D11" s="368"/>
      <c r="E11" s="368"/>
      <c r="F11" s="368"/>
      <c r="G11" s="368"/>
      <c r="H11" s="368"/>
      <c r="I11" s="369"/>
    </row>
    <row r="12" spans="1:9" ht="12.75" customHeight="1" x14ac:dyDescent="0.25">
      <c r="A12" s="181" t="s">
        <v>4</v>
      </c>
      <c r="B12" s="182" t="s">
        <v>7</v>
      </c>
      <c r="C12" s="367" t="s">
        <v>8</v>
      </c>
      <c r="D12" s="368"/>
      <c r="E12" s="368"/>
      <c r="F12" s="368"/>
      <c r="G12" s="368"/>
      <c r="H12" s="368"/>
      <c r="I12" s="369"/>
    </row>
    <row r="13" spans="1:9" ht="12.75" customHeight="1" x14ac:dyDescent="0.25">
      <c r="A13" s="9" t="s">
        <v>9</v>
      </c>
      <c r="B13" s="361"/>
      <c r="C13" s="361"/>
      <c r="D13" s="361"/>
      <c r="E13" s="361"/>
      <c r="F13" s="361"/>
      <c r="G13" s="361"/>
      <c r="H13" s="361"/>
      <c r="I13" s="361"/>
    </row>
    <row r="14" spans="1:9" s="7" customFormat="1" ht="25.5" x14ac:dyDescent="0.2">
      <c r="A14" s="9" t="s">
        <v>10</v>
      </c>
      <c r="B14" s="362"/>
      <c r="C14" s="362"/>
      <c r="D14" s="362"/>
      <c r="E14" s="362"/>
      <c r="F14" s="362"/>
      <c r="G14" s="362"/>
      <c r="H14" s="362"/>
      <c r="I14" s="362"/>
    </row>
    <row r="15" spans="1:9" s="7" customFormat="1" ht="25.5" x14ac:dyDescent="0.2">
      <c r="A15" s="9" t="s">
        <v>11</v>
      </c>
      <c r="B15" s="362"/>
      <c r="C15" s="362"/>
      <c r="D15" s="362"/>
      <c r="E15" s="362"/>
      <c r="F15" s="362"/>
      <c r="G15" s="362"/>
      <c r="H15" s="362"/>
      <c r="I15" s="362"/>
    </row>
    <row r="16" spans="1:9" s="7" customFormat="1" ht="25.5" x14ac:dyDescent="0.2">
      <c r="A16" s="8" t="s">
        <v>12</v>
      </c>
      <c r="B16" s="363"/>
      <c r="C16" s="363"/>
      <c r="D16" s="363"/>
      <c r="E16" s="363"/>
      <c r="F16" s="363"/>
      <c r="G16" s="363"/>
      <c r="H16" s="363"/>
      <c r="I16" s="363"/>
    </row>
    <row r="18" spans="1:9" s="7" customFormat="1" ht="14.25" x14ac:dyDescent="0.2">
      <c r="A18" s="8" t="s">
        <v>13</v>
      </c>
      <c r="B18" s="360">
        <v>45173</v>
      </c>
      <c r="C18" s="360"/>
      <c r="D18" s="360"/>
      <c r="E18" s="360"/>
      <c r="F18" s="360"/>
      <c r="G18" s="360"/>
      <c r="H18" s="360"/>
      <c r="I18" s="360"/>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K81"/>
  <sheetViews>
    <sheetView showGridLines="0" zoomScaleNormal="100" workbookViewId="0">
      <selection activeCell="E50" sqref="E50"/>
    </sheetView>
  </sheetViews>
  <sheetFormatPr baseColWidth="10" defaultColWidth="10.5703125" defaultRowHeight="14.25" x14ac:dyDescent="0.2"/>
  <cols>
    <col min="1" max="1" width="35.85546875" style="282" customWidth="1"/>
    <col min="2" max="2" width="10.28515625" style="283" customWidth="1"/>
    <col min="3" max="3" width="44.28515625" style="7" customWidth="1"/>
    <col min="4" max="4" width="13" style="283" customWidth="1"/>
    <col min="5" max="5" width="43.42578125" style="7" customWidth="1"/>
    <col min="6" max="11" width="10.7109375" style="7" customWidth="1"/>
    <col min="12" max="16384" width="10.5703125" style="7"/>
  </cols>
  <sheetData>
    <row r="1" spans="1:10" ht="12.75" customHeight="1" x14ac:dyDescent="0.2">
      <c r="A1" s="272"/>
      <c r="B1" s="374" t="s">
        <v>14</v>
      </c>
      <c r="C1" s="374"/>
      <c r="D1" s="374"/>
      <c r="E1" s="273"/>
      <c r="F1" s="272"/>
      <c r="G1" s="272"/>
      <c r="I1" s="285"/>
    </row>
    <row r="2" spans="1:10" ht="12.75" customHeight="1" x14ac:dyDescent="0.2">
      <c r="A2" s="272"/>
      <c r="B2" s="374" t="s">
        <v>15</v>
      </c>
      <c r="C2" s="374"/>
      <c r="D2" s="374"/>
      <c r="E2" s="273"/>
      <c r="F2" s="272"/>
      <c r="G2" s="272"/>
      <c r="I2" s="285"/>
    </row>
    <row r="3" spans="1:10" ht="12.75" customHeight="1" x14ac:dyDescent="0.2">
      <c r="A3" s="272"/>
      <c r="B3" s="284"/>
      <c r="C3" s="284"/>
      <c r="D3" s="284"/>
      <c r="E3" s="273"/>
      <c r="F3" s="272"/>
      <c r="G3" s="272"/>
      <c r="I3" s="285"/>
    </row>
    <row r="4" spans="1:10" ht="12.75" customHeight="1" x14ac:dyDescent="0.2">
      <c r="A4" s="272"/>
      <c r="B4" s="284"/>
      <c r="C4" s="284"/>
      <c r="D4" s="284"/>
      <c r="E4" s="273"/>
      <c r="F4" s="272"/>
      <c r="G4" s="272"/>
      <c r="I4" s="285"/>
    </row>
    <row r="5" spans="1:10" ht="116.25" customHeight="1" x14ac:dyDescent="0.2">
      <c r="A5" s="274" t="s">
        <v>16</v>
      </c>
      <c r="B5" s="375" t="s">
        <v>17</v>
      </c>
      <c r="C5" s="375"/>
      <c r="D5" s="274" t="s">
        <v>18</v>
      </c>
      <c r="E5" s="286" t="s">
        <v>19</v>
      </c>
      <c r="F5" s="285"/>
      <c r="I5" s="183"/>
    </row>
    <row r="6" spans="1:10" ht="16.7" customHeight="1" x14ac:dyDescent="0.2">
      <c r="A6" s="12"/>
      <c r="B6" s="13"/>
      <c r="C6" s="13"/>
      <c r="D6" s="12"/>
      <c r="E6" s="11"/>
      <c r="I6" s="285"/>
    </row>
    <row r="7" spans="1:10" ht="54.75" customHeight="1" x14ac:dyDescent="0.2">
      <c r="A7" s="275" t="s">
        <v>20</v>
      </c>
      <c r="B7" s="376" t="s">
        <v>3</v>
      </c>
      <c r="C7" s="376"/>
      <c r="D7" s="376"/>
      <c r="E7" s="376"/>
    </row>
    <row r="8" spans="1:10" ht="13.35" customHeight="1" x14ac:dyDescent="0.2">
      <c r="A8" s="276"/>
      <c r="B8" s="276"/>
      <c r="D8" s="277"/>
      <c r="E8" s="277"/>
    </row>
    <row r="9" spans="1:10" ht="46.5" customHeight="1" x14ac:dyDescent="0.2">
      <c r="A9" s="308" t="s">
        <v>21</v>
      </c>
      <c r="B9" s="377" t="s">
        <v>22</v>
      </c>
      <c r="C9" s="377"/>
      <c r="D9" s="377"/>
      <c r="E9" s="377"/>
    </row>
    <row r="10" spans="1:10" ht="21" customHeight="1" x14ac:dyDescent="0.2">
      <c r="A10" s="276"/>
      <c r="B10" s="276"/>
      <c r="D10" s="277"/>
      <c r="E10" s="277"/>
    </row>
    <row r="11" spans="1:10" s="278" customFormat="1" ht="26.25" customHeight="1" x14ac:dyDescent="0.2">
      <c r="A11" s="378" t="s">
        <v>23</v>
      </c>
      <c r="B11" s="378"/>
      <c r="C11" s="378"/>
      <c r="D11" s="378"/>
      <c r="E11" s="378"/>
      <c r="F11" s="379"/>
      <c r="G11" s="379"/>
      <c r="H11" s="379"/>
      <c r="I11" s="379"/>
      <c r="J11" s="379"/>
    </row>
    <row r="12" spans="1:10" s="278" customFormat="1" ht="12.75" customHeight="1" x14ac:dyDescent="0.2">
      <c r="A12" s="279" t="s">
        <v>24</v>
      </c>
      <c r="B12" s="279" t="s">
        <v>25</v>
      </c>
      <c r="C12" s="280" t="s">
        <v>26</v>
      </c>
      <c r="D12" s="280" t="s">
        <v>27</v>
      </c>
      <c r="E12" s="280" t="s">
        <v>28</v>
      </c>
      <c r="F12" s="287"/>
      <c r="G12" s="287"/>
      <c r="H12" s="184"/>
      <c r="I12" s="184"/>
      <c r="J12" s="184"/>
    </row>
    <row r="13" spans="1:10" s="278" customFormat="1" ht="12.75" customHeight="1" x14ac:dyDescent="0.2">
      <c r="A13" s="279"/>
      <c r="B13" s="279"/>
      <c r="C13" s="280"/>
      <c r="D13" s="280"/>
      <c r="E13" s="280"/>
      <c r="F13" s="287"/>
      <c r="G13" s="287"/>
      <c r="H13" s="184"/>
      <c r="I13" s="184"/>
      <c r="J13" s="184"/>
    </row>
    <row r="14" spans="1:10" s="278" customFormat="1" ht="38.25" x14ac:dyDescent="0.2">
      <c r="A14" s="380" t="s">
        <v>29</v>
      </c>
      <c r="B14" s="303">
        <v>1</v>
      </c>
      <c r="C14" s="288" t="s">
        <v>30</v>
      </c>
      <c r="D14" s="303">
        <v>1</v>
      </c>
      <c r="E14" s="288" t="s">
        <v>31</v>
      </c>
      <c r="F14" s="373"/>
      <c r="G14" s="185"/>
      <c r="H14" s="186"/>
      <c r="I14" s="289"/>
      <c r="J14" s="186"/>
    </row>
    <row r="15" spans="1:10" s="278" customFormat="1" ht="57.75" customHeight="1" x14ac:dyDescent="0.2">
      <c r="A15" s="380"/>
      <c r="B15" s="303">
        <v>2</v>
      </c>
      <c r="C15" s="187" t="s">
        <v>32</v>
      </c>
      <c r="D15" s="303">
        <v>2</v>
      </c>
      <c r="E15" s="187" t="s">
        <v>33</v>
      </c>
      <c r="F15" s="373"/>
      <c r="G15" s="185"/>
      <c r="H15" s="186"/>
      <c r="I15" s="289"/>
      <c r="J15" s="186"/>
    </row>
    <row r="16" spans="1:10" s="278" customFormat="1" ht="31.5" customHeight="1" x14ac:dyDescent="0.2">
      <c r="A16" s="380"/>
      <c r="B16" s="303">
        <v>3</v>
      </c>
      <c r="C16" s="288" t="s">
        <v>34</v>
      </c>
      <c r="D16" s="303">
        <v>3</v>
      </c>
      <c r="E16" s="187" t="s">
        <v>35</v>
      </c>
      <c r="F16" s="373"/>
      <c r="G16" s="185"/>
      <c r="H16" s="186"/>
      <c r="I16" s="305"/>
      <c r="J16" s="189"/>
    </row>
    <row r="17" spans="1:10" s="278" customFormat="1" ht="51" x14ac:dyDescent="0.2">
      <c r="A17" s="380" t="s">
        <v>36</v>
      </c>
      <c r="B17" s="303">
        <v>4</v>
      </c>
      <c r="C17" s="288" t="s">
        <v>37</v>
      </c>
      <c r="D17" s="303">
        <v>4</v>
      </c>
      <c r="E17" s="187" t="s">
        <v>38</v>
      </c>
      <c r="F17" s="373"/>
      <c r="G17" s="185"/>
      <c r="H17" s="186"/>
      <c r="I17" s="289"/>
      <c r="J17" s="186"/>
    </row>
    <row r="18" spans="1:10" s="278" customFormat="1" ht="51" x14ac:dyDescent="0.2">
      <c r="A18" s="380"/>
      <c r="B18" s="303">
        <v>5</v>
      </c>
      <c r="C18" s="288" t="s">
        <v>39</v>
      </c>
      <c r="D18" s="303">
        <v>5</v>
      </c>
      <c r="E18" s="288" t="s">
        <v>40</v>
      </c>
      <c r="F18" s="373"/>
      <c r="G18" s="185"/>
      <c r="H18" s="190"/>
      <c r="I18" s="289"/>
      <c r="J18" s="186"/>
    </row>
    <row r="19" spans="1:10" s="278" customFormat="1" ht="63.75" x14ac:dyDescent="0.2">
      <c r="A19" s="370" t="s">
        <v>41</v>
      </c>
      <c r="B19" s="303">
        <v>6</v>
      </c>
      <c r="C19" s="288" t="s">
        <v>42</v>
      </c>
      <c r="D19" s="303">
        <v>6</v>
      </c>
      <c r="E19" s="288" t="s">
        <v>43</v>
      </c>
      <c r="F19" s="373"/>
      <c r="G19" s="185"/>
      <c r="H19" s="189"/>
      <c r="I19" s="289"/>
      <c r="J19" s="191"/>
    </row>
    <row r="20" spans="1:10" s="278" customFormat="1" ht="69.75" customHeight="1" x14ac:dyDescent="0.2">
      <c r="A20" s="371"/>
      <c r="B20" s="303">
        <v>7</v>
      </c>
      <c r="C20" s="288" t="s">
        <v>44</v>
      </c>
      <c r="D20" s="303">
        <v>7</v>
      </c>
      <c r="E20" s="288" t="s">
        <v>45</v>
      </c>
      <c r="F20" s="373"/>
      <c r="G20" s="185"/>
      <c r="H20" s="191"/>
      <c r="I20" s="289"/>
      <c r="J20" s="191"/>
    </row>
    <row r="21" spans="1:10" s="278" customFormat="1" ht="45.75" customHeight="1" x14ac:dyDescent="0.2">
      <c r="A21" s="372"/>
      <c r="B21" s="303">
        <v>8</v>
      </c>
      <c r="C21" s="288" t="s">
        <v>46</v>
      </c>
      <c r="D21" s="303"/>
      <c r="E21" s="290"/>
      <c r="F21" s="373"/>
      <c r="G21" s="185"/>
      <c r="H21" s="191"/>
      <c r="I21" s="289"/>
      <c r="J21" s="191"/>
    </row>
    <row r="22" spans="1:10" s="278" customFormat="1" ht="78.75" customHeight="1" x14ac:dyDescent="0.2">
      <c r="A22" s="381" t="s">
        <v>47</v>
      </c>
      <c r="B22" s="303">
        <v>9</v>
      </c>
      <c r="C22" s="288" t="s">
        <v>48</v>
      </c>
      <c r="D22" s="306">
        <v>8</v>
      </c>
      <c r="E22" s="290" t="s">
        <v>49</v>
      </c>
      <c r="F22" s="373"/>
      <c r="G22" s="192"/>
      <c r="H22" s="193"/>
      <c r="I22" s="289"/>
      <c r="J22" s="194"/>
    </row>
    <row r="23" spans="1:10" s="278" customFormat="1" ht="95.25" customHeight="1" x14ac:dyDescent="0.2">
      <c r="A23" s="382"/>
      <c r="B23" s="303">
        <v>10</v>
      </c>
      <c r="C23" s="288" t="s">
        <v>50</v>
      </c>
      <c r="D23" s="195">
        <v>9</v>
      </c>
      <c r="E23" s="196" t="s">
        <v>51</v>
      </c>
      <c r="F23" s="373"/>
      <c r="G23" s="185"/>
      <c r="H23" s="197"/>
      <c r="I23" s="289"/>
      <c r="J23" s="198"/>
    </row>
    <row r="24" spans="1:10" s="278" customFormat="1" ht="58.5" customHeight="1" x14ac:dyDescent="0.2">
      <c r="A24" s="382"/>
      <c r="B24" s="303">
        <v>11</v>
      </c>
      <c r="C24" s="288" t="s">
        <v>52</v>
      </c>
      <c r="D24" s="199"/>
      <c r="E24" s="200"/>
      <c r="F24" s="373"/>
      <c r="G24" s="185"/>
      <c r="H24" s="194"/>
      <c r="I24" s="289"/>
      <c r="J24" s="201"/>
    </row>
    <row r="25" spans="1:10" s="278" customFormat="1" ht="74.25" customHeight="1" x14ac:dyDescent="0.2">
      <c r="A25" s="383"/>
      <c r="B25" s="303">
        <v>12</v>
      </c>
      <c r="C25" s="288" t="s">
        <v>53</v>
      </c>
      <c r="D25" s="202"/>
      <c r="E25" s="202"/>
      <c r="F25" s="373"/>
      <c r="G25" s="185"/>
      <c r="H25" s="194"/>
      <c r="I25" s="289"/>
      <c r="J25" s="194"/>
    </row>
    <row r="26" spans="1:10" s="278" customFormat="1" ht="53.25" customHeight="1" x14ac:dyDescent="0.2">
      <c r="A26" s="303" t="s">
        <v>54</v>
      </c>
      <c r="B26" s="303">
        <v>13</v>
      </c>
      <c r="C26" s="290" t="s">
        <v>55</v>
      </c>
      <c r="D26" s="306">
        <v>10</v>
      </c>
      <c r="E26" s="290" t="s">
        <v>56</v>
      </c>
      <c r="F26" s="289"/>
      <c r="G26" s="185"/>
      <c r="H26" s="203"/>
      <c r="I26" s="204"/>
      <c r="J26" s="203"/>
    </row>
    <row r="27" spans="1:10" s="278" customFormat="1" ht="59.25" customHeight="1" x14ac:dyDescent="0.2">
      <c r="A27" s="380" t="s">
        <v>57</v>
      </c>
      <c r="B27" s="303">
        <v>14</v>
      </c>
      <c r="C27" s="290" t="s">
        <v>58</v>
      </c>
      <c r="D27" s="306">
        <v>11</v>
      </c>
      <c r="E27" s="290" t="s">
        <v>59</v>
      </c>
      <c r="F27" s="373"/>
      <c r="G27" s="185"/>
      <c r="H27" s="193"/>
      <c r="I27" s="204"/>
      <c r="J27" s="193"/>
    </row>
    <row r="28" spans="1:10" s="278" customFormat="1" ht="73.5" customHeight="1" x14ac:dyDescent="0.2">
      <c r="A28" s="380"/>
      <c r="B28" s="303">
        <v>15</v>
      </c>
      <c r="C28" s="290" t="s">
        <v>60</v>
      </c>
      <c r="D28" s="306">
        <v>12</v>
      </c>
      <c r="E28" s="290" t="s">
        <v>61</v>
      </c>
      <c r="F28" s="373"/>
      <c r="G28" s="185"/>
      <c r="H28" s="193"/>
      <c r="I28" s="204"/>
      <c r="J28" s="193"/>
    </row>
    <row r="29" spans="1:10" s="278" customFormat="1" ht="42.75" customHeight="1" x14ac:dyDescent="0.2">
      <c r="A29" s="380"/>
      <c r="B29" s="303">
        <v>16</v>
      </c>
      <c r="C29" s="290" t="s">
        <v>62</v>
      </c>
      <c r="D29" s="306">
        <v>13</v>
      </c>
      <c r="E29" s="290" t="s">
        <v>63</v>
      </c>
      <c r="F29" s="373"/>
      <c r="G29" s="185"/>
      <c r="H29" s="193"/>
      <c r="I29" s="205"/>
      <c r="J29" s="193"/>
    </row>
    <row r="30" spans="1:10" s="278" customFormat="1" ht="64.5" customHeight="1" x14ac:dyDescent="0.2">
      <c r="A30" s="380"/>
      <c r="B30" s="303">
        <v>17</v>
      </c>
      <c r="C30" s="290" t="s">
        <v>64</v>
      </c>
      <c r="D30" s="306">
        <v>14</v>
      </c>
      <c r="E30" s="290" t="s">
        <v>65</v>
      </c>
      <c r="F30" s="373"/>
      <c r="G30" s="185"/>
      <c r="H30" s="193"/>
      <c r="I30" s="289"/>
      <c r="J30" s="193"/>
    </row>
    <row r="31" spans="1:10" s="278" customFormat="1" ht="39.75" customHeight="1" x14ac:dyDescent="0.2">
      <c r="A31" s="384" t="s">
        <v>66</v>
      </c>
      <c r="B31" s="385"/>
      <c r="C31" s="385"/>
      <c r="D31" s="385"/>
      <c r="E31" s="386"/>
      <c r="F31" s="387"/>
      <c r="G31" s="387"/>
      <c r="H31" s="387"/>
      <c r="I31" s="387"/>
      <c r="J31" s="387"/>
    </row>
    <row r="32" spans="1:10" s="281" customFormat="1" ht="15" x14ac:dyDescent="0.2">
      <c r="A32" s="291" t="s">
        <v>24</v>
      </c>
      <c r="B32" s="292" t="s">
        <v>25</v>
      </c>
      <c r="C32" s="293" t="s">
        <v>67</v>
      </c>
      <c r="D32" s="294" t="s">
        <v>27</v>
      </c>
      <c r="E32" s="293" t="s">
        <v>68</v>
      </c>
      <c r="F32" s="295"/>
      <c r="G32" s="295"/>
      <c r="H32" s="206"/>
      <c r="I32" s="207"/>
      <c r="J32" s="206"/>
    </row>
    <row r="33" spans="1:11" s="281" customFormat="1" ht="63.75" x14ac:dyDescent="0.2">
      <c r="A33" s="388" t="s">
        <v>69</v>
      </c>
      <c r="B33" s="208">
        <v>1</v>
      </c>
      <c r="C33" s="290" t="s">
        <v>70</v>
      </c>
      <c r="D33" s="208">
        <v>1</v>
      </c>
      <c r="E33" s="187" t="s">
        <v>71</v>
      </c>
      <c r="F33" s="389"/>
      <c r="G33" s="185"/>
      <c r="H33" s="209"/>
      <c r="I33" s="185"/>
      <c r="J33" s="209"/>
    </row>
    <row r="34" spans="1:11" s="281" customFormat="1" ht="51" x14ac:dyDescent="0.2">
      <c r="A34" s="388"/>
      <c r="B34" s="208">
        <v>2</v>
      </c>
      <c r="C34" s="290" t="s">
        <v>72</v>
      </c>
      <c r="D34" s="208">
        <v>2</v>
      </c>
      <c r="E34" s="288" t="s">
        <v>73</v>
      </c>
      <c r="F34" s="389"/>
      <c r="G34" s="185"/>
      <c r="H34" s="209"/>
      <c r="I34" s="185"/>
      <c r="J34" s="209"/>
    </row>
    <row r="35" spans="1:11" s="281" customFormat="1" ht="38.25" x14ac:dyDescent="0.2">
      <c r="A35" s="388"/>
      <c r="B35" s="208">
        <v>3</v>
      </c>
      <c r="C35" s="296" t="s">
        <v>74</v>
      </c>
      <c r="D35" s="208">
        <v>3</v>
      </c>
      <c r="E35" s="187" t="s">
        <v>75</v>
      </c>
      <c r="F35" s="389"/>
      <c r="G35" s="185"/>
      <c r="H35" s="209"/>
      <c r="I35" s="185"/>
      <c r="J35" s="209"/>
    </row>
    <row r="36" spans="1:11" s="281" customFormat="1" ht="38.25" x14ac:dyDescent="0.2">
      <c r="A36" s="388"/>
      <c r="B36" s="208">
        <v>4</v>
      </c>
      <c r="C36" s="296" t="s">
        <v>76</v>
      </c>
      <c r="D36" s="208">
        <v>4</v>
      </c>
      <c r="E36" s="290" t="s">
        <v>77</v>
      </c>
      <c r="F36" s="389"/>
      <c r="G36" s="185"/>
      <c r="H36" s="209"/>
      <c r="I36" s="185"/>
      <c r="J36" s="209"/>
    </row>
    <row r="37" spans="1:11" s="281" customFormat="1" ht="38.25" x14ac:dyDescent="0.2">
      <c r="A37" s="388"/>
      <c r="B37" s="208">
        <v>5</v>
      </c>
      <c r="C37" s="296" t="s">
        <v>78</v>
      </c>
      <c r="D37" s="208">
        <v>5</v>
      </c>
      <c r="E37" s="288" t="s">
        <v>79</v>
      </c>
      <c r="F37" s="389"/>
      <c r="G37" s="185"/>
      <c r="H37" s="209"/>
      <c r="I37" s="185"/>
      <c r="J37" s="209"/>
    </row>
    <row r="38" spans="1:11" s="278" customFormat="1" ht="25.5" x14ac:dyDescent="0.2">
      <c r="A38" s="388"/>
      <c r="B38" s="208">
        <v>6</v>
      </c>
      <c r="C38" s="296" t="s">
        <v>80</v>
      </c>
      <c r="D38" s="208">
        <v>6</v>
      </c>
      <c r="E38" s="288" t="s">
        <v>81</v>
      </c>
      <c r="F38" s="389"/>
      <c r="G38" s="185"/>
      <c r="H38" s="189"/>
      <c r="I38" s="185"/>
      <c r="J38" s="209"/>
    </row>
    <row r="39" spans="1:11" s="278" customFormat="1" x14ac:dyDescent="0.2">
      <c r="A39" s="388"/>
      <c r="B39" s="210"/>
      <c r="C39" s="210"/>
      <c r="D39" s="208">
        <v>7</v>
      </c>
      <c r="E39" s="288" t="s">
        <v>82</v>
      </c>
      <c r="F39" s="389"/>
      <c r="G39" s="283"/>
      <c r="H39" s="7"/>
      <c r="I39" s="185"/>
      <c r="J39" s="209"/>
    </row>
    <row r="40" spans="1:11" s="278" customFormat="1" ht="38.25" x14ac:dyDescent="0.2">
      <c r="A40" s="388"/>
      <c r="B40" s="210"/>
      <c r="C40" s="210"/>
      <c r="D40" s="208">
        <v>8</v>
      </c>
      <c r="E40" s="288" t="s">
        <v>83</v>
      </c>
      <c r="F40" s="389"/>
      <c r="G40" s="185"/>
      <c r="H40" s="189"/>
      <c r="I40" s="185"/>
      <c r="J40" s="209"/>
    </row>
    <row r="41" spans="1:11" s="278" customFormat="1" ht="38.25" x14ac:dyDescent="0.2">
      <c r="A41" s="388"/>
      <c r="B41" s="210"/>
      <c r="C41" s="210"/>
      <c r="D41" s="208">
        <v>9</v>
      </c>
      <c r="E41" s="288" t="s">
        <v>84</v>
      </c>
      <c r="F41" s="389"/>
      <c r="G41" s="185"/>
      <c r="H41" s="189"/>
      <c r="I41" s="185"/>
      <c r="J41" s="209"/>
    </row>
    <row r="42" spans="1:11" s="278" customFormat="1" ht="38.25" x14ac:dyDescent="0.2">
      <c r="A42" s="390" t="s">
        <v>85</v>
      </c>
      <c r="B42" s="211">
        <v>7</v>
      </c>
      <c r="C42" s="212" t="s">
        <v>86</v>
      </c>
      <c r="D42" s="211">
        <v>10</v>
      </c>
      <c r="E42" s="213" t="s">
        <v>87</v>
      </c>
      <c r="F42" s="392"/>
      <c r="G42" s="305"/>
      <c r="H42" s="191"/>
      <c r="I42" s="305"/>
      <c r="J42" s="214"/>
    </row>
    <row r="43" spans="1:11" s="278" customFormat="1" ht="25.5" x14ac:dyDescent="0.2">
      <c r="A43" s="391"/>
      <c r="B43" s="188">
        <v>8</v>
      </c>
      <c r="C43" s="290" t="s">
        <v>88</v>
      </c>
      <c r="D43" s="211">
        <v>11</v>
      </c>
      <c r="E43" s="290" t="s">
        <v>89</v>
      </c>
      <c r="F43" s="392"/>
      <c r="G43" s="305"/>
      <c r="H43" s="191"/>
      <c r="I43" s="305"/>
      <c r="J43" s="189"/>
    </row>
    <row r="44" spans="1:11" s="278" customFormat="1" ht="51" x14ac:dyDescent="0.2">
      <c r="A44" s="370" t="s">
        <v>90</v>
      </c>
      <c r="B44" s="306">
        <v>9</v>
      </c>
      <c r="C44" s="290" t="s">
        <v>91</v>
      </c>
      <c r="D44" s="188">
        <v>12</v>
      </c>
      <c r="E44" s="290" t="s">
        <v>92</v>
      </c>
      <c r="F44" s="373"/>
      <c r="G44" s="305"/>
      <c r="H44" s="201"/>
      <c r="I44" s="185"/>
      <c r="J44" s="209"/>
    </row>
    <row r="45" spans="1:11" s="278" customFormat="1" ht="51" x14ac:dyDescent="0.2">
      <c r="A45" s="371"/>
      <c r="B45" s="306">
        <v>10</v>
      </c>
      <c r="C45" s="290" t="s">
        <v>93</v>
      </c>
      <c r="D45" s="188">
        <v>13</v>
      </c>
      <c r="E45" s="290" t="s">
        <v>94</v>
      </c>
      <c r="F45" s="373"/>
      <c r="G45" s="289"/>
      <c r="H45" s="189"/>
      <c r="I45" s="185"/>
      <c r="J45" s="191"/>
    </row>
    <row r="46" spans="1:11" s="278" customFormat="1" ht="38.25" x14ac:dyDescent="0.2">
      <c r="A46" s="371"/>
      <c r="B46" s="306">
        <v>11</v>
      </c>
      <c r="C46" s="290" t="s">
        <v>95</v>
      </c>
      <c r="D46" s="188">
        <v>14</v>
      </c>
      <c r="E46" s="290" t="s">
        <v>96</v>
      </c>
      <c r="F46" s="373"/>
      <c r="G46" s="289"/>
      <c r="H46" s="215"/>
      <c r="I46" s="185"/>
      <c r="J46" s="189"/>
      <c r="K46" s="216"/>
    </row>
    <row r="47" spans="1:11" s="278" customFormat="1" ht="38.25" x14ac:dyDescent="0.2">
      <c r="A47" s="371"/>
      <c r="B47" s="306">
        <v>12</v>
      </c>
      <c r="C47" s="290" t="s">
        <v>97</v>
      </c>
      <c r="D47" s="188">
        <v>15</v>
      </c>
      <c r="E47" s="290" t="s">
        <v>98</v>
      </c>
      <c r="F47" s="373"/>
      <c r="G47" s="289"/>
      <c r="H47" s="189"/>
      <c r="I47" s="185"/>
      <c r="J47" s="189"/>
    </row>
    <row r="48" spans="1:11" s="278" customFormat="1" ht="63.75" x14ac:dyDescent="0.2">
      <c r="A48" s="371"/>
      <c r="B48" s="306">
        <v>13</v>
      </c>
      <c r="C48" s="217" t="s">
        <v>99</v>
      </c>
      <c r="D48" s="306">
        <v>16</v>
      </c>
      <c r="E48" s="290" t="s">
        <v>100</v>
      </c>
      <c r="F48" s="373"/>
      <c r="G48" s="218"/>
      <c r="H48" s="219"/>
      <c r="I48" s="185"/>
      <c r="J48" s="189"/>
    </row>
    <row r="49" spans="1:11" s="278" customFormat="1" ht="76.5" x14ac:dyDescent="0.2">
      <c r="A49" s="371"/>
      <c r="B49" s="306">
        <v>14</v>
      </c>
      <c r="C49" s="220" t="s">
        <v>101</v>
      </c>
      <c r="D49" s="15">
        <v>17</v>
      </c>
      <c r="E49" s="290" t="s">
        <v>102</v>
      </c>
      <c r="F49" s="373"/>
      <c r="G49" s="218"/>
      <c r="H49" s="219"/>
      <c r="I49" s="185"/>
      <c r="J49" s="191"/>
    </row>
    <row r="50" spans="1:11" s="278" customFormat="1" ht="102" x14ac:dyDescent="0.2">
      <c r="A50" s="372"/>
      <c r="B50" s="306">
        <v>39</v>
      </c>
      <c r="C50" s="309" t="s">
        <v>103</v>
      </c>
      <c r="D50" s="15">
        <v>39</v>
      </c>
      <c r="E50" s="309" t="s">
        <v>104</v>
      </c>
      <c r="F50" s="289"/>
      <c r="G50" s="218"/>
      <c r="H50" s="219"/>
      <c r="I50" s="185"/>
      <c r="J50" s="191"/>
    </row>
    <row r="51" spans="1:11" ht="51" x14ac:dyDescent="0.2">
      <c r="A51" s="380" t="s">
        <v>105</v>
      </c>
      <c r="B51" s="306">
        <v>15</v>
      </c>
      <c r="C51" s="290" t="s">
        <v>106</v>
      </c>
      <c r="D51" s="15">
        <v>18</v>
      </c>
      <c r="E51" s="290" t="s">
        <v>107</v>
      </c>
      <c r="F51" s="373"/>
      <c r="G51" s="289"/>
      <c r="H51" s="191"/>
      <c r="I51" s="221"/>
      <c r="J51" s="215"/>
    </row>
    <row r="52" spans="1:11" ht="102" x14ac:dyDescent="0.2">
      <c r="A52" s="380"/>
      <c r="B52" s="306">
        <v>16</v>
      </c>
      <c r="C52" s="290" t="s">
        <v>108</v>
      </c>
      <c r="D52" s="15">
        <v>19</v>
      </c>
      <c r="E52" s="222" t="s">
        <v>109</v>
      </c>
      <c r="F52" s="373"/>
      <c r="G52" s="289"/>
      <c r="H52" s="191"/>
      <c r="I52" s="221"/>
      <c r="J52" s="215"/>
    </row>
    <row r="53" spans="1:11" ht="63.75" x14ac:dyDescent="0.2">
      <c r="A53" s="380"/>
      <c r="B53" s="306">
        <v>17</v>
      </c>
      <c r="C53" s="290" t="s">
        <v>110</v>
      </c>
      <c r="D53" s="15">
        <v>20</v>
      </c>
      <c r="E53" s="222" t="s">
        <v>111</v>
      </c>
      <c r="F53" s="373"/>
      <c r="G53" s="289"/>
      <c r="H53" s="191"/>
      <c r="I53" s="221"/>
      <c r="J53" s="189"/>
      <c r="K53" s="216"/>
    </row>
    <row r="54" spans="1:11" ht="63.75" x14ac:dyDescent="0.2">
      <c r="A54" s="380"/>
      <c r="B54" s="306">
        <v>18</v>
      </c>
      <c r="C54" s="290" t="s">
        <v>112</v>
      </c>
      <c r="D54" s="15">
        <v>21</v>
      </c>
      <c r="E54" s="222" t="s">
        <v>113</v>
      </c>
      <c r="F54" s="373"/>
      <c r="G54" s="289"/>
      <c r="H54" s="191"/>
      <c r="I54" s="221"/>
      <c r="J54" s="189"/>
      <c r="K54" s="216"/>
    </row>
    <row r="55" spans="1:11" ht="51" x14ac:dyDescent="0.2">
      <c r="A55" s="380"/>
      <c r="B55" s="306">
        <v>19</v>
      </c>
      <c r="C55" s="290" t="s">
        <v>114</v>
      </c>
      <c r="D55" s="15"/>
      <c r="E55" s="224"/>
      <c r="F55" s="373"/>
      <c r="G55" s="289"/>
      <c r="H55" s="191"/>
      <c r="I55" s="225"/>
      <c r="J55" s="191"/>
    </row>
    <row r="56" spans="1:11" ht="76.5" x14ac:dyDescent="0.2">
      <c r="A56" s="380" t="s">
        <v>115</v>
      </c>
      <c r="B56" s="226">
        <v>20</v>
      </c>
      <c r="C56" s="290" t="s">
        <v>116</v>
      </c>
      <c r="D56" s="15">
        <v>22</v>
      </c>
      <c r="E56" s="290" t="s">
        <v>117</v>
      </c>
      <c r="F56" s="373"/>
      <c r="G56" s="218"/>
      <c r="H56" s="219"/>
      <c r="I56" s="305"/>
      <c r="J56" s="189"/>
    </row>
    <row r="57" spans="1:11" ht="114.75" x14ac:dyDescent="0.2">
      <c r="A57" s="380"/>
      <c r="B57" s="226">
        <v>21</v>
      </c>
      <c r="C57" s="290" t="s">
        <v>118</v>
      </c>
      <c r="D57" s="15">
        <v>23</v>
      </c>
      <c r="E57" s="222" t="s">
        <v>119</v>
      </c>
      <c r="F57" s="373"/>
      <c r="G57" s="289"/>
      <c r="H57" s="189"/>
      <c r="I57" s="225"/>
      <c r="J57" s="189"/>
    </row>
    <row r="58" spans="1:11" ht="63.75" x14ac:dyDescent="0.2">
      <c r="A58" s="380"/>
      <c r="B58" s="226">
        <v>22</v>
      </c>
      <c r="C58" s="290" t="s">
        <v>120</v>
      </c>
      <c r="D58" s="15">
        <v>24</v>
      </c>
      <c r="E58" s="222" t="s">
        <v>121</v>
      </c>
      <c r="F58" s="373"/>
      <c r="G58" s="218"/>
      <c r="H58" s="189"/>
      <c r="I58" s="221"/>
      <c r="J58" s="189"/>
    </row>
    <row r="59" spans="1:11" ht="51" x14ac:dyDescent="0.2">
      <c r="A59" s="380"/>
      <c r="B59" s="226">
        <v>23</v>
      </c>
      <c r="C59" s="296" t="s">
        <v>122</v>
      </c>
      <c r="D59" s="15">
        <v>25</v>
      </c>
      <c r="E59" s="222" t="s">
        <v>123</v>
      </c>
      <c r="F59" s="373"/>
      <c r="G59" s="218"/>
      <c r="H59" s="215"/>
      <c r="I59" s="225"/>
      <c r="J59" s="189"/>
    </row>
    <row r="60" spans="1:11" ht="38.25" x14ac:dyDescent="0.2">
      <c r="A60" s="380"/>
      <c r="B60" s="226">
        <v>24</v>
      </c>
      <c r="C60" s="296" t="s">
        <v>124</v>
      </c>
      <c r="D60" s="15">
        <v>26</v>
      </c>
      <c r="E60" s="222" t="s">
        <v>125</v>
      </c>
      <c r="F60" s="373"/>
      <c r="G60" s="218"/>
      <c r="H60" s="215"/>
      <c r="I60" s="221"/>
      <c r="J60" s="219"/>
    </row>
    <row r="61" spans="1:11" ht="38.25" x14ac:dyDescent="0.2">
      <c r="A61" s="380"/>
      <c r="B61" s="226">
        <v>25</v>
      </c>
      <c r="C61" s="296" t="s">
        <v>126</v>
      </c>
      <c r="D61" s="15">
        <v>27</v>
      </c>
      <c r="E61" s="222" t="s">
        <v>127</v>
      </c>
      <c r="F61" s="373"/>
      <c r="G61" s="192"/>
      <c r="H61" s="215"/>
      <c r="I61" s="221"/>
      <c r="J61" s="219"/>
    </row>
    <row r="62" spans="1:11" ht="38.25" x14ac:dyDescent="0.2">
      <c r="A62" s="380"/>
      <c r="B62" s="226"/>
      <c r="C62" s="228"/>
      <c r="D62" s="15">
        <v>28</v>
      </c>
      <c r="E62" s="222" t="s">
        <v>128</v>
      </c>
      <c r="F62" s="373"/>
      <c r="G62" s="192"/>
      <c r="H62" s="289"/>
      <c r="I62" s="221"/>
      <c r="J62" s="215"/>
    </row>
    <row r="63" spans="1:11" ht="38.25" x14ac:dyDescent="0.2">
      <c r="A63" s="380"/>
      <c r="B63" s="227"/>
      <c r="C63" s="228"/>
      <c r="D63" s="15">
        <v>29</v>
      </c>
      <c r="E63" s="222" t="s">
        <v>129</v>
      </c>
      <c r="F63" s="373"/>
      <c r="G63" s="192"/>
      <c r="H63" s="289"/>
      <c r="I63" s="225"/>
      <c r="J63" s="189"/>
    </row>
    <row r="64" spans="1:11" ht="38.25" x14ac:dyDescent="0.2">
      <c r="A64" s="380"/>
      <c r="B64" s="223"/>
      <c r="C64" s="228"/>
      <c r="D64" s="15">
        <v>30</v>
      </c>
      <c r="E64" s="222" t="s">
        <v>130</v>
      </c>
      <c r="F64" s="373"/>
      <c r="G64" s="192"/>
      <c r="H64" s="289"/>
      <c r="I64" s="225"/>
      <c r="J64" s="189"/>
    </row>
    <row r="65" spans="1:10" ht="38.25" x14ac:dyDescent="0.2">
      <c r="A65" s="380"/>
      <c r="B65" s="223"/>
      <c r="C65" s="224"/>
      <c r="D65" s="15">
        <v>31</v>
      </c>
      <c r="E65" s="222" t="s">
        <v>131</v>
      </c>
      <c r="F65" s="373"/>
      <c r="G65" s="289"/>
    </row>
    <row r="66" spans="1:10" ht="38.25" x14ac:dyDescent="0.2">
      <c r="A66" s="370" t="s">
        <v>132</v>
      </c>
      <c r="B66" s="229">
        <v>26</v>
      </c>
      <c r="C66" s="230" t="s">
        <v>133</v>
      </c>
      <c r="D66" s="15">
        <v>32</v>
      </c>
      <c r="E66" s="213" t="s">
        <v>134</v>
      </c>
      <c r="F66" s="373"/>
      <c r="G66" s="289"/>
      <c r="H66" s="191"/>
      <c r="I66" s="225"/>
      <c r="J66" s="219"/>
    </row>
    <row r="67" spans="1:10" ht="51" x14ac:dyDescent="0.2">
      <c r="A67" s="371"/>
      <c r="B67" s="229">
        <v>27</v>
      </c>
      <c r="C67" s="290" t="s">
        <v>135</v>
      </c>
      <c r="D67" s="211">
        <v>33</v>
      </c>
      <c r="E67" s="213" t="s">
        <v>136</v>
      </c>
      <c r="F67" s="373"/>
      <c r="G67" s="289"/>
      <c r="H67" s="190"/>
      <c r="I67" s="225"/>
      <c r="J67" s="189"/>
    </row>
    <row r="68" spans="1:10" ht="25.5" x14ac:dyDescent="0.2">
      <c r="A68" s="372"/>
      <c r="B68" s="306">
        <v>28</v>
      </c>
      <c r="C68" s="231" t="s">
        <v>137</v>
      </c>
      <c r="D68" s="211">
        <v>34</v>
      </c>
      <c r="E68" s="213" t="s">
        <v>138</v>
      </c>
    </row>
    <row r="69" spans="1:10" ht="38.25" x14ac:dyDescent="0.2">
      <c r="A69" s="381" t="s">
        <v>139</v>
      </c>
      <c r="B69" s="188">
        <v>29</v>
      </c>
      <c r="C69" s="296" t="s">
        <v>140</v>
      </c>
      <c r="D69" s="211"/>
      <c r="E69" s="232"/>
      <c r="F69" s="373"/>
      <c r="G69" s="192"/>
      <c r="H69" s="215"/>
      <c r="I69" s="225"/>
      <c r="J69" s="209"/>
    </row>
    <row r="70" spans="1:10" ht="25.5" x14ac:dyDescent="0.2">
      <c r="A70" s="382"/>
      <c r="B70" s="233">
        <v>30</v>
      </c>
      <c r="C70" s="234" t="s">
        <v>141</v>
      </c>
      <c r="D70" s="235"/>
      <c r="E70" s="236"/>
      <c r="F70" s="373"/>
      <c r="G70" s="192"/>
      <c r="H70" s="215"/>
      <c r="I70" s="225"/>
      <c r="J70" s="237"/>
    </row>
    <row r="71" spans="1:10" ht="25.5" x14ac:dyDescent="0.2">
      <c r="A71" s="382"/>
      <c r="B71" s="233">
        <v>31</v>
      </c>
      <c r="C71" s="234" t="s">
        <v>142</v>
      </c>
      <c r="D71" s="238"/>
      <c r="E71" s="239"/>
      <c r="F71" s="373"/>
      <c r="G71" s="185"/>
      <c r="H71" s="189"/>
      <c r="I71" s="225"/>
      <c r="J71" s="237"/>
    </row>
    <row r="72" spans="1:10" ht="25.5" x14ac:dyDescent="0.2">
      <c r="A72" s="382"/>
      <c r="B72" s="233">
        <v>32</v>
      </c>
      <c r="C72" s="234" t="s">
        <v>143</v>
      </c>
      <c r="D72" s="238"/>
      <c r="E72" s="239"/>
      <c r="F72" s="373"/>
      <c r="G72" s="221"/>
      <c r="H72" s="215"/>
      <c r="I72" s="225"/>
      <c r="J72" s="237"/>
    </row>
    <row r="73" spans="1:10" ht="25.5" x14ac:dyDescent="0.2">
      <c r="A73" s="382"/>
      <c r="B73" s="233">
        <v>33</v>
      </c>
      <c r="C73" s="240" t="s">
        <v>144</v>
      </c>
      <c r="D73" s="238"/>
      <c r="E73" s="239"/>
      <c r="F73" s="373"/>
      <c r="G73" s="221"/>
      <c r="H73" s="241"/>
      <c r="I73" s="225"/>
      <c r="J73" s="237"/>
    </row>
    <row r="74" spans="1:10" x14ac:dyDescent="0.2">
      <c r="A74" s="383"/>
      <c r="B74" s="233">
        <v>34</v>
      </c>
      <c r="C74" s="240"/>
      <c r="D74" s="238"/>
      <c r="E74" s="239"/>
      <c r="F74" s="373"/>
      <c r="G74" s="221"/>
      <c r="H74" s="241"/>
      <c r="I74" s="225"/>
      <c r="J74" s="237"/>
    </row>
    <row r="75" spans="1:10" ht="51" x14ac:dyDescent="0.2">
      <c r="A75" s="303" t="s">
        <v>145</v>
      </c>
      <c r="B75" s="233">
        <v>34</v>
      </c>
      <c r="C75" s="230" t="s">
        <v>146</v>
      </c>
      <c r="D75" s="242">
        <v>35</v>
      </c>
      <c r="E75" s="213" t="s">
        <v>147</v>
      </c>
      <c r="F75" s="289"/>
      <c r="G75" s="305"/>
      <c r="H75" s="209"/>
      <c r="I75" s="225"/>
    </row>
    <row r="76" spans="1:10" ht="51" x14ac:dyDescent="0.2">
      <c r="A76" s="380" t="s">
        <v>148</v>
      </c>
      <c r="B76" s="306">
        <v>35</v>
      </c>
      <c r="C76" s="290" t="s">
        <v>149</v>
      </c>
      <c r="D76" s="15">
        <v>36</v>
      </c>
      <c r="E76" s="290" t="s">
        <v>150</v>
      </c>
      <c r="F76" s="373"/>
      <c r="G76" s="218"/>
      <c r="H76" s="241"/>
      <c r="I76" s="225"/>
      <c r="J76" s="189"/>
    </row>
    <row r="77" spans="1:10" ht="25.5" x14ac:dyDescent="0.2">
      <c r="A77" s="380"/>
      <c r="B77" s="306">
        <v>36</v>
      </c>
      <c r="C77" s="290" t="s">
        <v>151</v>
      </c>
      <c r="D77" s="15"/>
      <c r="E77" s="290"/>
      <c r="F77" s="373"/>
      <c r="G77" s="218"/>
      <c r="H77" s="189"/>
      <c r="I77" s="225"/>
      <c r="J77" s="189"/>
    </row>
    <row r="78" spans="1:10" ht="25.5" x14ac:dyDescent="0.2">
      <c r="A78" s="380"/>
      <c r="B78" s="306">
        <v>37</v>
      </c>
      <c r="C78" s="243" t="s">
        <v>152</v>
      </c>
      <c r="D78" s="15"/>
      <c r="E78" s="290"/>
      <c r="F78" s="373"/>
      <c r="G78" s="218"/>
      <c r="H78" s="241"/>
      <c r="I78" s="225"/>
      <c r="J78" s="189"/>
    </row>
    <row r="79" spans="1:10" ht="38.25" x14ac:dyDescent="0.2">
      <c r="A79" s="380" t="s">
        <v>153</v>
      </c>
      <c r="B79" s="244">
        <v>38</v>
      </c>
      <c r="C79" s="245" t="s">
        <v>154</v>
      </c>
      <c r="D79" s="246">
        <v>37</v>
      </c>
      <c r="E79" s="247" t="s">
        <v>155</v>
      </c>
      <c r="F79" s="393"/>
      <c r="G79" s="283"/>
      <c r="H79" s="191"/>
      <c r="I79" s="185"/>
      <c r="J79" s="189"/>
    </row>
    <row r="80" spans="1:10" ht="38.25" x14ac:dyDescent="0.2">
      <c r="A80" s="380"/>
      <c r="B80" s="244"/>
      <c r="C80" s="248"/>
      <c r="D80" s="246">
        <v>38</v>
      </c>
      <c r="E80" s="247" t="s">
        <v>156</v>
      </c>
      <c r="F80" s="393"/>
      <c r="G80" s="283"/>
      <c r="H80" s="237"/>
      <c r="I80" s="185"/>
      <c r="J80" s="189"/>
    </row>
    <row r="81" s="7" customFormat="1" x14ac:dyDescent="0.2"/>
  </sheetData>
  <mergeCells count="37">
    <mergeCell ref="A69:A74"/>
    <mergeCell ref="F69:F74"/>
    <mergeCell ref="A76:A78"/>
    <mergeCell ref="F76:F78"/>
    <mergeCell ref="A79:A80"/>
    <mergeCell ref="F79:F80"/>
    <mergeCell ref="A51:A55"/>
    <mergeCell ref="F51:F55"/>
    <mergeCell ref="A56:A65"/>
    <mergeCell ref="F56:F65"/>
    <mergeCell ref="A66:A68"/>
    <mergeCell ref="F66:F67"/>
    <mergeCell ref="A33:A41"/>
    <mergeCell ref="F33:F41"/>
    <mergeCell ref="A42:A43"/>
    <mergeCell ref="F42:F43"/>
    <mergeCell ref="F44:F49"/>
    <mergeCell ref="A44:A50"/>
    <mergeCell ref="A22:A25"/>
    <mergeCell ref="F22:F25"/>
    <mergeCell ref="A27:A30"/>
    <mergeCell ref="F27:F30"/>
    <mergeCell ref="A31:E31"/>
    <mergeCell ref="F31:J31"/>
    <mergeCell ref="A19:A21"/>
    <mergeCell ref="F19:F21"/>
    <mergeCell ref="B1:D1"/>
    <mergeCell ref="B2:D2"/>
    <mergeCell ref="B5:C5"/>
    <mergeCell ref="B7:E7"/>
    <mergeCell ref="B9:E9"/>
    <mergeCell ref="A11:E11"/>
    <mergeCell ref="F11:J11"/>
    <mergeCell ref="A14:A16"/>
    <mergeCell ref="F14:F16"/>
    <mergeCell ref="A17:A18"/>
    <mergeCell ref="F17:F18"/>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G25"/>
  <sheetViews>
    <sheetView showGridLines="0" zoomScale="90" zoomScaleNormal="90" workbookViewId="0">
      <selection activeCell="A25" sqref="A25"/>
    </sheetView>
  </sheetViews>
  <sheetFormatPr baseColWidth="10" defaultColWidth="10.5703125" defaultRowHeight="18.75" x14ac:dyDescent="0.3"/>
  <cols>
    <col min="1" max="1" width="52.140625" style="271" customWidth="1"/>
    <col min="2" max="4" width="15.7109375" style="269" customWidth="1"/>
    <col min="5" max="5" width="15.7109375" style="270" customWidth="1"/>
    <col min="6" max="6" width="33.140625" style="47" customWidth="1"/>
  </cols>
  <sheetData>
    <row r="1" spans="1:7" ht="22.5" customHeight="1" x14ac:dyDescent="0.25">
      <c r="A1" s="394" t="s">
        <v>14</v>
      </c>
      <c r="B1" s="394"/>
      <c r="C1" s="394"/>
      <c r="D1" s="394"/>
      <c r="E1" s="394"/>
      <c r="F1" s="394"/>
    </row>
    <row r="2" spans="1:7" x14ac:dyDescent="0.3">
      <c r="A2" s="395" t="s">
        <v>157</v>
      </c>
      <c r="B2" s="395"/>
      <c r="C2" s="395"/>
      <c r="D2" s="395"/>
      <c r="E2" s="395"/>
      <c r="F2" s="395"/>
    </row>
    <row r="3" spans="1:7" x14ac:dyDescent="0.3">
      <c r="A3" s="396" t="s">
        <v>158</v>
      </c>
      <c r="B3" s="397"/>
      <c r="C3" s="397"/>
      <c r="D3" s="397"/>
      <c r="E3" s="397"/>
      <c r="F3" s="398"/>
    </row>
    <row r="4" spans="1:7" ht="28.5" customHeight="1" x14ac:dyDescent="0.25">
      <c r="A4" s="399" t="s">
        <v>159</v>
      </c>
      <c r="B4" s="401" t="s">
        <v>160</v>
      </c>
      <c r="C4" s="402"/>
      <c r="D4" s="402"/>
      <c r="E4" s="403"/>
      <c r="F4" s="267" t="s">
        <v>161</v>
      </c>
    </row>
    <row r="5" spans="1:7" ht="46.5" customHeight="1" x14ac:dyDescent="0.3">
      <c r="A5" s="400"/>
      <c r="B5" s="268" t="s">
        <v>162</v>
      </c>
      <c r="C5" s="268" t="s">
        <v>163</v>
      </c>
      <c r="D5" s="268" t="s">
        <v>164</v>
      </c>
      <c r="E5" s="268" t="s">
        <v>165</v>
      </c>
      <c r="F5" s="297"/>
    </row>
    <row r="6" spans="1:7" ht="63.75" x14ac:dyDescent="0.25">
      <c r="A6" s="290" t="s">
        <v>166</v>
      </c>
      <c r="B6" s="298" t="s">
        <v>167</v>
      </c>
      <c r="C6" s="298" t="s">
        <v>168</v>
      </c>
      <c r="D6" s="298" t="s">
        <v>169</v>
      </c>
      <c r="E6" s="298" t="s">
        <v>170</v>
      </c>
      <c r="F6" s="299" t="s">
        <v>171</v>
      </c>
      <c r="G6" s="122"/>
    </row>
    <row r="7" spans="1:7" ht="31.5" customHeight="1" x14ac:dyDescent="0.25">
      <c r="A7" s="300" t="s">
        <v>172</v>
      </c>
      <c r="B7" s="304"/>
      <c r="C7" s="304"/>
      <c r="D7" s="301">
        <v>1</v>
      </c>
      <c r="E7" s="301">
        <v>7</v>
      </c>
      <c r="F7" s="299" t="s">
        <v>171</v>
      </c>
      <c r="G7" s="122"/>
    </row>
    <row r="8" spans="1:7" ht="73.5" customHeight="1" x14ac:dyDescent="0.25">
      <c r="A8" s="296" t="s">
        <v>173</v>
      </c>
      <c r="B8" s="301" t="s">
        <v>174</v>
      </c>
      <c r="C8" s="304"/>
      <c r="D8" s="301" t="s">
        <v>175</v>
      </c>
      <c r="E8" s="298" t="s">
        <v>176</v>
      </c>
      <c r="F8" s="299" t="s">
        <v>171</v>
      </c>
      <c r="G8" s="122"/>
    </row>
    <row r="9" spans="1:7" ht="38.25" x14ac:dyDescent="0.25">
      <c r="A9" s="296" t="s">
        <v>177</v>
      </c>
      <c r="B9" s="301">
        <v>2</v>
      </c>
      <c r="C9" s="301">
        <v>2</v>
      </c>
      <c r="D9" s="298" t="s">
        <v>178</v>
      </c>
      <c r="E9" s="298" t="s">
        <v>179</v>
      </c>
      <c r="F9" s="299" t="s">
        <v>171</v>
      </c>
      <c r="G9" s="122"/>
    </row>
    <row r="10" spans="1:7" ht="51" x14ac:dyDescent="0.25">
      <c r="A10" s="290" t="s">
        <v>180</v>
      </c>
      <c r="B10" s="301">
        <v>17</v>
      </c>
      <c r="C10" s="304"/>
      <c r="D10" s="301" t="s">
        <v>181</v>
      </c>
      <c r="E10" s="301" t="s">
        <v>182</v>
      </c>
      <c r="F10" s="299" t="s">
        <v>171</v>
      </c>
      <c r="G10" s="122"/>
    </row>
    <row r="11" spans="1:7" ht="100.5" customHeight="1" x14ac:dyDescent="0.25">
      <c r="A11" s="290" t="s">
        <v>183</v>
      </c>
      <c r="B11" s="304"/>
      <c r="C11" s="304"/>
      <c r="D11" s="301" t="s">
        <v>184</v>
      </c>
      <c r="E11" s="301" t="s">
        <v>185</v>
      </c>
      <c r="F11" s="307" t="s">
        <v>186</v>
      </c>
      <c r="G11" s="122"/>
    </row>
    <row r="12" spans="1:7" ht="38.25" x14ac:dyDescent="0.25">
      <c r="A12" s="290" t="s">
        <v>187</v>
      </c>
      <c r="B12" s="304"/>
      <c r="C12" s="304"/>
      <c r="D12" s="304"/>
      <c r="E12" s="301">
        <v>3.12</v>
      </c>
      <c r="F12" s="307" t="s">
        <v>186</v>
      </c>
      <c r="G12" s="122"/>
    </row>
    <row r="13" spans="1:7" ht="38.25" x14ac:dyDescent="0.25">
      <c r="A13" s="290" t="s">
        <v>188</v>
      </c>
      <c r="B13" s="298" t="s">
        <v>189</v>
      </c>
      <c r="C13" s="301" t="s">
        <v>190</v>
      </c>
      <c r="D13" s="298" t="s">
        <v>191</v>
      </c>
      <c r="E13" s="301">
        <v>18</v>
      </c>
      <c r="F13" s="307" t="s">
        <v>186</v>
      </c>
      <c r="G13" s="122"/>
    </row>
    <row r="14" spans="1:7" ht="38.25" x14ac:dyDescent="0.25">
      <c r="A14" s="290" t="s">
        <v>192</v>
      </c>
      <c r="B14" s="298" t="s">
        <v>189</v>
      </c>
      <c r="C14" s="301" t="s">
        <v>193</v>
      </c>
      <c r="D14" s="298" t="s">
        <v>194</v>
      </c>
      <c r="E14" s="301" t="s">
        <v>195</v>
      </c>
      <c r="F14" s="307" t="s">
        <v>186</v>
      </c>
    </row>
    <row r="15" spans="1:7" ht="63.75" x14ac:dyDescent="0.25">
      <c r="A15" s="296" t="s">
        <v>196</v>
      </c>
      <c r="B15" s="301">
        <v>6</v>
      </c>
      <c r="C15" s="301">
        <v>6</v>
      </c>
      <c r="D15" s="301" t="s">
        <v>197</v>
      </c>
      <c r="E15" s="301" t="s">
        <v>198</v>
      </c>
      <c r="F15" s="299" t="s">
        <v>171</v>
      </c>
    </row>
    <row r="16" spans="1:7" ht="51" customHeight="1" x14ac:dyDescent="0.25">
      <c r="A16" s="290" t="s">
        <v>199</v>
      </c>
      <c r="B16" s="301">
        <v>6</v>
      </c>
      <c r="C16" s="301" t="s">
        <v>200</v>
      </c>
      <c r="D16" s="301">
        <v>21</v>
      </c>
      <c r="E16" s="301" t="s">
        <v>201</v>
      </c>
      <c r="F16" s="307" t="s">
        <v>186</v>
      </c>
    </row>
    <row r="17" spans="1:6" ht="63.75" x14ac:dyDescent="0.25">
      <c r="A17" s="290" t="s">
        <v>202</v>
      </c>
      <c r="B17" s="301" t="s">
        <v>203</v>
      </c>
      <c r="C17" s="301" t="s">
        <v>204</v>
      </c>
      <c r="D17" s="304"/>
      <c r="E17" s="301" t="s">
        <v>205</v>
      </c>
      <c r="F17" s="307" t="s">
        <v>186</v>
      </c>
    </row>
    <row r="18" spans="1:6" ht="51" x14ac:dyDescent="0.25">
      <c r="A18" s="290" t="s">
        <v>206</v>
      </c>
      <c r="B18" s="302"/>
      <c r="C18" s="304"/>
      <c r="D18" s="298" t="s">
        <v>207</v>
      </c>
      <c r="E18" s="301" t="s">
        <v>208</v>
      </c>
      <c r="F18" s="307" t="s">
        <v>186</v>
      </c>
    </row>
    <row r="19" spans="1:6" ht="38.25" x14ac:dyDescent="0.25">
      <c r="A19" s="290" t="s">
        <v>209</v>
      </c>
      <c r="B19" s="301">
        <v>16</v>
      </c>
      <c r="C19" s="301">
        <v>13</v>
      </c>
      <c r="D19" s="301" t="s">
        <v>210</v>
      </c>
      <c r="E19" s="301" t="s">
        <v>211</v>
      </c>
      <c r="F19" s="307" t="s">
        <v>186</v>
      </c>
    </row>
    <row r="20" spans="1:6" ht="63.75" x14ac:dyDescent="0.25">
      <c r="A20" s="290" t="s">
        <v>212</v>
      </c>
      <c r="B20" s="301">
        <v>14</v>
      </c>
      <c r="C20" s="304"/>
      <c r="D20" s="301" t="s">
        <v>213</v>
      </c>
      <c r="E20" s="298" t="s">
        <v>214</v>
      </c>
      <c r="F20" s="307" t="s">
        <v>186</v>
      </c>
    </row>
    <row r="21" spans="1:6" ht="38.25" x14ac:dyDescent="0.25">
      <c r="A21" s="290" t="s">
        <v>215</v>
      </c>
      <c r="B21" s="301" t="s">
        <v>216</v>
      </c>
      <c r="C21" s="304"/>
      <c r="D21" s="301" t="s">
        <v>217</v>
      </c>
      <c r="E21" s="301" t="s">
        <v>218</v>
      </c>
      <c r="F21" s="307" t="s">
        <v>186</v>
      </c>
    </row>
    <row r="22" spans="1:6" ht="25.5" x14ac:dyDescent="0.25">
      <c r="A22" s="296" t="s">
        <v>219</v>
      </c>
      <c r="B22" s="304"/>
      <c r="C22" s="304"/>
      <c r="D22" s="298">
        <v>28</v>
      </c>
      <c r="E22" s="304"/>
      <c r="F22" s="307" t="s">
        <v>186</v>
      </c>
    </row>
    <row r="23" spans="1:6" ht="15" x14ac:dyDescent="0.25">
      <c r="A23" s="290" t="s">
        <v>220</v>
      </c>
      <c r="B23" s="301">
        <v>17</v>
      </c>
      <c r="C23" s="301">
        <v>14</v>
      </c>
      <c r="D23" s="304"/>
      <c r="E23" s="301" t="s">
        <v>221</v>
      </c>
      <c r="F23" s="304" t="s">
        <v>171</v>
      </c>
    </row>
    <row r="24" spans="1:6" ht="42.75" customHeight="1" x14ac:dyDescent="0.25">
      <c r="A24" s="290" t="s">
        <v>222</v>
      </c>
      <c r="B24" s="301" t="s">
        <v>223</v>
      </c>
      <c r="C24" s="304"/>
      <c r="D24" s="298" t="s">
        <v>224</v>
      </c>
      <c r="E24" s="304"/>
      <c r="F24" s="307" t="s">
        <v>186</v>
      </c>
    </row>
    <row r="25" spans="1:6" ht="42.75" customHeight="1" x14ac:dyDescent="0.25">
      <c r="A25" s="309" t="s">
        <v>104</v>
      </c>
      <c r="B25" s="301"/>
      <c r="C25" s="304"/>
      <c r="D25" s="298">
        <v>39</v>
      </c>
      <c r="E25" s="298">
        <v>39</v>
      </c>
      <c r="F25" s="304" t="s">
        <v>171</v>
      </c>
    </row>
  </sheetData>
  <mergeCells count="5">
    <mergeCell ref="A1:F1"/>
    <mergeCell ref="A2:F2"/>
    <mergeCell ref="A3:F3"/>
    <mergeCell ref="A4:A5"/>
    <mergeCell ref="B4:E4"/>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A4"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2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0"/>
  <sheetViews>
    <sheetView workbookViewId="0">
      <selection activeCell="B1" sqref="B1"/>
    </sheetView>
  </sheetViews>
  <sheetFormatPr baseColWidth="10" defaultColWidth="11.42578125" defaultRowHeight="15" x14ac:dyDescent="0.25"/>
  <sheetData>
    <row r="2" spans="2:10" ht="18.75" x14ac:dyDescent="0.3">
      <c r="B2" s="404" t="s">
        <v>225</v>
      </c>
      <c r="C2" s="404"/>
      <c r="D2" s="404"/>
      <c r="E2" s="404"/>
      <c r="F2" s="404"/>
      <c r="G2" s="404"/>
      <c r="H2" s="404"/>
      <c r="I2" s="404"/>
      <c r="J2" s="404"/>
    </row>
    <row r="3" spans="2:10" ht="15.75" thickBot="1" x14ac:dyDescent="0.3"/>
    <row r="4" spans="2:10" x14ac:dyDescent="0.25">
      <c r="B4" s="405" t="s">
        <v>226</v>
      </c>
      <c r="C4" s="406"/>
      <c r="D4" s="406"/>
      <c r="E4" s="406"/>
      <c r="F4" s="406"/>
      <c r="G4" s="406"/>
      <c r="H4" s="406"/>
      <c r="I4" s="406"/>
      <c r="J4" s="407"/>
    </row>
    <row r="5" spans="2:10" x14ac:dyDescent="0.25">
      <c r="B5" s="408"/>
      <c r="C5" s="409"/>
      <c r="D5" s="409"/>
      <c r="E5" s="409"/>
      <c r="F5" s="409"/>
      <c r="G5" s="409"/>
      <c r="H5" s="409"/>
      <c r="I5" s="409"/>
      <c r="J5" s="410"/>
    </row>
    <row r="6" spans="2:10" x14ac:dyDescent="0.25">
      <c r="B6" s="408"/>
      <c r="C6" s="409"/>
      <c r="D6" s="409"/>
      <c r="E6" s="409"/>
      <c r="F6" s="409"/>
      <c r="G6" s="409"/>
      <c r="H6" s="409"/>
      <c r="I6" s="409"/>
      <c r="J6" s="410"/>
    </row>
    <row r="7" spans="2:10" ht="15.75" thickBot="1" x14ac:dyDescent="0.3">
      <c r="B7" s="411"/>
      <c r="C7" s="412"/>
      <c r="D7" s="412"/>
      <c r="E7" s="412"/>
      <c r="F7" s="412"/>
      <c r="G7" s="412"/>
      <c r="H7" s="412"/>
      <c r="I7" s="412"/>
      <c r="J7" s="413"/>
    </row>
    <row r="9" spans="2:10" x14ac:dyDescent="0.25">
      <c r="B9" s="409" t="s">
        <v>227</v>
      </c>
      <c r="C9" s="409"/>
      <c r="D9" s="409"/>
      <c r="E9" s="409"/>
      <c r="F9" s="409"/>
      <c r="G9" s="409"/>
      <c r="H9" s="409"/>
      <c r="I9" s="409"/>
      <c r="J9" s="409"/>
    </row>
    <row r="10" spans="2:10" x14ac:dyDescent="0.25">
      <c r="B10" s="409"/>
      <c r="C10" s="409"/>
      <c r="D10" s="409"/>
      <c r="E10" s="409"/>
      <c r="F10" s="409"/>
      <c r="G10" s="409"/>
      <c r="H10" s="409"/>
      <c r="I10" s="409"/>
      <c r="J10" s="409"/>
    </row>
    <row r="11" spans="2:10" x14ac:dyDescent="0.25">
      <c r="B11" s="409"/>
      <c r="C11" s="409"/>
      <c r="D11" s="409"/>
      <c r="E11" s="409"/>
      <c r="F11" s="409"/>
      <c r="G11" s="409"/>
      <c r="H11" s="409"/>
      <c r="I11" s="409"/>
      <c r="J11" s="409"/>
    </row>
    <row r="12" spans="2:10" x14ac:dyDescent="0.25">
      <c r="B12" s="409"/>
      <c r="C12" s="409"/>
      <c r="D12" s="409"/>
      <c r="E12" s="409"/>
      <c r="F12" s="409"/>
      <c r="G12" s="409"/>
      <c r="H12" s="409"/>
      <c r="I12" s="409"/>
      <c r="J12" s="409"/>
    </row>
    <row r="13" spans="2:10" x14ac:dyDescent="0.25">
      <c r="B13" s="409"/>
      <c r="C13" s="409"/>
      <c r="D13" s="409"/>
      <c r="E13" s="409"/>
      <c r="F13" s="409"/>
      <c r="G13" s="409"/>
      <c r="H13" s="409"/>
      <c r="I13" s="409"/>
      <c r="J13" s="409"/>
    </row>
    <row r="14" spans="2:10" x14ac:dyDescent="0.25">
      <c r="B14" s="409"/>
      <c r="C14" s="409"/>
      <c r="D14" s="409"/>
      <c r="E14" s="409"/>
      <c r="F14" s="409"/>
      <c r="G14" s="409"/>
      <c r="H14" s="409"/>
      <c r="I14" s="409"/>
      <c r="J14" s="409"/>
    </row>
    <row r="15" spans="2:10" x14ac:dyDescent="0.25">
      <c r="B15" s="409"/>
      <c r="C15" s="409"/>
      <c r="D15" s="409"/>
      <c r="E15" s="409"/>
      <c r="F15" s="409"/>
      <c r="G15" s="409"/>
      <c r="H15" s="409"/>
      <c r="I15" s="409"/>
      <c r="J15" s="409"/>
    </row>
    <row r="17" spans="2:10" x14ac:dyDescent="0.25">
      <c r="B17" s="409" t="s">
        <v>228</v>
      </c>
      <c r="C17" s="409"/>
      <c r="D17" s="409"/>
      <c r="E17" s="409"/>
      <c r="F17" s="409"/>
      <c r="G17" s="409"/>
      <c r="H17" s="409"/>
      <c r="I17" s="409"/>
      <c r="J17" s="409"/>
    </row>
    <row r="18" spans="2:10" x14ac:dyDescent="0.25">
      <c r="B18" s="409"/>
      <c r="C18" s="409"/>
      <c r="D18" s="409"/>
      <c r="E18" s="409"/>
      <c r="F18" s="409"/>
      <c r="G18" s="409"/>
      <c r="H18" s="409"/>
      <c r="I18" s="409"/>
      <c r="J18" s="409"/>
    </row>
    <row r="19" spans="2:10" x14ac:dyDescent="0.25">
      <c r="B19" s="409"/>
      <c r="C19" s="409"/>
      <c r="D19" s="409"/>
      <c r="E19" s="409"/>
      <c r="F19" s="409"/>
      <c r="G19" s="409"/>
      <c r="H19" s="409"/>
      <c r="I19" s="409"/>
      <c r="J19" s="409"/>
    </row>
    <row r="20" spans="2:10" x14ac:dyDescent="0.25">
      <c r="B20" s="409"/>
      <c r="C20" s="409"/>
      <c r="D20" s="409"/>
      <c r="E20" s="409"/>
      <c r="F20" s="409"/>
      <c r="G20" s="409"/>
      <c r="H20" s="409"/>
      <c r="I20" s="409"/>
      <c r="J20" s="409"/>
    </row>
    <row r="22" spans="2:10" x14ac:dyDescent="0.25">
      <c r="B22" s="409" t="s">
        <v>229</v>
      </c>
      <c r="C22" s="409"/>
      <c r="D22" s="409"/>
      <c r="E22" s="409"/>
      <c r="F22" s="409"/>
      <c r="G22" s="409"/>
      <c r="H22" s="409"/>
      <c r="I22" s="409"/>
      <c r="J22" s="409"/>
    </row>
    <row r="23" spans="2:10" x14ac:dyDescent="0.25">
      <c r="B23" s="409"/>
      <c r="C23" s="409"/>
      <c r="D23" s="409"/>
      <c r="E23" s="409"/>
      <c r="F23" s="409"/>
      <c r="G23" s="409"/>
      <c r="H23" s="409"/>
      <c r="I23" s="409"/>
      <c r="J23" s="409"/>
    </row>
    <row r="24" spans="2:10" x14ac:dyDescent="0.25">
      <c r="B24" s="409"/>
      <c r="C24" s="409"/>
      <c r="D24" s="409"/>
      <c r="E24" s="409"/>
      <c r="F24" s="409"/>
      <c r="G24" s="409"/>
      <c r="H24" s="409"/>
      <c r="I24" s="409"/>
      <c r="J24" s="409"/>
    </row>
    <row r="25" spans="2:10" x14ac:dyDescent="0.25">
      <c r="B25" s="409"/>
      <c r="C25" s="409"/>
      <c r="D25" s="409"/>
      <c r="E25" s="409"/>
      <c r="F25" s="409"/>
      <c r="G25" s="409"/>
      <c r="H25" s="409"/>
      <c r="I25" s="409"/>
      <c r="J25" s="409"/>
    </row>
    <row r="26" spans="2:10" x14ac:dyDescent="0.25">
      <c r="B26" s="409"/>
      <c r="C26" s="409"/>
      <c r="D26" s="409"/>
      <c r="E26" s="409"/>
      <c r="F26" s="409"/>
      <c r="G26" s="409"/>
      <c r="H26" s="409"/>
      <c r="I26" s="409"/>
      <c r="J26" s="409"/>
    </row>
    <row r="27" spans="2:10" x14ac:dyDescent="0.25">
      <c r="B27" s="409"/>
      <c r="C27" s="409"/>
      <c r="D27" s="409"/>
      <c r="E27" s="409"/>
      <c r="F27" s="409"/>
      <c r="G27" s="409"/>
      <c r="H27" s="409"/>
      <c r="I27" s="409"/>
      <c r="J27" s="409"/>
    </row>
    <row r="28" spans="2:10" x14ac:dyDescent="0.25">
      <c r="B28" s="409"/>
      <c r="C28" s="409"/>
      <c r="D28" s="409"/>
      <c r="E28" s="409"/>
      <c r="F28" s="409"/>
      <c r="G28" s="409"/>
      <c r="H28" s="409"/>
      <c r="I28" s="409"/>
      <c r="J28" s="409"/>
    </row>
    <row r="29" spans="2:10" x14ac:dyDescent="0.25">
      <c r="B29" s="409"/>
      <c r="C29" s="409"/>
      <c r="D29" s="409"/>
      <c r="E29" s="409"/>
      <c r="F29" s="409"/>
      <c r="G29" s="409"/>
      <c r="H29" s="409"/>
      <c r="I29" s="409"/>
      <c r="J29" s="409"/>
    </row>
    <row r="30" spans="2:10" x14ac:dyDescent="0.25">
      <c r="B30" s="409"/>
      <c r="C30" s="409"/>
      <c r="D30" s="409"/>
      <c r="E30" s="409"/>
      <c r="F30" s="409"/>
      <c r="G30" s="409"/>
      <c r="H30" s="409"/>
      <c r="I30" s="409"/>
      <c r="J30" s="409"/>
    </row>
  </sheetData>
  <mergeCells count="5">
    <mergeCell ref="B2:J2"/>
    <mergeCell ref="B4:J7"/>
    <mergeCell ref="B9:J15"/>
    <mergeCell ref="B17:J20"/>
    <mergeCell ref="B22: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F14" sqref="F14:G14"/>
    </sheetView>
  </sheetViews>
  <sheetFormatPr baseColWidth="10" defaultColWidth="11.42578125" defaultRowHeight="14.25" x14ac:dyDescent="0.2"/>
  <cols>
    <col min="1" max="1" width="2.7109375" style="16" customWidth="1"/>
    <col min="2" max="2" width="24.7109375" style="16" customWidth="1"/>
    <col min="3" max="3" width="11.28515625" style="45" customWidth="1"/>
    <col min="4" max="4" width="19.28515625" style="45" customWidth="1"/>
    <col min="5" max="5" width="7.5703125" style="16" customWidth="1"/>
    <col min="6" max="6" width="24.7109375" style="16" customWidth="1"/>
    <col min="7" max="7" width="79.140625" style="16" customWidth="1"/>
    <col min="8" max="8" width="32.85546875" style="16" customWidth="1"/>
    <col min="9" max="9" width="32" style="16" customWidth="1"/>
    <col min="10" max="16384" width="11.42578125" style="16"/>
  </cols>
  <sheetData>
    <row r="1" spans="2:9" ht="15" thickBot="1" x14ac:dyDescent="0.25"/>
    <row r="2" spans="2:9" ht="79.5" customHeight="1" x14ac:dyDescent="0.2">
      <c r="B2" s="414" t="s">
        <v>230</v>
      </c>
      <c r="C2" s="415"/>
      <c r="D2" s="415"/>
      <c r="E2" s="415"/>
      <c r="F2" s="415"/>
      <c r="G2" s="416"/>
      <c r="H2" s="310" t="s">
        <v>231</v>
      </c>
    </row>
    <row r="3" spans="2:9" ht="15" x14ac:dyDescent="0.2">
      <c r="B3" s="417" t="s">
        <v>232</v>
      </c>
      <c r="C3" s="418"/>
      <c r="D3" s="419"/>
      <c r="E3" s="419"/>
      <c r="F3" s="419"/>
      <c r="G3" s="420"/>
    </row>
    <row r="4" spans="2:9" ht="88.5" customHeight="1" x14ac:dyDescent="0.2">
      <c r="B4" s="421" t="s">
        <v>233</v>
      </c>
      <c r="C4" s="422"/>
      <c r="D4" s="422"/>
      <c r="E4" s="422"/>
      <c r="F4" s="422"/>
      <c r="G4" s="423"/>
    </row>
    <row r="5" spans="2:9" ht="15" x14ac:dyDescent="0.2">
      <c r="B5" s="115"/>
      <c r="C5" s="125"/>
      <c r="D5" s="126"/>
      <c r="E5" s="127"/>
      <c r="F5" s="127"/>
      <c r="G5" s="127"/>
    </row>
    <row r="6" spans="2:9" ht="16.5" customHeight="1" x14ac:dyDescent="0.2">
      <c r="B6" s="424" t="s">
        <v>234</v>
      </c>
      <c r="C6" s="425"/>
      <c r="D6" s="425"/>
      <c r="E6" s="425"/>
      <c r="F6" s="425"/>
      <c r="G6" s="426"/>
    </row>
    <row r="7" spans="2:9" ht="76.5" customHeight="1" x14ac:dyDescent="0.2">
      <c r="B7" s="424"/>
      <c r="C7" s="425"/>
      <c r="D7" s="425"/>
      <c r="E7" s="425"/>
      <c r="F7" s="425"/>
      <c r="G7" s="426"/>
    </row>
    <row r="8" spans="2:9" ht="15" thickBot="1" x14ac:dyDescent="0.25">
      <c r="B8" s="128"/>
      <c r="C8" s="129"/>
      <c r="D8" s="129"/>
      <c r="E8" s="130"/>
      <c r="F8" s="131"/>
      <c r="G8" s="131"/>
    </row>
    <row r="9" spans="2:9" x14ac:dyDescent="0.2">
      <c r="B9" s="132"/>
      <c r="C9" s="249" t="s">
        <v>235</v>
      </c>
      <c r="D9" s="427" t="s">
        <v>236</v>
      </c>
      <c r="E9" s="428"/>
      <c r="F9" s="429" t="s">
        <v>237</v>
      </c>
      <c r="G9" s="430"/>
    </row>
    <row r="10" spans="2:9" ht="15" customHeight="1" x14ac:dyDescent="0.2">
      <c r="B10" s="133"/>
      <c r="C10" s="117">
        <v>5</v>
      </c>
      <c r="D10" s="431" t="s">
        <v>238</v>
      </c>
      <c r="E10" s="432"/>
      <c r="F10" s="433" t="s">
        <v>239</v>
      </c>
      <c r="G10" s="434"/>
      <c r="H10" s="460"/>
      <c r="I10" s="460"/>
    </row>
    <row r="11" spans="2:9" x14ac:dyDescent="0.2">
      <c r="B11" s="133"/>
      <c r="C11" s="117">
        <v>5</v>
      </c>
      <c r="D11" s="431" t="s">
        <v>240</v>
      </c>
      <c r="E11" s="432"/>
      <c r="F11" s="433" t="s">
        <v>241</v>
      </c>
      <c r="G11" s="434"/>
      <c r="H11" s="460"/>
      <c r="I11" s="460"/>
    </row>
    <row r="12" spans="2:9" x14ac:dyDescent="0.2">
      <c r="B12" s="133"/>
      <c r="C12" s="117">
        <v>5</v>
      </c>
      <c r="D12" s="431" t="s">
        <v>242</v>
      </c>
      <c r="E12" s="432"/>
      <c r="F12" s="433" t="s">
        <v>243</v>
      </c>
      <c r="G12" s="434"/>
      <c r="H12" s="460"/>
      <c r="I12" s="460"/>
    </row>
    <row r="13" spans="2:9" ht="27.75" customHeight="1" x14ac:dyDescent="0.2">
      <c r="B13" s="133"/>
      <c r="C13" s="117">
        <v>5</v>
      </c>
      <c r="D13" s="431" t="s">
        <v>244</v>
      </c>
      <c r="E13" s="432"/>
      <c r="F13" s="433" t="s">
        <v>245</v>
      </c>
      <c r="G13" s="434"/>
      <c r="H13" s="460"/>
      <c r="I13" s="460"/>
    </row>
    <row r="14" spans="2:9" x14ac:dyDescent="0.2">
      <c r="B14" s="133"/>
      <c r="C14" s="117">
        <v>5</v>
      </c>
      <c r="D14" s="431" t="s">
        <v>246</v>
      </c>
      <c r="E14" s="432"/>
      <c r="F14" s="433" t="s">
        <v>247</v>
      </c>
      <c r="G14" s="434"/>
      <c r="H14" s="460"/>
      <c r="I14" s="460"/>
    </row>
    <row r="15" spans="2:9" ht="41.25" customHeight="1" x14ac:dyDescent="0.2">
      <c r="B15" s="133"/>
      <c r="C15" s="117">
        <v>5</v>
      </c>
      <c r="D15" s="431" t="s">
        <v>248</v>
      </c>
      <c r="E15" s="432"/>
      <c r="F15" s="433" t="s">
        <v>249</v>
      </c>
      <c r="G15" s="434"/>
      <c r="H15" s="460"/>
      <c r="I15" s="460"/>
    </row>
    <row r="16" spans="2:9" ht="41.25" customHeight="1" x14ac:dyDescent="0.2">
      <c r="B16" s="133"/>
      <c r="C16" s="117">
        <v>5</v>
      </c>
      <c r="D16" s="435" t="s">
        <v>250</v>
      </c>
      <c r="E16" s="436"/>
      <c r="F16" s="433" t="s">
        <v>251</v>
      </c>
      <c r="G16" s="434"/>
      <c r="H16" s="460"/>
      <c r="I16" s="460"/>
    </row>
    <row r="17" spans="2:9" ht="51.75" customHeight="1" x14ac:dyDescent="0.2">
      <c r="B17" s="133"/>
      <c r="C17" s="117">
        <v>5</v>
      </c>
      <c r="D17" s="436" t="s">
        <v>252</v>
      </c>
      <c r="E17" s="439"/>
      <c r="F17" s="433" t="s">
        <v>253</v>
      </c>
      <c r="G17" s="434"/>
      <c r="H17" s="460"/>
      <c r="I17" s="460"/>
    </row>
    <row r="18" spans="2:9" ht="51.75" customHeight="1" x14ac:dyDescent="0.2">
      <c r="B18" s="133"/>
      <c r="C18" s="117">
        <v>5</v>
      </c>
      <c r="D18" s="435" t="s">
        <v>254</v>
      </c>
      <c r="E18" s="436"/>
      <c r="F18" s="433" t="s">
        <v>255</v>
      </c>
      <c r="G18" s="434"/>
      <c r="H18" s="460"/>
      <c r="I18" s="460"/>
    </row>
    <row r="19" spans="2:9" ht="51.75" customHeight="1" x14ac:dyDescent="0.2">
      <c r="B19" s="133"/>
      <c r="C19" s="117">
        <v>5</v>
      </c>
      <c r="D19" s="250" t="s">
        <v>256</v>
      </c>
      <c r="E19" s="251"/>
      <c r="F19" s="433" t="s">
        <v>257</v>
      </c>
      <c r="G19" s="434"/>
      <c r="H19" s="460"/>
      <c r="I19" s="460"/>
    </row>
    <row r="20" spans="2:9" ht="51.75" customHeight="1" x14ac:dyDescent="0.2">
      <c r="B20" s="133"/>
      <c r="C20" s="117">
        <v>5</v>
      </c>
      <c r="D20" s="250" t="s">
        <v>258</v>
      </c>
      <c r="E20" s="251"/>
      <c r="F20" s="433" t="s">
        <v>259</v>
      </c>
      <c r="G20" s="434"/>
      <c r="H20" s="460"/>
      <c r="I20" s="460"/>
    </row>
    <row r="21" spans="2:9" ht="66.75" customHeight="1" x14ac:dyDescent="0.2">
      <c r="B21" s="133"/>
      <c r="C21" s="117">
        <v>5</v>
      </c>
      <c r="D21" s="435" t="s">
        <v>260</v>
      </c>
      <c r="E21" s="436"/>
      <c r="F21" s="433" t="s">
        <v>261</v>
      </c>
      <c r="G21" s="434"/>
      <c r="H21" s="460"/>
      <c r="I21" s="460"/>
    </row>
    <row r="22" spans="2:9" ht="36" customHeight="1" x14ac:dyDescent="0.2">
      <c r="B22" s="133"/>
      <c r="C22" s="117">
        <v>5</v>
      </c>
      <c r="D22" s="437" t="s">
        <v>262</v>
      </c>
      <c r="E22" s="438"/>
      <c r="F22" s="433" t="s">
        <v>263</v>
      </c>
      <c r="G22" s="434"/>
      <c r="H22" s="469"/>
      <c r="I22" s="469"/>
    </row>
    <row r="23" spans="2:9" ht="26.25" customHeight="1" x14ac:dyDescent="0.2">
      <c r="B23" s="133"/>
      <c r="C23" s="117">
        <v>5</v>
      </c>
      <c r="D23" s="452" t="s">
        <v>264</v>
      </c>
      <c r="E23" s="452"/>
      <c r="F23" s="453" t="s">
        <v>265</v>
      </c>
      <c r="G23" s="434"/>
      <c r="H23" s="460"/>
      <c r="I23" s="460"/>
    </row>
    <row r="24" spans="2:9" ht="26.25" customHeight="1" x14ac:dyDescent="0.2">
      <c r="B24" s="133"/>
      <c r="C24" s="117">
        <v>5</v>
      </c>
      <c r="D24" s="452" t="s">
        <v>266</v>
      </c>
      <c r="E24" s="452"/>
      <c r="F24" s="453" t="s">
        <v>267</v>
      </c>
      <c r="G24" s="434"/>
      <c r="H24" s="460"/>
      <c r="I24" s="460"/>
    </row>
    <row r="25" spans="2:9" ht="26.25" customHeight="1" x14ac:dyDescent="0.2">
      <c r="B25" s="133"/>
      <c r="C25" s="117">
        <v>5</v>
      </c>
      <c r="D25" s="454" t="s">
        <v>268</v>
      </c>
      <c r="E25" s="455"/>
      <c r="F25" s="453" t="s">
        <v>269</v>
      </c>
      <c r="G25" s="434"/>
      <c r="H25" s="460"/>
      <c r="I25" s="460"/>
    </row>
    <row r="26" spans="2:9" ht="27" customHeight="1" x14ac:dyDescent="0.2">
      <c r="B26" s="134"/>
      <c r="C26" s="440" t="s">
        <v>270</v>
      </c>
      <c r="D26" s="441"/>
      <c r="E26" s="441"/>
      <c r="F26" s="441"/>
      <c r="G26" s="442"/>
    </row>
    <row r="27" spans="2:9" ht="27" customHeight="1" x14ac:dyDescent="0.2">
      <c r="B27" s="443" t="s">
        <v>271</v>
      </c>
      <c r="C27" s="444"/>
      <c r="D27" s="444"/>
      <c r="E27" s="444"/>
      <c r="F27" s="444"/>
      <c r="G27" s="445"/>
    </row>
    <row r="28" spans="2:9" ht="10.5" customHeight="1" x14ac:dyDescent="0.2">
      <c r="B28" s="135"/>
      <c r="D28" s="136"/>
      <c r="E28" s="137"/>
      <c r="F28" s="138"/>
      <c r="G28" s="138"/>
    </row>
    <row r="29" spans="2:9" x14ac:dyDescent="0.2">
      <c r="B29" s="135"/>
      <c r="C29" s="139"/>
      <c r="D29" s="446" t="s">
        <v>236</v>
      </c>
      <c r="E29" s="446"/>
      <c r="F29" s="447" t="s">
        <v>237</v>
      </c>
      <c r="G29" s="448"/>
    </row>
    <row r="30" spans="2:9" x14ac:dyDescent="0.2">
      <c r="B30" s="135"/>
      <c r="D30" s="449" t="s">
        <v>238</v>
      </c>
      <c r="E30" s="449"/>
      <c r="F30" s="450" t="s">
        <v>272</v>
      </c>
      <c r="G30" s="451"/>
      <c r="H30" s="460"/>
      <c r="I30" s="460"/>
    </row>
    <row r="31" spans="2:9" x14ac:dyDescent="0.2">
      <c r="B31" s="135"/>
      <c r="D31" s="449" t="s">
        <v>240</v>
      </c>
      <c r="E31" s="449"/>
      <c r="F31" s="450" t="s">
        <v>273</v>
      </c>
      <c r="G31" s="451"/>
      <c r="H31" s="460"/>
      <c r="I31" s="460"/>
    </row>
    <row r="32" spans="2:9" x14ac:dyDescent="0.2">
      <c r="B32" s="135"/>
      <c r="D32" s="449" t="s">
        <v>242</v>
      </c>
      <c r="E32" s="449"/>
      <c r="F32" s="450" t="s">
        <v>274</v>
      </c>
      <c r="G32" s="451"/>
      <c r="H32" s="460"/>
      <c r="I32" s="460"/>
    </row>
    <row r="33" spans="2:9" x14ac:dyDescent="0.2">
      <c r="B33" s="135"/>
      <c r="D33" s="449" t="s">
        <v>244</v>
      </c>
      <c r="E33" s="449"/>
      <c r="F33" s="450" t="s">
        <v>275</v>
      </c>
      <c r="G33" s="451"/>
      <c r="H33" s="460"/>
      <c r="I33" s="460"/>
    </row>
    <row r="34" spans="2:9" x14ac:dyDescent="0.2">
      <c r="B34" s="135"/>
      <c r="D34" s="449" t="s">
        <v>246</v>
      </c>
      <c r="E34" s="449"/>
      <c r="F34" s="450" t="s">
        <v>276</v>
      </c>
      <c r="G34" s="451"/>
      <c r="H34" s="460"/>
      <c r="I34" s="460"/>
    </row>
    <row r="35" spans="2:9" ht="40.9" customHeight="1" x14ac:dyDescent="0.2">
      <c r="B35" s="135"/>
      <c r="D35" s="449" t="s">
        <v>277</v>
      </c>
      <c r="E35" s="449"/>
      <c r="F35" s="450" t="s">
        <v>278</v>
      </c>
      <c r="G35" s="451"/>
      <c r="H35" s="460"/>
      <c r="I35" s="460"/>
    </row>
    <row r="36" spans="2:9" ht="42" customHeight="1" x14ac:dyDescent="0.2">
      <c r="B36" s="116"/>
      <c r="C36" s="140"/>
      <c r="D36" s="449" t="s">
        <v>279</v>
      </c>
      <c r="E36" s="449"/>
      <c r="F36" s="450" t="s">
        <v>280</v>
      </c>
      <c r="G36" s="451"/>
      <c r="H36" s="470"/>
      <c r="I36" s="470"/>
    </row>
    <row r="37" spans="2:9" ht="30.75" customHeight="1" x14ac:dyDescent="0.2">
      <c r="B37" s="116"/>
      <c r="C37" s="140"/>
      <c r="D37" s="449" t="s">
        <v>281</v>
      </c>
      <c r="E37" s="449"/>
      <c r="F37" s="456" t="s">
        <v>282</v>
      </c>
      <c r="G37" s="457"/>
      <c r="H37" s="470"/>
      <c r="I37" s="470"/>
    </row>
    <row r="38" spans="2:9" ht="33" customHeight="1" x14ac:dyDescent="0.2">
      <c r="B38" s="116"/>
      <c r="C38" s="140"/>
      <c r="D38" s="449" t="s">
        <v>283</v>
      </c>
      <c r="E38" s="449"/>
      <c r="F38" s="456" t="s">
        <v>282</v>
      </c>
      <c r="G38" s="457"/>
      <c r="H38" s="470"/>
      <c r="I38" s="470"/>
    </row>
    <row r="39" spans="2:9" ht="30" customHeight="1" x14ac:dyDescent="0.2">
      <c r="B39" s="116"/>
      <c r="C39" s="140"/>
      <c r="D39" s="449" t="s">
        <v>284</v>
      </c>
      <c r="E39" s="449"/>
      <c r="F39" s="456" t="s">
        <v>282</v>
      </c>
      <c r="G39" s="457"/>
      <c r="H39" s="470"/>
      <c r="I39" s="470"/>
    </row>
    <row r="40" spans="2:9" ht="30" customHeight="1" x14ac:dyDescent="0.2">
      <c r="B40" s="116"/>
      <c r="C40" s="140"/>
      <c r="D40" s="449" t="s">
        <v>285</v>
      </c>
      <c r="E40" s="449"/>
      <c r="F40" s="456" t="s">
        <v>282</v>
      </c>
      <c r="G40" s="457"/>
      <c r="H40" s="470"/>
      <c r="I40" s="470"/>
    </row>
    <row r="41" spans="2:9" ht="30" customHeight="1" x14ac:dyDescent="0.2">
      <c r="B41" s="116"/>
      <c r="C41" s="140"/>
      <c r="D41" s="458" t="s">
        <v>286</v>
      </c>
      <c r="E41" s="459"/>
      <c r="F41" s="450" t="s">
        <v>287</v>
      </c>
      <c r="G41" s="451"/>
      <c r="H41" s="470"/>
      <c r="I41" s="470"/>
    </row>
    <row r="42" spans="2:9" ht="35.25" customHeight="1" x14ac:dyDescent="0.2">
      <c r="B42" s="116"/>
      <c r="C42" s="140"/>
      <c r="D42" s="449" t="s">
        <v>288</v>
      </c>
      <c r="E42" s="449"/>
      <c r="F42" s="450" t="s">
        <v>289</v>
      </c>
      <c r="G42" s="451"/>
      <c r="H42" s="470"/>
      <c r="I42" s="470"/>
    </row>
    <row r="43" spans="2:9" ht="31.5" customHeight="1" x14ac:dyDescent="0.2">
      <c r="B43" s="116"/>
      <c r="C43" s="140"/>
      <c r="D43" s="449" t="s">
        <v>281</v>
      </c>
      <c r="E43" s="449"/>
      <c r="F43" s="456" t="s">
        <v>282</v>
      </c>
      <c r="G43" s="457"/>
      <c r="H43" s="470"/>
      <c r="I43" s="470"/>
    </row>
    <row r="44" spans="2:9" ht="35.25" customHeight="1" x14ac:dyDescent="0.2">
      <c r="B44" s="116"/>
      <c r="C44" s="140"/>
      <c r="D44" s="449" t="s">
        <v>290</v>
      </c>
      <c r="E44" s="449"/>
      <c r="F44" s="456" t="s">
        <v>282</v>
      </c>
      <c r="G44" s="457"/>
      <c r="H44" s="470"/>
      <c r="I44" s="470"/>
    </row>
    <row r="45" spans="2:9" ht="57" customHeight="1" x14ac:dyDescent="0.2">
      <c r="B45" s="116"/>
      <c r="C45" s="140"/>
      <c r="D45" s="449" t="s">
        <v>285</v>
      </c>
      <c r="E45" s="449"/>
      <c r="F45" s="456" t="s">
        <v>282</v>
      </c>
      <c r="G45" s="457"/>
      <c r="H45" s="470"/>
      <c r="I45" s="470"/>
    </row>
    <row r="46" spans="2:9" ht="32.25" customHeight="1" x14ac:dyDescent="0.2">
      <c r="B46" s="116"/>
      <c r="C46" s="140"/>
      <c r="D46" s="449" t="s">
        <v>283</v>
      </c>
      <c r="E46" s="449"/>
      <c r="F46" s="456" t="s">
        <v>282</v>
      </c>
      <c r="G46" s="457"/>
      <c r="H46" s="470"/>
      <c r="I46" s="470"/>
    </row>
    <row r="47" spans="2:9" ht="32.25" customHeight="1" x14ac:dyDescent="0.2">
      <c r="B47" s="116"/>
      <c r="C47" s="140"/>
      <c r="D47" s="458" t="s">
        <v>291</v>
      </c>
      <c r="E47" s="459"/>
      <c r="F47" s="467" t="s">
        <v>292</v>
      </c>
      <c r="G47" s="468"/>
      <c r="H47" s="470"/>
      <c r="I47" s="470"/>
    </row>
    <row r="48" spans="2:9" ht="32.25" customHeight="1" x14ac:dyDescent="0.2">
      <c r="B48" s="116"/>
      <c r="C48" s="140"/>
      <c r="D48" s="449" t="s">
        <v>293</v>
      </c>
      <c r="E48" s="449"/>
      <c r="F48" s="450" t="s">
        <v>294</v>
      </c>
      <c r="G48" s="451"/>
      <c r="H48" s="470"/>
      <c r="I48" s="470"/>
    </row>
    <row r="49" spans="2:9" ht="32.25" customHeight="1" x14ac:dyDescent="0.2">
      <c r="B49" s="116"/>
      <c r="C49" s="140"/>
      <c r="D49" s="449" t="s">
        <v>295</v>
      </c>
      <c r="E49" s="449"/>
      <c r="F49" s="450" t="s">
        <v>296</v>
      </c>
      <c r="G49" s="451"/>
      <c r="H49" s="470"/>
      <c r="I49" s="470"/>
    </row>
    <row r="50" spans="2:9" ht="32.25" customHeight="1" x14ac:dyDescent="0.2">
      <c r="B50" s="116"/>
      <c r="C50" s="140"/>
      <c r="D50" s="449" t="s">
        <v>297</v>
      </c>
      <c r="E50" s="449"/>
      <c r="F50" s="450" t="s">
        <v>298</v>
      </c>
      <c r="G50" s="451"/>
      <c r="H50" s="470"/>
      <c r="I50" s="470"/>
    </row>
    <row r="51" spans="2:9" ht="32.25" customHeight="1" x14ac:dyDescent="0.2">
      <c r="B51" s="116"/>
      <c r="C51" s="140"/>
      <c r="D51" s="136"/>
      <c r="E51" s="136"/>
      <c r="F51" s="138"/>
      <c r="G51" s="138"/>
      <c r="H51" s="470"/>
      <c r="I51" s="470"/>
    </row>
    <row r="52" spans="2:9" ht="32.25" customHeight="1" x14ac:dyDescent="0.2">
      <c r="B52" s="116"/>
      <c r="C52" s="140"/>
      <c r="D52" s="136"/>
      <c r="E52" s="136"/>
      <c r="F52" s="138"/>
      <c r="G52" s="138"/>
    </row>
    <row r="53" spans="2:9" ht="32.25" customHeight="1" x14ac:dyDescent="0.2">
      <c r="B53" s="116"/>
      <c r="C53" s="140"/>
      <c r="D53" s="136"/>
      <c r="E53" s="136"/>
      <c r="F53" s="138"/>
      <c r="G53" s="138"/>
    </row>
    <row r="54" spans="2:9" ht="21.75" customHeight="1" x14ac:dyDescent="0.2">
      <c r="B54" s="461" t="s">
        <v>299</v>
      </c>
      <c r="C54" s="462"/>
      <c r="D54" s="462"/>
      <c r="E54" s="462"/>
      <c r="F54" s="462"/>
      <c r="G54" s="463"/>
    </row>
    <row r="55" spans="2:9" ht="21.75" customHeight="1" x14ac:dyDescent="0.2">
      <c r="B55" s="461" t="s">
        <v>300</v>
      </c>
      <c r="C55" s="462"/>
      <c r="D55" s="462"/>
      <c r="E55" s="462"/>
      <c r="F55" s="462"/>
      <c r="G55" s="463"/>
    </row>
    <row r="56" spans="2:9" ht="20.25" customHeight="1" x14ac:dyDescent="0.2">
      <c r="B56" s="461" t="s">
        <v>301</v>
      </c>
      <c r="C56" s="462"/>
      <c r="D56" s="462"/>
      <c r="E56" s="462"/>
      <c r="F56" s="462"/>
      <c r="G56" s="463"/>
    </row>
    <row r="57" spans="2:9" ht="20.25" customHeight="1" x14ac:dyDescent="0.2">
      <c r="B57" s="461" t="s">
        <v>302</v>
      </c>
      <c r="C57" s="462"/>
      <c r="D57" s="462"/>
      <c r="E57" s="462"/>
      <c r="F57" s="462"/>
      <c r="G57" s="463"/>
    </row>
    <row r="58" spans="2:9" ht="18" customHeight="1" thickBot="1" x14ac:dyDescent="0.25">
      <c r="B58" s="464" t="s">
        <v>303</v>
      </c>
      <c r="C58" s="465"/>
      <c r="D58" s="465"/>
      <c r="E58" s="465"/>
      <c r="F58" s="465"/>
      <c r="G58" s="466"/>
    </row>
    <row r="59" spans="2:9" x14ac:dyDescent="0.2">
      <c r="B59" s="141"/>
      <c r="C59" s="142"/>
      <c r="D59" s="141"/>
      <c r="E59" s="141"/>
      <c r="F59" s="141"/>
      <c r="G59" s="141"/>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48"/>
  <sheetViews>
    <sheetView showGridLines="0" zoomScaleNormal="100" zoomScalePageLayoutView="50" workbookViewId="0">
      <selection sqref="A1:C2"/>
    </sheetView>
  </sheetViews>
  <sheetFormatPr baseColWidth="10" defaultColWidth="11.42578125" defaultRowHeight="15" x14ac:dyDescent="0.25"/>
  <cols>
    <col min="1" max="1" width="5" bestFit="1" customWidth="1"/>
    <col min="2" max="2" width="43.5703125" customWidth="1"/>
    <col min="3" max="3" width="35.7109375" hidden="1"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58" hidden="1" customWidth="1"/>
    <col min="13" max="13" width="25.5703125" customWidth="1"/>
    <col min="14" max="14" width="26.28515625" customWidth="1"/>
    <col min="15" max="15" width="15.140625" hidden="1" customWidth="1"/>
    <col min="16" max="257" width="11.42578125" style="17"/>
    <col min="258" max="16384" width="11.42578125" style="22"/>
  </cols>
  <sheetData>
    <row r="1" spans="1:257" s="19" customFormat="1" ht="27" x14ac:dyDescent="0.3">
      <c r="A1" s="495"/>
      <c r="B1" s="496"/>
      <c r="C1" s="496"/>
      <c r="D1" s="471" t="s">
        <v>304</v>
      </c>
      <c r="E1" s="471"/>
      <c r="F1" s="471"/>
      <c r="G1" s="471"/>
      <c r="H1" s="471"/>
      <c r="I1" s="471"/>
      <c r="J1" s="471"/>
      <c r="K1" s="471"/>
      <c r="L1" s="471"/>
      <c r="M1" s="471"/>
      <c r="N1" s="472"/>
      <c r="O1" s="41"/>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27" x14ac:dyDescent="0.3">
      <c r="A2" s="497"/>
      <c r="B2" s="498"/>
      <c r="C2" s="498"/>
      <c r="D2" s="473"/>
      <c r="E2" s="473"/>
      <c r="F2" s="473"/>
      <c r="G2" s="473"/>
      <c r="H2" s="473"/>
      <c r="I2" s="473"/>
      <c r="J2" s="473"/>
      <c r="K2" s="473"/>
      <c r="L2" s="473"/>
      <c r="M2" s="473"/>
      <c r="N2" s="474"/>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27" x14ac:dyDescent="0.3">
      <c r="A3" s="42"/>
      <c r="B3" s="1"/>
      <c r="C3" s="1"/>
      <c r="D3" s="475"/>
      <c r="E3" s="475"/>
      <c r="F3" s="475"/>
      <c r="G3" s="475"/>
      <c r="H3" s="475"/>
      <c r="I3" s="475"/>
      <c r="J3" s="475"/>
      <c r="K3" s="475"/>
      <c r="L3" s="475"/>
      <c r="M3" s="475"/>
      <c r="N3" s="476"/>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x14ac:dyDescent="0.3">
      <c r="A4" s="499" t="s">
        <v>305</v>
      </c>
      <c r="B4" s="499"/>
      <c r="C4" s="499"/>
      <c r="D4" s="510" t="s">
        <v>306</v>
      </c>
      <c r="E4" s="511"/>
      <c r="F4" s="511"/>
      <c r="G4" s="511"/>
      <c r="H4" s="511"/>
      <c r="I4" s="511"/>
      <c r="J4" s="511"/>
      <c r="K4" s="511"/>
      <c r="L4" s="511"/>
      <c r="M4" s="511"/>
      <c r="N4" s="512"/>
      <c r="O4" s="171"/>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56.45" customHeight="1" x14ac:dyDescent="0.3">
      <c r="A5" s="499" t="s">
        <v>307</v>
      </c>
      <c r="B5" s="499"/>
      <c r="C5" s="499"/>
      <c r="D5" s="510" t="s">
        <v>22</v>
      </c>
      <c r="E5" s="511"/>
      <c r="F5" s="511"/>
      <c r="G5" s="511"/>
      <c r="H5" s="511"/>
      <c r="I5" s="511"/>
      <c r="J5" s="511"/>
      <c r="K5" s="511"/>
      <c r="L5" s="511"/>
      <c r="M5" s="511"/>
      <c r="N5" s="512"/>
      <c r="O5" s="172"/>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x14ac:dyDescent="0.3">
      <c r="A6" s="499" t="s">
        <v>308</v>
      </c>
      <c r="B6" s="499"/>
      <c r="C6" s="499"/>
      <c r="D6" s="510" t="s">
        <v>309</v>
      </c>
      <c r="E6" s="511"/>
      <c r="F6" s="511"/>
      <c r="G6" s="511"/>
      <c r="H6" s="511"/>
      <c r="I6" s="511"/>
      <c r="J6" s="511"/>
      <c r="K6" s="511"/>
      <c r="L6" s="511"/>
      <c r="M6" s="511"/>
      <c r="N6" s="512"/>
      <c r="O6" s="143"/>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thickBot="1" x14ac:dyDescent="0.35">
      <c r="A7" s="144" t="s">
        <v>310</v>
      </c>
      <c r="B7" s="145"/>
      <c r="C7" s="145"/>
      <c r="D7" s="518" t="s">
        <v>311</v>
      </c>
      <c r="E7" s="515" t="s">
        <v>312</v>
      </c>
      <c r="F7" s="516"/>
      <c r="G7" s="516"/>
      <c r="H7" s="517"/>
      <c r="I7" s="520" t="s">
        <v>313</v>
      </c>
      <c r="J7" s="521"/>
      <c r="K7" s="521"/>
      <c r="L7" s="521"/>
      <c r="M7" s="522"/>
      <c r="N7" s="513" t="s">
        <v>314</v>
      </c>
      <c r="O7" s="514"/>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x14ac:dyDescent="0.3">
      <c r="A8" s="500" t="s">
        <v>315</v>
      </c>
      <c r="B8" s="502" t="s">
        <v>316</v>
      </c>
      <c r="C8" s="123" t="s">
        <v>317</v>
      </c>
      <c r="D8" s="503"/>
      <c r="E8" s="502" t="s">
        <v>252</v>
      </c>
      <c r="F8" s="502" t="s">
        <v>318</v>
      </c>
      <c r="G8" s="502" t="s">
        <v>319</v>
      </c>
      <c r="H8" s="502" t="s">
        <v>258</v>
      </c>
      <c r="I8" s="519" t="s">
        <v>320</v>
      </c>
      <c r="J8" s="118" t="s">
        <v>321</v>
      </c>
      <c r="K8" s="519" t="s">
        <v>313</v>
      </c>
      <c r="L8" s="519" t="s">
        <v>322</v>
      </c>
      <c r="M8" s="519" t="s">
        <v>323</v>
      </c>
      <c r="N8" s="526" t="s">
        <v>324</v>
      </c>
      <c r="O8" s="526" t="s">
        <v>325</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66" customHeight="1" thickBot="1" x14ac:dyDescent="0.35">
      <c r="A9" s="501"/>
      <c r="B9" s="503"/>
      <c r="C9" s="89" t="s">
        <v>326</v>
      </c>
      <c r="D9" s="503"/>
      <c r="E9" s="503"/>
      <c r="F9" s="503"/>
      <c r="G9" s="503"/>
      <c r="H9" s="503"/>
      <c r="I9" s="503"/>
      <c r="J9" s="124" t="s">
        <v>327</v>
      </c>
      <c r="K9" s="503" t="s">
        <v>328</v>
      </c>
      <c r="L9" s="503"/>
      <c r="M9" s="503" t="s">
        <v>328</v>
      </c>
      <c r="N9" s="528"/>
      <c r="O9" s="527"/>
      <c r="P9" s="18"/>
      <c r="Q9" s="20" t="s">
        <v>329</v>
      </c>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45" x14ac:dyDescent="0.3">
      <c r="A10" s="523">
        <v>1</v>
      </c>
      <c r="B10" s="507" t="s">
        <v>330</v>
      </c>
      <c r="C10" s="504" t="s">
        <v>331</v>
      </c>
      <c r="D10" s="150" t="s">
        <v>332</v>
      </c>
      <c r="E10" s="483">
        <v>33</v>
      </c>
      <c r="F10" s="483">
        <v>0</v>
      </c>
      <c r="G10" s="548">
        <f>+F10/E10</f>
        <v>0</v>
      </c>
      <c r="H10" s="55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321" t="s">
        <v>333</v>
      </c>
      <c r="J10" s="154" t="s">
        <v>334</v>
      </c>
      <c r="K10" s="321" t="str">
        <f>IFERROR(CONCATENATE(INDEX('8- Políticas de Administración '!$B$16:$F$53,MATCH('5- Identificación de Riesgos'!J10,'8- Políticas de Administración '!$C$16:$C$54,0),1)," - ",L10),"")</f>
        <v>Leve - 1</v>
      </c>
      <c r="L10" s="168">
        <f>IFERROR(VLOOKUP(INDEX('8- Políticas de Administración '!$B$16:$F$63,MATCH('5- Identificación de Riesgos'!J10,'8- Políticas de Administración '!$C$16:$C$64,0),1),'8- Políticas de Administración '!$B$16:$F$64,5,FALSE),"")</f>
        <v>1</v>
      </c>
      <c r="M10" s="480" t="str">
        <f>IFERROR(CONCATENATE(INDEX('8- Políticas de Administración '!$B$16:$F$53,MATCH(ROUND(AVERAGE(L10:L15),0),'8- Políticas de Administración '!$F$16:$F$53,0),1)," - ",ROUND(AVERAGE(L10:L15),0)),"")</f>
        <v>Menor - 2</v>
      </c>
      <c r="N10" s="492" t="str">
        <f>IFERROR(CONCATENATE(VLOOKUP((LEFT(H10,LEN(H10)-4)&amp;LEFT(M10,LEN(M10)-4)),'9- Matriz de Calor '!$D$18:$E$42,2,0)," - ",RIGHT(H10,1)*RIGHT(M10,1)),"")</f>
        <v>Bajo - 2</v>
      </c>
      <c r="O10" s="545">
        <f>RIGHT(H10,1)*RIGHT(M10,1)</f>
        <v>2</v>
      </c>
      <c r="P10" s="18"/>
    </row>
    <row r="11" spans="1:257" ht="30" x14ac:dyDescent="0.3">
      <c r="A11" s="524"/>
      <c r="B11" s="508"/>
      <c r="C11" s="505"/>
      <c r="D11" s="151" t="s">
        <v>335</v>
      </c>
      <c r="E11" s="484"/>
      <c r="F11" s="484"/>
      <c r="G11" s="549"/>
      <c r="H11" s="539"/>
      <c r="I11" s="322" t="s">
        <v>336</v>
      </c>
      <c r="J11" s="88" t="s">
        <v>337</v>
      </c>
      <c r="K11" s="322" t="str">
        <f>IFERROR(CONCATENATE(INDEX('8- Políticas de Administración '!$B$16:$F$53,MATCH('5- Identificación de Riesgos'!J10,'8- Políticas de Administración '!$C$16:$C$54,0),1)," - ",L11),"")</f>
        <v>Leve - 4</v>
      </c>
      <c r="L11" s="169">
        <f>IFERROR(VLOOKUP(INDEX('8- Políticas de Administración '!$B$16:$F$63,MATCH('5- Identificación de Riesgos'!J11,'8- Políticas de Administración '!$C$16:$C$64,0),1),'8- Políticas de Administración '!$B$16:$F$64,5,FALSE),"")</f>
        <v>4</v>
      </c>
      <c r="M11" s="481"/>
      <c r="N11" s="493"/>
      <c r="O11" s="545"/>
      <c r="P11" s="18"/>
    </row>
    <row r="12" spans="1:257" ht="30" x14ac:dyDescent="0.3">
      <c r="A12" s="524"/>
      <c r="B12" s="508"/>
      <c r="C12" s="505"/>
      <c r="D12" s="152" t="s">
        <v>338</v>
      </c>
      <c r="E12" s="484"/>
      <c r="F12" s="484"/>
      <c r="G12" s="549"/>
      <c r="H12" s="539"/>
      <c r="I12" s="322" t="s">
        <v>339</v>
      </c>
      <c r="J12" s="88" t="s">
        <v>340</v>
      </c>
      <c r="K12" s="322" t="str">
        <f>IFERROR(CONCATENATE(INDEX('8- Políticas de Administración '!$B$16:$F$53,MATCH('5- Identificación de Riesgos'!J12,'8- Políticas de Administración '!$C$16:$C$54,0),1)," - ",L12),"")</f>
        <v>Leve - 1</v>
      </c>
      <c r="L12" s="169">
        <f>IFERROR(VLOOKUP(INDEX('8- Políticas de Administración '!$B$16:$F$63,MATCH('5- Identificación de Riesgos'!J12,'8- Políticas de Administración '!$C$16:$C$64,0),1),'8- Políticas de Administración '!$B$16:$F$64,5,FALSE),"")</f>
        <v>1</v>
      </c>
      <c r="M12" s="481"/>
      <c r="N12" s="493"/>
      <c r="O12" s="545"/>
      <c r="P12" s="18"/>
    </row>
    <row r="13" spans="1:257" ht="45" x14ac:dyDescent="0.3">
      <c r="A13" s="524"/>
      <c r="B13" s="508"/>
      <c r="C13" s="505"/>
      <c r="D13" s="152" t="s">
        <v>341</v>
      </c>
      <c r="E13" s="484"/>
      <c r="F13" s="484"/>
      <c r="G13" s="549"/>
      <c r="H13" s="539"/>
      <c r="I13" s="322" t="s">
        <v>342</v>
      </c>
      <c r="J13" s="88" t="s">
        <v>343</v>
      </c>
      <c r="K13" s="322" t="str">
        <f>IFERROR(CONCATENATE(INDEX('8- Políticas de Administración '!$B$16:$F$53,MATCH('5- Identificación de Riesgos'!J13,'8- Políticas de Administración '!$C$16:$C$54,0),1)," - ",L13),"")</f>
        <v>Leve - 1</v>
      </c>
      <c r="L13" s="169">
        <f>IFERROR(VLOOKUP(INDEX('8- Políticas de Administración '!$B$16:$F$63,MATCH('5- Identificación de Riesgos'!J13,'8- Políticas de Administración '!$C$16:$C$64,0),1),'8- Políticas de Administración '!$B$16:$F$64,5,FALSE),"")</f>
        <v>1</v>
      </c>
      <c r="M13" s="481"/>
      <c r="N13" s="493"/>
      <c r="O13" s="545"/>
      <c r="P13" s="18"/>
    </row>
    <row r="14" spans="1:257" ht="36" customHeight="1" x14ac:dyDescent="0.3">
      <c r="A14" s="524"/>
      <c r="B14" s="508"/>
      <c r="C14" s="505"/>
      <c r="D14" s="151" t="s">
        <v>344</v>
      </c>
      <c r="E14" s="484"/>
      <c r="F14" s="484"/>
      <c r="G14" s="549"/>
      <c r="H14" s="539"/>
      <c r="I14" s="322" t="s">
        <v>345</v>
      </c>
      <c r="J14" s="88" t="s">
        <v>346</v>
      </c>
      <c r="K14" s="322" t="str">
        <f>IFERROR(CONCATENATE(INDEX('8- Políticas de Administración '!$B$16:$F$53,MATCH('5- Identificación de Riesgos'!J14,'8- Políticas de Administración '!$C$16:$C$54,0),1)," - ",L14),"")</f>
        <v>Leve - 1</v>
      </c>
      <c r="L14" s="169">
        <f>IFERROR(VLOOKUP(INDEX('8- Políticas de Administración '!$B$16:$F$63,MATCH('5- Identificación de Riesgos'!J14,'8- Políticas de Administración '!$C$16:$C$64,0),1),'8- Políticas de Administración '!$B$16:$F$64,5,FALSE),"")</f>
        <v>1</v>
      </c>
      <c r="M14" s="481"/>
      <c r="N14" s="493"/>
      <c r="O14" s="545"/>
      <c r="P14" s="18"/>
    </row>
    <row r="15" spans="1:257" ht="30.75" thickBot="1" x14ac:dyDescent="0.35">
      <c r="A15" s="525"/>
      <c r="B15" s="509"/>
      <c r="C15" s="506"/>
      <c r="D15" s="153" t="s">
        <v>347</v>
      </c>
      <c r="E15" s="485"/>
      <c r="F15" s="485"/>
      <c r="G15" s="550"/>
      <c r="H15" s="552"/>
      <c r="I15" s="323" t="s">
        <v>345</v>
      </c>
      <c r="J15" s="155" t="s">
        <v>346</v>
      </c>
      <c r="K15" s="323" t="str">
        <f>IFERROR(CONCATENATE(INDEX('8- Políticas de Administración '!$B$16:$F$53,MATCH('5- Identificación de Riesgos'!J15,'8- Políticas de Administración '!$C$16:$C$54,0),1)," - ",L15),"")</f>
        <v>Leve - 1</v>
      </c>
      <c r="L15" s="170">
        <f>IFERROR(VLOOKUP(INDEX('8- Políticas de Administración '!$B$16:$F$63,MATCH('5- Identificación de Riesgos'!J15,'8- Políticas de Administración '!$C$16:$C$64,0),1),'8- Políticas de Administración '!$B$16:$F$64,5,FALSE),"")</f>
        <v>1</v>
      </c>
      <c r="M15" s="482"/>
      <c r="N15" s="494"/>
      <c r="O15" s="545"/>
      <c r="P15" s="18"/>
    </row>
    <row r="16" spans="1:257" ht="45" x14ac:dyDescent="0.25">
      <c r="A16" s="523">
        <v>2</v>
      </c>
      <c r="B16" s="507" t="s">
        <v>348</v>
      </c>
      <c r="C16" s="480" t="s">
        <v>349</v>
      </c>
      <c r="D16" s="150" t="s">
        <v>350</v>
      </c>
      <c r="E16" s="535">
        <v>8591</v>
      </c>
      <c r="F16" s="480">
        <v>2835</v>
      </c>
      <c r="G16" s="486">
        <f>F16/E16</f>
        <v>0.32999650797346058</v>
      </c>
      <c r="H16" s="489" t="str">
        <f>CONCATENATE(IF(G16&lt;='8-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 - ",VLOOKUP(IF(G16&lt;='8-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valida"))))),'8- Políticas de Administración '!$B$6:$F$10,5,FALSE))</f>
        <v>Alta - 4</v>
      </c>
      <c r="I16" s="321" t="s">
        <v>333</v>
      </c>
      <c r="J16" s="154" t="s">
        <v>334</v>
      </c>
      <c r="K16" s="321" t="str">
        <f>IFERROR(CONCATENATE(INDEX('8- Políticas de Administración '!$B$16:$F$53,MATCH('5- Identificación de Riesgos'!J16,'8- Políticas de Administración '!$C$16:$C$54,0),1)," - ",L16),"")</f>
        <v>Leve - 1</v>
      </c>
      <c r="L16" s="168">
        <f>IFERROR(VLOOKUP(INDEX('8- Políticas de Administración '!$B$16:$F$63,MATCH('5- Identificación de Riesgos'!J16,'8- Políticas de Administración '!$C$16:$C$64,0),1),'8- Políticas de Administración '!$B$16:$F$64,5,FALSE),"")</f>
        <v>1</v>
      </c>
      <c r="M16" s="480" t="str">
        <f>IFERROR(CONCATENATE(INDEX('8- Políticas de Administración '!$B$16:$F$53,MATCH(ROUND(AVERAGE(L16:L19),0),'8- Políticas de Administración '!$F$16:$F$53,0),1)," - ",ROUND(AVERAGE(L16:L19),0)),"")</f>
        <v>Leve - 1</v>
      </c>
      <c r="N16" s="492" t="str">
        <f>IFERROR(CONCATENATE(VLOOKUP((LEFT(H16,LEN(H16)-4)&amp;LEFT(M16,LEN(M16)-4)),'9- Matriz de Calor '!$D$18:$E$42,2,0)," - ",RIGHT(H16,1)*RIGHT(M16,1)),"")</f>
        <v>Moderado - 4</v>
      </c>
      <c r="O16" s="545">
        <f>RIGHT(H16,1)*RIGHT(M16,1)</f>
        <v>4</v>
      </c>
    </row>
    <row r="17" spans="1:257" ht="45" x14ac:dyDescent="0.25">
      <c r="A17" s="524"/>
      <c r="B17" s="508"/>
      <c r="C17" s="481"/>
      <c r="D17" s="151" t="s">
        <v>351</v>
      </c>
      <c r="E17" s="536"/>
      <c r="F17" s="481"/>
      <c r="G17" s="487"/>
      <c r="H17" s="490"/>
      <c r="I17" s="322" t="s">
        <v>333</v>
      </c>
      <c r="J17" s="88" t="s">
        <v>334</v>
      </c>
      <c r="K17" s="322" t="str">
        <f>IFERROR(CONCATENATE(INDEX('8- Políticas de Administración '!$B$16:$F$53,MATCH('5- Identificación de Riesgos'!J17,'8- Políticas de Administración '!$C$16:$C$54,0),1)," - ",L17),"")</f>
        <v>Leve - 1</v>
      </c>
      <c r="L17" s="169">
        <f>IFERROR(VLOOKUP(INDEX('8- Políticas de Administración '!$B$16:$F$63,MATCH('5- Identificación de Riesgos'!J17,'8- Políticas de Administración '!$C$16:$C$64,0),1),'8- Políticas de Administración '!$B$16:$F$64,5,FALSE),"")</f>
        <v>1</v>
      </c>
      <c r="M17" s="481"/>
      <c r="N17" s="493"/>
      <c r="O17" s="545"/>
    </row>
    <row r="18" spans="1:257" ht="30" x14ac:dyDescent="0.25">
      <c r="A18" s="524"/>
      <c r="B18" s="508"/>
      <c r="C18" s="481"/>
      <c r="D18" s="152" t="s">
        <v>352</v>
      </c>
      <c r="E18" s="536"/>
      <c r="F18" s="481"/>
      <c r="G18" s="487"/>
      <c r="H18" s="490"/>
      <c r="I18" s="322" t="s">
        <v>339</v>
      </c>
      <c r="J18" s="88" t="s">
        <v>340</v>
      </c>
      <c r="K18" s="322" t="str">
        <f>IFERROR(CONCATENATE(INDEX('8- Políticas de Administración '!$B$16:$F$53,MATCH('5- Identificación de Riesgos'!J12,'8- Políticas de Administración '!$C$16:$C$54,0),1)," - ",L18),"")</f>
        <v>Leve - 1</v>
      </c>
      <c r="L18" s="169">
        <f>IFERROR(VLOOKUP(INDEX('8- Políticas de Administración '!$B$16:$F$63,MATCH('5- Identificación de Riesgos'!J18,'8- Políticas de Administración '!$C$16:$C$64,0),1),'8- Políticas de Administración '!$B$16:$F$64,5,FALSE),"")</f>
        <v>1</v>
      </c>
      <c r="M18" s="481"/>
      <c r="N18" s="493"/>
      <c r="O18" s="545"/>
    </row>
    <row r="19" spans="1:257" ht="45.75" thickBot="1" x14ac:dyDescent="0.3">
      <c r="A19" s="525"/>
      <c r="B19" s="509"/>
      <c r="C19" s="482"/>
      <c r="D19" s="153" t="s">
        <v>353</v>
      </c>
      <c r="E19" s="537"/>
      <c r="F19" s="482"/>
      <c r="G19" s="488"/>
      <c r="H19" s="491"/>
      <c r="I19" s="323" t="s">
        <v>342</v>
      </c>
      <c r="J19" s="155" t="s">
        <v>343</v>
      </c>
      <c r="K19" s="323" t="str">
        <f>IFERROR(CONCATENATE(INDEX('8- Políticas de Administración '!$B$16:$F$53,MATCH('5- Identificación de Riesgos'!J19,'8- Políticas de Administración '!$C$16:$C$54,0),1)," - ",L19),"")</f>
        <v>Leve - 1</v>
      </c>
      <c r="L19" s="170">
        <f>IFERROR(VLOOKUP(INDEX('8- Políticas de Administración '!$B$16:$F$63,MATCH('5- Identificación de Riesgos'!J19,'8- Políticas de Administración '!$C$16:$C$64,0),1),'8- Políticas de Administración '!$B$16:$F$64,5,FALSE),"")</f>
        <v>1</v>
      </c>
      <c r="M19" s="482"/>
      <c r="N19" s="494"/>
      <c r="O19" s="541"/>
    </row>
    <row r="20" spans="1:257" ht="45" x14ac:dyDescent="0.25">
      <c r="A20" s="523">
        <v>3</v>
      </c>
      <c r="B20" s="507" t="s">
        <v>354</v>
      </c>
      <c r="C20" s="480" t="s">
        <v>355</v>
      </c>
      <c r="D20" s="174" t="s">
        <v>356</v>
      </c>
      <c r="E20" s="483">
        <v>6656</v>
      </c>
      <c r="F20" s="480">
        <v>0</v>
      </c>
      <c r="G20" s="486">
        <f t="shared" ref="G20" si="0">F20/E20</f>
        <v>0</v>
      </c>
      <c r="H20" s="48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321" t="s">
        <v>333</v>
      </c>
      <c r="J20" s="154" t="s">
        <v>334</v>
      </c>
      <c r="K20" s="321" t="str">
        <f>IFERROR(CONCATENATE(INDEX('8- Políticas de Administración '!$B$16:$F$53,MATCH('5- Identificación de Riesgos'!J20,'8- Políticas de Administración '!$C$16:$C$54,0),1)," - ",L20),"")</f>
        <v>Leve - 1</v>
      </c>
      <c r="L20" s="168">
        <f>IFERROR(VLOOKUP(INDEX('8- Políticas de Administración '!$B$16:$F$63,MATCH('5- Identificación de Riesgos'!J20,'8- Políticas de Administración '!$C$16:$C$64,0),1),'8- Políticas de Administración '!$B$16:$F$64,5,FALSE),"")</f>
        <v>1</v>
      </c>
      <c r="M20" s="480" t="str">
        <f>IFERROR(CONCATENATE(INDEX('8- Políticas de Administración '!$B$16:$F$53,MATCH(ROUND(AVERAGE(L20:L21),0),'8- Políticas de Administración '!$F$16:$F$53,0),1)," - ",ROUND(AVERAGE(L20:L21),0)),"")</f>
        <v>Leve - 1</v>
      </c>
      <c r="N20" s="492" t="str">
        <f>IFERROR(CONCATENATE(VLOOKUP((LEFT(H20,LEN(H20)-4)&amp;LEFT(M20,LEN(M20)-4)),'9- Matriz de Calor '!$D$18:$E$42,2,0)," - ",RIGHT(H20,1)*RIGHT(M20,1)),"")</f>
        <v>Bajo - 1</v>
      </c>
      <c r="O20" s="546">
        <f>RIGHT(H20,1)*RIGHT(M20,1)</f>
        <v>1</v>
      </c>
    </row>
    <row r="21" spans="1:257" ht="45.75" thickBot="1" x14ac:dyDescent="0.3">
      <c r="A21" s="525"/>
      <c r="B21" s="509"/>
      <c r="C21" s="482"/>
      <c r="D21" s="326" t="s">
        <v>357</v>
      </c>
      <c r="E21" s="485"/>
      <c r="F21" s="482"/>
      <c r="G21" s="488"/>
      <c r="H21" s="491"/>
      <c r="I21" s="323" t="s">
        <v>333</v>
      </c>
      <c r="J21" s="155" t="s">
        <v>334</v>
      </c>
      <c r="K21" s="323" t="str">
        <f>IFERROR(CONCATENATE(INDEX('8- Políticas de Administración '!$B$16:$F$53,MATCH('5- Identificación de Riesgos'!J21,'8- Políticas de Administración '!$C$16:$C$54,0),1)," - ",L21),"")</f>
        <v>Leve - 1</v>
      </c>
      <c r="L21" s="170">
        <f>IFERROR(VLOOKUP(INDEX('8- Políticas de Administración '!$B$16:$F$63,MATCH('5- Identificación de Riesgos'!J21,'8- Políticas de Administración '!$C$16:$C$64,0),1),'8- Políticas de Administración '!$B$16:$F$64,5,FALSE),"")</f>
        <v>1</v>
      </c>
      <c r="M21" s="482"/>
      <c r="N21" s="494"/>
      <c r="O21" s="547"/>
    </row>
    <row r="22" spans="1:257" s="313" customFormat="1" ht="45" hidden="1" x14ac:dyDescent="0.25">
      <c r="A22" s="561">
        <v>4</v>
      </c>
      <c r="B22" s="529" t="s">
        <v>358</v>
      </c>
      <c r="C22" s="529" t="s">
        <v>359</v>
      </c>
      <c r="D22" s="316" t="s">
        <v>356</v>
      </c>
      <c r="E22" s="529">
        <v>1</v>
      </c>
      <c r="F22" s="529">
        <v>0</v>
      </c>
      <c r="G22" s="532">
        <f t="shared" ref="G22" si="1">F22/E22</f>
        <v>0</v>
      </c>
      <c r="H22" s="538" t="str">
        <f>CONCATENATE(IF(G22&lt;='[4]8- Politicas de admiistracion '!$D$6,'[4]8- Politicas de admiistracion '!$B$6,IF(G22&lt;='[4]8- Politicas de admiistracion '!$D$7,'[4]8- Politicas de admiistracion '!$B$7,IF(G22&lt;='[4]8- Politicas de admiistracion '!$D$8,'[4]8- Politicas de admiistracion '!$B$8,IF(G22&lt;='[4]8- Politicas de admiistracion '!$D$9,'[4]8- Politicas de admiistracion '!$B$9,IF(G22&lt;='[4]8- Politicas de admiistracion '!$D$10,'[4]8- Politicas de admiistracion '!$B$10,"Probabilidad no valida")))))," - ",VLOOKUP(IF(G22&lt;='[4]8- Politicas de admiistracion '!$D$6,'[4]8- Politicas de admiistracion '!$B$6,IF(G22&lt;='[4]8- Politicas de admiistracion '!$D$7,'[4]8- Politicas de admiistracion '!$B$7,IF(G22&lt;='[4]8- Politicas de admiistracion '!$D$8,'[4]8- Politicas de admiistracion '!$B$8,IF(G22&lt;='[4]8- Politicas de admiistracion '!$D$9,'[4]8- Politicas de admiistracion '!$B$9,IF(G22&lt;='[4]8- Politicas de admiistracion '!$D$10,'[4]8- Politicas de admiistracion '!$B$10,"Probabilidad no valida"))))),'[4]8- Politicas de admiistracion '!$B$6:$F$10,5,FALSE))</f>
        <v>Muy Baja - 1</v>
      </c>
      <c r="I22" s="319" t="s">
        <v>333</v>
      </c>
      <c r="J22" s="337" t="s">
        <v>360</v>
      </c>
      <c r="K22" s="319" t="str">
        <f>IFERROR(CONCATENATE(INDEX('8- Políticas de Administración '!$B$16:$F$53,MATCH('5- Identificación de Riesgos'!J22,'8- Políticas de Administración '!$C$16:$C$54,0),1)," - ",L22),"")</f>
        <v>Moderado - 3</v>
      </c>
      <c r="L22" s="338">
        <f>IFERROR(VLOOKUP(INDEX('8- Políticas de Administración '!$B$16:$F$63,MATCH('5- Identificación de Riesgos'!J22,'8- Políticas de Administración '!$C$16:$C$64,0),1),'8- Políticas de Administración '!$B$16:$F$64,5,FALSE),"")</f>
        <v>3</v>
      </c>
      <c r="M22" s="529" t="str">
        <f>IFERROR(CONCATENATE(INDEX('8- Políticas de Administración '!$B$16:$F$53,MATCH(ROUND(AVERAGE(L22:L31),0),'8- Políticas de Administración '!$F$16:$F$53,0),1)," - ",ROUND(AVERAGE(L22:L31),0)),"")</f>
        <v>Moderado - 3</v>
      </c>
      <c r="N22" s="529" t="str">
        <f>IFERROR(CONCATENATE(VLOOKUP((LEFT(H22,LEN(H22)-4)&amp;LEFT(M22,LEN(M22)-4)),'9- Matriz de Calor '!$D$18:$E$42,2,0)," - ",RIGHT(H22,1)*RIGHT(M22,1)),"")</f>
        <v>Moderado - 3</v>
      </c>
      <c r="O22" s="543">
        <f>RIGHT(H22,1)*RIGHT(M22,1)</f>
        <v>3</v>
      </c>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5"/>
      <c r="BW22" s="315"/>
      <c r="BX22" s="315"/>
      <c r="BY22" s="315"/>
      <c r="BZ22" s="315"/>
      <c r="CA22" s="315"/>
      <c r="CB22" s="315"/>
      <c r="CC22" s="315"/>
      <c r="CD22" s="315"/>
      <c r="CE22" s="315"/>
      <c r="CF22" s="315"/>
      <c r="CG22" s="315"/>
      <c r="CH22" s="315"/>
      <c r="CI22" s="315"/>
      <c r="CJ22" s="315"/>
      <c r="CK22" s="315"/>
      <c r="CL22" s="315"/>
      <c r="CM22" s="315"/>
      <c r="CN22" s="315"/>
      <c r="CO22" s="315"/>
      <c r="CP22" s="315"/>
      <c r="CQ22" s="315"/>
      <c r="CR22" s="315"/>
      <c r="CS22" s="315"/>
      <c r="CT22" s="315"/>
      <c r="CU22" s="315"/>
      <c r="CV22" s="315"/>
      <c r="CW22" s="315"/>
      <c r="CX22" s="315"/>
      <c r="CY22" s="315"/>
      <c r="CZ22" s="315"/>
      <c r="DA22" s="315"/>
      <c r="DB22" s="315"/>
      <c r="DC22" s="315"/>
      <c r="DD22" s="315"/>
      <c r="DE22" s="315"/>
      <c r="DF22" s="315"/>
      <c r="DG22" s="315"/>
      <c r="DH22" s="315"/>
      <c r="DI22" s="315"/>
      <c r="DJ22" s="315"/>
      <c r="DK22" s="315"/>
      <c r="DL22" s="315"/>
      <c r="DM22" s="315"/>
      <c r="DN22" s="315"/>
      <c r="DO22" s="315"/>
      <c r="DP22" s="315"/>
      <c r="DQ22" s="315"/>
      <c r="DR22" s="315"/>
      <c r="DS22" s="315"/>
      <c r="DT22" s="315"/>
      <c r="DU22" s="315"/>
      <c r="DV22" s="315"/>
      <c r="DW22" s="315"/>
      <c r="DX22" s="315"/>
      <c r="DY22" s="315"/>
      <c r="DZ22" s="315"/>
      <c r="EA22" s="315"/>
      <c r="EB22" s="315"/>
      <c r="EC22" s="315"/>
      <c r="ED22" s="315"/>
      <c r="EE22" s="315"/>
      <c r="EF22" s="315"/>
      <c r="EG22" s="315"/>
      <c r="EH22" s="315"/>
      <c r="EI22" s="315"/>
      <c r="EJ22" s="315"/>
      <c r="EK22" s="315"/>
      <c r="EL22" s="315"/>
      <c r="EM22" s="315"/>
      <c r="EN22" s="315"/>
      <c r="EO22" s="315"/>
      <c r="EP22" s="315"/>
      <c r="EQ22" s="315"/>
      <c r="ER22" s="315"/>
      <c r="ES22" s="315"/>
      <c r="ET22" s="315"/>
      <c r="EU22" s="315"/>
      <c r="EV22" s="315"/>
      <c r="EW22" s="315"/>
      <c r="EX22" s="315"/>
      <c r="EY22" s="315"/>
      <c r="EZ22" s="315"/>
      <c r="FA22" s="315"/>
      <c r="FB22" s="315"/>
      <c r="FC22" s="315"/>
      <c r="FD22" s="315"/>
      <c r="FE22" s="315"/>
      <c r="FF22" s="315"/>
      <c r="FG22" s="315"/>
      <c r="FH22" s="315"/>
      <c r="FI22" s="315"/>
      <c r="FJ22" s="315"/>
      <c r="FK22" s="315"/>
      <c r="FL22" s="315"/>
      <c r="FM22" s="315"/>
      <c r="FN22" s="315"/>
      <c r="FO22" s="315"/>
      <c r="FP22" s="315"/>
      <c r="FQ22" s="315"/>
      <c r="FR22" s="315"/>
      <c r="FS22" s="315"/>
      <c r="FT22" s="315"/>
      <c r="FU22" s="315"/>
      <c r="FV22" s="315"/>
      <c r="FW22" s="315"/>
      <c r="FX22" s="315"/>
      <c r="FY22" s="315"/>
      <c r="FZ22" s="315"/>
      <c r="GA22" s="315"/>
      <c r="GB22" s="315"/>
      <c r="GC22" s="315"/>
      <c r="GD22" s="315"/>
      <c r="GE22" s="315"/>
      <c r="GF22" s="315"/>
      <c r="GG22" s="315"/>
      <c r="GH22" s="315"/>
      <c r="GI22" s="315"/>
      <c r="GJ22" s="315"/>
      <c r="GK22" s="315"/>
      <c r="GL22" s="315"/>
      <c r="GM22" s="315"/>
      <c r="GN22" s="315"/>
      <c r="GO22" s="315"/>
      <c r="GP22" s="315"/>
      <c r="GQ22" s="315"/>
      <c r="GR22" s="315"/>
      <c r="GS22" s="315"/>
      <c r="GT22" s="315"/>
      <c r="GU22" s="315"/>
      <c r="GV22" s="315"/>
      <c r="GW22" s="315"/>
      <c r="GX22" s="315"/>
      <c r="GY22" s="315"/>
      <c r="GZ22" s="315"/>
      <c r="HA22" s="315"/>
      <c r="HB22" s="315"/>
      <c r="HC22" s="315"/>
      <c r="HD22" s="315"/>
      <c r="HE22" s="315"/>
      <c r="HF22" s="315"/>
      <c r="HG22" s="315"/>
      <c r="HH22" s="315"/>
      <c r="HI22" s="315"/>
      <c r="HJ22" s="315"/>
      <c r="HK22" s="315"/>
      <c r="HL22" s="315"/>
      <c r="HM22" s="315"/>
      <c r="HN22" s="315"/>
      <c r="HO22" s="315"/>
      <c r="HP22" s="315"/>
      <c r="HQ22" s="315"/>
      <c r="HR22" s="315"/>
      <c r="HS22" s="315"/>
      <c r="HT22" s="315"/>
      <c r="HU22" s="315"/>
      <c r="HV22" s="315"/>
      <c r="HW22" s="315"/>
      <c r="HX22" s="315"/>
      <c r="HY22" s="315"/>
      <c r="HZ22" s="315"/>
      <c r="IA22" s="315"/>
      <c r="IB22" s="315"/>
      <c r="IC22" s="315"/>
      <c r="ID22" s="315"/>
      <c r="IE22" s="315"/>
      <c r="IF22" s="315"/>
      <c r="IG22" s="315"/>
      <c r="IH22" s="315"/>
      <c r="II22" s="315"/>
      <c r="IJ22" s="315"/>
      <c r="IK22" s="315"/>
      <c r="IL22" s="315"/>
      <c r="IM22" s="315"/>
      <c r="IN22" s="315"/>
      <c r="IO22" s="315"/>
      <c r="IP22" s="315"/>
      <c r="IQ22" s="315"/>
      <c r="IR22" s="315"/>
      <c r="IS22" s="315"/>
      <c r="IT22" s="315"/>
      <c r="IU22" s="315"/>
      <c r="IV22" s="315"/>
      <c r="IW22" s="315"/>
    </row>
    <row r="23" spans="1:257" s="313" customFormat="1" ht="45" hidden="1" x14ac:dyDescent="0.25">
      <c r="A23" s="562"/>
      <c r="B23" s="530"/>
      <c r="C23" s="530"/>
      <c r="D23" s="341" t="s">
        <v>361</v>
      </c>
      <c r="E23" s="530"/>
      <c r="F23" s="530"/>
      <c r="G23" s="533"/>
      <c r="H23" s="539"/>
      <c r="I23" s="320" t="s">
        <v>342</v>
      </c>
      <c r="J23" s="317" t="s">
        <v>362</v>
      </c>
      <c r="K23" s="320" t="str">
        <f>IFERROR(CONCATENATE(INDEX('8- Políticas de Administración '!$B$16:$F$53,MATCH('5- Identificación de Riesgos'!J23,'8- Políticas de Administración '!$C$16:$C$54,0),1)," - ",L23),"")</f>
        <v>Moderado - 3</v>
      </c>
      <c r="L23" s="318">
        <f>IFERROR(VLOOKUP(INDEX('8- Políticas de Administración '!$B$16:$F$63,MATCH('5- Identificación de Riesgos'!J23,'8- Políticas de Administración '!$C$16:$C$64,0),1),'8- Políticas de Administración '!$B$16:$F$64,5,FALSE),"")</f>
        <v>3</v>
      </c>
      <c r="M23" s="530"/>
      <c r="N23" s="530"/>
      <c r="O23" s="544"/>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c r="CV23" s="315"/>
      <c r="CW23" s="315"/>
      <c r="CX23" s="315"/>
      <c r="CY23" s="315"/>
      <c r="CZ23" s="315"/>
      <c r="DA23" s="315"/>
      <c r="DB23" s="315"/>
      <c r="DC23" s="315"/>
      <c r="DD23" s="315"/>
      <c r="DE23" s="315"/>
      <c r="DF23" s="315"/>
      <c r="DG23" s="315"/>
      <c r="DH23" s="315"/>
      <c r="DI23" s="315"/>
      <c r="DJ23" s="315"/>
      <c r="DK23" s="315"/>
      <c r="DL23" s="315"/>
      <c r="DM23" s="315"/>
      <c r="DN23" s="315"/>
      <c r="DO23" s="315"/>
      <c r="DP23" s="315"/>
      <c r="DQ23" s="315"/>
      <c r="DR23" s="315"/>
      <c r="DS23" s="315"/>
      <c r="DT23" s="315"/>
      <c r="DU23" s="315"/>
      <c r="DV23" s="315"/>
      <c r="DW23" s="315"/>
      <c r="DX23" s="315"/>
      <c r="DY23" s="315"/>
      <c r="DZ23" s="315"/>
      <c r="EA23" s="315"/>
      <c r="EB23" s="315"/>
      <c r="EC23" s="315"/>
      <c r="ED23" s="315"/>
      <c r="EE23" s="315"/>
      <c r="EF23" s="315"/>
      <c r="EG23" s="315"/>
      <c r="EH23" s="315"/>
      <c r="EI23" s="315"/>
      <c r="EJ23" s="315"/>
      <c r="EK23" s="315"/>
      <c r="EL23" s="315"/>
      <c r="EM23" s="315"/>
      <c r="EN23" s="315"/>
      <c r="EO23" s="315"/>
      <c r="EP23" s="315"/>
      <c r="EQ23" s="315"/>
      <c r="ER23" s="315"/>
      <c r="ES23" s="315"/>
      <c r="ET23" s="315"/>
      <c r="EU23" s="315"/>
      <c r="EV23" s="315"/>
      <c r="EW23" s="315"/>
      <c r="EX23" s="315"/>
      <c r="EY23" s="315"/>
      <c r="EZ23" s="315"/>
      <c r="FA23" s="315"/>
      <c r="FB23" s="315"/>
      <c r="FC23" s="315"/>
      <c r="FD23" s="315"/>
      <c r="FE23" s="315"/>
      <c r="FF23" s="315"/>
      <c r="FG23" s="315"/>
      <c r="FH23" s="315"/>
      <c r="FI23" s="315"/>
      <c r="FJ23" s="315"/>
      <c r="FK23" s="315"/>
      <c r="FL23" s="315"/>
      <c r="FM23" s="315"/>
      <c r="FN23" s="315"/>
      <c r="FO23" s="315"/>
      <c r="FP23" s="315"/>
      <c r="FQ23" s="315"/>
      <c r="FR23" s="315"/>
      <c r="FS23" s="315"/>
      <c r="FT23" s="315"/>
      <c r="FU23" s="315"/>
      <c r="FV23" s="315"/>
      <c r="FW23" s="315"/>
      <c r="FX23" s="315"/>
      <c r="FY23" s="315"/>
      <c r="FZ23" s="315"/>
      <c r="GA23" s="315"/>
      <c r="GB23" s="315"/>
      <c r="GC23" s="315"/>
      <c r="GD23" s="315"/>
      <c r="GE23" s="315"/>
      <c r="GF23" s="315"/>
      <c r="GG23" s="315"/>
      <c r="GH23" s="315"/>
      <c r="GI23" s="315"/>
      <c r="GJ23" s="315"/>
      <c r="GK23" s="315"/>
      <c r="GL23" s="315"/>
      <c r="GM23" s="315"/>
      <c r="GN23" s="315"/>
      <c r="GO23" s="315"/>
      <c r="GP23" s="315"/>
      <c r="GQ23" s="315"/>
      <c r="GR23" s="315"/>
      <c r="GS23" s="315"/>
      <c r="GT23" s="315"/>
      <c r="GU23" s="315"/>
      <c r="GV23" s="315"/>
      <c r="GW23" s="315"/>
      <c r="GX23" s="315"/>
      <c r="GY23" s="315"/>
      <c r="GZ23" s="315"/>
      <c r="HA23" s="315"/>
      <c r="HB23" s="315"/>
      <c r="HC23" s="315"/>
      <c r="HD23" s="315"/>
      <c r="HE23" s="315"/>
      <c r="HF23" s="315"/>
      <c r="HG23" s="315"/>
      <c r="HH23" s="315"/>
      <c r="HI23" s="315"/>
      <c r="HJ23" s="315"/>
      <c r="HK23" s="315"/>
      <c r="HL23" s="315"/>
      <c r="HM23" s="315"/>
      <c r="HN23" s="315"/>
      <c r="HO23" s="315"/>
      <c r="HP23" s="315"/>
      <c r="HQ23" s="315"/>
      <c r="HR23" s="315"/>
      <c r="HS23" s="315"/>
      <c r="HT23" s="315"/>
      <c r="HU23" s="315"/>
      <c r="HV23" s="315"/>
      <c r="HW23" s="315"/>
      <c r="HX23" s="315"/>
      <c r="HY23" s="315"/>
      <c r="HZ23" s="315"/>
      <c r="IA23" s="315"/>
      <c r="IB23" s="315"/>
      <c r="IC23" s="315"/>
      <c r="ID23" s="315"/>
      <c r="IE23" s="315"/>
      <c r="IF23" s="315"/>
      <c r="IG23" s="315"/>
      <c r="IH23" s="315"/>
      <c r="II23" s="315"/>
      <c r="IJ23" s="315"/>
      <c r="IK23" s="315"/>
      <c r="IL23" s="315"/>
      <c r="IM23" s="315"/>
      <c r="IN23" s="315"/>
      <c r="IO23" s="315"/>
      <c r="IP23" s="315"/>
      <c r="IQ23" s="315"/>
      <c r="IR23" s="315"/>
      <c r="IS23" s="315"/>
      <c r="IT23" s="315"/>
      <c r="IU23" s="315"/>
      <c r="IV23" s="315"/>
      <c r="IW23" s="315"/>
    </row>
    <row r="24" spans="1:257" s="313" customFormat="1" ht="30" hidden="1" x14ac:dyDescent="0.25">
      <c r="A24" s="562"/>
      <c r="B24" s="530"/>
      <c r="C24" s="530"/>
      <c r="D24" s="341" t="s">
        <v>363</v>
      </c>
      <c r="E24" s="530"/>
      <c r="F24" s="530"/>
      <c r="G24" s="533"/>
      <c r="H24" s="539"/>
      <c r="I24" s="320" t="s">
        <v>336</v>
      </c>
      <c r="J24" s="317" t="s">
        <v>364</v>
      </c>
      <c r="K24" s="320" t="str">
        <f>IFERROR(CONCATENATE(INDEX('8- Políticas de Administración '!$B$16:$F$53,MATCH('5- Identificación de Riesgos'!J24,'8- Políticas de Administración '!$C$16:$C$54,0),1)," - ",L24),"")</f>
        <v>Menor - 2</v>
      </c>
      <c r="L24" s="318">
        <f>IFERROR(VLOOKUP(INDEX('8- Políticas de Administración '!$B$16:$F$63,MATCH('5- Identificación de Riesgos'!J24,'8- Políticas de Administración '!$C$16:$C$64,0),1),'8- Políticas de Administración '!$B$16:$F$64,5,FALSE),"")</f>
        <v>2</v>
      </c>
      <c r="M24" s="530"/>
      <c r="N24" s="530"/>
      <c r="O24" s="544"/>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c r="CV24" s="315"/>
      <c r="CW24" s="315"/>
      <c r="CX24" s="315"/>
      <c r="CY24" s="315"/>
      <c r="CZ24" s="315"/>
      <c r="DA24" s="315"/>
      <c r="DB24" s="315"/>
      <c r="DC24" s="315"/>
      <c r="DD24" s="315"/>
      <c r="DE24" s="315"/>
      <c r="DF24" s="315"/>
      <c r="DG24" s="315"/>
      <c r="DH24" s="315"/>
      <c r="DI24" s="315"/>
      <c r="DJ24" s="315"/>
      <c r="DK24" s="315"/>
      <c r="DL24" s="315"/>
      <c r="DM24" s="315"/>
      <c r="DN24" s="315"/>
      <c r="DO24" s="315"/>
      <c r="DP24" s="315"/>
      <c r="DQ24" s="315"/>
      <c r="DR24" s="315"/>
      <c r="DS24" s="315"/>
      <c r="DT24" s="315"/>
      <c r="DU24" s="315"/>
      <c r="DV24" s="315"/>
      <c r="DW24" s="315"/>
      <c r="DX24" s="315"/>
      <c r="DY24" s="315"/>
      <c r="DZ24" s="315"/>
      <c r="EA24" s="315"/>
      <c r="EB24" s="315"/>
      <c r="EC24" s="315"/>
      <c r="ED24" s="315"/>
      <c r="EE24" s="315"/>
      <c r="EF24" s="315"/>
      <c r="EG24" s="315"/>
      <c r="EH24" s="315"/>
      <c r="EI24" s="315"/>
      <c r="EJ24" s="315"/>
      <c r="EK24" s="315"/>
      <c r="EL24" s="315"/>
      <c r="EM24" s="315"/>
      <c r="EN24" s="315"/>
      <c r="EO24" s="315"/>
      <c r="EP24" s="315"/>
      <c r="EQ24" s="315"/>
      <c r="ER24" s="315"/>
      <c r="ES24" s="315"/>
      <c r="ET24" s="315"/>
      <c r="EU24" s="315"/>
      <c r="EV24" s="315"/>
      <c r="EW24" s="315"/>
      <c r="EX24" s="315"/>
      <c r="EY24" s="315"/>
      <c r="EZ24" s="315"/>
      <c r="FA24" s="315"/>
      <c r="FB24" s="315"/>
      <c r="FC24" s="315"/>
      <c r="FD24" s="315"/>
      <c r="FE24" s="315"/>
      <c r="FF24" s="315"/>
      <c r="FG24" s="315"/>
      <c r="FH24" s="315"/>
      <c r="FI24" s="315"/>
      <c r="FJ24" s="315"/>
      <c r="FK24" s="315"/>
      <c r="FL24" s="315"/>
      <c r="FM24" s="315"/>
      <c r="FN24" s="315"/>
      <c r="FO24" s="315"/>
      <c r="FP24" s="315"/>
      <c r="FQ24" s="315"/>
      <c r="FR24" s="315"/>
      <c r="FS24" s="315"/>
      <c r="FT24" s="315"/>
      <c r="FU24" s="315"/>
      <c r="FV24" s="315"/>
      <c r="FW24" s="315"/>
      <c r="FX24" s="315"/>
      <c r="FY24" s="315"/>
      <c r="FZ24" s="315"/>
      <c r="GA24" s="315"/>
      <c r="GB24" s="315"/>
      <c r="GC24" s="315"/>
      <c r="GD24" s="315"/>
      <c r="GE24" s="315"/>
      <c r="GF24" s="315"/>
      <c r="GG24" s="315"/>
      <c r="GH24" s="315"/>
      <c r="GI24" s="315"/>
      <c r="GJ24" s="315"/>
      <c r="GK24" s="315"/>
      <c r="GL24" s="315"/>
      <c r="GM24" s="315"/>
      <c r="GN24" s="315"/>
      <c r="GO24" s="315"/>
      <c r="GP24" s="315"/>
      <c r="GQ24" s="315"/>
      <c r="GR24" s="315"/>
      <c r="GS24" s="315"/>
      <c r="GT24" s="315"/>
      <c r="GU24" s="315"/>
      <c r="GV24" s="315"/>
      <c r="GW24" s="315"/>
      <c r="GX24" s="315"/>
      <c r="GY24" s="315"/>
      <c r="GZ24" s="315"/>
      <c r="HA24" s="315"/>
      <c r="HB24" s="315"/>
      <c r="HC24" s="315"/>
      <c r="HD24" s="315"/>
      <c r="HE24" s="315"/>
      <c r="HF24" s="315"/>
      <c r="HG24" s="315"/>
      <c r="HH24" s="315"/>
      <c r="HI24" s="315"/>
      <c r="HJ24" s="315"/>
      <c r="HK24" s="315"/>
      <c r="HL24" s="315"/>
      <c r="HM24" s="315"/>
      <c r="HN24" s="315"/>
      <c r="HO24" s="315"/>
      <c r="HP24" s="315"/>
      <c r="HQ24" s="315"/>
      <c r="HR24" s="315"/>
      <c r="HS24" s="315"/>
      <c r="HT24" s="315"/>
      <c r="HU24" s="315"/>
      <c r="HV24" s="315"/>
      <c r="HW24" s="315"/>
      <c r="HX24" s="315"/>
      <c r="HY24" s="315"/>
      <c r="HZ24" s="315"/>
      <c r="IA24" s="315"/>
      <c r="IB24" s="315"/>
      <c r="IC24" s="315"/>
      <c r="ID24" s="315"/>
      <c r="IE24" s="315"/>
      <c r="IF24" s="315"/>
      <c r="IG24" s="315"/>
      <c r="IH24" s="315"/>
      <c r="II24" s="315"/>
      <c r="IJ24" s="315"/>
      <c r="IK24" s="315"/>
      <c r="IL24" s="315"/>
      <c r="IM24" s="315"/>
      <c r="IN24" s="315"/>
      <c r="IO24" s="315"/>
      <c r="IP24" s="315"/>
      <c r="IQ24" s="315"/>
      <c r="IR24" s="315"/>
      <c r="IS24" s="315"/>
      <c r="IT24" s="315"/>
      <c r="IU24" s="315"/>
      <c r="IV24" s="315"/>
      <c r="IW24" s="315"/>
    </row>
    <row r="25" spans="1:257" s="313" customFormat="1" hidden="1" x14ac:dyDescent="0.25">
      <c r="A25" s="562"/>
      <c r="B25" s="530"/>
      <c r="C25" s="530"/>
      <c r="D25" s="341"/>
      <c r="E25" s="530"/>
      <c r="F25" s="530"/>
      <c r="G25" s="533"/>
      <c r="H25" s="539"/>
      <c r="I25" s="320"/>
      <c r="J25" s="317"/>
      <c r="K25" s="320" t="str">
        <f>IFERROR(CONCATENATE(INDEX('8- Políticas de Administración '!$B$16:$F$53,MATCH('5- Identificación de Riesgos'!J25,'8- Políticas de Administración '!$C$16:$C$54,0),1)," - ",L25),"")</f>
        <v/>
      </c>
      <c r="L25" s="318" t="str">
        <f>IFERROR(VLOOKUP(INDEX('8- Políticas de Administración '!$B$16:$F$63,MATCH('5- Identificación de Riesgos'!J25,'8- Políticas de Administración '!$C$16:$C$64,0),1),'8- Políticas de Administración '!$B$16:$F$64,5,FALSE),"")</f>
        <v/>
      </c>
      <c r="M25" s="530"/>
      <c r="N25" s="530"/>
      <c r="O25" s="544"/>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c r="BW25" s="315"/>
      <c r="BX25" s="315"/>
      <c r="BY25" s="315"/>
      <c r="BZ25" s="315"/>
      <c r="CA25" s="315"/>
      <c r="CB25" s="315"/>
      <c r="CC25" s="315"/>
      <c r="CD25" s="315"/>
      <c r="CE25" s="315"/>
      <c r="CF25" s="315"/>
      <c r="CG25" s="315"/>
      <c r="CH25" s="315"/>
      <c r="CI25" s="315"/>
      <c r="CJ25" s="315"/>
      <c r="CK25" s="315"/>
      <c r="CL25" s="315"/>
      <c r="CM25" s="315"/>
      <c r="CN25" s="315"/>
      <c r="CO25" s="315"/>
      <c r="CP25" s="315"/>
      <c r="CQ25" s="315"/>
      <c r="CR25" s="315"/>
      <c r="CS25" s="315"/>
      <c r="CT25" s="315"/>
      <c r="CU25" s="315"/>
      <c r="CV25" s="315"/>
      <c r="CW25" s="315"/>
      <c r="CX25" s="315"/>
      <c r="CY25" s="315"/>
      <c r="CZ25" s="315"/>
      <c r="DA25" s="315"/>
      <c r="DB25" s="315"/>
      <c r="DC25" s="315"/>
      <c r="DD25" s="315"/>
      <c r="DE25" s="315"/>
      <c r="DF25" s="315"/>
      <c r="DG25" s="315"/>
      <c r="DH25" s="315"/>
      <c r="DI25" s="315"/>
      <c r="DJ25" s="315"/>
      <c r="DK25" s="315"/>
      <c r="DL25" s="315"/>
      <c r="DM25" s="315"/>
      <c r="DN25" s="315"/>
      <c r="DO25" s="315"/>
      <c r="DP25" s="315"/>
      <c r="DQ25" s="315"/>
      <c r="DR25" s="315"/>
      <c r="DS25" s="315"/>
      <c r="DT25" s="315"/>
      <c r="DU25" s="315"/>
      <c r="DV25" s="315"/>
      <c r="DW25" s="315"/>
      <c r="DX25" s="315"/>
      <c r="DY25" s="315"/>
      <c r="DZ25" s="315"/>
      <c r="EA25" s="315"/>
      <c r="EB25" s="315"/>
      <c r="EC25" s="315"/>
      <c r="ED25" s="315"/>
      <c r="EE25" s="315"/>
      <c r="EF25" s="315"/>
      <c r="EG25" s="315"/>
      <c r="EH25" s="315"/>
      <c r="EI25" s="315"/>
      <c r="EJ25" s="315"/>
      <c r="EK25" s="315"/>
      <c r="EL25" s="315"/>
      <c r="EM25" s="315"/>
      <c r="EN25" s="315"/>
      <c r="EO25" s="315"/>
      <c r="EP25" s="315"/>
      <c r="EQ25" s="315"/>
      <c r="ER25" s="315"/>
      <c r="ES25" s="315"/>
      <c r="ET25" s="315"/>
      <c r="EU25" s="315"/>
      <c r="EV25" s="315"/>
      <c r="EW25" s="315"/>
      <c r="EX25" s="315"/>
      <c r="EY25" s="315"/>
      <c r="EZ25" s="315"/>
      <c r="FA25" s="315"/>
      <c r="FB25" s="315"/>
      <c r="FC25" s="315"/>
      <c r="FD25" s="315"/>
      <c r="FE25" s="315"/>
      <c r="FF25" s="315"/>
      <c r="FG25" s="315"/>
      <c r="FH25" s="315"/>
      <c r="FI25" s="315"/>
      <c r="FJ25" s="315"/>
      <c r="FK25" s="315"/>
      <c r="FL25" s="315"/>
      <c r="FM25" s="315"/>
      <c r="FN25" s="315"/>
      <c r="FO25" s="315"/>
      <c r="FP25" s="315"/>
      <c r="FQ25" s="315"/>
      <c r="FR25" s="315"/>
      <c r="FS25" s="315"/>
      <c r="FT25" s="315"/>
      <c r="FU25" s="315"/>
      <c r="FV25" s="315"/>
      <c r="FW25" s="315"/>
      <c r="FX25" s="315"/>
      <c r="FY25" s="315"/>
      <c r="FZ25" s="315"/>
      <c r="GA25" s="315"/>
      <c r="GB25" s="315"/>
      <c r="GC25" s="315"/>
      <c r="GD25" s="315"/>
      <c r="GE25" s="315"/>
      <c r="GF25" s="315"/>
      <c r="GG25" s="315"/>
      <c r="GH25" s="315"/>
      <c r="GI25" s="315"/>
      <c r="GJ25" s="315"/>
      <c r="GK25" s="315"/>
      <c r="GL25" s="315"/>
      <c r="GM25" s="315"/>
      <c r="GN25" s="315"/>
      <c r="GO25" s="315"/>
      <c r="GP25" s="315"/>
      <c r="GQ25" s="315"/>
      <c r="GR25" s="315"/>
      <c r="GS25" s="315"/>
      <c r="GT25" s="315"/>
      <c r="GU25" s="315"/>
      <c r="GV25" s="315"/>
      <c r="GW25" s="315"/>
      <c r="GX25" s="315"/>
      <c r="GY25" s="315"/>
      <c r="GZ25" s="315"/>
      <c r="HA25" s="315"/>
      <c r="HB25" s="315"/>
      <c r="HC25" s="315"/>
      <c r="HD25" s="315"/>
      <c r="HE25" s="315"/>
      <c r="HF25" s="315"/>
      <c r="HG25" s="315"/>
      <c r="HH25" s="315"/>
      <c r="HI25" s="315"/>
      <c r="HJ25" s="315"/>
      <c r="HK25" s="315"/>
      <c r="HL25" s="315"/>
      <c r="HM25" s="315"/>
      <c r="HN25" s="315"/>
      <c r="HO25" s="315"/>
      <c r="HP25" s="315"/>
      <c r="HQ25" s="315"/>
      <c r="HR25" s="315"/>
      <c r="HS25" s="315"/>
      <c r="HT25" s="315"/>
      <c r="HU25" s="315"/>
      <c r="HV25" s="315"/>
      <c r="HW25" s="315"/>
      <c r="HX25" s="315"/>
      <c r="HY25" s="315"/>
      <c r="HZ25" s="315"/>
      <c r="IA25" s="315"/>
      <c r="IB25" s="315"/>
      <c r="IC25" s="315"/>
      <c r="ID25" s="315"/>
      <c r="IE25" s="315"/>
      <c r="IF25" s="315"/>
      <c r="IG25" s="315"/>
      <c r="IH25" s="315"/>
      <c r="II25" s="315"/>
      <c r="IJ25" s="315"/>
      <c r="IK25" s="315"/>
      <c r="IL25" s="315"/>
      <c r="IM25" s="315"/>
      <c r="IN25" s="315"/>
      <c r="IO25" s="315"/>
      <c r="IP25" s="315"/>
      <c r="IQ25" s="315"/>
      <c r="IR25" s="315"/>
      <c r="IS25" s="315"/>
      <c r="IT25" s="315"/>
      <c r="IU25" s="315"/>
      <c r="IV25" s="315"/>
      <c r="IW25" s="315"/>
    </row>
    <row r="26" spans="1:257" s="313" customFormat="1" hidden="1" x14ac:dyDescent="0.25">
      <c r="A26" s="562"/>
      <c r="B26" s="530"/>
      <c r="C26" s="530"/>
      <c r="D26" s="320" t="s">
        <v>365</v>
      </c>
      <c r="E26" s="530"/>
      <c r="F26" s="530"/>
      <c r="G26" s="533"/>
      <c r="H26" s="539"/>
      <c r="I26" s="320"/>
      <c r="J26" s="317"/>
      <c r="K26" s="320" t="str">
        <f>IFERROR(CONCATENATE(INDEX('8- Políticas de Administración '!$B$16:$F$53,MATCH('5- Identificación de Riesgos'!J26,'8- Políticas de Administración '!$C$16:$C$54,0),1)," - ",L26),"")</f>
        <v/>
      </c>
      <c r="L26" s="318" t="str">
        <f>IFERROR(VLOOKUP(INDEX('8- Políticas de Administración '!$B$16:$F$63,MATCH('5- Identificación de Riesgos'!J26,'8- Políticas de Administración '!$C$16:$C$64,0),1),'8- Políticas de Administración '!$B$16:$F$64,5,FALSE),"")</f>
        <v/>
      </c>
      <c r="M26" s="530"/>
      <c r="N26" s="530"/>
      <c r="O26" s="544"/>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15"/>
      <c r="DY26" s="315"/>
      <c r="DZ26" s="315"/>
      <c r="EA26" s="315"/>
      <c r="EB26" s="315"/>
      <c r="EC26" s="315"/>
      <c r="ED26" s="315"/>
      <c r="EE26" s="315"/>
      <c r="EF26" s="315"/>
      <c r="EG26" s="315"/>
      <c r="EH26" s="315"/>
      <c r="EI26" s="315"/>
      <c r="EJ26" s="315"/>
      <c r="EK26" s="315"/>
      <c r="EL26" s="315"/>
      <c r="EM26" s="315"/>
      <c r="EN26" s="315"/>
      <c r="EO26" s="315"/>
      <c r="EP26" s="315"/>
      <c r="EQ26" s="315"/>
      <c r="ER26" s="315"/>
      <c r="ES26" s="315"/>
      <c r="ET26" s="315"/>
      <c r="EU26" s="315"/>
      <c r="EV26" s="315"/>
      <c r="EW26" s="315"/>
      <c r="EX26" s="315"/>
      <c r="EY26" s="315"/>
      <c r="EZ26" s="315"/>
      <c r="FA26" s="315"/>
      <c r="FB26" s="315"/>
      <c r="FC26" s="315"/>
      <c r="FD26" s="315"/>
      <c r="FE26" s="315"/>
      <c r="FF26" s="315"/>
      <c r="FG26" s="315"/>
      <c r="FH26" s="315"/>
      <c r="FI26" s="315"/>
      <c r="FJ26" s="315"/>
      <c r="FK26" s="315"/>
      <c r="FL26" s="315"/>
      <c r="FM26" s="315"/>
      <c r="FN26" s="315"/>
      <c r="FO26" s="315"/>
      <c r="FP26" s="315"/>
      <c r="FQ26" s="315"/>
      <c r="FR26" s="315"/>
      <c r="FS26" s="315"/>
      <c r="FT26" s="315"/>
      <c r="FU26" s="315"/>
      <c r="FV26" s="315"/>
      <c r="FW26" s="315"/>
      <c r="FX26" s="315"/>
      <c r="FY26" s="315"/>
      <c r="FZ26" s="315"/>
      <c r="GA26" s="315"/>
      <c r="GB26" s="315"/>
      <c r="GC26" s="315"/>
      <c r="GD26" s="315"/>
      <c r="GE26" s="315"/>
      <c r="GF26" s="315"/>
      <c r="GG26" s="315"/>
      <c r="GH26" s="315"/>
      <c r="GI26" s="315"/>
      <c r="GJ26" s="315"/>
      <c r="GK26" s="315"/>
      <c r="GL26" s="315"/>
      <c r="GM26" s="315"/>
      <c r="GN26" s="315"/>
      <c r="GO26" s="315"/>
      <c r="GP26" s="315"/>
      <c r="GQ26" s="315"/>
      <c r="GR26" s="315"/>
      <c r="GS26" s="315"/>
      <c r="GT26" s="315"/>
      <c r="GU26" s="315"/>
      <c r="GV26" s="315"/>
      <c r="GW26" s="315"/>
      <c r="GX26" s="315"/>
      <c r="GY26" s="315"/>
      <c r="GZ26" s="315"/>
      <c r="HA26" s="315"/>
      <c r="HB26" s="315"/>
      <c r="HC26" s="315"/>
      <c r="HD26" s="315"/>
      <c r="HE26" s="315"/>
      <c r="HF26" s="315"/>
      <c r="HG26" s="315"/>
      <c r="HH26" s="315"/>
      <c r="HI26" s="315"/>
      <c r="HJ26" s="315"/>
      <c r="HK26" s="315"/>
      <c r="HL26" s="315"/>
      <c r="HM26" s="315"/>
      <c r="HN26" s="315"/>
      <c r="HO26" s="315"/>
      <c r="HP26" s="315"/>
      <c r="HQ26" s="315"/>
      <c r="HR26" s="315"/>
      <c r="HS26" s="315"/>
      <c r="HT26" s="315"/>
      <c r="HU26" s="315"/>
      <c r="HV26" s="315"/>
      <c r="HW26" s="315"/>
      <c r="HX26" s="315"/>
      <c r="HY26" s="315"/>
      <c r="HZ26" s="315"/>
      <c r="IA26" s="315"/>
      <c r="IB26" s="315"/>
      <c r="IC26" s="315"/>
      <c r="ID26" s="315"/>
      <c r="IE26" s="315"/>
      <c r="IF26" s="315"/>
      <c r="IG26" s="315"/>
      <c r="IH26" s="315"/>
      <c r="II26" s="315"/>
      <c r="IJ26" s="315"/>
      <c r="IK26" s="315"/>
      <c r="IL26" s="315"/>
      <c r="IM26" s="315"/>
      <c r="IN26" s="315"/>
      <c r="IO26" s="315"/>
      <c r="IP26" s="315"/>
      <c r="IQ26" s="315"/>
      <c r="IR26" s="315"/>
      <c r="IS26" s="315"/>
      <c r="IT26" s="315"/>
      <c r="IU26" s="315"/>
      <c r="IV26" s="315"/>
      <c r="IW26" s="315"/>
    </row>
    <row r="27" spans="1:257" s="313" customFormat="1" hidden="1" x14ac:dyDescent="0.25">
      <c r="A27" s="562"/>
      <c r="B27" s="530"/>
      <c r="C27" s="530"/>
      <c r="D27" s="320"/>
      <c r="E27" s="530"/>
      <c r="F27" s="530"/>
      <c r="G27" s="533"/>
      <c r="H27" s="539"/>
      <c r="I27" s="320"/>
      <c r="J27" s="317"/>
      <c r="K27" s="320" t="str">
        <f>IFERROR(CONCATENATE(INDEX('8- Políticas de Administración '!$B$16:$F$53,MATCH('5- Identificación de Riesgos'!J27,'8- Políticas de Administración '!$C$16:$C$54,0),1)," - ",L27),"")</f>
        <v/>
      </c>
      <c r="L27" s="318" t="str">
        <f>IFERROR(VLOOKUP(INDEX('8- Políticas de Administración '!$B$16:$F$63,MATCH('5- Identificación de Riesgos'!J27,'8- Políticas de Administración '!$C$16:$C$64,0),1),'8- Políticas de Administración '!$B$16:$F$64,5,FALSE),"")</f>
        <v/>
      </c>
      <c r="M27" s="530"/>
      <c r="N27" s="530"/>
      <c r="O27" s="544"/>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315"/>
      <c r="DP27" s="315"/>
      <c r="DQ27" s="315"/>
      <c r="DR27" s="315"/>
      <c r="DS27" s="315"/>
      <c r="DT27" s="315"/>
      <c r="DU27" s="315"/>
      <c r="DV27" s="315"/>
      <c r="DW27" s="315"/>
      <c r="DX27" s="315"/>
      <c r="DY27" s="315"/>
      <c r="DZ27" s="315"/>
      <c r="EA27" s="315"/>
      <c r="EB27" s="315"/>
      <c r="EC27" s="315"/>
      <c r="ED27" s="315"/>
      <c r="EE27" s="315"/>
      <c r="EF27" s="315"/>
      <c r="EG27" s="315"/>
      <c r="EH27" s="315"/>
      <c r="EI27" s="315"/>
      <c r="EJ27" s="315"/>
      <c r="EK27" s="315"/>
      <c r="EL27" s="315"/>
      <c r="EM27" s="315"/>
      <c r="EN27" s="315"/>
      <c r="EO27" s="315"/>
      <c r="EP27" s="315"/>
      <c r="EQ27" s="315"/>
      <c r="ER27" s="315"/>
      <c r="ES27" s="315"/>
      <c r="ET27" s="315"/>
      <c r="EU27" s="315"/>
      <c r="EV27" s="315"/>
      <c r="EW27" s="315"/>
      <c r="EX27" s="315"/>
      <c r="EY27" s="315"/>
      <c r="EZ27" s="315"/>
      <c r="FA27" s="315"/>
      <c r="FB27" s="315"/>
      <c r="FC27" s="315"/>
      <c r="FD27" s="315"/>
      <c r="FE27" s="315"/>
      <c r="FF27" s="315"/>
      <c r="FG27" s="315"/>
      <c r="FH27" s="315"/>
      <c r="FI27" s="315"/>
      <c r="FJ27" s="315"/>
      <c r="FK27" s="315"/>
      <c r="FL27" s="315"/>
      <c r="FM27" s="315"/>
      <c r="FN27" s="315"/>
      <c r="FO27" s="315"/>
      <c r="FP27" s="315"/>
      <c r="FQ27" s="315"/>
      <c r="FR27" s="315"/>
      <c r="FS27" s="315"/>
      <c r="FT27" s="315"/>
      <c r="FU27" s="315"/>
      <c r="FV27" s="315"/>
      <c r="FW27" s="315"/>
      <c r="FX27" s="315"/>
      <c r="FY27" s="315"/>
      <c r="FZ27" s="315"/>
      <c r="GA27" s="315"/>
      <c r="GB27" s="315"/>
      <c r="GC27" s="315"/>
      <c r="GD27" s="315"/>
      <c r="GE27" s="315"/>
      <c r="GF27" s="315"/>
      <c r="GG27" s="315"/>
      <c r="GH27" s="315"/>
      <c r="GI27" s="315"/>
      <c r="GJ27" s="315"/>
      <c r="GK27" s="315"/>
      <c r="GL27" s="315"/>
      <c r="GM27" s="315"/>
      <c r="GN27" s="315"/>
      <c r="GO27" s="315"/>
      <c r="GP27" s="315"/>
      <c r="GQ27" s="315"/>
      <c r="GR27" s="315"/>
      <c r="GS27" s="315"/>
      <c r="GT27" s="315"/>
      <c r="GU27" s="315"/>
      <c r="GV27" s="315"/>
      <c r="GW27" s="315"/>
      <c r="GX27" s="315"/>
      <c r="GY27" s="315"/>
      <c r="GZ27" s="315"/>
      <c r="HA27" s="315"/>
      <c r="HB27" s="315"/>
      <c r="HC27" s="315"/>
      <c r="HD27" s="315"/>
      <c r="HE27" s="315"/>
      <c r="HF27" s="315"/>
      <c r="HG27" s="315"/>
      <c r="HH27" s="315"/>
      <c r="HI27" s="315"/>
      <c r="HJ27" s="315"/>
      <c r="HK27" s="315"/>
      <c r="HL27" s="315"/>
      <c r="HM27" s="315"/>
      <c r="HN27" s="315"/>
      <c r="HO27" s="315"/>
      <c r="HP27" s="315"/>
      <c r="HQ27" s="315"/>
      <c r="HR27" s="315"/>
      <c r="HS27" s="315"/>
      <c r="HT27" s="315"/>
      <c r="HU27" s="315"/>
      <c r="HV27" s="315"/>
      <c r="HW27" s="315"/>
      <c r="HX27" s="315"/>
      <c r="HY27" s="315"/>
      <c r="HZ27" s="315"/>
      <c r="IA27" s="315"/>
      <c r="IB27" s="315"/>
      <c r="IC27" s="315"/>
      <c r="ID27" s="315"/>
      <c r="IE27" s="315"/>
      <c r="IF27" s="315"/>
      <c r="IG27" s="315"/>
      <c r="IH27" s="315"/>
      <c r="II27" s="315"/>
      <c r="IJ27" s="315"/>
      <c r="IK27" s="315"/>
      <c r="IL27" s="315"/>
      <c r="IM27" s="315"/>
      <c r="IN27" s="315"/>
      <c r="IO27" s="315"/>
      <c r="IP27" s="315"/>
      <c r="IQ27" s="315"/>
      <c r="IR27" s="315"/>
      <c r="IS27" s="315"/>
      <c r="IT27" s="315"/>
      <c r="IU27" s="315"/>
      <c r="IV27" s="315"/>
      <c r="IW27" s="315"/>
    </row>
    <row r="28" spans="1:257" s="313" customFormat="1" hidden="1" x14ac:dyDescent="0.25">
      <c r="A28" s="562"/>
      <c r="B28" s="530"/>
      <c r="C28" s="530"/>
      <c r="D28" s="320"/>
      <c r="E28" s="530"/>
      <c r="F28" s="530"/>
      <c r="G28" s="533"/>
      <c r="H28" s="539"/>
      <c r="I28" s="320"/>
      <c r="J28" s="317"/>
      <c r="K28" s="320" t="str">
        <f>IFERROR(CONCATENATE(INDEX('8- Políticas de Administración '!$B$16:$F$53,MATCH('5- Identificación de Riesgos'!J28,'8- Políticas de Administración '!$C$16:$C$54,0),1)," - ",L28),"")</f>
        <v/>
      </c>
      <c r="L28" s="318" t="str">
        <f>IFERROR(VLOOKUP(INDEX('8- Políticas de Administración '!$B$16:$F$63,MATCH('5- Identificación de Riesgos'!J28,'8- Políticas de Administración '!$C$16:$C$64,0),1),'8- Políticas de Administración '!$B$16:$F$64,5,FALSE),"")</f>
        <v/>
      </c>
      <c r="M28" s="530"/>
      <c r="N28" s="530"/>
      <c r="O28" s="544"/>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5"/>
      <c r="EP28" s="315"/>
      <c r="EQ28" s="315"/>
      <c r="ER28" s="315"/>
      <c r="ES28" s="315"/>
      <c r="ET28" s="315"/>
      <c r="EU28" s="315"/>
      <c r="EV28" s="315"/>
      <c r="EW28" s="315"/>
      <c r="EX28" s="315"/>
      <c r="EY28" s="315"/>
      <c r="EZ28" s="315"/>
      <c r="FA28" s="315"/>
      <c r="FB28" s="315"/>
      <c r="FC28" s="315"/>
      <c r="FD28" s="315"/>
      <c r="FE28" s="315"/>
      <c r="FF28" s="315"/>
      <c r="FG28" s="315"/>
      <c r="FH28" s="315"/>
      <c r="FI28" s="315"/>
      <c r="FJ28" s="315"/>
      <c r="FK28" s="315"/>
      <c r="FL28" s="315"/>
      <c r="FM28" s="315"/>
      <c r="FN28" s="315"/>
      <c r="FO28" s="315"/>
      <c r="FP28" s="315"/>
      <c r="FQ28" s="315"/>
      <c r="FR28" s="315"/>
      <c r="FS28" s="315"/>
      <c r="FT28" s="315"/>
      <c r="FU28" s="315"/>
      <c r="FV28" s="315"/>
      <c r="FW28" s="315"/>
      <c r="FX28" s="315"/>
      <c r="FY28" s="315"/>
      <c r="FZ28" s="315"/>
      <c r="GA28" s="315"/>
      <c r="GB28" s="315"/>
      <c r="GC28" s="315"/>
      <c r="GD28" s="315"/>
      <c r="GE28" s="315"/>
      <c r="GF28" s="315"/>
      <c r="GG28" s="315"/>
      <c r="GH28" s="315"/>
      <c r="GI28" s="315"/>
      <c r="GJ28" s="315"/>
      <c r="GK28" s="315"/>
      <c r="GL28" s="315"/>
      <c r="GM28" s="315"/>
      <c r="GN28" s="315"/>
      <c r="GO28" s="315"/>
      <c r="GP28" s="315"/>
      <c r="GQ28" s="315"/>
      <c r="GR28" s="315"/>
      <c r="GS28" s="315"/>
      <c r="GT28" s="315"/>
      <c r="GU28" s="315"/>
      <c r="GV28" s="315"/>
      <c r="GW28" s="315"/>
      <c r="GX28" s="315"/>
      <c r="GY28" s="315"/>
      <c r="GZ28" s="315"/>
      <c r="HA28" s="315"/>
      <c r="HB28" s="315"/>
      <c r="HC28" s="315"/>
      <c r="HD28" s="315"/>
      <c r="HE28" s="315"/>
      <c r="HF28" s="315"/>
      <c r="HG28" s="315"/>
      <c r="HH28" s="315"/>
      <c r="HI28" s="315"/>
      <c r="HJ28" s="315"/>
      <c r="HK28" s="315"/>
      <c r="HL28" s="315"/>
      <c r="HM28" s="315"/>
      <c r="HN28" s="315"/>
      <c r="HO28" s="315"/>
      <c r="HP28" s="315"/>
      <c r="HQ28" s="315"/>
      <c r="HR28" s="315"/>
      <c r="HS28" s="315"/>
      <c r="HT28" s="315"/>
      <c r="HU28" s="315"/>
      <c r="HV28" s="315"/>
      <c r="HW28" s="315"/>
      <c r="HX28" s="315"/>
      <c r="HY28" s="315"/>
      <c r="HZ28" s="315"/>
      <c r="IA28" s="315"/>
      <c r="IB28" s="315"/>
      <c r="IC28" s="315"/>
      <c r="ID28" s="315"/>
      <c r="IE28" s="315"/>
      <c r="IF28" s="315"/>
      <c r="IG28" s="315"/>
      <c r="IH28" s="315"/>
      <c r="II28" s="315"/>
      <c r="IJ28" s="315"/>
      <c r="IK28" s="315"/>
      <c r="IL28" s="315"/>
      <c r="IM28" s="315"/>
      <c r="IN28" s="315"/>
      <c r="IO28" s="315"/>
      <c r="IP28" s="315"/>
      <c r="IQ28" s="315"/>
      <c r="IR28" s="315"/>
      <c r="IS28" s="315"/>
      <c r="IT28" s="315"/>
      <c r="IU28" s="315"/>
      <c r="IV28" s="315"/>
      <c r="IW28" s="315"/>
    </row>
    <row r="29" spans="1:257" s="313" customFormat="1" hidden="1" x14ac:dyDescent="0.25">
      <c r="A29" s="562"/>
      <c r="B29" s="530"/>
      <c r="C29" s="530"/>
      <c r="D29" s="320"/>
      <c r="E29" s="530"/>
      <c r="F29" s="530"/>
      <c r="G29" s="533"/>
      <c r="H29" s="539"/>
      <c r="I29" s="320"/>
      <c r="J29" s="317"/>
      <c r="K29" s="320" t="str">
        <f>IFERROR(CONCATENATE(INDEX('8- Políticas de Administración '!$B$16:$F$53,MATCH('5- Identificación de Riesgos'!J29,'8- Políticas de Administración '!$C$16:$C$54,0),1)," - ",L29),"")</f>
        <v/>
      </c>
      <c r="L29" s="318" t="str">
        <f>IFERROR(VLOOKUP(INDEX('8- Políticas de Administración '!$B$16:$F$63,MATCH('5- Identificación de Riesgos'!J29,'8- Políticas de Administración '!$C$16:$C$64,0),1),'8- Políticas de Administración '!$B$16:$F$64,5,FALSE),"")</f>
        <v/>
      </c>
      <c r="M29" s="530"/>
      <c r="N29" s="530"/>
      <c r="O29" s="544"/>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c r="CV29" s="315"/>
      <c r="CW29" s="315"/>
      <c r="CX29" s="315"/>
      <c r="CY29" s="315"/>
      <c r="CZ29" s="315"/>
      <c r="DA29" s="315"/>
      <c r="DB29" s="315"/>
      <c r="DC29" s="315"/>
      <c r="DD29" s="315"/>
      <c r="DE29" s="315"/>
      <c r="DF29" s="315"/>
      <c r="DG29" s="315"/>
      <c r="DH29" s="315"/>
      <c r="DI29" s="315"/>
      <c r="DJ29" s="315"/>
      <c r="DK29" s="315"/>
      <c r="DL29" s="315"/>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5"/>
      <c r="EP29" s="315"/>
      <c r="EQ29" s="315"/>
      <c r="ER29" s="315"/>
      <c r="ES29" s="315"/>
      <c r="ET29" s="315"/>
      <c r="EU29" s="315"/>
      <c r="EV29" s="315"/>
      <c r="EW29" s="315"/>
      <c r="EX29" s="315"/>
      <c r="EY29" s="315"/>
      <c r="EZ29" s="315"/>
      <c r="FA29" s="315"/>
      <c r="FB29" s="315"/>
      <c r="FC29" s="315"/>
      <c r="FD29" s="315"/>
      <c r="FE29" s="315"/>
      <c r="FF29" s="315"/>
      <c r="FG29" s="315"/>
      <c r="FH29" s="315"/>
      <c r="FI29" s="315"/>
      <c r="FJ29" s="315"/>
      <c r="FK29" s="315"/>
      <c r="FL29" s="315"/>
      <c r="FM29" s="315"/>
      <c r="FN29" s="315"/>
      <c r="FO29" s="315"/>
      <c r="FP29" s="315"/>
      <c r="FQ29" s="315"/>
      <c r="FR29" s="315"/>
      <c r="FS29" s="315"/>
      <c r="FT29" s="315"/>
      <c r="FU29" s="315"/>
      <c r="FV29" s="315"/>
      <c r="FW29" s="315"/>
      <c r="FX29" s="315"/>
      <c r="FY29" s="315"/>
      <c r="FZ29" s="315"/>
      <c r="GA29" s="315"/>
      <c r="GB29" s="315"/>
      <c r="GC29" s="315"/>
      <c r="GD29" s="315"/>
      <c r="GE29" s="315"/>
      <c r="GF29" s="315"/>
      <c r="GG29" s="315"/>
      <c r="GH29" s="315"/>
      <c r="GI29" s="315"/>
      <c r="GJ29" s="315"/>
      <c r="GK29" s="315"/>
      <c r="GL29" s="315"/>
      <c r="GM29" s="315"/>
      <c r="GN29" s="315"/>
      <c r="GO29" s="315"/>
      <c r="GP29" s="315"/>
      <c r="GQ29" s="315"/>
      <c r="GR29" s="315"/>
      <c r="GS29" s="315"/>
      <c r="GT29" s="315"/>
      <c r="GU29" s="315"/>
      <c r="GV29" s="315"/>
      <c r="GW29" s="315"/>
      <c r="GX29" s="315"/>
      <c r="GY29" s="315"/>
      <c r="GZ29" s="315"/>
      <c r="HA29" s="315"/>
      <c r="HB29" s="315"/>
      <c r="HC29" s="315"/>
      <c r="HD29" s="315"/>
      <c r="HE29" s="315"/>
      <c r="HF29" s="315"/>
      <c r="HG29" s="315"/>
      <c r="HH29" s="315"/>
      <c r="HI29" s="315"/>
      <c r="HJ29" s="315"/>
      <c r="HK29" s="315"/>
      <c r="HL29" s="315"/>
      <c r="HM29" s="315"/>
      <c r="HN29" s="315"/>
      <c r="HO29" s="315"/>
      <c r="HP29" s="315"/>
      <c r="HQ29" s="315"/>
      <c r="HR29" s="315"/>
      <c r="HS29" s="315"/>
      <c r="HT29" s="315"/>
      <c r="HU29" s="315"/>
      <c r="HV29" s="315"/>
      <c r="HW29" s="315"/>
      <c r="HX29" s="315"/>
      <c r="HY29" s="315"/>
      <c r="HZ29" s="315"/>
      <c r="IA29" s="315"/>
      <c r="IB29" s="315"/>
      <c r="IC29" s="315"/>
      <c r="ID29" s="315"/>
      <c r="IE29" s="315"/>
      <c r="IF29" s="315"/>
      <c r="IG29" s="315"/>
      <c r="IH29" s="315"/>
      <c r="II29" s="315"/>
      <c r="IJ29" s="315"/>
      <c r="IK29" s="315"/>
      <c r="IL29" s="315"/>
      <c r="IM29" s="315"/>
      <c r="IN29" s="315"/>
      <c r="IO29" s="315"/>
      <c r="IP29" s="315"/>
      <c r="IQ29" s="315"/>
      <c r="IR29" s="315"/>
      <c r="IS29" s="315"/>
      <c r="IT29" s="315"/>
      <c r="IU29" s="315"/>
      <c r="IV29" s="315"/>
      <c r="IW29" s="315"/>
    </row>
    <row r="30" spans="1:257" s="313" customFormat="1" hidden="1" x14ac:dyDescent="0.25">
      <c r="A30" s="562"/>
      <c r="B30" s="530"/>
      <c r="C30" s="530"/>
      <c r="D30" s="320"/>
      <c r="E30" s="530"/>
      <c r="F30" s="530"/>
      <c r="G30" s="533"/>
      <c r="H30" s="539"/>
      <c r="I30" s="320"/>
      <c r="J30" s="317"/>
      <c r="K30" s="320" t="str">
        <f>IFERROR(CONCATENATE(INDEX('8- Políticas de Administración '!$B$16:$F$53,MATCH('5- Identificación de Riesgos'!J30,'8- Políticas de Administración '!$C$16:$C$54,0),1)," - ",L30),"")</f>
        <v/>
      </c>
      <c r="L30" s="318" t="str">
        <f>IFERROR(VLOOKUP(INDEX('8- Políticas de Administración '!$B$16:$F$63,MATCH('5- Identificación de Riesgos'!J30,'8- Políticas de Administración '!$C$16:$C$64,0),1),'8- Políticas de Administración '!$B$16:$F$64,5,FALSE),"")</f>
        <v/>
      </c>
      <c r="M30" s="530"/>
      <c r="N30" s="530"/>
      <c r="O30" s="544"/>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15"/>
      <c r="CY30" s="315"/>
      <c r="CZ30" s="315"/>
      <c r="DA30" s="315"/>
      <c r="DB30" s="315"/>
      <c r="DC30" s="315"/>
      <c r="DD30" s="315"/>
      <c r="DE30" s="315"/>
      <c r="DF30" s="315"/>
      <c r="DG30" s="315"/>
      <c r="DH30" s="315"/>
      <c r="DI30" s="315"/>
      <c r="DJ30" s="315"/>
      <c r="DK30" s="315"/>
      <c r="DL30" s="315"/>
      <c r="DM30" s="315"/>
      <c r="DN30" s="315"/>
      <c r="DO30" s="315"/>
      <c r="DP30" s="315"/>
      <c r="DQ30" s="315"/>
      <c r="DR30" s="315"/>
      <c r="DS30" s="315"/>
      <c r="DT30" s="315"/>
      <c r="DU30" s="315"/>
      <c r="DV30" s="315"/>
      <c r="DW30" s="315"/>
      <c r="DX30" s="315"/>
      <c r="DY30" s="315"/>
      <c r="DZ30" s="315"/>
      <c r="EA30" s="315"/>
      <c r="EB30" s="315"/>
      <c r="EC30" s="315"/>
      <c r="ED30" s="315"/>
      <c r="EE30" s="315"/>
      <c r="EF30" s="315"/>
      <c r="EG30" s="315"/>
      <c r="EH30" s="315"/>
      <c r="EI30" s="315"/>
      <c r="EJ30" s="315"/>
      <c r="EK30" s="315"/>
      <c r="EL30" s="315"/>
      <c r="EM30" s="315"/>
      <c r="EN30" s="315"/>
      <c r="EO30" s="315"/>
      <c r="EP30" s="315"/>
      <c r="EQ30" s="315"/>
      <c r="ER30" s="315"/>
      <c r="ES30" s="315"/>
      <c r="ET30" s="315"/>
      <c r="EU30" s="315"/>
      <c r="EV30" s="315"/>
      <c r="EW30" s="315"/>
      <c r="EX30" s="315"/>
      <c r="EY30" s="315"/>
      <c r="EZ30" s="315"/>
      <c r="FA30" s="315"/>
      <c r="FB30" s="315"/>
      <c r="FC30" s="315"/>
      <c r="FD30" s="315"/>
      <c r="FE30" s="315"/>
      <c r="FF30" s="315"/>
      <c r="FG30" s="315"/>
      <c r="FH30" s="315"/>
      <c r="FI30" s="315"/>
      <c r="FJ30" s="315"/>
      <c r="FK30" s="315"/>
      <c r="FL30" s="315"/>
      <c r="FM30" s="315"/>
      <c r="FN30" s="315"/>
      <c r="FO30" s="315"/>
      <c r="FP30" s="315"/>
      <c r="FQ30" s="315"/>
      <c r="FR30" s="315"/>
      <c r="FS30" s="315"/>
      <c r="FT30" s="315"/>
      <c r="FU30" s="315"/>
      <c r="FV30" s="315"/>
      <c r="FW30" s="315"/>
      <c r="FX30" s="315"/>
      <c r="FY30" s="315"/>
      <c r="FZ30" s="315"/>
      <c r="GA30" s="315"/>
      <c r="GB30" s="315"/>
      <c r="GC30" s="315"/>
      <c r="GD30" s="315"/>
      <c r="GE30" s="315"/>
      <c r="GF30" s="315"/>
      <c r="GG30" s="315"/>
      <c r="GH30" s="315"/>
      <c r="GI30" s="315"/>
      <c r="GJ30" s="315"/>
      <c r="GK30" s="315"/>
      <c r="GL30" s="315"/>
      <c r="GM30" s="315"/>
      <c r="GN30" s="315"/>
      <c r="GO30" s="315"/>
      <c r="GP30" s="315"/>
      <c r="GQ30" s="315"/>
      <c r="GR30" s="315"/>
      <c r="GS30" s="315"/>
      <c r="GT30" s="315"/>
      <c r="GU30" s="315"/>
      <c r="GV30" s="315"/>
      <c r="GW30" s="315"/>
      <c r="GX30" s="315"/>
      <c r="GY30" s="315"/>
      <c r="GZ30" s="315"/>
      <c r="HA30" s="315"/>
      <c r="HB30" s="315"/>
      <c r="HC30" s="315"/>
      <c r="HD30" s="315"/>
      <c r="HE30" s="315"/>
      <c r="HF30" s="315"/>
      <c r="HG30" s="315"/>
      <c r="HH30" s="315"/>
      <c r="HI30" s="315"/>
      <c r="HJ30" s="315"/>
      <c r="HK30" s="315"/>
      <c r="HL30" s="315"/>
      <c r="HM30" s="315"/>
      <c r="HN30" s="315"/>
      <c r="HO30" s="315"/>
      <c r="HP30" s="315"/>
      <c r="HQ30" s="315"/>
      <c r="HR30" s="315"/>
      <c r="HS30" s="315"/>
      <c r="HT30" s="315"/>
      <c r="HU30" s="315"/>
      <c r="HV30" s="315"/>
      <c r="HW30" s="315"/>
      <c r="HX30" s="315"/>
      <c r="HY30" s="315"/>
      <c r="HZ30" s="315"/>
      <c r="IA30" s="315"/>
      <c r="IB30" s="315"/>
      <c r="IC30" s="315"/>
      <c r="ID30" s="315"/>
      <c r="IE30" s="315"/>
      <c r="IF30" s="315"/>
      <c r="IG30" s="315"/>
      <c r="IH30" s="315"/>
      <c r="II30" s="315"/>
      <c r="IJ30" s="315"/>
      <c r="IK30" s="315"/>
      <c r="IL30" s="315"/>
      <c r="IM30" s="315"/>
      <c r="IN30" s="315"/>
      <c r="IO30" s="315"/>
      <c r="IP30" s="315"/>
      <c r="IQ30" s="315"/>
      <c r="IR30" s="315"/>
      <c r="IS30" s="315"/>
      <c r="IT30" s="315"/>
      <c r="IU30" s="315"/>
      <c r="IV30" s="315"/>
      <c r="IW30" s="315"/>
    </row>
    <row r="31" spans="1:257" s="313" customFormat="1" hidden="1" x14ac:dyDescent="0.25">
      <c r="A31" s="563"/>
      <c r="B31" s="531"/>
      <c r="C31" s="531"/>
      <c r="D31" s="343"/>
      <c r="E31" s="531"/>
      <c r="F31" s="531"/>
      <c r="G31" s="534"/>
      <c r="H31" s="540"/>
      <c r="I31" s="343"/>
      <c r="J31" s="342"/>
      <c r="K31" s="343" t="str">
        <f>IFERROR(CONCATENATE(INDEX('8- Políticas de Administración '!$B$16:$F$53,MATCH('5- Identificación de Riesgos'!J31,'8- Políticas de Administración '!$C$16:$C$54,0),1)," - ",L31),"")</f>
        <v/>
      </c>
      <c r="L31" s="344" t="str">
        <f>IFERROR(VLOOKUP(INDEX('8- Políticas de Administración '!$B$16:$F$63,MATCH('5- Identificación de Riesgos'!J31,'8- Políticas de Administración '!$C$16:$C$64,0),1),'8- Políticas de Administración '!$B$16:$F$64,5,FALSE),"")</f>
        <v/>
      </c>
      <c r="M31" s="531"/>
      <c r="N31" s="531"/>
      <c r="O31" s="544"/>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c r="BY31" s="315"/>
      <c r="BZ31" s="315"/>
      <c r="CA31" s="315"/>
      <c r="CB31" s="315"/>
      <c r="CC31" s="315"/>
      <c r="CD31" s="315"/>
      <c r="CE31" s="315"/>
      <c r="CF31" s="315"/>
      <c r="CG31" s="315"/>
      <c r="CH31" s="315"/>
      <c r="CI31" s="315"/>
      <c r="CJ31" s="315"/>
      <c r="CK31" s="315"/>
      <c r="CL31" s="315"/>
      <c r="CM31" s="315"/>
      <c r="CN31" s="315"/>
      <c r="CO31" s="315"/>
      <c r="CP31" s="315"/>
      <c r="CQ31" s="315"/>
      <c r="CR31" s="315"/>
      <c r="CS31" s="315"/>
      <c r="CT31" s="315"/>
      <c r="CU31" s="315"/>
      <c r="CV31" s="315"/>
      <c r="CW31" s="315"/>
      <c r="CX31" s="315"/>
      <c r="CY31" s="315"/>
      <c r="CZ31" s="315"/>
      <c r="DA31" s="315"/>
      <c r="DB31" s="315"/>
      <c r="DC31" s="315"/>
      <c r="DD31" s="315"/>
      <c r="DE31" s="315"/>
      <c r="DF31" s="315"/>
      <c r="DG31" s="315"/>
      <c r="DH31" s="315"/>
      <c r="DI31" s="315"/>
      <c r="DJ31" s="315"/>
      <c r="DK31" s="315"/>
      <c r="DL31" s="315"/>
      <c r="DM31" s="315"/>
      <c r="DN31" s="315"/>
      <c r="DO31" s="315"/>
      <c r="DP31" s="315"/>
      <c r="DQ31" s="315"/>
      <c r="DR31" s="315"/>
      <c r="DS31" s="315"/>
      <c r="DT31" s="315"/>
      <c r="DU31" s="315"/>
      <c r="DV31" s="315"/>
      <c r="DW31" s="315"/>
      <c r="DX31" s="315"/>
      <c r="DY31" s="315"/>
      <c r="DZ31" s="315"/>
      <c r="EA31" s="315"/>
      <c r="EB31" s="315"/>
      <c r="EC31" s="315"/>
      <c r="ED31" s="315"/>
      <c r="EE31" s="315"/>
      <c r="EF31" s="315"/>
      <c r="EG31" s="315"/>
      <c r="EH31" s="315"/>
      <c r="EI31" s="315"/>
      <c r="EJ31" s="315"/>
      <c r="EK31" s="315"/>
      <c r="EL31" s="315"/>
      <c r="EM31" s="315"/>
      <c r="EN31" s="315"/>
      <c r="EO31" s="315"/>
      <c r="EP31" s="315"/>
      <c r="EQ31" s="315"/>
      <c r="ER31" s="315"/>
      <c r="ES31" s="315"/>
      <c r="ET31" s="315"/>
      <c r="EU31" s="315"/>
      <c r="EV31" s="315"/>
      <c r="EW31" s="315"/>
      <c r="EX31" s="315"/>
      <c r="EY31" s="315"/>
      <c r="EZ31" s="315"/>
      <c r="FA31" s="315"/>
      <c r="FB31" s="315"/>
      <c r="FC31" s="315"/>
      <c r="FD31" s="315"/>
      <c r="FE31" s="315"/>
      <c r="FF31" s="315"/>
      <c r="FG31" s="315"/>
      <c r="FH31" s="315"/>
      <c r="FI31" s="315"/>
      <c r="FJ31" s="315"/>
      <c r="FK31" s="315"/>
      <c r="FL31" s="315"/>
      <c r="FM31" s="315"/>
      <c r="FN31" s="315"/>
      <c r="FO31" s="315"/>
      <c r="FP31" s="315"/>
      <c r="FQ31" s="315"/>
      <c r="FR31" s="315"/>
      <c r="FS31" s="315"/>
      <c r="FT31" s="315"/>
      <c r="FU31" s="315"/>
      <c r="FV31" s="315"/>
      <c r="FW31" s="315"/>
      <c r="FX31" s="315"/>
      <c r="FY31" s="315"/>
      <c r="FZ31" s="315"/>
      <c r="GA31" s="315"/>
      <c r="GB31" s="315"/>
      <c r="GC31" s="315"/>
      <c r="GD31" s="315"/>
      <c r="GE31" s="315"/>
      <c r="GF31" s="315"/>
      <c r="GG31" s="315"/>
      <c r="GH31" s="315"/>
      <c r="GI31" s="315"/>
      <c r="GJ31" s="315"/>
      <c r="GK31" s="315"/>
      <c r="GL31" s="315"/>
      <c r="GM31" s="315"/>
      <c r="GN31" s="315"/>
      <c r="GO31" s="315"/>
      <c r="GP31" s="315"/>
      <c r="GQ31" s="315"/>
      <c r="GR31" s="315"/>
      <c r="GS31" s="315"/>
      <c r="GT31" s="315"/>
      <c r="GU31" s="315"/>
      <c r="GV31" s="315"/>
      <c r="GW31" s="315"/>
      <c r="GX31" s="315"/>
      <c r="GY31" s="315"/>
      <c r="GZ31" s="315"/>
      <c r="HA31" s="315"/>
      <c r="HB31" s="315"/>
      <c r="HC31" s="315"/>
      <c r="HD31" s="315"/>
      <c r="HE31" s="315"/>
      <c r="HF31" s="315"/>
      <c r="HG31" s="315"/>
      <c r="HH31" s="315"/>
      <c r="HI31" s="315"/>
      <c r="HJ31" s="315"/>
      <c r="HK31" s="315"/>
      <c r="HL31" s="315"/>
      <c r="HM31" s="315"/>
      <c r="HN31" s="315"/>
      <c r="HO31" s="315"/>
      <c r="HP31" s="315"/>
      <c r="HQ31" s="315"/>
      <c r="HR31" s="315"/>
      <c r="HS31" s="315"/>
      <c r="HT31" s="315"/>
      <c r="HU31" s="315"/>
      <c r="HV31" s="315"/>
      <c r="HW31" s="315"/>
      <c r="HX31" s="315"/>
      <c r="HY31" s="315"/>
      <c r="HZ31" s="315"/>
      <c r="IA31" s="315"/>
      <c r="IB31" s="315"/>
      <c r="IC31" s="315"/>
      <c r="ID31" s="315"/>
      <c r="IE31" s="315"/>
      <c r="IF31" s="315"/>
      <c r="IG31" s="315"/>
      <c r="IH31" s="315"/>
      <c r="II31" s="315"/>
      <c r="IJ31" s="315"/>
      <c r="IK31" s="315"/>
      <c r="IL31" s="315"/>
      <c r="IM31" s="315"/>
      <c r="IN31" s="315"/>
      <c r="IO31" s="315"/>
      <c r="IP31" s="315"/>
      <c r="IQ31" s="315"/>
      <c r="IR31" s="315"/>
      <c r="IS31" s="315"/>
      <c r="IT31" s="315"/>
      <c r="IU31" s="315"/>
      <c r="IV31" s="315"/>
      <c r="IW31" s="315"/>
    </row>
    <row r="32" spans="1:257" ht="45" x14ac:dyDescent="0.25">
      <c r="A32" s="523">
        <v>4</v>
      </c>
      <c r="B32" s="507" t="s">
        <v>366</v>
      </c>
      <c r="C32" s="480" t="s">
        <v>367</v>
      </c>
      <c r="D32" s="345" t="s">
        <v>368</v>
      </c>
      <c r="E32" s="535">
        <v>8674</v>
      </c>
      <c r="F32" s="480">
        <v>0</v>
      </c>
      <c r="G32" s="486">
        <f>F32/E32</f>
        <v>0</v>
      </c>
      <c r="H32" s="489" t="str">
        <f>CONCATENATE(IF(G32&lt;='8- Políticas de Administración '!$D$6,'8- Políticas de Administración '!$B$6,IF(G32&lt;='8- Políticas de Administración '!$D$7,'8- Políticas de Administración '!$B$7,IF(G32&lt;='8- Políticas de Administración '!$D$8,'8- Políticas de Administración '!$B$8,IF(G32&lt;='8- Políticas de Administración '!$D$9,'8- Políticas de Administración '!$B$9,IF(G32&lt;='8- Políticas de Administración '!$D$10,'8- Políticas de Administración '!$B$10,"Probabilidad no valida")))))," - ",VLOOKUP(IF(G32&lt;='8- Políticas de Administración '!$D$6,'8- Políticas de Administración '!$B$6,IF(G32&lt;='8- Políticas de Administración '!$D$7,'8- Políticas de Administración '!$B$7,IF(G32&lt;='8- Políticas de Administración '!$D$8,'8- Políticas de Administración '!$B$8,IF(G32&lt;='8- Políticas de Administración '!$D$9,'8- Políticas de Administración '!$B$9,IF(G32&lt;='8- Políticas de Administración '!$D$10,'8- Políticas de Administración '!$B$10,"Probabilidad no valida"))))),'8- Políticas de Administración '!$B$6:$F$10,5,FALSE))</f>
        <v>Muy Baja - 1</v>
      </c>
      <c r="I32" s="321" t="s">
        <v>345</v>
      </c>
      <c r="J32" s="154" t="s">
        <v>346</v>
      </c>
      <c r="K32" s="321" t="str">
        <f>IFERROR(CONCATENATE(INDEX('8- Políticas de Administración '!$B$16:$F$53,MATCH('5- Identificación de Riesgos'!J32,'8- Políticas de Administración '!$C$16:$C$54,0),1)," - ",L32),"")</f>
        <v>Leve - 1</v>
      </c>
      <c r="L32" s="168">
        <f>IFERROR(VLOOKUP(INDEX('8- Políticas de Administración '!$B$16:$F$63,MATCH('5- Identificación de Riesgos'!J32,'8- Políticas de Administración '!$C$16:$C$64,0),1),'8- Políticas de Administración '!$B$16:$F$64,5,FALSE),"")</f>
        <v>1</v>
      </c>
      <c r="M32" s="480" t="str">
        <f>IFERROR(CONCATENATE(INDEX('8- Políticas de Administración '!$B$16:$F$53,MATCH(ROUND(AVERAGE(L32:L35),0),'8- Políticas de Administración '!$F$16:$F$53,0),1)," - ",ROUND(AVERAGE(L32:L35),0)),"")</f>
        <v>Leve - 1</v>
      </c>
      <c r="N32" s="492" t="str">
        <f>IFERROR(CONCATENATE(VLOOKUP((LEFT(H32,LEN(H32)-4)&amp;LEFT(M32,LEN(M32)-4)),'9- Matriz de Calor '!$D$18:$E$42,2,0)," - ",RIGHT(H32,1)*RIGHT(M32,1)),"")</f>
        <v>Bajo - 1</v>
      </c>
      <c r="O32" s="541">
        <f>RIGHT(H32,1)*RIGHT(M32,1)</f>
        <v>1</v>
      </c>
    </row>
    <row r="33" spans="1:25" ht="45" x14ac:dyDescent="0.25">
      <c r="A33" s="524"/>
      <c r="B33" s="508"/>
      <c r="C33" s="481"/>
      <c r="D33" s="84" t="s">
        <v>369</v>
      </c>
      <c r="E33" s="536"/>
      <c r="F33" s="481"/>
      <c r="G33" s="487"/>
      <c r="H33" s="490"/>
      <c r="I33" s="322" t="s">
        <v>345</v>
      </c>
      <c r="J33" s="88" t="s">
        <v>346</v>
      </c>
      <c r="K33" s="322" t="str">
        <f>IFERROR(CONCATENATE(INDEX('8- Políticas de Administración '!$B$16:$F$53,MATCH('5- Identificación de Riesgos'!J33,'8- Políticas de Administración '!$C$16:$C$54,0),1)," - ",L33),"")</f>
        <v>Leve - 1</v>
      </c>
      <c r="L33" s="169">
        <f>IFERROR(VLOOKUP(INDEX('8- Políticas de Administración '!$B$16:$F$63,MATCH('5- Identificación de Riesgos'!J33,'8- Políticas de Administración '!$C$16:$C$64,0),1),'8- Políticas de Administración '!$B$16:$F$64,5,FALSE),"")</f>
        <v>1</v>
      </c>
      <c r="M33" s="481"/>
      <c r="N33" s="493"/>
      <c r="O33" s="542"/>
    </row>
    <row r="34" spans="1:25" ht="45" x14ac:dyDescent="0.25">
      <c r="A34" s="524"/>
      <c r="B34" s="508"/>
      <c r="C34" s="481"/>
      <c r="D34" s="84" t="s">
        <v>370</v>
      </c>
      <c r="E34" s="536"/>
      <c r="F34" s="481"/>
      <c r="G34" s="487"/>
      <c r="H34" s="490"/>
      <c r="I34" s="322" t="s">
        <v>342</v>
      </c>
      <c r="J34" s="88" t="s">
        <v>343</v>
      </c>
      <c r="K34" s="322" t="str">
        <f>IFERROR(CONCATENATE(INDEX('8- Políticas de Administración '!$B$16:$F$53,MATCH('5- Identificación de Riesgos'!J34,'8- Políticas de Administración '!$C$16:$C$54,0),1)," - ",L34),"")</f>
        <v>Leve - 1</v>
      </c>
      <c r="L34" s="169">
        <f>IFERROR(VLOOKUP(INDEX('8- Políticas de Administración '!$B$16:$F$63,MATCH('5- Identificación de Riesgos'!J34,'8- Políticas de Administración '!$C$16:$C$64,0),1),'8- Políticas de Administración '!$B$16:$F$64,5,FALSE),"")</f>
        <v>1</v>
      </c>
      <c r="M34" s="481"/>
      <c r="N34" s="493"/>
      <c r="O34" s="542"/>
    </row>
    <row r="35" spans="1:25" ht="45.75" thickBot="1" x14ac:dyDescent="0.3">
      <c r="A35" s="525"/>
      <c r="B35" s="509"/>
      <c r="C35" s="482"/>
      <c r="D35" s="346" t="s">
        <v>371</v>
      </c>
      <c r="E35" s="537"/>
      <c r="F35" s="482"/>
      <c r="G35" s="488"/>
      <c r="H35" s="491"/>
      <c r="I35" s="323" t="s">
        <v>339</v>
      </c>
      <c r="J35" s="155" t="s">
        <v>340</v>
      </c>
      <c r="K35" s="323" t="str">
        <f>IFERROR(CONCATENATE(INDEX('8- Políticas de Administración '!$B$16:$F$53,MATCH('5- Identificación de Riesgos'!J35,'8- Políticas de Administración '!$C$16:$C$54,0),1)," - ",L35),"")</f>
        <v>Leve - 1</v>
      </c>
      <c r="L35" s="170">
        <f>IFERROR(VLOOKUP(INDEX('8- Políticas de Administración '!$B$16:$F$63,MATCH('5- Identificación de Riesgos'!J35,'8- Políticas de Administración '!$C$16:$C$64,0),1),'8- Políticas de Administración '!$B$16:$F$64,5,FALSE),"")</f>
        <v>1</v>
      </c>
      <c r="M35" s="482"/>
      <c r="N35" s="494"/>
      <c r="O35" s="542"/>
    </row>
    <row r="36" spans="1:25" ht="45" customHeight="1" x14ac:dyDescent="0.25">
      <c r="A36" s="567">
        <v>5</v>
      </c>
      <c r="B36" s="477" t="s">
        <v>372</v>
      </c>
      <c r="C36" s="480" t="s">
        <v>373</v>
      </c>
      <c r="D36" s="174" t="s">
        <v>374</v>
      </c>
      <c r="E36" s="535">
        <v>8674</v>
      </c>
      <c r="F36" s="480">
        <v>0</v>
      </c>
      <c r="G36" s="486">
        <f t="shared" ref="G36" si="2">F36/E36</f>
        <v>0</v>
      </c>
      <c r="H36" s="489" t="str">
        <f>CONCATENATE(IF(G36&lt;='8-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 - ",VLOOKUP(IF(G36&lt;='8-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valida"))))),'8- Políticas de Administración '!$B$6:$F$10,5,FALSE))</f>
        <v>Muy Baja - 1</v>
      </c>
      <c r="I36" s="321" t="s">
        <v>333</v>
      </c>
      <c r="J36" s="154" t="s">
        <v>375</v>
      </c>
      <c r="K36" s="321" t="str">
        <f>IFERROR(CONCATENATE(INDEX('8- Políticas de Administración '!$B$16:$F$53,MATCH('5- Identificación de Riesgos'!J36,'8- Políticas de Administración '!$C$16:$C$54,0),1)," - ",L36),"")</f>
        <v>Mayor - 4</v>
      </c>
      <c r="L36" s="168">
        <f>IFERROR(VLOOKUP(INDEX('8- Políticas de Administración '!$B$16:$F$63,MATCH('5- Identificación de Riesgos'!J36,'8- Políticas de Administración '!$C$16:$C$64,0),1),'8- Políticas de Administración '!$B$16:$F$64,5,FALSE),"")</f>
        <v>4</v>
      </c>
      <c r="M36" s="480" t="str">
        <f>IFERROR(CONCATENATE(INDEX('8- Políticas de Administración '!$B$16:$F$53,MATCH(ROUND(AVERAGE(L36:L38),0),'8- Políticas de Administración '!$F$16:$F$53,0),1)," - ",ROUND(AVERAGE(L36:L38),0)),"")</f>
        <v>Moderado - 3</v>
      </c>
      <c r="N36" s="492" t="str">
        <f>IFERROR(CONCATENATE(VLOOKUP((LEFT(H36,LEN(H36)-4)&amp;LEFT(M36,LEN(M36)-4)),'9- Matriz de Calor '!$D$18:$E$42,2,0)," - ",RIGHT(H36,1)*RIGHT(M36,1)),"")</f>
        <v>Moderado - 3</v>
      </c>
      <c r="Q36" s="553"/>
      <c r="R36" s="554"/>
      <c r="S36" s="554"/>
      <c r="T36" s="554"/>
      <c r="U36" s="554"/>
      <c r="V36" s="554"/>
      <c r="W36" s="554"/>
      <c r="X36" s="554"/>
      <c r="Y36" s="555"/>
    </row>
    <row r="37" spans="1:25" ht="45" x14ac:dyDescent="0.25">
      <c r="A37" s="568"/>
      <c r="B37" s="478"/>
      <c r="C37" s="481"/>
      <c r="D37" s="325" t="s">
        <v>376</v>
      </c>
      <c r="E37" s="536"/>
      <c r="F37" s="481"/>
      <c r="G37" s="487"/>
      <c r="H37" s="490"/>
      <c r="I37" s="322" t="s">
        <v>333</v>
      </c>
      <c r="J37" s="88" t="s">
        <v>377</v>
      </c>
      <c r="K37" s="322" t="str">
        <f>IFERROR(CONCATENATE(INDEX('8- Políticas de Administración '!$B$16:$F$53,MATCH('5- Identificación de Riesgos'!J37,'8- Políticas de Administración '!$C$16:$C$54,0),1)," - ",L37),"")</f>
        <v>Moderado - 3</v>
      </c>
      <c r="L37" s="169">
        <f>IFERROR(VLOOKUP(INDEX('8- Políticas de Administración '!$B$16:$F$63,MATCH('5- Identificación de Riesgos'!J37,'8- Políticas de Administración '!$C$16:$C$64,0),1),'8- Políticas de Administración '!$B$16:$F$64,5,FALSE),"")</f>
        <v>3</v>
      </c>
      <c r="M37" s="481"/>
      <c r="N37" s="493"/>
      <c r="Q37" s="553"/>
      <c r="R37" s="554"/>
      <c r="S37" s="554"/>
      <c r="T37" s="554"/>
      <c r="U37" s="554"/>
      <c r="V37" s="554"/>
      <c r="W37" s="554"/>
      <c r="X37" s="554"/>
      <c r="Y37" s="555"/>
    </row>
    <row r="38" spans="1:25" ht="45.75" thickBot="1" x14ac:dyDescent="0.3">
      <c r="A38" s="569"/>
      <c r="B38" s="479"/>
      <c r="C38" s="482"/>
      <c r="D38" s="339" t="s">
        <v>378</v>
      </c>
      <c r="E38" s="537"/>
      <c r="F38" s="482"/>
      <c r="G38" s="488"/>
      <c r="H38" s="491"/>
      <c r="I38" s="323" t="s">
        <v>333</v>
      </c>
      <c r="J38" s="155" t="s">
        <v>334</v>
      </c>
      <c r="K38" s="323" t="str">
        <f>IFERROR(CONCATENATE(INDEX('8- Políticas de Administración '!$B$16:$F$53,MATCH('5- Identificación de Riesgos'!J38,'8- Políticas de Administración '!$C$16:$C$54,0),1)," - ",L38),"")</f>
        <v>Leve - 1</v>
      </c>
      <c r="L38" s="170">
        <f>IFERROR(VLOOKUP(INDEX('8- Políticas de Administración '!$B$16:$F$63,MATCH('5- Identificación de Riesgos'!J38,'8- Políticas de Administración '!$C$16:$C$64,0),1),'8- Políticas de Administración '!$B$16:$F$64,5,FALSE),"")</f>
        <v>1</v>
      </c>
      <c r="M38" s="482"/>
      <c r="N38" s="494"/>
      <c r="Q38" s="553"/>
      <c r="R38" s="554"/>
      <c r="S38" s="554"/>
      <c r="T38" s="554"/>
      <c r="U38" s="554"/>
      <c r="V38" s="554"/>
      <c r="W38" s="554"/>
      <c r="X38" s="554"/>
      <c r="Y38" s="555"/>
    </row>
    <row r="39" spans="1:25" ht="45" customHeight="1" x14ac:dyDescent="0.25">
      <c r="A39" s="558">
        <v>6</v>
      </c>
      <c r="B39" s="564" t="s">
        <v>379</v>
      </c>
      <c r="C39" s="564" t="s">
        <v>380</v>
      </c>
      <c r="D39" s="174" t="s">
        <v>374</v>
      </c>
      <c r="E39" s="535">
        <v>8674</v>
      </c>
      <c r="F39" s="480">
        <v>0</v>
      </c>
      <c r="G39" s="486">
        <f t="shared" ref="G39" si="3">F39/E39</f>
        <v>0</v>
      </c>
      <c r="H39" s="489" t="str">
        <f>CONCATENATE(IF(G39&lt;='8-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 - ",VLOOKUP(IF(G39&lt;='8-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valida"))))),'8- Políticas de Administración '!$B$6:$F$10,5,FALSE))</f>
        <v>Muy Baja - 1</v>
      </c>
      <c r="I39" s="321" t="s">
        <v>333</v>
      </c>
      <c r="J39" s="154" t="s">
        <v>375</v>
      </c>
      <c r="K39" s="321" t="str">
        <f>IFERROR(CONCATENATE(INDEX('8- Políticas de Administración '!$B$16:$F$53,MATCH('5- Identificación de Riesgos'!J39,'8- Políticas de Administración '!$C$16:$C$54,0),1)," - ",L39),"")</f>
        <v>Mayor - 4</v>
      </c>
      <c r="L39" s="168">
        <f>IFERROR(VLOOKUP(INDEX('8- Políticas de Administración '!$B$16:$F$63,MATCH('5- Identificación de Riesgos'!J39,'8- Políticas de Administración '!$C$16:$C$64,0),1),'8- Políticas de Administración '!$B$16:$F$64,5,FALSE),"")</f>
        <v>4</v>
      </c>
      <c r="M39" s="480" t="str">
        <f>IFERROR(CONCATENATE(INDEX('8- Políticas de Administración '!$B$16:$F$53,MATCH(ROUND(AVERAGE(L39:L41),0),'8- Políticas de Administración '!$F$16:$F$53,0),1)," - ",ROUND(AVERAGE(L39:L41),0)),"")</f>
        <v>Mayor - 4</v>
      </c>
      <c r="N39" s="492" t="str">
        <f>IFERROR(CONCATENATE(VLOOKUP((LEFT(H39,LEN(H39)-4)&amp;LEFT(M39,LEN(M39)-4)),'9- Matriz de Calor '!$D$18:$E$42,2,0)," - ",RIGHT(H39,1)*RIGHT(M39,1)),"")</f>
        <v>Alto  - 4</v>
      </c>
    </row>
    <row r="40" spans="1:25" ht="44.25" customHeight="1" x14ac:dyDescent="0.25">
      <c r="A40" s="559"/>
      <c r="B40" s="565"/>
      <c r="C40" s="565"/>
      <c r="D40" s="325" t="s">
        <v>376</v>
      </c>
      <c r="E40" s="536"/>
      <c r="F40" s="481"/>
      <c r="G40" s="487"/>
      <c r="H40" s="490"/>
      <c r="I40" s="322" t="s">
        <v>333</v>
      </c>
      <c r="J40" s="88" t="s">
        <v>375</v>
      </c>
      <c r="K40" s="322" t="str">
        <f>IFERROR(CONCATENATE(INDEX('8- Políticas de Administración '!$B$16:$F$53,MATCH('5- Identificación de Riesgos'!J40,'8- Políticas de Administración '!$C$16:$C$54,0),1)," - ",L40),"")</f>
        <v>Mayor - 4</v>
      </c>
      <c r="L40" s="169">
        <f>IFERROR(VLOOKUP(INDEX('8- Políticas de Administración '!$B$16:$F$63,MATCH('5- Identificación de Riesgos'!J40,'8- Políticas de Administración '!$C$16:$C$64,0),1),'8- Políticas de Administración '!$B$16:$F$64,5,FALSE),"")</f>
        <v>4</v>
      </c>
      <c r="M40" s="481"/>
      <c r="N40" s="493"/>
    </row>
    <row r="41" spans="1:25" ht="51" customHeight="1" thickBot="1" x14ac:dyDescent="0.3">
      <c r="A41" s="560"/>
      <c r="B41" s="566"/>
      <c r="C41" s="566"/>
      <c r="D41" s="339" t="s">
        <v>378</v>
      </c>
      <c r="E41" s="537"/>
      <c r="F41" s="482"/>
      <c r="G41" s="488"/>
      <c r="H41" s="491"/>
      <c r="I41" s="323" t="s">
        <v>333</v>
      </c>
      <c r="J41" s="155" t="s">
        <v>375</v>
      </c>
      <c r="K41" s="323" t="str">
        <f>IFERROR(CONCATENATE(INDEX('8- Políticas de Administración '!$B$16:$F$53,MATCH('5- Identificación de Riesgos'!J41,'8- Políticas de Administración '!$C$16:$C$54,0),1)," - ",L41),"")</f>
        <v>Mayor - 4</v>
      </c>
      <c r="L41" s="170">
        <f>IFERROR(VLOOKUP(INDEX('8- Políticas de Administración '!$B$16:$F$63,MATCH('5- Identificación de Riesgos'!J41,'8- Políticas de Administración '!$C$16:$C$64,0),1),'8- Políticas de Administración '!$B$16:$F$64,5,FALSE),"")</f>
        <v>4</v>
      </c>
      <c r="M41" s="482"/>
      <c r="N41" s="494"/>
    </row>
    <row r="42" spans="1:25" ht="45" customHeight="1" thickBot="1" x14ac:dyDescent="0.3">
      <c r="A42" s="558">
        <v>7</v>
      </c>
      <c r="B42" s="477" t="s">
        <v>381</v>
      </c>
      <c r="C42" s="480" t="s">
        <v>382</v>
      </c>
      <c r="D42" s="174" t="s">
        <v>374</v>
      </c>
      <c r="E42" s="535">
        <v>8674</v>
      </c>
      <c r="F42" s="480">
        <v>0</v>
      </c>
      <c r="G42" s="486">
        <f t="shared" ref="G42" si="4">F42/E42</f>
        <v>0</v>
      </c>
      <c r="H42" s="489" t="str">
        <f>CONCATENATE(IF(G42&lt;='8- Políticas de Administración '!$D$6,'8- Políticas de Administración '!$B$6,IF(G42&lt;='8- Políticas de Administración '!$D$7,'8- Políticas de Administración '!$B$7,IF(G42&lt;='8- Políticas de Administración '!$D$8,'8- Políticas de Administración '!$B$8,IF(G42&lt;='8- Políticas de Administración '!$D$9,'8- Políticas de Administración '!$B$9,IF(G42&lt;='8- Políticas de Administración '!$D$10,'8- Políticas de Administración '!$B$10,"Probabilidad no valida")))))," - ",VLOOKUP(IF(G42&lt;='8- Políticas de Administración '!$D$6,'8- Políticas de Administración '!$B$6,IF(G42&lt;='8- Políticas de Administración '!$D$7,'8- Políticas de Administración '!$B$7,IF(G42&lt;='8- Políticas de Administración '!$D$8,'8- Políticas de Administración '!$B$8,IF(G42&lt;='8- Políticas de Administración '!$D$9,'8- Políticas de Administración '!$B$9,IF(G42&lt;='8- Políticas de Administración '!$D$10,'8- Políticas de Administración '!$B$10,"Probabilidad no valida"))))),'8- Políticas de Administración '!$B$6:$F$10,5,FALSE))</f>
        <v>Muy Baja - 1</v>
      </c>
      <c r="I42" s="321" t="s">
        <v>333</v>
      </c>
      <c r="J42" s="154" t="s">
        <v>375</v>
      </c>
      <c r="K42" s="321" t="str">
        <f>IFERROR(CONCATENATE(INDEX('8- Políticas de Administración '!$B$16:$F$53,MATCH('5- Identificación de Riesgos'!J42,'8- Políticas de Administración '!$C$16:$C$54,0),1)," - ",L42),"")</f>
        <v>Mayor - 4</v>
      </c>
      <c r="L42" s="168">
        <f>IFERROR(VLOOKUP(INDEX('8- Políticas de Administración '!$B$16:$F$63,MATCH('5- Identificación de Riesgos'!J42,'8- Políticas de Administración '!$C$16:$C$64,0),1),'8- Políticas de Administración '!$B$16:$F$64,5,FALSE),"")</f>
        <v>4</v>
      </c>
      <c r="M42" s="480" t="str">
        <f>IFERROR(CONCATENATE(INDEX('8- Políticas de Administración '!$B$16:$F$53,MATCH(ROUND(AVERAGE(L42:L44),0),'8- Políticas de Administración '!$F$16:$F$53,0),1)," - ",ROUND(AVERAGE(L42:L44),0)),"")</f>
        <v>Mayor - 4</v>
      </c>
      <c r="N42" s="492" t="str">
        <f>IFERROR(CONCATENATE(VLOOKUP((LEFT(H42,LEN(H42)-4)&amp;LEFT(M42,LEN(M42)-4)),'9- Matriz de Calor '!$D$18:$E$42,2,0)," - ",RIGHT(H42,1)*RIGHT(M42,1)),"")</f>
        <v>Alto  - 4</v>
      </c>
      <c r="Q42" s="252"/>
      <c r="R42" s="252"/>
      <c r="S42" s="252"/>
      <c r="T42" s="252"/>
      <c r="U42" s="252"/>
      <c r="V42" s="252"/>
      <c r="W42" s="252"/>
      <c r="X42" s="252"/>
      <c r="Y42" s="252"/>
    </row>
    <row r="43" spans="1:25" ht="50.25" customHeight="1" x14ac:dyDescent="0.25">
      <c r="A43" s="559"/>
      <c r="B43" s="478"/>
      <c r="C43" s="481"/>
      <c r="D43" s="325" t="s">
        <v>376</v>
      </c>
      <c r="E43" s="536"/>
      <c r="F43" s="481"/>
      <c r="G43" s="487"/>
      <c r="H43" s="490"/>
      <c r="I43" s="322" t="s">
        <v>333</v>
      </c>
      <c r="J43" s="88" t="s">
        <v>375</v>
      </c>
      <c r="K43" s="322" t="str">
        <f>IFERROR(CONCATENATE(INDEX('8- Políticas de Administración '!$B$16:$F$53,MATCH('5- Identificación de Riesgos'!J43,'8- Políticas de Administración '!$C$16:$C$54,0),1)," - ",L43),"")</f>
        <v>Mayor - 4</v>
      </c>
      <c r="L43" s="169">
        <f>IFERROR(VLOOKUP(INDEX('8- Políticas de Administración '!$B$16:$F$63,MATCH('5- Identificación de Riesgos'!J43,'8- Políticas de Administración '!$C$16:$C$64,0),1),'8- Políticas de Administración '!$B$16:$F$64,5,FALSE),"")</f>
        <v>4</v>
      </c>
      <c r="M43" s="481"/>
      <c r="N43" s="493"/>
      <c r="Q43" s="556" t="s">
        <v>383</v>
      </c>
      <c r="R43" s="556"/>
      <c r="S43" s="556"/>
      <c r="T43" s="556"/>
      <c r="U43" s="556"/>
      <c r="V43" s="556"/>
      <c r="W43" s="556"/>
      <c r="X43" s="556"/>
      <c r="Y43" s="556"/>
    </row>
    <row r="44" spans="1:25" ht="46.5" customHeight="1" thickBot="1" x14ac:dyDescent="0.3">
      <c r="A44" s="560"/>
      <c r="B44" s="479"/>
      <c r="C44" s="482"/>
      <c r="D44" s="339" t="s">
        <v>378</v>
      </c>
      <c r="E44" s="537"/>
      <c r="F44" s="482"/>
      <c r="G44" s="488"/>
      <c r="H44" s="491"/>
      <c r="I44" s="323" t="s">
        <v>333</v>
      </c>
      <c r="J44" s="155" t="s">
        <v>375</v>
      </c>
      <c r="K44" s="323" t="str">
        <f>IFERROR(CONCATENATE(INDEX('8- Políticas de Administración '!$B$16:$F$53,MATCH('5- Identificación de Riesgos'!J44,'8- Políticas de Administración '!$C$16:$C$54,0),1)," - ",L44),"")</f>
        <v>Mayor - 4</v>
      </c>
      <c r="L44" s="170">
        <f>IFERROR(VLOOKUP(INDEX('8- Políticas de Administración '!$B$16:$F$63,MATCH('5- Identificación de Riesgos'!J44,'8- Políticas de Administración '!$C$16:$C$64,0),1),'8- Políticas de Administración '!$B$16:$F$64,5,FALSE),"")</f>
        <v>4</v>
      </c>
      <c r="M44" s="482"/>
      <c r="N44" s="494"/>
      <c r="Q44" s="557"/>
      <c r="R44" s="557"/>
      <c r="S44" s="557"/>
      <c r="T44" s="557"/>
      <c r="U44" s="557"/>
      <c r="V44" s="557"/>
      <c r="W44" s="557"/>
      <c r="X44" s="557"/>
      <c r="Y44" s="557"/>
    </row>
    <row r="45" spans="1:25" ht="45" x14ac:dyDescent="0.25">
      <c r="A45" s="558">
        <v>8</v>
      </c>
      <c r="B45" s="477" t="s">
        <v>384</v>
      </c>
      <c r="C45" s="480" t="s">
        <v>382</v>
      </c>
      <c r="D45" s="174" t="s">
        <v>374</v>
      </c>
      <c r="E45" s="483">
        <v>8674</v>
      </c>
      <c r="F45" s="480">
        <v>0</v>
      </c>
      <c r="G45" s="486">
        <f t="shared" ref="G45" si="5">F45/E45</f>
        <v>0</v>
      </c>
      <c r="H45" s="489" t="str">
        <f>CONCATENATE(IF(G45&lt;='8- Políticas de Administración '!$D$6,'8- Políticas de Administración '!$B$6,IF(G45&lt;='8- Políticas de Administración '!$D$7,'8- Políticas de Administración '!$B$7,IF(G45&lt;='8- Políticas de Administración '!$D$8,'8- Políticas de Administración '!$B$8,IF(G45&lt;='8- Políticas de Administración '!$D$9,'8- Políticas de Administración '!$B$9,IF(G45&lt;='8- Políticas de Administración '!$D$10,'8- Políticas de Administración '!$B$10,"Probabilidad no valida")))))," - ",VLOOKUP(IF(G45&lt;='8- Políticas de Administración '!$D$6,'8- Políticas de Administración '!$B$6,IF(G45&lt;='8- Políticas de Administración '!$D$7,'8- Políticas de Administración '!$B$7,IF(G45&lt;='8- Políticas de Administración '!$D$8,'8- Políticas de Administración '!$B$8,IF(G45&lt;='8- Políticas de Administración '!$D$9,'8- Políticas de Administración '!$B$9,IF(G45&lt;='8- Políticas de Administración '!$D$10,'8- Políticas de Administración '!$B$10,"Probabilidad no valida"))))),'8- Políticas de Administración '!$B$6:$F$10,5,FALSE))</f>
        <v>Muy Baja - 1</v>
      </c>
      <c r="I45" s="321" t="s">
        <v>333</v>
      </c>
      <c r="J45" s="154" t="s">
        <v>375</v>
      </c>
      <c r="K45" s="321" t="str">
        <f>IFERROR(CONCATENATE(INDEX('8- Políticas de Administración '!$B$16:$F$53,MATCH('5- Identificación de Riesgos'!J45,'8- Políticas de Administración '!$C$16:$C$54,0),1)," - ",L45),"")</f>
        <v>Mayor - 4</v>
      </c>
      <c r="L45" s="168">
        <f>IFERROR(VLOOKUP(INDEX('8- Políticas de Administración '!$B$16:$F$63,MATCH('5- Identificación de Riesgos'!J45,'8- Políticas de Administración '!$C$16:$C$64,0),1),'8- Políticas de Administración '!$B$16:$F$64,5,FALSE),"")</f>
        <v>4</v>
      </c>
      <c r="M45" s="480" t="str">
        <f>IFERROR(CONCATENATE(INDEX('8- Políticas de Administración '!$B$16:$F$53,MATCH(ROUND(AVERAGE(L45:L47),0),'8- Políticas de Administración '!$F$16:$F$53,0),1)," - ",ROUND(AVERAGE(L45:L47),0)),"")</f>
        <v>Mayor - 4</v>
      </c>
      <c r="N45" s="492" t="str">
        <f>IFERROR(CONCATENATE(VLOOKUP((LEFT(H45,LEN(H45)-4)&amp;LEFT(M45,LEN(M45)-4)),'9- Matriz de Calor '!$D$18:$E$42,2,0)," - ",RIGHT(H45,1)*RIGHT(M45,1)),"")</f>
        <v>Alto  - 4</v>
      </c>
    </row>
    <row r="46" spans="1:25" ht="45" x14ac:dyDescent="0.25">
      <c r="A46" s="559"/>
      <c r="B46" s="478"/>
      <c r="C46" s="481"/>
      <c r="D46" s="325" t="s">
        <v>376</v>
      </c>
      <c r="E46" s="484"/>
      <c r="F46" s="481"/>
      <c r="G46" s="487"/>
      <c r="H46" s="490"/>
      <c r="I46" s="322" t="s">
        <v>333</v>
      </c>
      <c r="J46" s="88" t="s">
        <v>375</v>
      </c>
      <c r="K46" s="322" t="str">
        <f>IFERROR(CONCATENATE(INDEX('8- Políticas de Administración '!$B$16:$F$53,MATCH('5- Identificación de Riesgos'!J46,'8- Políticas de Administración '!$C$16:$C$54,0),1)," - ",L46),"")</f>
        <v>Mayor - 4</v>
      </c>
      <c r="L46" s="169">
        <f>IFERROR(VLOOKUP(INDEX('8- Políticas de Administración '!$B$16:$F$63,MATCH('5- Identificación de Riesgos'!J46,'8- Políticas de Administración '!$C$16:$C$64,0),1),'8- Políticas de Administración '!$B$16:$F$64,5,FALSE),"")</f>
        <v>4</v>
      </c>
      <c r="M46" s="481"/>
      <c r="N46" s="493"/>
    </row>
    <row r="47" spans="1:25" ht="45.75" thickBot="1" x14ac:dyDescent="0.3">
      <c r="A47" s="560"/>
      <c r="B47" s="479"/>
      <c r="C47" s="482"/>
      <c r="D47" s="340" t="s">
        <v>385</v>
      </c>
      <c r="E47" s="485"/>
      <c r="F47" s="482"/>
      <c r="G47" s="488"/>
      <c r="H47" s="491"/>
      <c r="I47" s="323" t="s">
        <v>333</v>
      </c>
      <c r="J47" s="155" t="s">
        <v>375</v>
      </c>
      <c r="K47" s="323" t="str">
        <f>IFERROR(CONCATENATE(INDEX('8- Políticas de Administración '!$B$16:$F$53,MATCH('5- Identificación de Riesgos'!J47,'8- Políticas de Administración '!$C$16:$C$54,0),1)," - ",L47),"")</f>
        <v>Mayor - 4</v>
      </c>
      <c r="L47" s="170">
        <f>IFERROR(VLOOKUP(INDEX('8- Políticas de Administración '!$B$16:$F$63,MATCH('5- Identificación de Riesgos'!J47,'8- Políticas de Administración '!$C$16:$C$64,0),1),'8- Políticas de Administración '!$B$16:$F$64,5,FALSE),"")</f>
        <v>4</v>
      </c>
      <c r="M47" s="482"/>
      <c r="N47" s="494"/>
    </row>
    <row r="48" spans="1:25" x14ac:dyDescent="0.25">
      <c r="E48" s="313"/>
    </row>
  </sheetData>
  <mergeCells count="112">
    <mergeCell ref="A39:A41"/>
    <mergeCell ref="A45:A47"/>
    <mergeCell ref="A22:A31"/>
    <mergeCell ref="B39:B41"/>
    <mergeCell ref="C39:C41"/>
    <mergeCell ref="E39:E41"/>
    <mergeCell ref="F39:F41"/>
    <mergeCell ref="G39:G41"/>
    <mergeCell ref="B36:B38"/>
    <mergeCell ref="B42:B44"/>
    <mergeCell ref="B22:B31"/>
    <mergeCell ref="C22:C31"/>
    <mergeCell ref="E22:E31"/>
    <mergeCell ref="A42:A44"/>
    <mergeCell ref="A36:A38"/>
    <mergeCell ref="Q36:Y38"/>
    <mergeCell ref="F36:F38"/>
    <mergeCell ref="G36:G38"/>
    <mergeCell ref="H36:H38"/>
    <mergeCell ref="C36:C38"/>
    <mergeCell ref="C42:C44"/>
    <mergeCell ref="E36:E38"/>
    <mergeCell ref="E42:E44"/>
    <mergeCell ref="Q43:Y44"/>
    <mergeCell ref="M36:M38"/>
    <mergeCell ref="H22:H31"/>
    <mergeCell ref="M22:M31"/>
    <mergeCell ref="N22:N31"/>
    <mergeCell ref="O32:O35"/>
    <mergeCell ref="O22:O31"/>
    <mergeCell ref="O10:O15"/>
    <mergeCell ref="O16:O19"/>
    <mergeCell ref="O20:O21"/>
    <mergeCell ref="E16:E19"/>
    <mergeCell ref="H32:H35"/>
    <mergeCell ref="M32:M35"/>
    <mergeCell ref="N32:N35"/>
    <mergeCell ref="M20:M21"/>
    <mergeCell ref="N20:N21"/>
    <mergeCell ref="H20:H21"/>
    <mergeCell ref="G10:G15"/>
    <mergeCell ref="H10:H15"/>
    <mergeCell ref="F10:F15"/>
    <mergeCell ref="H16:H19"/>
    <mergeCell ref="N10:N15"/>
    <mergeCell ref="M16:M19"/>
    <mergeCell ref="M10:M15"/>
    <mergeCell ref="N16:N19"/>
    <mergeCell ref="B20:B21"/>
    <mergeCell ref="C20:C21"/>
    <mergeCell ref="E20:E21"/>
    <mergeCell ref="B16:B19"/>
    <mergeCell ref="C16:C19"/>
    <mergeCell ref="F22:F31"/>
    <mergeCell ref="G22:G31"/>
    <mergeCell ref="A32:A35"/>
    <mergeCell ref="B32:B35"/>
    <mergeCell ref="C32:C35"/>
    <mergeCell ref="E32:E35"/>
    <mergeCell ref="F32:F35"/>
    <mergeCell ref="G32:G35"/>
    <mergeCell ref="A16:A19"/>
    <mergeCell ref="G20:G21"/>
    <mergeCell ref="G16:G19"/>
    <mergeCell ref="F16:F19"/>
    <mergeCell ref="F20:F21"/>
    <mergeCell ref="A20:A21"/>
    <mergeCell ref="D6:N6"/>
    <mergeCell ref="D5:N5"/>
    <mergeCell ref="N7:O7"/>
    <mergeCell ref="E10:E15"/>
    <mergeCell ref="E8:E9"/>
    <mergeCell ref="D4:N4"/>
    <mergeCell ref="F8:F9"/>
    <mergeCell ref="A5:C5"/>
    <mergeCell ref="A6:C6"/>
    <mergeCell ref="G8:G9"/>
    <mergeCell ref="H8:H9"/>
    <mergeCell ref="E7:H7"/>
    <mergeCell ref="D7:D9"/>
    <mergeCell ref="K8:K9"/>
    <mergeCell ref="M8:M9"/>
    <mergeCell ref="I7:M7"/>
    <mergeCell ref="I8:I9"/>
    <mergeCell ref="L8:L9"/>
    <mergeCell ref="A10:A15"/>
    <mergeCell ref="O8:O9"/>
    <mergeCell ref="N8:N9"/>
    <mergeCell ref="D1:N3"/>
    <mergeCell ref="B45:B47"/>
    <mergeCell ref="C45:C47"/>
    <mergeCell ref="E45:E47"/>
    <mergeCell ref="F45:F47"/>
    <mergeCell ref="G45:G47"/>
    <mergeCell ref="H45:H47"/>
    <mergeCell ref="M45:M47"/>
    <mergeCell ref="N45:N47"/>
    <mergeCell ref="N36:N38"/>
    <mergeCell ref="F42:F44"/>
    <mergeCell ref="G42:G44"/>
    <mergeCell ref="H42:H44"/>
    <mergeCell ref="M42:M44"/>
    <mergeCell ref="N42:N44"/>
    <mergeCell ref="H39:H41"/>
    <mergeCell ref="M39:M41"/>
    <mergeCell ref="N39:N41"/>
    <mergeCell ref="A1:C2"/>
    <mergeCell ref="A4:C4"/>
    <mergeCell ref="A8:A9"/>
    <mergeCell ref="B8:B9"/>
    <mergeCell ref="C10:C15"/>
    <mergeCell ref="B10:B15"/>
  </mergeCells>
  <conditionalFormatting sqref="H10 H16">
    <cfRule type="containsText" dxfId="792" priority="806" operator="containsText" text="Muy Baja">
      <formula>NOT(ISERROR(SEARCH("Muy Baja",H10)))</formula>
    </cfRule>
    <cfRule type="containsText" dxfId="791" priority="805" operator="containsText" text="Muy Baja">
      <formula>NOT(ISERROR(SEARCH("Muy Baja",H10)))</formula>
    </cfRule>
    <cfRule type="containsText" dxfId="790" priority="804" operator="containsText" text="Muy Baja">
      <formula>NOT(ISERROR(SEARCH("Muy Baja",H10)))</formula>
    </cfRule>
    <cfRule type="containsText" dxfId="787" priority="812" operator="containsText" text="Muy baja">
      <formula>NOT(ISERROR(SEARCH("Muy baja",H10)))</formula>
    </cfRule>
    <cfRule type="containsText" dxfId="786" priority="811" operator="containsText" text="Baja">
      <formula>NOT(ISERROR(SEARCH("Baja",H10)))</formula>
    </cfRule>
    <cfRule type="containsText" dxfId="785" priority="810" operator="containsText" text="Media">
      <formula>NOT(ISERROR(SEARCH("Media",H10)))</formula>
    </cfRule>
    <cfRule type="containsText" dxfId="784" priority="809" operator="containsText" text="Alta">
      <formula>NOT(ISERROR(SEARCH("Alta",H10)))</formula>
    </cfRule>
    <cfRule type="containsText" dxfId="783" priority="808" operator="containsText" text="Muy bajo">
      <formula>NOT(ISERROR(SEARCH("Muy bajo",H10)))</formula>
    </cfRule>
    <cfRule type="containsText" dxfId="782" priority="803" operator="containsText" text="Baja">
      <formula>NOT(ISERROR(SEARCH("Baja",H10)))</formula>
    </cfRule>
    <cfRule type="containsText" dxfId="781" priority="807" operator="containsText" text="Muy Baja'Tabla probabilidad'!">
      <formula>NOT(ISERROR(SEARCH("Muy Baja'Tabla probabilidad'!",H10)))</formula>
    </cfRule>
    <cfRule type="containsText" dxfId="780" priority="801" operator="containsText" text="Media">
      <formula>NOT(ISERROR(SEARCH("Media",H10)))</formula>
    </cfRule>
    <cfRule type="cellIs" dxfId="779" priority="815" operator="between">
      <formula>1</formula>
      <formula>2</formula>
    </cfRule>
    <cfRule type="containsText" dxfId="778" priority="800" operator="containsText" text="Media">
      <formula>NOT(ISERROR(SEARCH("Media",H10)))</formula>
    </cfRule>
    <cfRule type="containsText" dxfId="777" priority="799" operator="containsText" text="Media">
      <formula>NOT(ISERROR(SEARCH("Media",H10)))</formula>
    </cfRule>
    <cfRule type="cellIs" dxfId="776" priority="816" operator="between">
      <formula>0</formula>
      <formula>2</formula>
    </cfRule>
    <cfRule type="containsText" dxfId="775" priority="798" operator="containsText" text="Alta">
      <formula>NOT(ISERROR(SEARCH("Alta",H10)))</formula>
    </cfRule>
    <cfRule type="containsText" dxfId="774" priority="796" operator="containsText" text="Muy Alta">
      <formula>NOT(ISERROR(SEARCH("Muy Alta",H10)))</formula>
    </cfRule>
    <cfRule type="containsText" dxfId="773" priority="795" operator="containsText" text="Baja">
      <formula>NOT(ISERROR(SEARCH("Baja",H10)))</formula>
    </cfRule>
    <cfRule type="containsText" dxfId="772" priority="794" operator="containsText" text="Muy Baja">
      <formula>NOT(ISERROR(SEARCH("Muy Baja",H10)))</formula>
    </cfRule>
    <cfRule type="containsText" dxfId="771" priority="802" operator="containsText" text="Muy Baja">
      <formula>NOT(ISERROR(SEARCH("Muy Baja",H10)))</formula>
    </cfRule>
  </conditionalFormatting>
  <conditionalFormatting sqref="H20">
    <cfRule type="containsText" dxfId="770" priority="401" operator="containsText" text="Muy Baja">
      <formula>NOT(ISERROR(SEARCH("Muy Baja",H20)))</formula>
    </cfRule>
    <cfRule type="containsText" dxfId="769" priority="418" operator="containsText" text="Baja">
      <formula>NOT(ISERROR(SEARCH("Baja",H20)))</formula>
    </cfRule>
    <cfRule type="containsText" dxfId="768" priority="417" operator="containsText" text="Media">
      <formula>NOT(ISERROR(SEARCH("Media",H20)))</formula>
    </cfRule>
    <cfRule type="containsText" dxfId="767" priority="416" operator="containsText" text="Alta">
      <formula>NOT(ISERROR(SEARCH("Alta",H20)))</formula>
    </cfRule>
    <cfRule type="containsText" dxfId="766" priority="415" operator="containsText" text="Muy bajo">
      <formula>NOT(ISERROR(SEARCH("Muy bajo",H20)))</formula>
    </cfRule>
    <cfRule type="cellIs" dxfId="765" priority="423" operator="between">
      <formula>0</formula>
      <formula>2</formula>
    </cfRule>
    <cfRule type="cellIs" dxfId="764" priority="422" operator="between">
      <formula>1</formula>
      <formula>2</formula>
    </cfRule>
    <cfRule type="containsText" dxfId="761" priority="419" operator="containsText" text="Muy baja">
      <formula>NOT(ISERROR(SEARCH("Muy baja",H20)))</formula>
    </cfRule>
    <cfRule type="containsText" dxfId="760" priority="414" operator="containsText" text="Muy Baja'Tabla probabilidad'!">
      <formula>NOT(ISERROR(SEARCH("Muy Baja'Tabla probabilidad'!",H20)))</formula>
    </cfRule>
    <cfRule type="containsText" dxfId="759" priority="413" operator="containsText" text="Muy Baja">
      <formula>NOT(ISERROR(SEARCH("Muy Baja",H20)))</formula>
    </cfRule>
    <cfRule type="containsText" dxfId="758" priority="412" operator="containsText" text="Muy Baja">
      <formula>NOT(ISERROR(SEARCH("Muy Baja",H20)))</formula>
    </cfRule>
    <cfRule type="containsText" dxfId="757" priority="411" operator="containsText" text="Muy Baja">
      <formula>NOT(ISERROR(SEARCH("Muy Baja",H20)))</formula>
    </cfRule>
    <cfRule type="containsText" dxfId="756" priority="410" operator="containsText" text="Baja">
      <formula>NOT(ISERROR(SEARCH("Baja",H20)))</formula>
    </cfRule>
    <cfRule type="containsText" dxfId="755" priority="406" operator="containsText" text="Media">
      <formula>NOT(ISERROR(SEARCH("Media",H20)))</formula>
    </cfRule>
    <cfRule type="containsText" dxfId="754" priority="402" operator="containsText" text="Baja">
      <formula>NOT(ISERROR(SEARCH("Baja",H20)))</formula>
    </cfRule>
    <cfRule type="containsText" dxfId="753" priority="409" operator="containsText" text="Muy Baja">
      <formula>NOT(ISERROR(SEARCH("Muy Baja",H20)))</formula>
    </cfRule>
    <cfRule type="containsText" dxfId="752" priority="408" operator="containsText" text="Media">
      <formula>NOT(ISERROR(SEARCH("Media",H20)))</formula>
    </cfRule>
    <cfRule type="containsText" dxfId="751" priority="407" operator="containsText" text="Media">
      <formula>NOT(ISERROR(SEARCH("Media",H20)))</formula>
    </cfRule>
    <cfRule type="containsText" dxfId="750" priority="405" operator="containsText" text="Alta">
      <formula>NOT(ISERROR(SEARCH("Alta",H20)))</formula>
    </cfRule>
    <cfRule type="containsText" dxfId="749" priority="403" operator="containsText" text="Muy Alta">
      <formula>NOT(ISERROR(SEARCH("Muy Alta",H20)))</formula>
    </cfRule>
  </conditionalFormatting>
  <conditionalFormatting sqref="H22">
    <cfRule type="containsText" dxfId="748" priority="476" operator="containsText" text="Media">
      <formula>NOT(ISERROR(SEARCH("Media",H22)))</formula>
    </cfRule>
    <cfRule type="containsText" dxfId="747" priority="475" operator="containsText" text="Alta">
      <formula>NOT(ISERROR(SEARCH("Alta",H22)))</formula>
    </cfRule>
    <cfRule type="containsText" dxfId="746" priority="473" operator="containsText" text="Muy Alta">
      <formula>NOT(ISERROR(SEARCH("Muy Alta",H22)))</formula>
    </cfRule>
    <cfRule type="containsText" dxfId="745" priority="472" operator="containsText" text="Baja">
      <formula>NOT(ISERROR(SEARCH("Baja",H22)))</formula>
    </cfRule>
    <cfRule type="containsText" dxfId="744" priority="471" operator="containsText" text="Muy Baja">
      <formula>NOT(ISERROR(SEARCH("Muy Baja",H22)))</formula>
    </cfRule>
    <cfRule type="containsText" dxfId="743" priority="485" operator="containsText" text="Muy bajo">
      <formula>NOT(ISERROR(SEARCH("Muy bajo",H22)))</formula>
    </cfRule>
    <cfRule type="containsText" dxfId="742" priority="483" operator="containsText" text="Muy Baja">
      <formula>NOT(ISERROR(SEARCH("Muy Baja",H22)))</formula>
    </cfRule>
    <cfRule type="containsText" dxfId="741" priority="482" operator="containsText" text="Muy Baja">
      <formula>NOT(ISERROR(SEARCH("Muy Baja",H22)))</formula>
    </cfRule>
    <cfRule type="containsText" dxfId="740" priority="481" operator="containsText" text="Muy Baja">
      <formula>NOT(ISERROR(SEARCH("Muy Baja",H22)))</formula>
    </cfRule>
    <cfRule type="containsText" dxfId="739" priority="478" operator="containsText" text="Media">
      <formula>NOT(ISERROR(SEARCH("Media",H22)))</formula>
    </cfRule>
    <cfRule type="containsText" dxfId="738" priority="480" operator="containsText" text="Baja">
      <formula>NOT(ISERROR(SEARCH("Baja",H22)))</formula>
    </cfRule>
    <cfRule type="cellIs" dxfId="737" priority="491" operator="between">
      <formula>0</formula>
      <formula>2</formula>
    </cfRule>
    <cfRule type="cellIs" dxfId="736" priority="490" operator="between">
      <formula>1</formula>
      <formula>2</formula>
    </cfRule>
    <cfRule type="containsText" dxfId="735" priority="489" operator="containsText" text="Muy baja">
      <formula>NOT(ISERROR(SEARCH("Muy baja",H22)))</formula>
    </cfRule>
    <cfRule type="containsText" dxfId="734" priority="488" operator="containsText" text="Baja">
      <formula>NOT(ISERROR(SEARCH("Baja",H22)))</formula>
    </cfRule>
    <cfRule type="containsText" dxfId="733" priority="487" operator="containsText" text="Media">
      <formula>NOT(ISERROR(SEARCH("Media",H22)))</formula>
    </cfRule>
    <cfRule type="containsText" dxfId="732" priority="479" operator="containsText" text="Muy Baja">
      <formula>NOT(ISERROR(SEARCH("Muy Baja",H22)))</formula>
    </cfRule>
    <cfRule type="containsText" dxfId="731" priority="486" operator="containsText" text="Alta">
      <formula>NOT(ISERROR(SEARCH("Alta",H22)))</formula>
    </cfRule>
    <cfRule type="containsText" dxfId="730" priority="477" operator="containsText" text="Media">
      <formula>NOT(ISERROR(SEARCH("Media",H22)))</formula>
    </cfRule>
    <cfRule type="containsText" dxfId="729" priority="484" operator="containsText" text="Muy Baja'Tabla probabilidad'!">
      <formula>NOT(ISERROR(SEARCH("Muy Baja'Tabla probabilidad'!",H22)))</formula>
    </cfRule>
  </conditionalFormatting>
  <conditionalFormatting sqref="H32">
    <cfRule type="containsText" dxfId="728" priority="582" operator="containsText" text="Muy Baja">
      <formula>NOT(ISERROR(SEARCH("Muy Baja",H32)))</formula>
    </cfRule>
    <cfRule type="containsText" dxfId="727" priority="581" operator="containsText" text="Media">
      <formula>NOT(ISERROR(SEARCH("Media",H32)))</formula>
    </cfRule>
    <cfRule type="containsText" dxfId="726" priority="580" operator="containsText" text="Media">
      <formula>NOT(ISERROR(SEARCH("Media",H32)))</formula>
    </cfRule>
    <cfRule type="containsText" dxfId="725" priority="578" operator="containsText" text="Alta">
      <formula>NOT(ISERROR(SEARCH("Alta",H32)))</formula>
    </cfRule>
    <cfRule type="containsText" dxfId="724" priority="576" operator="containsText" text="Muy Alta">
      <formula>NOT(ISERROR(SEARCH("Muy Alta",H32)))</formula>
    </cfRule>
    <cfRule type="containsText" dxfId="723" priority="574" operator="containsText" text="Muy Baja">
      <formula>NOT(ISERROR(SEARCH("Muy Baja",H32)))</formula>
    </cfRule>
    <cfRule type="containsText" dxfId="722" priority="575" operator="containsText" text="Baja">
      <formula>NOT(ISERROR(SEARCH("Baja",H32)))</formula>
    </cfRule>
    <cfRule type="containsText" dxfId="721" priority="590" operator="containsText" text="Media">
      <formula>NOT(ISERROR(SEARCH("Media",H32)))</formula>
    </cfRule>
    <cfRule type="containsText" dxfId="720" priority="579" operator="containsText" text="Media">
      <formula>NOT(ISERROR(SEARCH("Media",H32)))</formula>
    </cfRule>
    <cfRule type="containsText" dxfId="719" priority="585" operator="containsText" text="Muy Baja">
      <formula>NOT(ISERROR(SEARCH("Muy Baja",H32)))</formula>
    </cfRule>
    <cfRule type="containsText" dxfId="718" priority="583" operator="containsText" text="Baja">
      <formula>NOT(ISERROR(SEARCH("Baja",H32)))</formula>
    </cfRule>
    <cfRule type="containsText" dxfId="717" priority="584" operator="containsText" text="Muy Baja">
      <formula>NOT(ISERROR(SEARCH("Muy Baja",H32)))</formula>
    </cfRule>
    <cfRule type="containsText" dxfId="715" priority="586" operator="containsText" text="Muy Baja">
      <formula>NOT(ISERROR(SEARCH("Muy Baja",H32)))</formula>
    </cfRule>
    <cfRule type="containsText" dxfId="714" priority="587" operator="containsText" text="Muy Baja'Tabla probabilidad'!">
      <formula>NOT(ISERROR(SEARCH("Muy Baja'Tabla probabilidad'!",H32)))</formula>
    </cfRule>
    <cfRule type="containsText" dxfId="713" priority="588" operator="containsText" text="Muy bajo">
      <formula>NOT(ISERROR(SEARCH("Muy bajo",H32)))</formula>
    </cfRule>
    <cfRule type="containsText" dxfId="712" priority="589" operator="containsText" text="Alta">
      <formula>NOT(ISERROR(SEARCH("Alta",H32)))</formula>
    </cfRule>
    <cfRule type="containsText" dxfId="711" priority="591" operator="containsText" text="Baja">
      <formula>NOT(ISERROR(SEARCH("Baja",H32)))</formula>
    </cfRule>
    <cfRule type="containsText" dxfId="710" priority="592" operator="containsText" text="Muy baja">
      <formula>NOT(ISERROR(SEARCH("Muy baja",H32)))</formula>
    </cfRule>
    <cfRule type="cellIs" dxfId="708" priority="596" operator="between">
      <formula>0</formula>
      <formula>2</formula>
    </cfRule>
    <cfRule type="cellIs" dxfId="707" priority="595" operator="between">
      <formula>1</formula>
      <formula>2</formula>
    </cfRule>
  </conditionalFormatting>
  <conditionalFormatting sqref="H36">
    <cfRule type="containsText" dxfId="706" priority="255" operator="containsText" text="Muy Baja">
      <formula>NOT(ISERROR(SEARCH("Muy Baja",H36)))</formula>
    </cfRule>
    <cfRule type="containsText" dxfId="705" priority="262" operator="containsText" text="Muy Baja">
      <formula>NOT(ISERROR(SEARCH("Muy Baja",H36)))</formula>
    </cfRule>
    <cfRule type="containsText" dxfId="704" priority="266" operator="containsText" text="Muy Baja">
      <formula>NOT(ISERROR(SEARCH("Muy Baja",H36)))</formula>
    </cfRule>
    <cfRule type="containsText" dxfId="703" priority="268" operator="containsText" text="Muy bajo">
      <formula>NOT(ISERROR(SEARCH("Muy bajo",H36)))</formula>
    </cfRule>
    <cfRule type="containsText" dxfId="702" priority="269" operator="containsText" text="Alta">
      <formula>NOT(ISERROR(SEARCH("Alta",H36)))</formula>
    </cfRule>
    <cfRule type="containsText" dxfId="701" priority="264" operator="containsText" text="Muy Baja">
      <formula>NOT(ISERROR(SEARCH("Muy Baja",H36)))</formula>
    </cfRule>
    <cfRule type="containsText" dxfId="700" priority="271" operator="containsText" text="Baja">
      <formula>NOT(ISERROR(SEARCH("Baja",H36)))</formula>
    </cfRule>
    <cfRule type="cellIs" dxfId="699" priority="276" operator="between">
      <formula>0</formula>
      <formula>2</formula>
    </cfRule>
    <cfRule type="containsText" dxfId="698" priority="267" operator="containsText" text="Muy Baja'Tabla probabilidad'!">
      <formula>NOT(ISERROR(SEARCH("Muy Baja'Tabla probabilidad'!",H36)))</formula>
    </cfRule>
    <cfRule type="containsText" dxfId="697" priority="272" operator="containsText" text="Muy baja">
      <formula>NOT(ISERROR(SEARCH("Muy baja",H36)))</formula>
    </cfRule>
    <cfRule type="cellIs" dxfId="694" priority="275" operator="between">
      <formula>1</formula>
      <formula>2</formula>
    </cfRule>
    <cfRule type="containsText" dxfId="693" priority="258" operator="containsText" text="Alta">
      <formula>NOT(ISERROR(SEARCH("Alta",H36)))</formula>
    </cfRule>
    <cfRule type="containsText" dxfId="692" priority="256" operator="containsText" text="Baja">
      <formula>NOT(ISERROR(SEARCH("Baja",H36)))</formula>
    </cfRule>
    <cfRule type="containsText" dxfId="691" priority="257" operator="containsText" text="Muy Alta">
      <formula>NOT(ISERROR(SEARCH("Muy Alta",H36)))</formula>
    </cfRule>
    <cfRule type="containsText" dxfId="690" priority="263" operator="containsText" text="Baja">
      <formula>NOT(ISERROR(SEARCH("Baja",H36)))</formula>
    </cfRule>
    <cfRule type="containsText" dxfId="689" priority="259" operator="containsText" text="Media">
      <formula>NOT(ISERROR(SEARCH("Media",H36)))</formula>
    </cfRule>
    <cfRule type="containsText" dxfId="688" priority="260" operator="containsText" text="Media">
      <formula>NOT(ISERROR(SEARCH("Media",H36)))</formula>
    </cfRule>
    <cfRule type="containsText" dxfId="687" priority="265" operator="containsText" text="Muy Baja">
      <formula>NOT(ISERROR(SEARCH("Muy Baja",H36)))</formula>
    </cfRule>
    <cfRule type="containsText" dxfId="686" priority="261" operator="containsText" text="Media">
      <formula>NOT(ISERROR(SEARCH("Media",H36)))</formula>
    </cfRule>
    <cfRule type="containsText" dxfId="685" priority="270" operator="containsText" text="Media">
      <formula>NOT(ISERROR(SEARCH("Media",H36)))</formula>
    </cfRule>
  </conditionalFormatting>
  <conditionalFormatting sqref="H39">
    <cfRule type="containsText" dxfId="684" priority="92" operator="containsText" text="Muy bajo">
      <formula>NOT(ISERROR(SEARCH("Muy bajo",H39)))</formula>
    </cfRule>
    <cfRule type="containsText" dxfId="683" priority="93" operator="containsText" text="Alta">
      <formula>NOT(ISERROR(SEARCH("Alta",H39)))</formula>
    </cfRule>
    <cfRule type="containsText" dxfId="682" priority="94" operator="containsText" text="Media">
      <formula>NOT(ISERROR(SEARCH("Media",H39)))</formula>
    </cfRule>
    <cfRule type="containsText" dxfId="681" priority="95" operator="containsText" text="Baja">
      <formula>NOT(ISERROR(SEARCH("Baja",H39)))</formula>
    </cfRule>
    <cfRule type="containsText" dxfId="680" priority="96" operator="containsText" text="Muy baja">
      <formula>NOT(ISERROR(SEARCH("Muy baja",H39)))</formula>
    </cfRule>
    <cfRule type="cellIs" dxfId="677" priority="99" operator="between">
      <formula>1</formula>
      <formula>2</formula>
    </cfRule>
    <cfRule type="cellIs" dxfId="676" priority="100" operator="between">
      <formula>0</formula>
      <formula>2</formula>
    </cfRule>
    <cfRule type="containsText" dxfId="675" priority="83" operator="containsText" text="Media">
      <formula>NOT(ISERROR(SEARCH("Media",H39)))</formula>
    </cfRule>
    <cfRule type="containsText" dxfId="674" priority="79" operator="containsText" text="Muy Baja">
      <formula>NOT(ISERROR(SEARCH("Muy Baja",H39)))</formula>
    </cfRule>
    <cfRule type="containsText" dxfId="673" priority="80" operator="containsText" text="Baja">
      <formula>NOT(ISERROR(SEARCH("Baja",H39)))</formula>
    </cfRule>
    <cfRule type="containsText" dxfId="672" priority="81" operator="containsText" text="Muy Alta">
      <formula>NOT(ISERROR(SEARCH("Muy Alta",H39)))</formula>
    </cfRule>
    <cfRule type="containsText" dxfId="671" priority="82" operator="containsText" text="Alta">
      <formula>NOT(ISERROR(SEARCH("Alta",H39)))</formula>
    </cfRule>
    <cfRule type="containsText" dxfId="670" priority="84" operator="containsText" text="Media">
      <formula>NOT(ISERROR(SEARCH("Media",H39)))</formula>
    </cfRule>
    <cfRule type="containsText" dxfId="669" priority="85" operator="containsText" text="Media">
      <formula>NOT(ISERROR(SEARCH("Media",H39)))</formula>
    </cfRule>
    <cfRule type="containsText" dxfId="668" priority="86" operator="containsText" text="Muy Baja">
      <formula>NOT(ISERROR(SEARCH("Muy Baja",H39)))</formula>
    </cfRule>
    <cfRule type="containsText" dxfId="667" priority="87" operator="containsText" text="Baja">
      <formula>NOT(ISERROR(SEARCH("Baja",H39)))</formula>
    </cfRule>
    <cfRule type="containsText" dxfId="666" priority="88" operator="containsText" text="Muy Baja">
      <formula>NOT(ISERROR(SEARCH("Muy Baja",H39)))</formula>
    </cfRule>
    <cfRule type="containsText" dxfId="665" priority="89" operator="containsText" text="Muy Baja">
      <formula>NOT(ISERROR(SEARCH("Muy Baja",H39)))</formula>
    </cfRule>
    <cfRule type="containsText" dxfId="664" priority="90" operator="containsText" text="Muy Baja">
      <formula>NOT(ISERROR(SEARCH("Muy Baja",H39)))</formula>
    </cfRule>
    <cfRule type="containsText" dxfId="663" priority="91" operator="containsText" text="Muy Baja'Tabla probabilidad'!">
      <formula>NOT(ISERROR(SEARCH("Muy Baja'Tabla probabilidad'!",H39)))</formula>
    </cfRule>
  </conditionalFormatting>
  <conditionalFormatting sqref="H42">
    <cfRule type="containsText" dxfId="660" priority="124" operator="containsText" text="Muy bajo">
      <formula>NOT(ISERROR(SEARCH("Muy bajo",H42)))</formula>
    </cfRule>
    <cfRule type="containsText" dxfId="659" priority="125" operator="containsText" text="Alta">
      <formula>NOT(ISERROR(SEARCH("Alta",H42)))</formula>
    </cfRule>
    <cfRule type="cellIs" dxfId="658" priority="132" operator="between">
      <formula>0</formula>
      <formula>2</formula>
    </cfRule>
    <cfRule type="cellIs" dxfId="657" priority="131" operator="between">
      <formula>1</formula>
      <formula>2</formula>
    </cfRule>
    <cfRule type="containsText" dxfId="656" priority="126" operator="containsText" text="Media">
      <formula>NOT(ISERROR(SEARCH("Media",H42)))</formula>
    </cfRule>
    <cfRule type="containsText" dxfId="655" priority="114" operator="containsText" text="Alta">
      <formula>NOT(ISERROR(SEARCH("Alta",H42)))</formula>
    </cfRule>
    <cfRule type="containsText" dxfId="654" priority="127" operator="containsText" text="Baja">
      <formula>NOT(ISERROR(SEARCH("Baja",H42)))</formula>
    </cfRule>
    <cfRule type="containsText" dxfId="653" priority="128" operator="containsText" text="Muy baja">
      <formula>NOT(ISERROR(SEARCH("Muy baja",H42)))</formula>
    </cfRule>
    <cfRule type="containsText" dxfId="652" priority="123" operator="containsText" text="Muy Baja'Tabla probabilidad'!">
      <formula>NOT(ISERROR(SEARCH("Muy Baja'Tabla probabilidad'!",H42)))</formula>
    </cfRule>
    <cfRule type="containsText" dxfId="651" priority="122" operator="containsText" text="Muy Baja">
      <formula>NOT(ISERROR(SEARCH("Muy Baja",H42)))</formula>
    </cfRule>
    <cfRule type="containsText" dxfId="650" priority="121" operator="containsText" text="Muy Baja">
      <formula>NOT(ISERROR(SEARCH("Muy Baja",H42)))</formula>
    </cfRule>
    <cfRule type="containsText" dxfId="649" priority="120" operator="containsText" text="Muy Baja">
      <formula>NOT(ISERROR(SEARCH("Muy Baja",H42)))</formula>
    </cfRule>
    <cfRule type="containsText" dxfId="648" priority="119" operator="containsText" text="Baja">
      <formula>NOT(ISERROR(SEARCH("Baja",H42)))</formula>
    </cfRule>
    <cfRule type="containsText" dxfId="647" priority="118" operator="containsText" text="Muy Baja">
      <formula>NOT(ISERROR(SEARCH("Muy Baja",H42)))</formula>
    </cfRule>
    <cfRule type="containsText" dxfId="646" priority="117" operator="containsText" text="Media">
      <formula>NOT(ISERROR(SEARCH("Media",H42)))</formula>
    </cfRule>
    <cfRule type="containsText" dxfId="645" priority="116" operator="containsText" text="Media">
      <formula>NOT(ISERROR(SEARCH("Media",H42)))</formula>
    </cfRule>
    <cfRule type="containsText" dxfId="644" priority="115" operator="containsText" text="Media">
      <formula>NOT(ISERROR(SEARCH("Media",H42)))</formula>
    </cfRule>
    <cfRule type="containsText" dxfId="643" priority="113" operator="containsText" text="Muy Alta">
      <formula>NOT(ISERROR(SEARCH("Muy Alta",H42)))</formula>
    </cfRule>
    <cfRule type="containsText" dxfId="642" priority="112" operator="containsText" text="Baja">
      <formula>NOT(ISERROR(SEARCH("Baja",H42)))</formula>
    </cfRule>
    <cfRule type="containsText" dxfId="641" priority="111" operator="containsText" text="Muy Baja">
      <formula>NOT(ISERROR(SEARCH("Muy Baja",H42)))</formula>
    </cfRule>
  </conditionalFormatting>
  <conditionalFormatting sqref="H45">
    <cfRule type="containsText" dxfId="640" priority="18" operator="containsText" text="Muy Baja">
      <formula>NOT(ISERROR(SEARCH("Muy Baja",H45)))</formula>
    </cfRule>
    <cfRule type="containsText" dxfId="639" priority="17" operator="containsText" text="Media">
      <formula>NOT(ISERROR(SEARCH("Media",H45)))</formula>
    </cfRule>
    <cfRule type="containsText" dxfId="638" priority="16" operator="containsText" text="Media">
      <formula>NOT(ISERROR(SEARCH("Media",H45)))</formula>
    </cfRule>
    <cfRule type="containsText" dxfId="637" priority="15" operator="containsText" text="Media">
      <formula>NOT(ISERROR(SEARCH("Media",H45)))</formula>
    </cfRule>
    <cfRule type="containsText" dxfId="636" priority="14" operator="containsText" text="Alta">
      <formula>NOT(ISERROR(SEARCH("Alta",H45)))</formula>
    </cfRule>
    <cfRule type="containsText" dxfId="635" priority="13" operator="containsText" text="Muy Alta">
      <formula>NOT(ISERROR(SEARCH("Muy Alta",H45)))</formula>
    </cfRule>
    <cfRule type="containsText" dxfId="634" priority="12" operator="containsText" text="Baja">
      <formula>NOT(ISERROR(SEARCH("Baja",H45)))</formula>
    </cfRule>
    <cfRule type="containsText" dxfId="633" priority="11" operator="containsText" text="Muy Baja">
      <formula>NOT(ISERROR(SEARCH("Muy Baja",H45)))</formula>
    </cfRule>
    <cfRule type="containsText" dxfId="632" priority="25" operator="containsText" text="Alta">
      <formula>NOT(ISERROR(SEARCH("Alta",H45)))</formula>
    </cfRule>
    <cfRule type="cellIs" dxfId="631" priority="32" operator="between">
      <formula>0</formula>
      <formula>2</formula>
    </cfRule>
    <cfRule type="cellIs" dxfId="630" priority="31" operator="between">
      <formula>1</formula>
      <formula>2</formula>
    </cfRule>
    <cfRule type="containsText" dxfId="627" priority="28" operator="containsText" text="Muy baja">
      <formula>NOT(ISERROR(SEARCH("Muy baja",H45)))</formula>
    </cfRule>
    <cfRule type="containsText" dxfId="626" priority="27" operator="containsText" text="Baja">
      <formula>NOT(ISERROR(SEARCH("Baja",H45)))</formula>
    </cfRule>
    <cfRule type="containsText" dxfId="625" priority="26" operator="containsText" text="Media">
      <formula>NOT(ISERROR(SEARCH("Media",H45)))</formula>
    </cfRule>
    <cfRule type="containsText" dxfId="624" priority="23" operator="containsText" text="Muy Baja'Tabla probabilidad'!">
      <formula>NOT(ISERROR(SEARCH("Muy Baja'Tabla probabilidad'!",H45)))</formula>
    </cfRule>
    <cfRule type="containsText" dxfId="623" priority="22" operator="containsText" text="Muy Baja">
      <formula>NOT(ISERROR(SEARCH("Muy Baja",H45)))</formula>
    </cfRule>
    <cfRule type="containsText" dxfId="622" priority="21" operator="containsText" text="Muy Baja">
      <formula>NOT(ISERROR(SEARCH("Muy Baja",H45)))</formula>
    </cfRule>
    <cfRule type="containsText" dxfId="621" priority="20" operator="containsText" text="Muy Baja">
      <formula>NOT(ISERROR(SEARCH("Muy Baja",H45)))</formula>
    </cfRule>
    <cfRule type="containsText" dxfId="620" priority="19" operator="containsText" text="Baja">
      <formula>NOT(ISERROR(SEARCH("Baja",H45)))</formula>
    </cfRule>
    <cfRule type="containsText" dxfId="619" priority="24" operator="containsText" text="Muy bajo">
      <formula>NOT(ISERROR(SEARCH("Muy bajo",H45)))</formula>
    </cfRule>
  </conditionalFormatting>
  <conditionalFormatting sqref="M10 K10:K47 M16">
    <cfRule type="containsText" dxfId="618" priority="788" operator="containsText" text="Catastrófico">
      <formula>NOT(ISERROR(SEARCH("Catastrófico",K10)))</formula>
    </cfRule>
    <cfRule type="containsText" dxfId="617" priority="789" operator="containsText" text="Mayor">
      <formula>NOT(ISERROR(SEARCH("Mayor",K10)))</formula>
    </cfRule>
    <cfRule type="containsText" dxfId="616" priority="790" operator="containsText" text="Alta">
      <formula>NOT(ISERROR(SEARCH("Alta",K10)))</formula>
    </cfRule>
    <cfRule type="containsText" dxfId="615" priority="793" operator="containsText" text="Leve">
      <formula>NOT(ISERROR(SEARCH("Leve",K10)))</formula>
    </cfRule>
    <cfRule type="containsText" dxfId="614" priority="792" operator="containsText" text="Menor">
      <formula>NOT(ISERROR(SEARCH("Menor",K10)))</formula>
    </cfRule>
  </conditionalFormatting>
  <conditionalFormatting sqref="M20">
    <cfRule type="containsText" dxfId="613" priority="399" operator="containsText" text="Menor">
      <formula>NOT(ISERROR(SEARCH("Menor",M20)))</formula>
    </cfRule>
    <cfRule type="containsText" dxfId="612" priority="395" operator="containsText" text="Catastrófico">
      <formula>NOT(ISERROR(SEARCH("Catastrófico",M20)))</formula>
    </cfRule>
    <cfRule type="containsText" dxfId="611" priority="396" operator="containsText" text="Mayor">
      <formula>NOT(ISERROR(SEARCH("Mayor",M20)))</formula>
    </cfRule>
    <cfRule type="containsText" dxfId="610" priority="397" operator="containsText" text="Alta">
      <formula>NOT(ISERROR(SEARCH("Alta",M20)))</formula>
    </cfRule>
    <cfRule type="containsText" dxfId="609" priority="398" operator="containsText" text="Moderado">
      <formula>NOT(ISERROR(SEARCH("Moderado",M20)))</formula>
    </cfRule>
    <cfRule type="containsText" dxfId="608" priority="400" operator="containsText" text="Leve">
      <formula>NOT(ISERROR(SEARCH("Leve",M20)))</formula>
    </cfRule>
  </conditionalFormatting>
  <conditionalFormatting sqref="M22">
    <cfRule type="containsText" dxfId="607" priority="309" operator="containsText" text="Alta">
      <formula>NOT(ISERROR(SEARCH("Alta",M22)))</formula>
    </cfRule>
    <cfRule type="containsText" dxfId="606" priority="310" operator="containsText" text="Moderado">
      <formula>NOT(ISERROR(SEARCH("Moderado",M22)))</formula>
    </cfRule>
    <cfRule type="containsText" dxfId="605" priority="307" operator="containsText" text="Catastrófico">
      <formula>NOT(ISERROR(SEARCH("Catastrófico",M22)))</formula>
    </cfRule>
    <cfRule type="containsText" dxfId="604" priority="311" operator="containsText" text="Menor">
      <formula>NOT(ISERROR(SEARCH("Menor",M22)))</formula>
    </cfRule>
    <cfRule type="containsText" dxfId="603" priority="312" operator="containsText" text="Leve">
      <formula>NOT(ISERROR(SEARCH("Leve",M22)))</formula>
    </cfRule>
    <cfRule type="containsText" dxfId="602" priority="308" operator="containsText" text="Mayor">
      <formula>NOT(ISERROR(SEARCH("Mayor",M22)))</formula>
    </cfRule>
  </conditionalFormatting>
  <conditionalFormatting sqref="M32">
    <cfRule type="containsText" dxfId="601" priority="300" operator="containsText" text="Moderado">
      <formula>NOT(ISERROR(SEARCH("Moderado",M32)))</formula>
    </cfRule>
    <cfRule type="containsText" dxfId="600" priority="301" operator="containsText" text="Menor">
      <formula>NOT(ISERROR(SEARCH("Menor",M32)))</formula>
    </cfRule>
    <cfRule type="containsText" dxfId="599" priority="302" operator="containsText" text="Leve">
      <formula>NOT(ISERROR(SEARCH("Leve",M32)))</formula>
    </cfRule>
    <cfRule type="containsText" dxfId="598" priority="297" operator="containsText" text="Catastrófico">
      <formula>NOT(ISERROR(SEARCH("Catastrófico",M32)))</formula>
    </cfRule>
    <cfRule type="containsText" dxfId="597" priority="298" operator="containsText" text="Mayor">
      <formula>NOT(ISERROR(SEARCH("Mayor",M32)))</formula>
    </cfRule>
    <cfRule type="containsText" dxfId="596" priority="299" operator="containsText" text="Alta">
      <formula>NOT(ISERROR(SEARCH("Alta",M32)))</formula>
    </cfRule>
  </conditionalFormatting>
  <conditionalFormatting sqref="M36">
    <cfRule type="containsText" dxfId="595" priority="164" operator="containsText" text="Moderado">
      <formula>NOT(ISERROR(SEARCH("Moderado",M36)))</formula>
    </cfRule>
    <cfRule type="containsText" dxfId="594" priority="166" operator="containsText" text="Leve">
      <formula>NOT(ISERROR(SEARCH("Leve",M36)))</formula>
    </cfRule>
    <cfRule type="containsText" dxfId="593" priority="165" operator="containsText" text="Menor">
      <formula>NOT(ISERROR(SEARCH("Menor",M36)))</formula>
    </cfRule>
    <cfRule type="containsText" dxfId="592" priority="161" operator="containsText" text="Catastrófico">
      <formula>NOT(ISERROR(SEARCH("Catastrófico",M36)))</formula>
    </cfRule>
    <cfRule type="containsText" dxfId="591" priority="162" operator="containsText" text="Mayor">
      <formula>NOT(ISERROR(SEARCH("Mayor",M36)))</formula>
    </cfRule>
    <cfRule type="containsText" dxfId="590" priority="163" operator="containsText" text="Alta">
      <formula>NOT(ISERROR(SEARCH("Alta",M36)))</formula>
    </cfRule>
  </conditionalFormatting>
  <conditionalFormatting sqref="M39">
    <cfRule type="containsText" dxfId="589" priority="70" operator="containsText" text="Mayor">
      <formula>NOT(ISERROR(SEARCH("Mayor",M39)))</formula>
    </cfRule>
    <cfRule type="containsText" dxfId="588" priority="69" operator="containsText" text="Catastrófico">
      <formula>NOT(ISERROR(SEARCH("Catastrófico",M39)))</formula>
    </cfRule>
    <cfRule type="containsText" dxfId="587" priority="71" operator="containsText" text="Alta">
      <formula>NOT(ISERROR(SEARCH("Alta",M39)))</formula>
    </cfRule>
    <cfRule type="containsText" dxfId="586" priority="72" operator="containsText" text="Moderado">
      <formula>NOT(ISERROR(SEARCH("Moderado",M39)))</formula>
    </cfRule>
    <cfRule type="containsText" dxfId="585" priority="73" operator="containsText" text="Menor">
      <formula>NOT(ISERROR(SEARCH("Menor",M39)))</formula>
    </cfRule>
    <cfRule type="containsText" dxfId="584" priority="74" operator="containsText" text="Leve">
      <formula>NOT(ISERROR(SEARCH("Leve",M39)))</formula>
    </cfRule>
  </conditionalFormatting>
  <conditionalFormatting sqref="M42">
    <cfRule type="containsText" dxfId="583" priority="101" operator="containsText" text="Catastrófico">
      <formula>NOT(ISERROR(SEARCH("Catastrófico",M42)))</formula>
    </cfRule>
    <cfRule type="containsText" dxfId="582" priority="105" operator="containsText" text="Menor">
      <formula>NOT(ISERROR(SEARCH("Menor",M42)))</formula>
    </cfRule>
    <cfRule type="containsText" dxfId="581" priority="106" operator="containsText" text="Leve">
      <formula>NOT(ISERROR(SEARCH("Leve",M42)))</formula>
    </cfRule>
    <cfRule type="containsText" dxfId="580" priority="103" operator="containsText" text="Alta">
      <formula>NOT(ISERROR(SEARCH("Alta",M42)))</formula>
    </cfRule>
    <cfRule type="containsText" dxfId="579" priority="102" operator="containsText" text="Mayor">
      <formula>NOT(ISERROR(SEARCH("Mayor",M42)))</formula>
    </cfRule>
    <cfRule type="containsText" dxfId="578" priority="104" operator="containsText" text="Moderado">
      <formula>NOT(ISERROR(SEARCH("Moderado",M42)))</formula>
    </cfRule>
  </conditionalFormatting>
  <conditionalFormatting sqref="M45">
    <cfRule type="containsText" dxfId="577" priority="6" operator="containsText" text="Leve">
      <formula>NOT(ISERROR(SEARCH("Leve",M45)))</formula>
    </cfRule>
    <cfRule type="containsText" dxfId="576" priority="1" operator="containsText" text="Catastrófico">
      <formula>NOT(ISERROR(SEARCH("Catastrófico",M45)))</formula>
    </cfRule>
    <cfRule type="containsText" dxfId="575" priority="3" operator="containsText" text="Alta">
      <formula>NOT(ISERROR(SEARCH("Alta",M45)))</formula>
    </cfRule>
    <cfRule type="containsText" dxfId="574" priority="5" operator="containsText" text="Menor">
      <formula>NOT(ISERROR(SEARCH("Menor",M45)))</formula>
    </cfRule>
    <cfRule type="containsText" dxfId="573" priority="4" operator="containsText" text="Moderado">
      <formula>NOT(ISERROR(SEARCH("Moderado",M45)))</formula>
    </cfRule>
    <cfRule type="containsText" dxfId="572" priority="2" operator="containsText" text="Mayor">
      <formula>NOT(ISERROR(SEARCH("Mayor",M45)))</formula>
    </cfRule>
  </conditionalFormatting>
  <conditionalFormatting sqref="M10:N10 K10:K47 M16">
    <cfRule type="containsText" dxfId="571" priority="791" operator="containsText" text="Moderado">
      <formula>NOT(ISERROR(SEARCH("Moderado",K10)))</formula>
    </cfRule>
  </conditionalFormatting>
  <conditionalFormatting sqref="N36">
    <cfRule type="containsText" dxfId="570" priority="229" operator="containsText" text="Extremo">
      <formula>NOT(ISERROR(SEARCH("Extremo",N36)))</formula>
    </cfRule>
    <cfRule type="containsText" dxfId="569" priority="230" operator="containsText" text="Alto">
      <formula>NOT(ISERROR(SEARCH("Alto",N36)))</formula>
    </cfRule>
    <cfRule type="containsText" dxfId="568" priority="231" operator="containsText" text="Bajo">
      <formula>NOT(ISERROR(SEARCH("Bajo",N36)))</formula>
    </cfRule>
    <cfRule type="containsText" dxfId="567" priority="232" operator="containsText" text="Moderado">
      <formula>NOT(ISERROR(SEARCH("Moderado",N36)))</formula>
    </cfRule>
  </conditionalFormatting>
  <conditionalFormatting sqref="N39">
    <cfRule type="containsText" dxfId="566" priority="75" operator="containsText" text="Extremo">
      <formula>NOT(ISERROR(SEARCH("Extremo",N39)))</formula>
    </cfRule>
    <cfRule type="containsText" dxfId="565" priority="77" operator="containsText" text="Bajo">
      <formula>NOT(ISERROR(SEARCH("Bajo",N39)))</formula>
    </cfRule>
    <cfRule type="containsText" dxfId="564" priority="76" operator="containsText" text="Alto">
      <formula>NOT(ISERROR(SEARCH("Alto",N39)))</formula>
    </cfRule>
    <cfRule type="containsText" dxfId="563" priority="78" operator="containsText" text="Moderado">
      <formula>NOT(ISERROR(SEARCH("Moderado",N39)))</formula>
    </cfRule>
  </conditionalFormatting>
  <conditionalFormatting sqref="N42">
    <cfRule type="containsText" dxfId="562" priority="109" operator="containsText" text="Bajo">
      <formula>NOT(ISERROR(SEARCH("Bajo",N42)))</formula>
    </cfRule>
    <cfRule type="containsText" dxfId="561" priority="108" operator="containsText" text="Alto">
      <formula>NOT(ISERROR(SEARCH("Alto",N42)))</formula>
    </cfRule>
    <cfRule type="containsText" dxfId="560" priority="107" operator="containsText" text="Extremo">
      <formula>NOT(ISERROR(SEARCH("Extremo",N42)))</formula>
    </cfRule>
    <cfRule type="containsText" dxfId="559" priority="110" operator="containsText" text="Moderado">
      <formula>NOT(ISERROR(SEARCH("Moderado",N42)))</formula>
    </cfRule>
  </conditionalFormatting>
  <conditionalFormatting sqref="N45">
    <cfRule type="containsText" dxfId="558" priority="7" operator="containsText" text="Extremo">
      <formula>NOT(ISERROR(SEARCH("Extremo",N45)))</formula>
    </cfRule>
    <cfRule type="containsText" dxfId="557" priority="10" operator="containsText" text="Moderado">
      <formula>NOT(ISERROR(SEARCH("Moderado",N45)))</formula>
    </cfRule>
    <cfRule type="containsText" dxfId="556" priority="9" operator="containsText" text="Bajo">
      <formula>NOT(ISERROR(SEARCH("Bajo",N45)))</formula>
    </cfRule>
    <cfRule type="containsText" dxfId="555" priority="8" operator="containsText" text="Alto">
      <formula>NOT(ISERROR(SEARCH("Alto",N45)))</formula>
    </cfRule>
  </conditionalFormatting>
  <conditionalFormatting sqref="N8:O8">
    <cfRule type="containsText" dxfId="554" priority="358" operator="containsText" text="1- Bajo">
      <formula>NOT(ISERROR(SEARCH("1- Bajo",N8)))</formula>
    </cfRule>
    <cfRule type="containsText" dxfId="553" priority="357" operator="containsText" text="4- Bajo">
      <formula>NOT(ISERROR(SEARCH("4- Bajo",N8)))</formula>
    </cfRule>
    <cfRule type="containsText" dxfId="552" priority="356" operator="containsText" text="3- Bajo">
      <formula>NOT(ISERROR(SEARCH("3- Bajo",N8)))</formula>
    </cfRule>
    <cfRule type="containsText" dxfId="551" priority="353" operator="containsText" text="3- Moderado">
      <formula>NOT(ISERROR(SEARCH("3- Moderado",N8)))</formula>
    </cfRule>
    <cfRule type="containsText" dxfId="550" priority="355" operator="containsText" text="4- Moderado">
      <formula>NOT(ISERROR(SEARCH("4- Moderado",N8)))</formula>
    </cfRule>
    <cfRule type="containsText" dxfId="549" priority="354" operator="containsText" text="6- Moderado">
      <formula>NOT(ISERROR(SEARCH("6- Moderado",N8)))</formula>
    </cfRule>
  </conditionalFormatting>
  <conditionalFormatting sqref="N10:O10">
    <cfRule type="containsText" dxfId="548" priority="351" operator="containsText" text="Bajo">
      <formula>NOT(ISERROR(SEARCH("Bajo",N10)))</formula>
    </cfRule>
    <cfRule type="containsText" dxfId="547" priority="350" operator="containsText" text="Alto">
      <formula>NOT(ISERROR(SEARCH("Alto",N10)))</formula>
    </cfRule>
    <cfRule type="containsText" dxfId="546" priority="349" operator="containsText" text="Extremo">
      <formula>NOT(ISERROR(SEARCH("Extremo",N10)))</formula>
    </cfRule>
  </conditionalFormatting>
  <conditionalFormatting sqref="N16:O16">
    <cfRule type="containsText" dxfId="545" priority="1375" operator="containsText" text="Extremo">
      <formula>NOT(ISERROR(SEARCH("Extremo",N16)))</formula>
    </cfRule>
    <cfRule type="containsText" dxfId="544" priority="1376" operator="containsText" text="Alto">
      <formula>NOT(ISERROR(SEARCH("Alto",N16)))</formula>
    </cfRule>
    <cfRule type="containsText" dxfId="543" priority="1377" operator="containsText" text="Bajo">
      <formula>NOT(ISERROR(SEARCH("Bajo",N16)))</formula>
    </cfRule>
    <cfRule type="containsText" dxfId="542" priority="1378" operator="containsText" text="Moderado">
      <formula>NOT(ISERROR(SEARCH("Moderado",N16)))</formula>
    </cfRule>
  </conditionalFormatting>
  <conditionalFormatting sqref="N20:O20">
    <cfRule type="containsText" dxfId="541" priority="424" operator="containsText" text="Extremo">
      <formula>NOT(ISERROR(SEARCH("Extremo",N20)))</formula>
    </cfRule>
    <cfRule type="containsText" dxfId="540" priority="425" operator="containsText" text="Alto">
      <formula>NOT(ISERROR(SEARCH("Alto",N20)))</formula>
    </cfRule>
    <cfRule type="containsText" dxfId="539" priority="426" operator="containsText" text="Bajo">
      <formula>NOT(ISERROR(SEARCH("Bajo",N20)))</formula>
    </cfRule>
    <cfRule type="containsText" dxfId="538" priority="427" operator="containsText" text="Moderado">
      <formula>NOT(ISERROR(SEARCH("Moderado",N20)))</formula>
    </cfRule>
  </conditionalFormatting>
  <conditionalFormatting sqref="N22:O22">
    <cfRule type="containsText" dxfId="537" priority="316" operator="containsText" text="Moderado">
      <formula>NOT(ISERROR(SEARCH("Moderado",N22)))</formula>
    </cfRule>
    <cfRule type="containsText" dxfId="536" priority="315" operator="containsText" text="Bajo">
      <formula>NOT(ISERROR(SEARCH("Bajo",N22)))</formula>
    </cfRule>
    <cfRule type="containsText" dxfId="535" priority="314" operator="containsText" text="Alto">
      <formula>NOT(ISERROR(SEARCH("Alto",N22)))</formula>
    </cfRule>
    <cfRule type="containsText" dxfId="534" priority="313" operator="containsText" text="Extremo">
      <formula>NOT(ISERROR(SEARCH("Extremo",N22)))</formula>
    </cfRule>
  </conditionalFormatting>
  <conditionalFormatting sqref="N32:O32">
    <cfRule type="containsText" dxfId="533" priority="306" operator="containsText" text="Moderado">
      <formula>NOT(ISERROR(SEARCH("Moderado",N32)))</formula>
    </cfRule>
    <cfRule type="containsText" dxfId="532" priority="305" operator="containsText" text="Bajo">
      <formula>NOT(ISERROR(SEARCH("Bajo",N32)))</formula>
    </cfRule>
    <cfRule type="containsText" dxfId="531" priority="303" operator="containsText" text="Extremo">
      <formula>NOT(ISERROR(SEARCH("Extremo",N32)))</formula>
    </cfRule>
    <cfRule type="containsText" dxfId="530" priority="304" operator="containsText" text="Alto">
      <formula>NOT(ISERROR(SEARCH("Alto",N32)))</formula>
    </cfRule>
  </conditionalFormatting>
  <conditionalFormatting sqref="O10">
    <cfRule type="containsText" dxfId="529" priority="35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14"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813" operator="containsText" id="{D4158494-FAE5-4853-A580-52567E2FD023}">
            <xm:f>NOT(ISERROR(SEARCH('8- Políticas de Administración '!$B$5,H10)))</xm:f>
            <xm:f>'8- Políticas de Administración '!$B$5</xm:f>
            <x14:dxf>
              <font>
                <color rgb="FF006100"/>
              </font>
              <fill>
                <patternFill>
                  <bgColor rgb="FFC6EFCE"/>
                </patternFill>
              </fill>
            </x14:dxf>
          </x14:cfRule>
          <xm:sqref>H10 H16</xm:sqref>
        </x14:conditionalFormatting>
        <x14:conditionalFormatting xmlns:xm="http://schemas.microsoft.com/office/excel/2006/main">
          <x14:cfRule type="containsText" priority="421" operator="containsText" id="{8CF4FB2E-11BC-4916-A399-FE71E647041B}">
            <xm:f>NOT(ISERROR(SEARCH('8- Políticas de Administración '!$B$5,H20)))</xm:f>
            <xm:f>'8- Políticas de Administración '!$B$5</xm:f>
            <x14:dxf>
              <font>
                <color rgb="FF9C0006"/>
              </font>
              <fill>
                <patternFill>
                  <bgColor rgb="FFFFC7CE"/>
                </patternFill>
              </fill>
            </x14:dxf>
          </x14:cfRule>
          <x14:cfRule type="containsText" priority="420" operator="containsText" id="{BF3A1CEA-520B-48AC-B25F-7C6CDFF3DB8D}">
            <xm:f>NOT(ISERROR(SEARCH('8- Políticas de Administración '!$B$5,H20)))</xm:f>
            <xm:f>'8- Políticas de Administración '!$B$5</xm:f>
            <x14:dxf>
              <font>
                <color rgb="FF006100"/>
              </font>
              <fill>
                <patternFill>
                  <bgColor rgb="FFC6EFCE"/>
                </patternFill>
              </fill>
            </x14:dxf>
          </x14:cfRule>
          <xm:sqref>H20</xm:sqref>
        </x14:conditionalFormatting>
        <x14:conditionalFormatting xmlns:xm="http://schemas.microsoft.com/office/excel/2006/main">
          <x14:cfRule type="containsText" priority="593" operator="containsText" id="{954E1B25-D051-41D0-989E-8AD2D1BE75BA}">
            <xm:f>NOT(ISERROR(SEARCH('8- Políticas de Administración '!$B$5,H32)))</xm:f>
            <xm:f>'8- Políticas de Administración '!$B$5</xm:f>
            <x14:dxf>
              <font>
                <color rgb="FF006100"/>
              </font>
              <fill>
                <patternFill>
                  <bgColor rgb="FFC6EFCE"/>
                </patternFill>
              </fill>
            </x14:dxf>
          </x14:cfRule>
          <x14:cfRule type="containsText" priority="594" operator="containsText" id="{DE7D4B69-6DFB-425D-B1B8-D35A87E1A13E}">
            <xm:f>NOT(ISERROR(SEARCH('8- Políticas de Administración '!$B$5,H32)))</xm:f>
            <xm:f>'8- Políticas de Administración '!$B$5</xm:f>
            <x14:dxf>
              <font>
                <color rgb="FF9C0006"/>
              </font>
              <fill>
                <patternFill>
                  <bgColor rgb="FFFFC7CE"/>
                </patternFill>
              </fill>
            </x14:dxf>
          </x14:cfRule>
          <xm:sqref>H32</xm:sqref>
        </x14:conditionalFormatting>
        <x14:conditionalFormatting xmlns:xm="http://schemas.microsoft.com/office/excel/2006/main">
          <x14:cfRule type="containsText" priority="273" operator="containsText" id="{707A634C-B82F-4D42-BC9F-8E261ACE94B9}">
            <xm:f>NOT(ISERROR(SEARCH('8- Políticas de Administración '!$B$5,H36)))</xm:f>
            <xm:f>'8- Políticas de Administración '!$B$5</xm:f>
            <x14:dxf>
              <font>
                <color rgb="FF006100"/>
              </font>
              <fill>
                <patternFill>
                  <bgColor rgb="FFC6EFCE"/>
                </patternFill>
              </fill>
            </x14:dxf>
          </x14:cfRule>
          <x14:cfRule type="containsText" priority="274" operator="containsText" id="{5ED9F1F3-8983-442B-B76F-C783C6960D9C}">
            <xm:f>NOT(ISERROR(SEARCH('8- Políticas de Administración '!$B$5,H36)))</xm:f>
            <xm:f>'8- Políticas de Administración '!$B$5</xm:f>
            <x14:dxf>
              <font>
                <color rgb="FF9C0006"/>
              </font>
              <fill>
                <patternFill>
                  <bgColor rgb="FFFFC7CE"/>
                </patternFill>
              </fill>
            </x14:dxf>
          </x14:cfRule>
          <xm:sqref>H36</xm:sqref>
        </x14:conditionalFormatting>
        <x14:conditionalFormatting xmlns:xm="http://schemas.microsoft.com/office/excel/2006/main">
          <x14:cfRule type="containsText" priority="97" operator="containsText" id="{C58BFB31-8BA8-42E1-987A-2B9B3074CF94}">
            <xm:f>NOT(ISERROR(SEARCH('8- Políticas de Administración '!$B$5,H39)))</xm:f>
            <xm:f>'8- Políticas de Administración '!$B$5</xm:f>
            <x14:dxf>
              <font>
                <color rgb="FF006100"/>
              </font>
              <fill>
                <patternFill>
                  <bgColor rgb="FFC6EFCE"/>
                </patternFill>
              </fill>
            </x14:dxf>
          </x14:cfRule>
          <x14:cfRule type="containsText" priority="98" operator="containsText" id="{AB92AF65-2381-4303-ACFD-D6FC60CDD342}">
            <xm:f>NOT(ISERROR(SEARCH('8- Políticas de Administración '!$B$5,H39)))</xm:f>
            <xm:f>'8- Políticas de Administración '!$B$5</xm:f>
            <x14:dxf>
              <font>
                <color rgb="FF9C0006"/>
              </font>
              <fill>
                <patternFill>
                  <bgColor rgb="FFFFC7CE"/>
                </patternFill>
              </fill>
            </x14:dxf>
          </x14:cfRule>
          <xm:sqref>H39</xm:sqref>
        </x14:conditionalFormatting>
        <x14:conditionalFormatting xmlns:xm="http://schemas.microsoft.com/office/excel/2006/main">
          <x14:cfRule type="containsText" priority="129" operator="containsText" id="{69A975B3-DEF4-4A30-AB0B-521095FB46E2}">
            <xm:f>NOT(ISERROR(SEARCH('8- Políticas de Administración '!$B$5,H42)))</xm:f>
            <xm:f>'8- Políticas de Administración '!$B$5</xm:f>
            <x14:dxf>
              <font>
                <color rgb="FF006100"/>
              </font>
              <fill>
                <patternFill>
                  <bgColor rgb="FFC6EFCE"/>
                </patternFill>
              </fill>
            </x14:dxf>
          </x14:cfRule>
          <x14:cfRule type="containsText" priority="130" operator="containsText" id="{BACB339E-E45E-4512-AFF9-36778C2F257A}">
            <xm:f>NOT(ISERROR(SEARCH('8- Políticas de Administración '!$B$5,H42)))</xm:f>
            <xm:f>'8- Políticas de Administración '!$B$5</xm:f>
            <x14:dxf>
              <font>
                <color rgb="FF9C0006"/>
              </font>
              <fill>
                <patternFill>
                  <bgColor rgb="FFFFC7CE"/>
                </patternFill>
              </fill>
            </x14:dxf>
          </x14:cfRule>
          <xm:sqref>H42</xm:sqref>
        </x14:conditionalFormatting>
        <x14:conditionalFormatting xmlns:xm="http://schemas.microsoft.com/office/excel/2006/main">
          <x14:cfRule type="containsText" priority="30" operator="containsText" id="{4993E92D-A9E4-461A-A145-C7355E7119E2}">
            <xm:f>NOT(ISERROR(SEARCH('8- Políticas de Administración '!$B$5,H45)))</xm:f>
            <xm:f>'8- Políticas de Administración '!$B$5</xm:f>
            <x14:dxf>
              <font>
                <color rgb="FF9C0006"/>
              </font>
              <fill>
                <patternFill>
                  <bgColor rgb="FFFFC7CE"/>
                </patternFill>
              </fill>
            </x14:dxf>
          </x14:cfRule>
          <x14:cfRule type="containsText" priority="29" operator="containsText" id="{5FC41230-B671-456E-AC4E-370766C746B4}">
            <xm:f>NOT(ISERROR(SEARCH('8- Políticas de Administración '!$B$5,H45)))</xm:f>
            <xm:f>'8- Políticas de Administración '!$B$5</xm:f>
            <x14:dxf>
              <font>
                <color rgb="FF006100"/>
              </font>
              <fill>
                <patternFill>
                  <bgColor rgb="FFC6EFCE"/>
                </patternFill>
              </fill>
            </x14:dxf>
          </x14:cfRule>
          <xm:sqref>H45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I10:I47</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47"/>
  <sheetViews>
    <sheetView showGridLines="0" zoomScale="70" zoomScaleNormal="70" zoomScalePageLayoutView="70" workbookViewId="0">
      <selection sqref="A1:C3"/>
    </sheetView>
  </sheetViews>
  <sheetFormatPr baseColWidth="10" defaultColWidth="11.42578125" defaultRowHeight="15" x14ac:dyDescent="0.25"/>
  <cols>
    <col min="1" max="1" width="7" customWidth="1"/>
    <col min="2" max="2" width="35.85546875" customWidth="1"/>
    <col min="3" max="3" width="45" style="49" customWidth="1"/>
    <col min="4" max="4" width="5" hidden="1" customWidth="1"/>
    <col min="5" max="5" width="50" customWidth="1"/>
    <col min="7" max="7" width="12.28515625" bestFit="1" customWidth="1"/>
    <col min="8" max="8" width="14.7109375" bestFit="1" customWidth="1"/>
    <col min="9" max="9" width="13.5703125" customWidth="1"/>
    <col min="10" max="10" width="10.85546875" hidden="1" customWidth="1"/>
    <col min="11" max="11" width="11.7109375" customWidth="1"/>
    <col min="12" max="12" width="30.7109375" customWidth="1"/>
    <col min="13" max="13" width="42.7109375" customWidth="1"/>
    <col min="14" max="14" width="7.7109375" customWidth="1"/>
    <col min="15" max="15" width="15.7109375" customWidth="1"/>
    <col min="16" max="16" width="16.5703125" customWidth="1"/>
    <col min="17"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x14ac:dyDescent="0.3">
      <c r="A1" s="581"/>
      <c r="B1" s="582"/>
      <c r="C1" s="583"/>
      <c r="D1" s="43"/>
      <c r="E1" s="578" t="s">
        <v>386</v>
      </c>
      <c r="F1" s="579"/>
      <c r="G1" s="579"/>
      <c r="H1" s="579"/>
      <c r="I1" s="579"/>
      <c r="J1" s="579"/>
      <c r="K1" s="579"/>
      <c r="L1" s="579"/>
      <c r="M1" s="579"/>
      <c r="N1" s="579"/>
      <c r="O1" s="579"/>
      <c r="P1" s="579"/>
      <c r="Q1" s="579"/>
      <c r="R1" s="579"/>
      <c r="S1" s="579"/>
      <c r="T1" s="579"/>
      <c r="U1" s="579"/>
      <c r="V1" s="579"/>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x14ac:dyDescent="0.3">
      <c r="A2" s="584"/>
      <c r="B2" s="498"/>
      <c r="C2" s="585"/>
      <c r="D2" s="43"/>
      <c r="E2" s="580"/>
      <c r="F2" s="473"/>
      <c r="G2" s="473"/>
      <c r="H2" s="473"/>
      <c r="I2" s="473"/>
      <c r="J2" s="473"/>
      <c r="K2" s="473"/>
      <c r="L2" s="473"/>
      <c r="M2" s="473"/>
      <c r="N2" s="473"/>
      <c r="O2" s="473"/>
      <c r="P2" s="473"/>
      <c r="Q2" s="473"/>
      <c r="R2" s="473"/>
      <c r="S2" s="473"/>
      <c r="T2" s="473"/>
      <c r="U2" s="473"/>
      <c r="V2" s="473"/>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x14ac:dyDescent="0.3">
      <c r="A3" s="584"/>
      <c r="B3" s="498"/>
      <c r="C3" s="585"/>
      <c r="D3" s="146"/>
      <c r="E3" s="580"/>
      <c r="F3" s="473"/>
      <c r="G3" s="473"/>
      <c r="H3" s="473"/>
      <c r="I3" s="473"/>
      <c r="J3" s="473"/>
      <c r="K3" s="473"/>
      <c r="L3" s="473"/>
      <c r="M3" s="473"/>
      <c r="N3" s="473"/>
      <c r="O3" s="473"/>
      <c r="P3" s="473"/>
      <c r="Q3" s="473"/>
      <c r="R3" s="473"/>
      <c r="S3" s="473"/>
      <c r="T3" s="473"/>
      <c r="U3" s="473"/>
      <c r="V3" s="473"/>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x14ac:dyDescent="0.3">
      <c r="A4" s="499" t="s">
        <v>305</v>
      </c>
      <c r="B4" s="499"/>
      <c r="C4" s="576" t="s">
        <v>306</v>
      </c>
      <c r="D4" s="576"/>
      <c r="E4" s="576"/>
      <c r="F4" s="576"/>
      <c r="G4" s="576"/>
      <c r="H4" s="576"/>
      <c r="I4" s="576"/>
      <c r="J4" s="576"/>
      <c r="K4" s="576"/>
      <c r="L4" s="576"/>
      <c r="M4" s="576"/>
      <c r="N4" s="576"/>
      <c r="O4" s="576"/>
      <c r="P4" s="576"/>
      <c r="Q4" s="576"/>
      <c r="R4" s="576"/>
      <c r="S4" s="576"/>
      <c r="T4" s="576"/>
      <c r="U4" s="576"/>
      <c r="V4" s="576"/>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3.75" customHeight="1" x14ac:dyDescent="0.3">
      <c r="A5" s="499" t="s">
        <v>307</v>
      </c>
      <c r="B5" s="499"/>
      <c r="C5" s="577" t="s">
        <v>22</v>
      </c>
      <c r="D5" s="577"/>
      <c r="E5" s="577"/>
      <c r="F5" s="577"/>
      <c r="G5" s="577"/>
      <c r="H5" s="577"/>
      <c r="I5" s="577"/>
      <c r="J5" s="577"/>
      <c r="K5" s="577"/>
      <c r="L5" s="577"/>
      <c r="M5" s="577"/>
      <c r="N5" s="577"/>
      <c r="O5" s="577"/>
      <c r="P5" s="577"/>
      <c r="Q5" s="577"/>
      <c r="R5" s="577"/>
      <c r="S5" s="577"/>
      <c r="T5" s="577"/>
      <c r="U5" s="577"/>
      <c r="V5" s="577"/>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x14ac:dyDescent="0.3">
      <c r="A6" s="499" t="s">
        <v>308</v>
      </c>
      <c r="B6" s="499"/>
      <c r="C6" s="576" t="s">
        <v>309</v>
      </c>
      <c r="D6" s="576"/>
      <c r="E6" s="576"/>
      <c r="F6" s="576"/>
      <c r="G6" s="576"/>
      <c r="H6" s="576"/>
      <c r="I6" s="576"/>
      <c r="J6" s="576"/>
      <c r="K6" s="576"/>
      <c r="L6" s="576"/>
      <c r="M6" s="576"/>
      <c r="N6" s="576"/>
      <c r="O6" s="576"/>
      <c r="P6" s="576"/>
      <c r="Q6" s="576"/>
      <c r="R6" s="576"/>
      <c r="S6" s="576"/>
      <c r="T6" s="576"/>
      <c r="U6" s="576"/>
      <c r="V6" s="576"/>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6.5" x14ac:dyDescent="0.3">
      <c r="A7" s="586" t="s">
        <v>310</v>
      </c>
      <c r="B7" s="586"/>
      <c r="C7" s="586"/>
      <c r="D7" s="587" t="s">
        <v>387</v>
      </c>
      <c r="E7" s="588"/>
      <c r="F7" s="588"/>
      <c r="G7" s="588"/>
      <c r="H7" s="588"/>
      <c r="I7" s="588"/>
      <c r="J7" s="588"/>
      <c r="K7" s="588"/>
      <c r="L7" s="588"/>
      <c r="M7" s="588"/>
      <c r="N7" s="588"/>
      <c r="O7" s="588"/>
      <c r="P7" s="588"/>
      <c r="Q7" s="588"/>
      <c r="R7" s="589"/>
      <c r="S7" s="336"/>
      <c r="T7" s="586" t="s">
        <v>388</v>
      </c>
      <c r="U7" s="586"/>
      <c r="V7" s="586"/>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x14ac:dyDescent="0.3">
      <c r="A8" s="590" t="s">
        <v>315</v>
      </c>
      <c r="B8" s="592" t="s">
        <v>389</v>
      </c>
      <c r="C8" s="594" t="s">
        <v>311</v>
      </c>
      <c r="D8" s="596" t="s">
        <v>390</v>
      </c>
      <c r="E8" s="592" t="s">
        <v>279</v>
      </c>
      <c r="F8" s="592" t="s">
        <v>391</v>
      </c>
      <c r="G8" s="592"/>
      <c r="H8" s="592"/>
      <c r="I8" s="592"/>
      <c r="J8" s="592"/>
      <c r="K8" s="592"/>
      <c r="L8" s="592" t="s">
        <v>392</v>
      </c>
      <c r="M8" s="592"/>
      <c r="N8" s="592"/>
      <c r="O8" s="592"/>
      <c r="P8" s="592"/>
      <c r="Q8" s="592"/>
      <c r="R8" s="592"/>
      <c r="S8" s="592"/>
      <c r="T8" s="348"/>
      <c r="U8" s="348"/>
      <c r="V8" s="347" t="s">
        <v>393</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Bot="1" x14ac:dyDescent="0.3">
      <c r="A9" s="591"/>
      <c r="B9" s="593"/>
      <c r="C9" s="595"/>
      <c r="D9" s="597"/>
      <c r="E9" s="598"/>
      <c r="F9" s="351" t="s">
        <v>281</v>
      </c>
      <c r="G9" s="351" t="s">
        <v>283</v>
      </c>
      <c r="H9" s="351" t="s">
        <v>394</v>
      </c>
      <c r="I9" s="351" t="s">
        <v>285</v>
      </c>
      <c r="J9" s="353" t="s">
        <v>395</v>
      </c>
      <c r="K9" s="351" t="s">
        <v>291</v>
      </c>
      <c r="L9" s="351" t="s">
        <v>396</v>
      </c>
      <c r="M9" s="352" t="s">
        <v>288</v>
      </c>
      <c r="N9" s="351" t="s">
        <v>397</v>
      </c>
      <c r="O9" s="351" t="s">
        <v>398</v>
      </c>
      <c r="P9" s="351" t="s">
        <v>399</v>
      </c>
      <c r="Q9" s="351" t="s">
        <v>400</v>
      </c>
      <c r="R9" s="353" t="s">
        <v>395</v>
      </c>
      <c r="S9" s="351" t="s">
        <v>401</v>
      </c>
      <c r="T9" s="351" t="s">
        <v>293</v>
      </c>
      <c r="U9" s="351" t="s">
        <v>295</v>
      </c>
      <c r="V9" s="351" t="s">
        <v>402</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89.25" x14ac:dyDescent="0.25">
      <c r="A10" s="523">
        <f>'5- Identificación de Riesgos'!A10</f>
        <v>1</v>
      </c>
      <c r="B10" s="480" t="str">
        <f>'5- Identificación de Riesgos'!B10</f>
        <v>Vencimiento de Términos 
(Acciones constitucionales /Habeas Corpus)</v>
      </c>
      <c r="C10" s="156" t="str">
        <f>'5- Identificación de Riesgos'!D10</f>
        <v>1. Mayor demanda de justicia.</v>
      </c>
      <c r="D10" s="150"/>
      <c r="E10" s="157" t="s">
        <v>403</v>
      </c>
      <c r="F10" s="321" t="s">
        <v>404</v>
      </c>
      <c r="G10" s="321" t="s">
        <v>404</v>
      </c>
      <c r="H10" s="321" t="s">
        <v>404</v>
      </c>
      <c r="I10" s="321" t="s">
        <v>404</v>
      </c>
      <c r="J10" s="327">
        <f>COUNTIF(F10:I10,"SI")/4</f>
        <v>0</v>
      </c>
      <c r="K10" s="573">
        <f>AVERAGE(J10:J14)</f>
        <v>0.2</v>
      </c>
      <c r="L10" s="321" t="str">
        <f>'5- Identificación de Riesgos'!I10</f>
        <v>Afectación de reputacion,imagén,  credibilidad, satisfacción de usuarios y PI</v>
      </c>
      <c r="M10" s="257" t="s">
        <v>405</v>
      </c>
      <c r="N10" s="321" t="s">
        <v>404</v>
      </c>
      <c r="O10" s="321" t="s">
        <v>404</v>
      </c>
      <c r="P10" s="321" t="s">
        <v>406</v>
      </c>
      <c r="Q10" s="321" t="s">
        <v>406</v>
      </c>
      <c r="R10" s="327">
        <f>SUM(COUNTIF(N10,"SI")*25%,COUNTIF(O10,"SI")*40%,COUNTIF(P10,"SI")*25%,COUNTIF(Q10,"SI")*10%)</f>
        <v>0.35</v>
      </c>
      <c r="S10" s="573">
        <f>AVERAGE(R10:R12)</f>
        <v>0.26666666666666666</v>
      </c>
      <c r="T10" s="48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80"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92" t="str">
        <f>CONCATENATE(VLOOKUP((LEFT(T10,LEN(T10)-4)&amp;LEFT(U10,LEN(U10)-4)),'9- Matriz de Calor '!$D$18:$E$42,2,0)," - ",RIGHT(T10,1)*RIGHT(U10,1))</f>
        <v>Bajo - 2</v>
      </c>
    </row>
    <row r="11" spans="1:278" ht="89.25" x14ac:dyDescent="0.25">
      <c r="A11" s="524"/>
      <c r="B11" s="481"/>
      <c r="C11" s="158" t="str">
        <f>'5- Identificación de Riesgos'!D11</f>
        <v>2. Insuficiencia de  personal  para atender la función misional y la atención a las partes interesadas</v>
      </c>
      <c r="D11" s="151"/>
      <c r="E11" s="159" t="s">
        <v>403</v>
      </c>
      <c r="F11" s="322" t="s">
        <v>404</v>
      </c>
      <c r="G11" s="322" t="s">
        <v>404</v>
      </c>
      <c r="H11" s="322" t="s">
        <v>404</v>
      </c>
      <c r="I11" s="322" t="s">
        <v>404</v>
      </c>
      <c r="J11" s="328">
        <f t="shared" ref="J11:J19" si="0">COUNTIF(F11:I11,"SI")/4</f>
        <v>0</v>
      </c>
      <c r="K11" s="574"/>
      <c r="L11" s="322" t="str">
        <f>'5- Identificación de Riesgos'!I11</f>
        <v>Afectación Económica</v>
      </c>
      <c r="M11" s="311" t="s">
        <v>407</v>
      </c>
      <c r="N11" s="322" t="s">
        <v>404</v>
      </c>
      <c r="O11" s="322" t="s">
        <v>404</v>
      </c>
      <c r="P11" s="322" t="s">
        <v>404</v>
      </c>
      <c r="Q11" s="322" t="s">
        <v>406</v>
      </c>
      <c r="R11" s="328">
        <f t="shared" ref="R11:R19" si="1">SUM(COUNTIF(N11,"SI")*25%,COUNTIF(O11,"SI")*40%,COUNTIF(P11,"SI")*25%,COUNTIF(Q11,"SI")*10%)</f>
        <v>0.1</v>
      </c>
      <c r="S11" s="574"/>
      <c r="T11" s="490"/>
      <c r="U11" s="481"/>
      <c r="V11" s="493"/>
    </row>
    <row r="12" spans="1:278" ht="63.75" x14ac:dyDescent="0.25">
      <c r="A12" s="524"/>
      <c r="B12" s="481"/>
      <c r="C12" s="158" t="str">
        <f>'5- Identificación de Riesgos'!D12</f>
        <v>3. Complejidad de procesos judiciales y solicitudes, lo cual incrementa los tiempos para su resolución.</v>
      </c>
      <c r="D12" s="151"/>
      <c r="E12" s="159" t="s">
        <v>408</v>
      </c>
      <c r="F12" s="322" t="s">
        <v>404</v>
      </c>
      <c r="G12" s="322" t="s">
        <v>404</v>
      </c>
      <c r="H12" s="322" t="s">
        <v>404</v>
      </c>
      <c r="I12" s="322" t="s">
        <v>404</v>
      </c>
      <c r="J12" s="328">
        <f t="shared" si="0"/>
        <v>0</v>
      </c>
      <c r="K12" s="574"/>
      <c r="L12" s="322" t="str">
        <f>'5- Identificación de Riesgos'!I12</f>
        <v>Incumplimiento de las metas establecidas</v>
      </c>
      <c r="M12" s="163" t="s">
        <v>409</v>
      </c>
      <c r="N12" s="322" t="s">
        <v>404</v>
      </c>
      <c r="O12" s="322" t="s">
        <v>404</v>
      </c>
      <c r="P12" s="322" t="s">
        <v>406</v>
      </c>
      <c r="Q12" s="322" t="s">
        <v>406</v>
      </c>
      <c r="R12" s="328">
        <f t="shared" si="1"/>
        <v>0.35</v>
      </c>
      <c r="S12" s="574"/>
      <c r="T12" s="490"/>
      <c r="U12" s="481"/>
      <c r="V12" s="493"/>
    </row>
    <row r="13" spans="1:278" ht="105" x14ac:dyDescent="0.25">
      <c r="A13" s="524"/>
      <c r="B13" s="481"/>
      <c r="C13" s="158" t="str">
        <f>'5- Identificación de Riesgos'!D13</f>
        <v>4.Fallas en la planeación  para el desarrollo de las tareas propias de la gestión</v>
      </c>
      <c r="D13" s="151"/>
      <c r="E13" s="159" t="s">
        <v>410</v>
      </c>
      <c r="F13" s="322" t="s">
        <v>404</v>
      </c>
      <c r="G13" s="322" t="s">
        <v>406</v>
      </c>
      <c r="H13" s="322" t="s">
        <v>404</v>
      </c>
      <c r="I13" s="322" t="s">
        <v>406</v>
      </c>
      <c r="J13" s="328">
        <f t="shared" si="0"/>
        <v>0.5</v>
      </c>
      <c r="K13" s="574"/>
      <c r="L13" s="322" t="str">
        <f>'5- Identificación de Riesgos'!I13</f>
        <v>Interrupción o afectación en la prestación del servicio administrativo</v>
      </c>
      <c r="M13" s="311" t="s">
        <v>411</v>
      </c>
      <c r="N13" s="322" t="s">
        <v>404</v>
      </c>
      <c r="O13" s="322" t="s">
        <v>404</v>
      </c>
      <c r="P13" s="322" t="s">
        <v>404</v>
      </c>
      <c r="Q13" s="322" t="s">
        <v>404</v>
      </c>
      <c r="R13" s="328">
        <f t="shared" si="1"/>
        <v>0</v>
      </c>
      <c r="S13" s="574"/>
      <c r="T13" s="490"/>
      <c r="U13" s="481"/>
      <c r="V13" s="493"/>
    </row>
    <row r="14" spans="1:278" ht="105" x14ac:dyDescent="0.25">
      <c r="A14" s="524"/>
      <c r="B14" s="481"/>
      <c r="C14" s="158" t="str">
        <f>'5- Identificación de Riesgos'!D14</f>
        <v>5. Fallas e insuficiencia de las herramientas tecnológicas.</v>
      </c>
      <c r="D14" s="151"/>
      <c r="E14" s="265" t="s">
        <v>412</v>
      </c>
      <c r="F14" s="322" t="s">
        <v>404</v>
      </c>
      <c r="G14" s="322" t="s">
        <v>406</v>
      </c>
      <c r="H14" s="322" t="s">
        <v>404</v>
      </c>
      <c r="I14" s="322" t="s">
        <v>406</v>
      </c>
      <c r="J14" s="328">
        <f t="shared" si="0"/>
        <v>0.5</v>
      </c>
      <c r="K14" s="574"/>
      <c r="L14" s="322" t="str">
        <f>'5- Identificación de Riesgos'!I14</f>
        <v>Interrupción o afectación en la prestación del servicio judicial</v>
      </c>
      <c r="M14" s="311" t="s">
        <v>411</v>
      </c>
      <c r="N14" s="322" t="s">
        <v>404</v>
      </c>
      <c r="O14" s="322" t="s">
        <v>404</v>
      </c>
      <c r="P14" s="322" t="s">
        <v>404</v>
      </c>
      <c r="Q14" s="322" t="s">
        <v>404</v>
      </c>
      <c r="R14" s="328">
        <f t="shared" si="1"/>
        <v>0</v>
      </c>
      <c r="S14" s="574"/>
      <c r="T14" s="490"/>
      <c r="U14" s="481"/>
      <c r="V14" s="493"/>
    </row>
    <row r="15" spans="1:278" ht="74.25" customHeight="1" thickBot="1" x14ac:dyDescent="0.3">
      <c r="A15" s="525"/>
      <c r="B15" s="482"/>
      <c r="C15" s="160" t="str">
        <f>'5- Identificación de Riesgos'!D15</f>
        <v>6. Queja o informe sobre hechos próximos  a prescribir o que ya estan prescritos.</v>
      </c>
      <c r="D15" s="153"/>
      <c r="E15" s="354" t="s">
        <v>413</v>
      </c>
      <c r="F15" s="323" t="s">
        <v>404</v>
      </c>
      <c r="G15" s="323" t="s">
        <v>406</v>
      </c>
      <c r="H15" s="323" t="s">
        <v>404</v>
      </c>
      <c r="I15" s="323" t="s">
        <v>406</v>
      </c>
      <c r="J15" s="329">
        <f t="shared" si="0"/>
        <v>0.5</v>
      </c>
      <c r="K15" s="575"/>
      <c r="L15" s="323" t="str">
        <f>'5- Identificación de Riesgos'!I15</f>
        <v>Interrupción o afectación en la prestación del servicio judicial</v>
      </c>
      <c r="M15" s="164" t="s">
        <v>414</v>
      </c>
      <c r="N15" s="323" t="s">
        <v>404</v>
      </c>
      <c r="O15" s="323" t="s">
        <v>404</v>
      </c>
      <c r="P15" s="323" t="s">
        <v>404</v>
      </c>
      <c r="Q15" s="323" t="s">
        <v>404</v>
      </c>
      <c r="R15" s="329">
        <f t="shared" si="1"/>
        <v>0</v>
      </c>
      <c r="S15" s="575"/>
      <c r="T15" s="491"/>
      <c r="U15" s="482"/>
      <c r="V15" s="494"/>
    </row>
    <row r="16" spans="1:278" ht="76.5" x14ac:dyDescent="0.25">
      <c r="A16" s="523">
        <f>'5- Identificación de Riesgos'!A16</f>
        <v>2</v>
      </c>
      <c r="B16" s="480" t="str">
        <f>'5- Identificación de Riesgos'!B16</f>
        <v xml:space="preserve">Incumplimientos en la realizacion de audiencias </v>
      </c>
      <c r="C16" s="156" t="str">
        <f>'5- Identificación de Riesgos'!D16</f>
        <v>1. Inasistencia de  las partes</v>
      </c>
      <c r="D16" s="150"/>
      <c r="E16" s="157" t="s">
        <v>415</v>
      </c>
      <c r="F16" s="321" t="s">
        <v>406</v>
      </c>
      <c r="G16" s="321" t="s">
        <v>406</v>
      </c>
      <c r="H16" s="321" t="s">
        <v>404</v>
      </c>
      <c r="I16" s="321" t="s">
        <v>406</v>
      </c>
      <c r="J16" s="327">
        <f t="shared" si="0"/>
        <v>0.75</v>
      </c>
      <c r="K16" s="573">
        <f>AVERAGE(J16:J19)</f>
        <v>0.625</v>
      </c>
      <c r="L16" s="321" t="str">
        <f>'5- Identificación de Riesgos'!I16</f>
        <v>Afectación de reputacion,imagén,  credibilidad, satisfacción de usuarios y PI</v>
      </c>
      <c r="M16" s="257" t="s">
        <v>416</v>
      </c>
      <c r="N16" s="321" t="s">
        <v>404</v>
      </c>
      <c r="O16" s="321" t="s">
        <v>404</v>
      </c>
      <c r="P16" s="321" t="s">
        <v>406</v>
      </c>
      <c r="Q16" s="321" t="s">
        <v>406</v>
      </c>
      <c r="R16" s="327">
        <f t="shared" si="1"/>
        <v>0.35</v>
      </c>
      <c r="S16" s="573">
        <f>AVERAGE(R16:R18)</f>
        <v>0.56666666666666676</v>
      </c>
      <c r="T16" s="489" t="str">
        <f>CONCATENATE(INDEX('8- Políticas de Administración '!$B$6:$F$10,MATCH(ROUND(IF((RIGHT('5- Identificación de Riesgos'!H16,1)-'6- Valoración Controles'!K16)&lt;1,1,(RIGHT('5- Identificación de Riesgos'!H16,1)-'6- Valoración Controles'!K16)),0),'8- Políticas de Administración '!$F$6:$F$10,0),1)," - ",ROUND(IF((RIGHT('5- Identificación de Riesgos'!H16,1)-'6- Valoración Controles'!K16)&lt;1,1,(RIGHT('5- Identificación de Riesgos'!H16,1)-'6- Valoración Controles'!K16)),0))</f>
        <v>Media - 3</v>
      </c>
      <c r="U16" s="480" t="str">
        <f>CONCATENATE(INDEX('8- Políticas de Administración '!$B$17:$F$21,MATCH(ROUND(IF((RIGHT('5- Identificación de Riesgos'!M16,1)-'6- Valoración Controles'!S16)&lt;1,1,(RIGHT('5- Identificación de Riesgos'!M16,1)-'6- Valoración Controles'!S16)),0),'8- Políticas de Administración '!$F$17:$F$21,0),1)," - ",ROUND(IF((RIGHT('5- Identificación de Riesgos'!M16,1)-'6- Valoración Controles'!S16)&lt;1,1,(RIGHT('5- Identificación de Riesgos'!M16,1)-'6- Valoración Controles'!S16)),0))</f>
        <v>Leve - 1</v>
      </c>
      <c r="V16" s="492" t="str">
        <f>CONCATENATE(VLOOKUP((LEFT(T16,LEN(T16)-4)&amp;LEFT(U16,LEN(U16)-4)),'9- Matriz de Calor '!$D$18:$E$42,2,0)," - ",RIGHT(T16,1)*RIGHT(U16,1))</f>
        <v>Moderado - 3</v>
      </c>
    </row>
    <row r="17" spans="1:278" ht="51" x14ac:dyDescent="0.25">
      <c r="A17" s="524"/>
      <c r="B17" s="481"/>
      <c r="C17" s="158" t="str">
        <f>'5- Identificación de Riesgos'!D17</f>
        <v>2. Situación atribuible al despacho (extensión de audiencia, reajuste de la agenda)</v>
      </c>
      <c r="D17" s="151"/>
      <c r="E17" s="159" t="s">
        <v>417</v>
      </c>
      <c r="F17" s="322" t="s">
        <v>406</v>
      </c>
      <c r="G17" s="322" t="s">
        <v>406</v>
      </c>
      <c r="H17" s="322" t="s">
        <v>404</v>
      </c>
      <c r="I17" s="322" t="s">
        <v>406</v>
      </c>
      <c r="J17" s="328">
        <f t="shared" si="0"/>
        <v>0.75</v>
      </c>
      <c r="K17" s="574"/>
      <c r="L17" s="322" t="str">
        <f>'5- Identificación de Riesgos'!I17</f>
        <v>Afectación de reputacion,imagén,  credibilidad, satisfacción de usuarios y PI</v>
      </c>
      <c r="M17" s="163" t="s">
        <v>418</v>
      </c>
      <c r="N17" s="322" t="s">
        <v>406</v>
      </c>
      <c r="O17" s="322" t="s">
        <v>406</v>
      </c>
      <c r="P17" s="322" t="s">
        <v>406</v>
      </c>
      <c r="Q17" s="322" t="s">
        <v>406</v>
      </c>
      <c r="R17" s="328">
        <f t="shared" si="1"/>
        <v>1</v>
      </c>
      <c r="S17" s="574"/>
      <c r="T17" s="490"/>
      <c r="U17" s="481"/>
      <c r="V17" s="493"/>
    </row>
    <row r="18" spans="1:278" ht="76.5" x14ac:dyDescent="0.25">
      <c r="A18" s="524"/>
      <c r="B18" s="481"/>
      <c r="C18" s="158" t="str">
        <f>'5- Identificación de Riesgos'!D18</f>
        <v>3. Notificaciones judiciales erradas o inoportunas</v>
      </c>
      <c r="D18" s="151"/>
      <c r="E18" s="159" t="s">
        <v>419</v>
      </c>
      <c r="F18" s="322" t="s">
        <v>404</v>
      </c>
      <c r="G18" s="322" t="s">
        <v>404</v>
      </c>
      <c r="H18" s="322" t="s">
        <v>404</v>
      </c>
      <c r="I18" s="322" t="s">
        <v>406</v>
      </c>
      <c r="J18" s="328">
        <f t="shared" si="0"/>
        <v>0.25</v>
      </c>
      <c r="K18" s="574"/>
      <c r="L18" s="322" t="str">
        <f>'5- Identificación de Riesgos'!I18</f>
        <v>Incumplimiento de las metas establecidas</v>
      </c>
      <c r="M18" s="311" t="s">
        <v>420</v>
      </c>
      <c r="N18" s="322" t="s">
        <v>404</v>
      </c>
      <c r="O18" s="322" t="s">
        <v>404</v>
      </c>
      <c r="P18" s="322" t="s">
        <v>406</v>
      </c>
      <c r="Q18" s="322" t="s">
        <v>406</v>
      </c>
      <c r="R18" s="328">
        <f t="shared" si="1"/>
        <v>0.35</v>
      </c>
      <c r="S18" s="574"/>
      <c r="T18" s="490"/>
      <c r="U18" s="481"/>
      <c r="V18" s="493"/>
    </row>
    <row r="19" spans="1:278" ht="60.75" thickBot="1" x14ac:dyDescent="0.3">
      <c r="A19" s="525"/>
      <c r="B19" s="482"/>
      <c r="C19" s="160" t="str">
        <f>'5- Identificación de Riesgos'!D19</f>
        <v>4. Fallas en el servicio de internet, conectividad irregular.</v>
      </c>
      <c r="D19" s="153"/>
      <c r="E19" s="161" t="s">
        <v>421</v>
      </c>
      <c r="F19" s="323" t="s">
        <v>406</v>
      </c>
      <c r="G19" s="323" t="s">
        <v>406</v>
      </c>
      <c r="H19" s="323" t="s">
        <v>404</v>
      </c>
      <c r="I19" s="323" t="s">
        <v>406</v>
      </c>
      <c r="J19" s="329">
        <f t="shared" si="0"/>
        <v>0.75</v>
      </c>
      <c r="K19" s="575"/>
      <c r="L19" s="323" t="str">
        <f>'5- Identificación de Riesgos'!I19</f>
        <v>Interrupción o afectación en la prestación del servicio administrativo</v>
      </c>
      <c r="M19" s="355" t="s">
        <v>422</v>
      </c>
      <c r="N19" s="323" t="s">
        <v>404</v>
      </c>
      <c r="O19" s="323" t="s">
        <v>404</v>
      </c>
      <c r="P19" s="323" t="s">
        <v>406</v>
      </c>
      <c r="Q19" s="323" t="s">
        <v>406</v>
      </c>
      <c r="R19" s="329">
        <f t="shared" si="1"/>
        <v>0.35</v>
      </c>
      <c r="S19" s="575"/>
      <c r="T19" s="491"/>
      <c r="U19" s="482"/>
      <c r="V19" s="494"/>
    </row>
    <row r="20" spans="1:278" ht="102" x14ac:dyDescent="0.25">
      <c r="A20" s="523">
        <f>'5- Identificación de Riesgos'!A20</f>
        <v>3</v>
      </c>
      <c r="B20" s="480" t="str">
        <f>'5- Identificación de Riesgos'!B20</f>
        <v xml:space="preserve"> Efectuar notificaciones que no cumplan con los requistos</v>
      </c>
      <c r="C20" s="156" t="str">
        <f>'5- Identificación de Riesgos'!D20</f>
        <v>1. Errores en la digitación</v>
      </c>
      <c r="D20" s="150"/>
      <c r="E20" s="157" t="s">
        <v>423</v>
      </c>
      <c r="F20" s="321" t="s">
        <v>406</v>
      </c>
      <c r="G20" s="321" t="s">
        <v>406</v>
      </c>
      <c r="H20" s="321" t="s">
        <v>404</v>
      </c>
      <c r="I20" s="321" t="s">
        <v>404</v>
      </c>
      <c r="J20" s="327">
        <f t="shared" ref="J20:J35" si="2">COUNTIF(F20:I20,"SI")/4</f>
        <v>0.5</v>
      </c>
      <c r="K20" s="573">
        <f>AVERAGE(J20:J21)</f>
        <v>0.25</v>
      </c>
      <c r="L20" s="321" t="str">
        <f>'5- Identificación de Riesgos'!I20</f>
        <v>Afectación de reputacion,imagén,  credibilidad, satisfacción de usuarios y PI</v>
      </c>
      <c r="M20" s="257" t="s">
        <v>416</v>
      </c>
      <c r="N20" s="321" t="s">
        <v>404</v>
      </c>
      <c r="O20" s="321" t="s">
        <v>404</v>
      </c>
      <c r="P20" s="321" t="s">
        <v>406</v>
      </c>
      <c r="Q20" s="321" t="s">
        <v>406</v>
      </c>
      <c r="R20" s="327">
        <f t="shared" ref="R20:R35" si="3">SUM(COUNTIF(N20,"SI")*25%,COUNTIF(O20,"SI")*40%,COUNTIF(P20,"SI")*25%,COUNTIF(Q20,"SI")*10%)</f>
        <v>0.35</v>
      </c>
      <c r="S20" s="573">
        <f>AVERAGE(R20:R21)</f>
        <v>0.22499999999999998</v>
      </c>
      <c r="T20" s="48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80"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92" t="str">
        <f>CONCATENATE(VLOOKUP((LEFT(T20,LEN(T20)-4)&amp;LEFT(U20,LEN(U20)-4)),'9- Matriz de Calor '!$D$18:$E$42,2,0)," - ",RIGHT(T20,1)*RIGHT(U20,1))</f>
        <v>Bajo - 1</v>
      </c>
    </row>
    <row r="21" spans="1:278" ht="115.5" thickBot="1" x14ac:dyDescent="0.3">
      <c r="A21" s="525"/>
      <c r="B21" s="482"/>
      <c r="C21" s="160" t="str">
        <f>'5- Identificación de Riesgos'!D21</f>
        <v xml:space="preserve">2. Falta de personal para atender el  volúmen de solicitudes recibidas. </v>
      </c>
      <c r="D21" s="153"/>
      <c r="E21" s="161" t="s">
        <v>424</v>
      </c>
      <c r="F21" s="323" t="s">
        <v>404</v>
      </c>
      <c r="G21" s="323" t="s">
        <v>404</v>
      </c>
      <c r="H21" s="323" t="s">
        <v>404</v>
      </c>
      <c r="I21" s="323" t="s">
        <v>404</v>
      </c>
      <c r="J21" s="329">
        <f t="shared" si="2"/>
        <v>0</v>
      </c>
      <c r="K21" s="575"/>
      <c r="L21" s="323" t="str">
        <f>'5- Identificación de Riesgos'!I21</f>
        <v>Afectación de reputacion,imagén,  credibilidad, satisfacción de usuarios y PI</v>
      </c>
      <c r="M21" s="355" t="s">
        <v>425</v>
      </c>
      <c r="N21" s="323" t="s">
        <v>404</v>
      </c>
      <c r="O21" s="323" t="s">
        <v>404</v>
      </c>
      <c r="P21" s="323" t="s">
        <v>404</v>
      </c>
      <c r="Q21" s="323" t="s">
        <v>406</v>
      </c>
      <c r="R21" s="329">
        <f t="shared" si="3"/>
        <v>0.1</v>
      </c>
      <c r="S21" s="575"/>
      <c r="T21" s="491"/>
      <c r="U21" s="482"/>
      <c r="V21" s="494"/>
    </row>
    <row r="22" spans="1:278" s="254" customFormat="1" ht="114.75" hidden="1" x14ac:dyDescent="0.25">
      <c r="A22" s="604">
        <f>'5- Identificación de Riesgos'!A22</f>
        <v>4</v>
      </c>
      <c r="B22" s="529" t="str">
        <f>'5- Identificación de Riesgos'!B22</f>
        <v>Inexactitud o inoportunidad en el reparto de procesos (Este prodimiento esta a cargo del Centro de Servicios Civil, Laboral, Familia adscrito a la DSAJ Bogotá)</v>
      </c>
      <c r="C22" s="162" t="str">
        <f>'5- Identificación de Riesgos'!D22</f>
        <v>1. Errores en la digitación</v>
      </c>
      <c r="D22" s="149"/>
      <c r="E22" s="356" t="s">
        <v>426</v>
      </c>
      <c r="F22" s="324" t="s">
        <v>406</v>
      </c>
      <c r="G22" s="324" t="s">
        <v>406</v>
      </c>
      <c r="H22" s="324" t="s">
        <v>406</v>
      </c>
      <c r="I22" s="324" t="s">
        <v>406</v>
      </c>
      <c r="J22" s="334">
        <f t="shared" si="2"/>
        <v>1</v>
      </c>
      <c r="K22" s="606">
        <f>AVERAGE(J22:J26)</f>
        <v>0.4</v>
      </c>
      <c r="L22" s="324" t="str">
        <f>'5- Identificación de Riesgos'!I22</f>
        <v>Afectación de reputacion,imagén,  credibilidad, satisfacción de usuarios y PI</v>
      </c>
      <c r="M22" s="266" t="s">
        <v>416</v>
      </c>
      <c r="N22" s="324" t="s">
        <v>404</v>
      </c>
      <c r="O22" s="324" t="s">
        <v>404</v>
      </c>
      <c r="P22" s="324" t="s">
        <v>406</v>
      </c>
      <c r="Q22" s="324" t="s">
        <v>406</v>
      </c>
      <c r="R22" s="334">
        <f t="shared" si="3"/>
        <v>0.35</v>
      </c>
      <c r="S22" s="606">
        <f>AVERAGE(R22:R23)</f>
        <v>0.67500000000000004</v>
      </c>
      <c r="T22" s="608"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602"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Menor - 2</v>
      </c>
      <c r="V22" s="602" t="str">
        <f>CONCATENATE(VLOOKUP((LEFT(T22,LEN(T22)-4)&amp;LEFT(U22,LEN(U22)-4)),'9- Matriz de Calor '!$D$18:$E$42,2,0)," - ",RIGHT(T22,1)*RIGHT(U22,1))</f>
        <v>Bajo - 2</v>
      </c>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253"/>
      <c r="EC22" s="253"/>
      <c r="ED22" s="253"/>
      <c r="EE22" s="253"/>
      <c r="EF22" s="253"/>
      <c r="EG22" s="253"/>
      <c r="EH22" s="253"/>
      <c r="EI22" s="253"/>
      <c r="EJ22" s="253"/>
      <c r="EK22" s="253"/>
      <c r="EL22" s="253"/>
      <c r="EM22" s="253"/>
      <c r="EN22" s="253"/>
      <c r="EO22" s="253"/>
      <c r="EP22" s="253"/>
      <c r="EQ22" s="253"/>
      <c r="ER22" s="253"/>
      <c r="ES22" s="253"/>
      <c r="ET22" s="253"/>
      <c r="EU22" s="253"/>
      <c r="EV22" s="253"/>
      <c r="EW22" s="253"/>
      <c r="EX22" s="253"/>
      <c r="EY22" s="253"/>
      <c r="EZ22" s="253"/>
      <c r="FA22" s="253"/>
      <c r="FB22" s="253"/>
      <c r="FC22" s="253"/>
      <c r="FD22" s="253"/>
      <c r="FE22" s="253"/>
      <c r="FF22" s="253"/>
      <c r="FG22" s="253"/>
      <c r="FH22" s="253"/>
      <c r="FI22" s="253"/>
      <c r="FJ22" s="253"/>
      <c r="FK22" s="253"/>
      <c r="FL22" s="253"/>
      <c r="FM22" s="253"/>
      <c r="FN22" s="253"/>
      <c r="FO22" s="253"/>
      <c r="FP22" s="253"/>
      <c r="FQ22" s="253"/>
      <c r="FR22" s="253"/>
      <c r="FS22" s="253"/>
      <c r="FT22" s="253"/>
      <c r="FU22" s="253"/>
      <c r="FV22" s="253"/>
      <c r="FW22" s="253"/>
      <c r="FX22" s="253"/>
      <c r="FY22" s="253"/>
      <c r="FZ22" s="253"/>
      <c r="GA22" s="253"/>
      <c r="GB22" s="253"/>
      <c r="GC22" s="253"/>
      <c r="GD22" s="253"/>
      <c r="GE22" s="253"/>
      <c r="GF22" s="253"/>
      <c r="GG22" s="253"/>
      <c r="GH22" s="253"/>
      <c r="GI22" s="253"/>
      <c r="GJ22" s="253"/>
      <c r="GK22" s="253"/>
      <c r="GL22" s="253"/>
      <c r="GM22" s="253"/>
      <c r="GN22" s="253"/>
      <c r="GO22" s="253"/>
      <c r="GP22" s="253"/>
      <c r="GQ22" s="253"/>
      <c r="GR22" s="253"/>
      <c r="GS22" s="253"/>
      <c r="GT22" s="253"/>
      <c r="GU22" s="253"/>
      <c r="GV22" s="253"/>
      <c r="GW22" s="253"/>
      <c r="GX22" s="253"/>
      <c r="GY22" s="253"/>
      <c r="GZ22" s="253"/>
      <c r="HA22" s="253"/>
      <c r="HB22" s="253"/>
      <c r="HC22" s="253"/>
      <c r="HD22" s="253"/>
      <c r="HE22" s="253"/>
      <c r="HF22" s="253"/>
      <c r="HG22" s="253"/>
      <c r="HH22" s="253"/>
      <c r="HI22" s="253"/>
      <c r="HJ22" s="253"/>
      <c r="HK22" s="253"/>
      <c r="HL22" s="253"/>
      <c r="HM22" s="253"/>
      <c r="HN22" s="253"/>
      <c r="HO22" s="253"/>
      <c r="HP22" s="253"/>
      <c r="HQ22" s="253"/>
      <c r="HR22" s="253"/>
      <c r="HS22" s="253"/>
      <c r="HT22" s="253"/>
      <c r="HU22" s="253"/>
      <c r="HV22" s="253"/>
      <c r="HW22" s="253"/>
      <c r="HX22" s="253"/>
      <c r="HY22" s="253"/>
      <c r="HZ22" s="253"/>
      <c r="IA22" s="253"/>
      <c r="IB22" s="253"/>
      <c r="IC22" s="253"/>
      <c r="ID22" s="253"/>
      <c r="IE22" s="253"/>
      <c r="IF22" s="253"/>
      <c r="IG22" s="253"/>
      <c r="IH22" s="253"/>
      <c r="II22" s="253"/>
      <c r="IJ22" s="253"/>
      <c r="IK22" s="253"/>
      <c r="IL22" s="253"/>
      <c r="IM22" s="253"/>
      <c r="IN22" s="253"/>
      <c r="IO22" s="253"/>
      <c r="IP22" s="253"/>
      <c r="IQ22" s="253"/>
      <c r="IR22" s="253"/>
      <c r="IS22" s="253"/>
      <c r="IT22" s="253"/>
      <c r="IU22" s="253"/>
      <c r="IV22" s="253"/>
      <c r="IW22" s="253"/>
      <c r="IX22" s="253"/>
      <c r="IY22" s="253"/>
      <c r="IZ22" s="253"/>
      <c r="JA22" s="253"/>
      <c r="JB22" s="253"/>
      <c r="JC22" s="253"/>
      <c r="JD22" s="253"/>
      <c r="JE22" s="253"/>
      <c r="JF22" s="253"/>
      <c r="JG22" s="253"/>
      <c r="JH22" s="253"/>
      <c r="JI22" s="253"/>
      <c r="JJ22" s="253"/>
      <c r="JK22" s="253"/>
      <c r="JL22" s="253"/>
      <c r="JM22" s="253"/>
      <c r="JN22" s="253"/>
      <c r="JO22" s="253"/>
      <c r="JP22" s="253"/>
      <c r="JQ22" s="253"/>
      <c r="JR22" s="253"/>
    </row>
    <row r="23" spans="1:278" ht="114.75" hidden="1" x14ac:dyDescent="0.25">
      <c r="A23" s="508"/>
      <c r="B23" s="530"/>
      <c r="C23" s="158" t="str">
        <f>'5- Identificación de Riesgos'!D23</f>
        <v>2.Incumplimiento del procedimiento de reparto.</v>
      </c>
      <c r="D23" s="151"/>
      <c r="E23" s="314" t="s">
        <v>427</v>
      </c>
      <c r="F23" s="322" t="s">
        <v>404</v>
      </c>
      <c r="G23" s="322" t="s">
        <v>406</v>
      </c>
      <c r="H23" s="322" t="s">
        <v>404</v>
      </c>
      <c r="I23" s="322" t="s">
        <v>406</v>
      </c>
      <c r="J23" s="328">
        <f t="shared" si="2"/>
        <v>0.5</v>
      </c>
      <c r="K23" s="574"/>
      <c r="L23" s="322" t="str">
        <f>'5- Identificación de Riesgos'!I23</f>
        <v>Interrupción o afectación en la prestación del servicio administrativo</v>
      </c>
      <c r="M23" s="163" t="s">
        <v>409</v>
      </c>
      <c r="N23" s="322" t="s">
        <v>406</v>
      </c>
      <c r="O23" s="322" t="s">
        <v>406</v>
      </c>
      <c r="P23" s="322" t="s">
        <v>406</v>
      </c>
      <c r="Q23" s="322" t="s">
        <v>406</v>
      </c>
      <c r="R23" s="328">
        <f t="shared" si="3"/>
        <v>1</v>
      </c>
      <c r="S23" s="574"/>
      <c r="T23" s="490"/>
      <c r="U23" s="481"/>
      <c r="V23" s="481"/>
    </row>
    <row r="24" spans="1:278" ht="89.25" hidden="1" x14ac:dyDescent="0.25">
      <c r="A24" s="508"/>
      <c r="B24" s="530"/>
      <c r="C24" s="158" t="str">
        <f>'5- Identificación de Riesgos'!D24</f>
        <v xml:space="preserve">3. Falta de personal para atender el  volúmen de solicitudes recibidas. </v>
      </c>
      <c r="D24" s="151"/>
      <c r="E24" s="314" t="s">
        <v>428</v>
      </c>
      <c r="F24" s="322" t="s">
        <v>404</v>
      </c>
      <c r="G24" s="322" t="s">
        <v>406</v>
      </c>
      <c r="H24" s="322" t="s">
        <v>404</v>
      </c>
      <c r="I24" s="322" t="s">
        <v>406</v>
      </c>
      <c r="J24" s="328">
        <f t="shared" si="2"/>
        <v>0.5</v>
      </c>
      <c r="K24" s="574"/>
      <c r="L24" s="322" t="str">
        <f>'5- Identificación de Riesgos'!I24</f>
        <v>Afectación Económica</v>
      </c>
      <c r="M24" s="163" t="s">
        <v>409</v>
      </c>
      <c r="N24" s="322" t="s">
        <v>406</v>
      </c>
      <c r="O24" s="322" t="s">
        <v>406</v>
      </c>
      <c r="P24" s="322" t="s">
        <v>406</v>
      </c>
      <c r="Q24" s="322" t="s">
        <v>406</v>
      </c>
      <c r="R24" s="328">
        <f t="shared" si="3"/>
        <v>1</v>
      </c>
      <c r="S24" s="574"/>
      <c r="T24" s="490"/>
      <c r="U24" s="481"/>
      <c r="V24" s="481"/>
    </row>
    <row r="25" spans="1:278" hidden="1" x14ac:dyDescent="0.25">
      <c r="A25" s="508"/>
      <c r="B25" s="530"/>
      <c r="C25" s="158"/>
      <c r="D25" s="151"/>
      <c r="E25" s="179"/>
      <c r="F25" s="322"/>
      <c r="G25" s="322"/>
      <c r="H25" s="322"/>
      <c r="I25" s="322"/>
      <c r="J25" s="328">
        <f t="shared" si="2"/>
        <v>0</v>
      </c>
      <c r="K25" s="574"/>
      <c r="L25" s="322"/>
      <c r="M25" s="163"/>
      <c r="N25" s="322"/>
      <c r="O25" s="322"/>
      <c r="P25" s="322"/>
      <c r="Q25" s="322"/>
      <c r="R25" s="328">
        <f t="shared" si="3"/>
        <v>0</v>
      </c>
      <c r="S25" s="574"/>
      <c r="T25" s="490"/>
      <c r="U25" s="481"/>
      <c r="V25" s="481"/>
    </row>
    <row r="26" spans="1:278" hidden="1" x14ac:dyDescent="0.25">
      <c r="A26" s="508"/>
      <c r="B26" s="530"/>
      <c r="C26" s="158"/>
      <c r="D26" s="151"/>
      <c r="E26" s="151"/>
      <c r="F26" s="322"/>
      <c r="G26" s="322"/>
      <c r="H26" s="322"/>
      <c r="I26" s="322"/>
      <c r="J26" s="328">
        <f t="shared" si="2"/>
        <v>0</v>
      </c>
      <c r="K26" s="574"/>
      <c r="L26" s="322"/>
      <c r="M26" s="163"/>
      <c r="N26" s="322"/>
      <c r="O26" s="322"/>
      <c r="P26" s="322"/>
      <c r="Q26" s="322"/>
      <c r="R26" s="328">
        <f t="shared" si="3"/>
        <v>0</v>
      </c>
      <c r="S26" s="574"/>
      <c r="T26" s="490"/>
      <c r="U26" s="481"/>
      <c r="V26" s="481"/>
    </row>
    <row r="27" spans="1:278" hidden="1" x14ac:dyDescent="0.25">
      <c r="A27" s="508"/>
      <c r="B27" s="530"/>
      <c r="C27" s="158"/>
      <c r="D27" s="151"/>
      <c r="E27" s="159"/>
      <c r="F27" s="322"/>
      <c r="G27" s="322"/>
      <c r="H27" s="322"/>
      <c r="I27" s="322"/>
      <c r="J27" s="328">
        <f t="shared" si="2"/>
        <v>0</v>
      </c>
      <c r="K27" s="574"/>
      <c r="L27" s="322"/>
      <c r="M27" s="163"/>
      <c r="N27" s="322"/>
      <c r="O27" s="322"/>
      <c r="P27" s="322"/>
      <c r="Q27" s="322"/>
      <c r="R27" s="328">
        <f t="shared" si="3"/>
        <v>0</v>
      </c>
      <c r="S27" s="574"/>
      <c r="T27" s="490"/>
      <c r="U27" s="481"/>
      <c r="V27" s="481"/>
    </row>
    <row r="28" spans="1:278" hidden="1" x14ac:dyDescent="0.25">
      <c r="A28" s="508"/>
      <c r="B28" s="530"/>
      <c r="C28" s="158"/>
      <c r="D28" s="151"/>
      <c r="E28" s="159"/>
      <c r="F28" s="322"/>
      <c r="G28" s="322"/>
      <c r="H28" s="322"/>
      <c r="I28" s="322"/>
      <c r="J28" s="328">
        <f t="shared" si="2"/>
        <v>0</v>
      </c>
      <c r="K28" s="574"/>
      <c r="L28" s="322"/>
      <c r="M28" s="163"/>
      <c r="N28" s="322"/>
      <c r="O28" s="322"/>
      <c r="P28" s="322"/>
      <c r="Q28" s="322"/>
      <c r="R28" s="328">
        <f t="shared" si="3"/>
        <v>0</v>
      </c>
      <c r="S28" s="574"/>
      <c r="T28" s="490"/>
      <c r="U28" s="481"/>
      <c r="V28" s="481"/>
    </row>
    <row r="29" spans="1:278" hidden="1" x14ac:dyDescent="0.25">
      <c r="A29" s="508"/>
      <c r="B29" s="530"/>
      <c r="C29" s="158"/>
      <c r="D29" s="151"/>
      <c r="E29" s="159"/>
      <c r="F29" s="322"/>
      <c r="G29" s="322"/>
      <c r="H29" s="322"/>
      <c r="I29" s="322"/>
      <c r="J29" s="328">
        <f t="shared" si="2"/>
        <v>0</v>
      </c>
      <c r="K29" s="574"/>
      <c r="L29" s="322"/>
      <c r="M29" s="163"/>
      <c r="N29" s="322"/>
      <c r="O29" s="322"/>
      <c r="P29" s="322"/>
      <c r="Q29" s="322"/>
      <c r="R29" s="328">
        <f t="shared" si="3"/>
        <v>0</v>
      </c>
      <c r="S29" s="574"/>
      <c r="T29" s="490"/>
      <c r="U29" s="481"/>
      <c r="V29" s="481"/>
    </row>
    <row r="30" spans="1:278" hidden="1" x14ac:dyDescent="0.25">
      <c r="A30" s="508"/>
      <c r="B30" s="530"/>
      <c r="C30" s="158"/>
      <c r="D30" s="151"/>
      <c r="E30" s="159"/>
      <c r="F30" s="322"/>
      <c r="G30" s="322"/>
      <c r="H30" s="322"/>
      <c r="I30" s="322"/>
      <c r="J30" s="328">
        <f t="shared" si="2"/>
        <v>0</v>
      </c>
      <c r="K30" s="574"/>
      <c r="L30" s="322"/>
      <c r="M30" s="163"/>
      <c r="N30" s="322"/>
      <c r="O30" s="322"/>
      <c r="P30" s="322"/>
      <c r="Q30" s="322"/>
      <c r="R30" s="328">
        <f t="shared" si="3"/>
        <v>0</v>
      </c>
      <c r="S30" s="574"/>
      <c r="T30" s="490"/>
      <c r="U30" s="481"/>
      <c r="V30" s="481"/>
    </row>
    <row r="31" spans="1:278" s="256" customFormat="1" ht="15.75" hidden="1" thickBot="1" x14ac:dyDescent="0.3">
      <c r="A31" s="605"/>
      <c r="B31" s="531"/>
      <c r="C31" s="176"/>
      <c r="D31" s="175"/>
      <c r="E31" s="178"/>
      <c r="F31" s="333"/>
      <c r="G31" s="333"/>
      <c r="H31" s="333"/>
      <c r="I31" s="333"/>
      <c r="J31" s="335">
        <f t="shared" si="2"/>
        <v>0</v>
      </c>
      <c r="K31" s="607"/>
      <c r="L31" s="333"/>
      <c r="M31" s="177"/>
      <c r="N31" s="333"/>
      <c r="O31" s="333"/>
      <c r="P31" s="333"/>
      <c r="Q31" s="333"/>
      <c r="R31" s="335">
        <f t="shared" si="3"/>
        <v>0</v>
      </c>
      <c r="S31" s="607"/>
      <c r="T31" s="609"/>
      <c r="U31" s="603"/>
      <c r="V31" s="603"/>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row>
    <row r="32" spans="1:278" ht="76.5" x14ac:dyDescent="0.25">
      <c r="A32" s="523">
        <v>5</v>
      </c>
      <c r="B32" s="480" t="str">
        <f>'5- Identificación de Riesgos'!B32</f>
        <v>Pérdida de documentos</v>
      </c>
      <c r="C32" s="156" t="str">
        <f>'5- Identificación de Riesgos'!D32</f>
        <v xml:space="preserve">1. Falta de implementación del expediente electrónico en todas las dependencias y juzgados.
</v>
      </c>
      <c r="D32" s="150"/>
      <c r="E32" s="157" t="s">
        <v>429</v>
      </c>
      <c r="F32" s="321" t="s">
        <v>404</v>
      </c>
      <c r="G32" s="321" t="s">
        <v>404</v>
      </c>
      <c r="H32" s="321" t="s">
        <v>404</v>
      </c>
      <c r="I32" s="321" t="s">
        <v>406</v>
      </c>
      <c r="J32" s="330">
        <f t="shared" si="2"/>
        <v>0.25</v>
      </c>
      <c r="K32" s="599">
        <f>AVERAGE(J32:J35)</f>
        <v>0.25</v>
      </c>
      <c r="L32" s="321" t="str">
        <f>'5- Identificación de Riesgos'!I32</f>
        <v>Interrupción o afectación en la prestación del servicio judicial</v>
      </c>
      <c r="M32" s="257" t="s">
        <v>416</v>
      </c>
      <c r="N32" s="321" t="s">
        <v>406</v>
      </c>
      <c r="O32" s="321" t="s">
        <v>404</v>
      </c>
      <c r="P32" s="321" t="s">
        <v>406</v>
      </c>
      <c r="Q32" s="321" t="s">
        <v>406</v>
      </c>
      <c r="R32" s="327">
        <f t="shared" si="3"/>
        <v>0.6</v>
      </c>
      <c r="S32" s="573">
        <f>AVERAGE(R32:R32)</f>
        <v>0.6</v>
      </c>
      <c r="T32" s="489" t="str">
        <f>CONCATENATE(INDEX('8- Políticas de Administración '!$B$6:$F$10,MATCH(ROUND(IF((RIGHT('5- Identificación de Riesgos'!H32,1)-'6- Valoración Controles'!K32)&lt;1,1,(RIGHT('5- Identificación de Riesgos'!H32,1)-'6- Valoración Controles'!K32)),0),'8- Políticas de Administración '!$F$6:$F$10,0),1)," - ",ROUND(IF((RIGHT('5- Identificación de Riesgos'!H32,1)-'6- Valoración Controles'!K32)&lt;1,1,(RIGHT('5- Identificación de Riesgos'!H32,1)-'6- Valoración Controles'!K32)),0))</f>
        <v>Muy Baja - 1</v>
      </c>
      <c r="U32" s="480" t="str">
        <f>CONCATENATE(INDEX('8- Políticas de Administración '!$B$17:$F$21,MATCH(ROUND(IF((RIGHT('5- Identificación de Riesgos'!M32,1)-'6- Valoración Controles'!S32)&lt;1,1,(RIGHT('5- Identificación de Riesgos'!M32,1)-'6- Valoración Controles'!S32)),0),'8- Políticas de Administración '!$F$17:$F$21,0),1)," - ",ROUND(IF((RIGHT('5- Identificación de Riesgos'!M32,1)-'6- Valoración Controles'!S32)&lt;1,1,(RIGHT('5- Identificación de Riesgos'!M32,1)-'6- Valoración Controles'!S32)),0))</f>
        <v>Leve - 1</v>
      </c>
      <c r="V32" s="492" t="str">
        <f>CONCATENATE(VLOOKUP((LEFT(T32,LEN(T32)-4)&amp;LEFT(U32,LEN(U32)-4)),'9- Matriz de Calor '!$D$18:$E$42,2,0)," - ",RIGHT(T32,1)*RIGHT(U32,1))</f>
        <v>Bajo - 1</v>
      </c>
    </row>
    <row r="33" spans="1:22" ht="140.25" x14ac:dyDescent="0.25">
      <c r="A33" s="524"/>
      <c r="B33" s="481"/>
      <c r="C33" s="158" t="str">
        <f>'5- Identificación de Riesgos'!D33</f>
        <v>2. Falta de software institucional estandarizado para la especialidad para el control del archivo de documentos tanto físicos como virtuales.</v>
      </c>
      <c r="D33" s="151"/>
      <c r="E33" s="159" t="s">
        <v>430</v>
      </c>
      <c r="F33" s="322" t="s">
        <v>404</v>
      </c>
      <c r="G33" s="322" t="s">
        <v>404</v>
      </c>
      <c r="H33" s="322" t="s">
        <v>404</v>
      </c>
      <c r="I33" s="322" t="s">
        <v>406</v>
      </c>
      <c r="J33" s="331">
        <f t="shared" si="2"/>
        <v>0.25</v>
      </c>
      <c r="K33" s="600"/>
      <c r="L33" s="322" t="str">
        <f>'5- Identificación de Riesgos'!I33</f>
        <v>Interrupción o afectación en la prestación del servicio judicial</v>
      </c>
      <c r="M33" s="311" t="s">
        <v>431</v>
      </c>
      <c r="N33" s="322" t="s">
        <v>404</v>
      </c>
      <c r="O33" s="322" t="s">
        <v>404</v>
      </c>
      <c r="P33" s="322" t="s">
        <v>404</v>
      </c>
      <c r="Q33" s="322" t="s">
        <v>404</v>
      </c>
      <c r="R33" s="328">
        <f t="shared" si="3"/>
        <v>0</v>
      </c>
      <c r="S33" s="574"/>
      <c r="T33" s="490"/>
      <c r="U33" s="481"/>
      <c r="V33" s="493"/>
    </row>
    <row r="34" spans="1:22" ht="45" x14ac:dyDescent="0.25">
      <c r="A34" s="524"/>
      <c r="B34" s="481"/>
      <c r="C34" s="158" t="str">
        <f>'5- Identificación de Riesgos'!D34</f>
        <v>3. Desconocimiento e inaplicabilidad de las Tablas de Retención Documental (TRD)</v>
      </c>
      <c r="D34" s="151"/>
      <c r="E34" s="159" t="s">
        <v>432</v>
      </c>
      <c r="F34" s="322" t="s">
        <v>404</v>
      </c>
      <c r="G34" s="322" t="s">
        <v>404</v>
      </c>
      <c r="H34" s="322" t="s">
        <v>406</v>
      </c>
      <c r="I34" s="322" t="s">
        <v>406</v>
      </c>
      <c r="J34" s="331">
        <f t="shared" si="2"/>
        <v>0.5</v>
      </c>
      <c r="K34" s="600"/>
      <c r="L34" s="322" t="str">
        <f>'5- Identificación de Riesgos'!I34</f>
        <v>Interrupción o afectación en la prestación del servicio administrativo</v>
      </c>
      <c r="M34" s="163" t="s">
        <v>409</v>
      </c>
      <c r="N34" s="322" t="s">
        <v>404</v>
      </c>
      <c r="O34" s="322" t="s">
        <v>404</v>
      </c>
      <c r="P34" s="322" t="s">
        <v>404</v>
      </c>
      <c r="Q34" s="322" t="s">
        <v>404</v>
      </c>
      <c r="R34" s="328">
        <f t="shared" si="3"/>
        <v>0</v>
      </c>
      <c r="S34" s="574"/>
      <c r="T34" s="490"/>
      <c r="U34" s="481"/>
      <c r="V34" s="493"/>
    </row>
    <row r="35" spans="1:22" ht="56.25" customHeight="1" thickBot="1" x14ac:dyDescent="0.3">
      <c r="A35" s="525"/>
      <c r="B35" s="482"/>
      <c r="C35" s="160" t="str">
        <f>'5- Identificación de Riesgos'!D35</f>
        <v>4. Volumen excesivo de ingreso de expedientes para el personal asignado,  generando demoras en la organización de los expedientes.</v>
      </c>
      <c r="D35" s="153"/>
      <c r="E35" s="161" t="s">
        <v>433</v>
      </c>
      <c r="F35" s="323" t="s">
        <v>404</v>
      </c>
      <c r="G35" s="323" t="s">
        <v>404</v>
      </c>
      <c r="H35" s="323" t="s">
        <v>404</v>
      </c>
      <c r="I35" s="323" t="s">
        <v>404</v>
      </c>
      <c r="J35" s="332">
        <f t="shared" si="2"/>
        <v>0</v>
      </c>
      <c r="K35" s="601"/>
      <c r="L35" s="323" t="str">
        <f>'5- Identificación de Riesgos'!I35</f>
        <v>Incumplimiento de las metas establecidas</v>
      </c>
      <c r="M35" s="164" t="s">
        <v>409</v>
      </c>
      <c r="N35" s="323" t="s">
        <v>404</v>
      </c>
      <c r="O35" s="323" t="s">
        <v>404</v>
      </c>
      <c r="P35" s="323" t="s">
        <v>404</v>
      </c>
      <c r="Q35" s="323" t="s">
        <v>404</v>
      </c>
      <c r="R35" s="329">
        <f t="shared" si="3"/>
        <v>0</v>
      </c>
      <c r="S35" s="575"/>
      <c r="T35" s="491"/>
      <c r="U35" s="482"/>
      <c r="V35" s="494"/>
    </row>
    <row r="36" spans="1:22" ht="45" x14ac:dyDescent="0.25">
      <c r="A36" s="570">
        <v>7</v>
      </c>
      <c r="B36" s="480" t="str">
        <f>'5- Identificación de Riesgos'!B36</f>
        <v xml:space="preserve">Recibir , ofrecer, prometer , entregar o aceptar dádivas o beneficios a nombre propio o de terceros para  expedir, alterar,retener , extraviar o entregar  documentos  sin el lleno de requisitos legales 
</v>
      </c>
      <c r="C36" s="156" t="str">
        <f>'5- Identificación de Riesgos'!D36</f>
        <v>1. Falta de ética de los servidores públicos (Debilidades en principios y valores)</v>
      </c>
      <c r="D36" s="150"/>
      <c r="E36" s="157" t="s">
        <v>434</v>
      </c>
      <c r="F36" s="321" t="s">
        <v>406</v>
      </c>
      <c r="G36" s="321" t="s">
        <v>406</v>
      </c>
      <c r="H36" s="321" t="s">
        <v>406</v>
      </c>
      <c r="I36" s="321" t="s">
        <v>406</v>
      </c>
      <c r="J36" s="327">
        <f t="shared" ref="J36:J38" si="4">COUNTIF(F36:I36,"SI")/4</f>
        <v>1</v>
      </c>
      <c r="K36" s="573">
        <f>AVERAGE(J36:J38)</f>
        <v>1</v>
      </c>
      <c r="L36" s="321" t="str">
        <f>'5- Identificación de Riesgos'!I36</f>
        <v>Afectación de reputacion,imagén,  credibilidad, satisfacción de usuarios y PI</v>
      </c>
      <c r="M36" s="357" t="s">
        <v>416</v>
      </c>
      <c r="N36" s="321" t="s">
        <v>404</v>
      </c>
      <c r="O36" s="321" t="s">
        <v>404</v>
      </c>
      <c r="P36" s="321" t="s">
        <v>404</v>
      </c>
      <c r="Q36" s="321" t="s">
        <v>404</v>
      </c>
      <c r="R36" s="327">
        <f t="shared" ref="R36:R38" si="5">SUM(COUNTIF(N36,"SI")*25%,COUNTIF(O36,"SI")*40%,COUNTIF(P36,"SI")*25%,COUNTIF(Q36,"SI")*10%)</f>
        <v>0</v>
      </c>
      <c r="S36" s="573">
        <f>AVERAGE(R36:R36)</f>
        <v>0</v>
      </c>
      <c r="T36" s="489" t="str">
        <f>CONCATENATE(INDEX('8- Políticas de Administración '!$B$6:$F$10,MATCH(ROUND(IF((RIGHT('5- Identificación de Riesgos'!H36,1)-'6- Valoración Controles'!K36)&lt;1,1,(RIGHT('5- Identificación de Riesgos'!H36,1)-'6- Valoración Controles'!K36)),0),'8- Políticas de Administración '!$F$6:$F$10,0),1)," - ",ROUND(IF((RIGHT('5- Identificación de Riesgos'!H36,1)-'6- Valoración Controles'!K36)&lt;1,1,(RIGHT('5- Identificación de Riesgos'!H36,1)-'6- Valoración Controles'!K36)),0))</f>
        <v>Muy Baja - 1</v>
      </c>
      <c r="U36" s="480" t="str">
        <f>CONCATENATE(INDEX('8- Políticas de Administración '!$B$17:$F$21,MATCH(ROUND(IF((RIGHT('5- Identificación de Riesgos'!M36,1)-'6- Valoración Controles'!S36)&lt;1,1,(RIGHT('5- Identificación de Riesgos'!M36,1)-'6- Valoración Controles'!S36)),0),'8- Políticas de Administración '!$F$17:$F$21,0),1)," - ",ROUND(IF((RIGHT('5- Identificación de Riesgos'!M36,1)-'6- Valoración Controles'!S36)&lt;1,1,(RIGHT('5- Identificación de Riesgos'!M36,1)-'6- Valoración Controles'!S36)),0))</f>
        <v>Moderado - 3</v>
      </c>
      <c r="V36" s="492" t="str">
        <f>CONCATENATE(VLOOKUP((LEFT(T36,LEN(T36)-4)&amp;LEFT(U36,LEN(U36)-4)),'9- Matriz de Calor '!$D$18:$E$42,2,0)," - ",RIGHT(T36,1)*RIGHT(U36,1))</f>
        <v>Moderado - 3</v>
      </c>
    </row>
    <row r="37" spans="1:22" ht="45" x14ac:dyDescent="0.25">
      <c r="A37" s="571"/>
      <c r="B37" s="481"/>
      <c r="C37" s="158" t="str">
        <f>'5- Identificación de Riesgos'!D37</f>
        <v>2. Falta de ética de terceros interesados  (Debilidades principios y valores)</v>
      </c>
      <c r="D37" s="151"/>
      <c r="E37" s="349" t="s">
        <v>435</v>
      </c>
      <c r="F37" s="322" t="s">
        <v>406</v>
      </c>
      <c r="G37" s="322" t="s">
        <v>406</v>
      </c>
      <c r="H37" s="322" t="s">
        <v>406</v>
      </c>
      <c r="I37" s="322" t="s">
        <v>406</v>
      </c>
      <c r="J37" s="328">
        <f t="shared" si="4"/>
        <v>1</v>
      </c>
      <c r="K37" s="574"/>
      <c r="L37" s="322" t="str">
        <f>'5- Identificación de Riesgos'!I37</f>
        <v>Afectación de reputacion,imagén,  credibilidad, satisfacción de usuarios y PI</v>
      </c>
      <c r="M37" s="350" t="s">
        <v>436</v>
      </c>
      <c r="N37" s="322" t="s">
        <v>404</v>
      </c>
      <c r="O37" s="322" t="s">
        <v>404</v>
      </c>
      <c r="P37" s="322" t="s">
        <v>404</v>
      </c>
      <c r="Q37" s="322" t="s">
        <v>404</v>
      </c>
      <c r="R37" s="328">
        <f t="shared" si="5"/>
        <v>0</v>
      </c>
      <c r="S37" s="574"/>
      <c r="T37" s="490"/>
      <c r="U37" s="481"/>
      <c r="V37" s="493"/>
    </row>
    <row r="38" spans="1:22" ht="50.25" customHeight="1" thickBot="1" x14ac:dyDescent="0.3">
      <c r="A38" s="572"/>
      <c r="B38" s="482"/>
      <c r="C38" s="160" t="str">
        <f>'5- Identificación de Riesgos'!D38</f>
        <v>3. Falta de controles en los procedimientos establecidos</v>
      </c>
      <c r="D38" s="153"/>
      <c r="E38" s="312" t="s">
        <v>437</v>
      </c>
      <c r="F38" s="323" t="s">
        <v>406</v>
      </c>
      <c r="G38" s="323" t="s">
        <v>406</v>
      </c>
      <c r="H38" s="323" t="s">
        <v>406</v>
      </c>
      <c r="I38" s="323" t="s">
        <v>406</v>
      </c>
      <c r="J38" s="329">
        <f t="shared" si="4"/>
        <v>1</v>
      </c>
      <c r="K38" s="575"/>
      <c r="L38" s="323" t="str">
        <f>'5- Identificación de Riesgos'!I38</f>
        <v>Afectación de reputacion,imagén,  credibilidad, satisfacción de usuarios y PI</v>
      </c>
      <c r="M38" s="358" t="s">
        <v>438</v>
      </c>
      <c r="N38" s="323" t="s">
        <v>404</v>
      </c>
      <c r="O38" s="323" t="s">
        <v>404</v>
      </c>
      <c r="P38" s="323" t="s">
        <v>404</v>
      </c>
      <c r="Q38" s="323" t="s">
        <v>404</v>
      </c>
      <c r="R38" s="329">
        <f t="shared" si="5"/>
        <v>0</v>
      </c>
      <c r="S38" s="575"/>
      <c r="T38" s="491"/>
      <c r="U38" s="482"/>
      <c r="V38" s="494"/>
    </row>
    <row r="39" spans="1:22" ht="45" x14ac:dyDescent="0.25">
      <c r="A39" s="570">
        <v>8</v>
      </c>
      <c r="B39" s="480" t="str">
        <f>'5- Identificación de Riesgos'!B39</f>
        <v>Recibir, ofrecer, prometer, entregar o aceptar dadivas  o beneficios a nombre propio o de terceros para  demorar las actuaciones en los procesos</v>
      </c>
      <c r="C39" s="156" t="str">
        <f>'5- Identificación de Riesgos'!D39</f>
        <v>1. Falta de ética de los servidores públicos (Debilidades en principios y valores)</v>
      </c>
      <c r="D39" s="150"/>
      <c r="E39" s="359" t="s">
        <v>434</v>
      </c>
      <c r="F39" s="321" t="s">
        <v>406</v>
      </c>
      <c r="G39" s="321" t="s">
        <v>406</v>
      </c>
      <c r="H39" s="321" t="s">
        <v>406</v>
      </c>
      <c r="I39" s="321" t="s">
        <v>406</v>
      </c>
      <c r="J39" s="327">
        <f t="shared" ref="J39:J41" si="6">COUNTIF(F39:I39,"SI")/4</f>
        <v>1</v>
      </c>
      <c r="K39" s="573">
        <f>AVERAGE(J39:J41)</f>
        <v>1</v>
      </c>
      <c r="L39" s="321" t="str">
        <f>'5- Identificación de Riesgos'!I39</f>
        <v>Afectación de reputacion,imagén,  credibilidad, satisfacción de usuarios y PI</v>
      </c>
      <c r="M39" s="257" t="s">
        <v>416</v>
      </c>
      <c r="N39" s="321" t="s">
        <v>404</v>
      </c>
      <c r="O39" s="321" t="s">
        <v>404</v>
      </c>
      <c r="P39" s="321" t="s">
        <v>404</v>
      </c>
      <c r="Q39" s="321" t="s">
        <v>404</v>
      </c>
      <c r="R39" s="327">
        <f t="shared" ref="R39:R44" si="7">SUM(COUNTIF(N39,"SI")*25%,COUNTIF(O39,"SI")*40%,COUNTIF(P39,"SI")*25%,COUNTIF(Q39,"SI")*10%)</f>
        <v>0</v>
      </c>
      <c r="S39" s="573">
        <f>AVERAGE(R39:R39)</f>
        <v>0</v>
      </c>
      <c r="T39" s="489" t="str">
        <f>CONCATENATE(INDEX('8- Políticas de Administración '!$B$6:$F$10,MATCH(ROUND(IF((RIGHT('5- Identificación de Riesgos'!H39,1)-'6- Valoración Controles'!K39)&lt;1,1,(RIGHT('5- Identificación de Riesgos'!H39,1)-'6- Valoración Controles'!K39)),0),'8- Políticas de Administración '!$F$6:$F$10,0),1)," - ",ROUND(IF((RIGHT('5- Identificación de Riesgos'!H39,1)-'6- Valoración Controles'!K39)&lt;1,1,(RIGHT('5- Identificación de Riesgos'!H39,1)-'6- Valoración Controles'!K39)),0))</f>
        <v>Muy Baja - 1</v>
      </c>
      <c r="U39" s="480" t="str">
        <f>CONCATENATE(INDEX('8- Políticas de Administración '!$B$17:$F$21,MATCH(ROUND(IF((RIGHT('5- Identificación de Riesgos'!M39,1)-'6- Valoración Controles'!S39)&lt;1,1,(RIGHT('5- Identificación de Riesgos'!M39,1)-'6- Valoración Controles'!S39)),0),'8- Políticas de Administración '!$F$17:$F$21,0),1)," - ",ROUND(IF((RIGHT('5- Identificación de Riesgos'!M39,1)-'6- Valoración Controles'!S39)&lt;1,1,(RIGHT('5- Identificación de Riesgos'!M39,1)-'6- Valoración Controles'!S39)),0))</f>
        <v>Mayor - 4</v>
      </c>
      <c r="V39" s="492" t="str">
        <f>CONCATENATE(VLOOKUP((LEFT(T39,LEN(T39)-4)&amp;LEFT(U39,LEN(U39)-4)),'9- Matriz de Calor '!$D$18:$E$42,2,0)," - ",RIGHT(T39,1)*RIGHT(U39,1))</f>
        <v>Alto  - 4</v>
      </c>
    </row>
    <row r="40" spans="1:22" ht="45" x14ac:dyDescent="0.25">
      <c r="A40" s="571"/>
      <c r="B40" s="481"/>
      <c r="C40" s="158" t="str">
        <f>'5- Identificación de Riesgos'!D40</f>
        <v>2. Falta de ética de terceros interesados  (Debilidades principios y valores)</v>
      </c>
      <c r="D40" s="151"/>
      <c r="E40" s="349" t="s">
        <v>435</v>
      </c>
      <c r="F40" s="322" t="s">
        <v>406</v>
      </c>
      <c r="G40" s="322" t="s">
        <v>406</v>
      </c>
      <c r="H40" s="322" t="s">
        <v>406</v>
      </c>
      <c r="I40" s="322" t="s">
        <v>406</v>
      </c>
      <c r="J40" s="328">
        <f t="shared" si="6"/>
        <v>1</v>
      </c>
      <c r="K40" s="574"/>
      <c r="L40" s="322" t="str">
        <f>'5- Identificación de Riesgos'!I40</f>
        <v>Afectación de reputacion,imagén,  credibilidad, satisfacción de usuarios y PI</v>
      </c>
      <c r="M40" s="350" t="s">
        <v>436</v>
      </c>
      <c r="N40" s="322" t="s">
        <v>404</v>
      </c>
      <c r="O40" s="322" t="s">
        <v>404</v>
      </c>
      <c r="P40" s="322" t="s">
        <v>404</v>
      </c>
      <c r="Q40" s="322" t="s">
        <v>404</v>
      </c>
      <c r="R40" s="328">
        <f t="shared" si="7"/>
        <v>0</v>
      </c>
      <c r="S40" s="574"/>
      <c r="T40" s="490"/>
      <c r="U40" s="481"/>
      <c r="V40" s="493"/>
    </row>
    <row r="41" spans="1:22" ht="45.75" thickBot="1" x14ac:dyDescent="0.3">
      <c r="A41" s="572"/>
      <c r="B41" s="482"/>
      <c r="C41" s="160" t="str">
        <f>'5- Identificación de Riesgos'!D41</f>
        <v>3. Falta de controles en los procedimientos establecidos</v>
      </c>
      <c r="D41" s="153"/>
      <c r="E41" s="161" t="s">
        <v>439</v>
      </c>
      <c r="F41" s="323" t="s">
        <v>406</v>
      </c>
      <c r="G41" s="323" t="s">
        <v>406</v>
      </c>
      <c r="H41" s="323" t="s">
        <v>406</v>
      </c>
      <c r="I41" s="323" t="s">
        <v>406</v>
      </c>
      <c r="J41" s="329">
        <f t="shared" si="6"/>
        <v>1</v>
      </c>
      <c r="K41" s="575"/>
      <c r="L41" s="323" t="str">
        <f>'5- Identificación de Riesgos'!I41</f>
        <v>Afectación de reputacion,imagén,  credibilidad, satisfacción de usuarios y PI</v>
      </c>
      <c r="M41" s="358" t="s">
        <v>438</v>
      </c>
      <c r="N41" s="323" t="s">
        <v>404</v>
      </c>
      <c r="O41" s="323" t="s">
        <v>404</v>
      </c>
      <c r="P41" s="323" t="s">
        <v>404</v>
      </c>
      <c r="Q41" s="323" t="s">
        <v>404</v>
      </c>
      <c r="R41" s="329">
        <f t="shared" si="7"/>
        <v>0</v>
      </c>
      <c r="S41" s="575"/>
      <c r="T41" s="491"/>
      <c r="U41" s="482"/>
      <c r="V41" s="494"/>
    </row>
    <row r="42" spans="1:22" ht="45" x14ac:dyDescent="0.25">
      <c r="A42" s="570">
        <v>9</v>
      </c>
      <c r="B42" s="480" t="str">
        <f>'5- Identificación de Riesgos'!B42</f>
        <v xml:space="preserve">Recibir, ofrecer, prometer, entregar o aceptar dadivas  o beneficios a nombre propio o de terceros para  demorar, retener, alterar o direccionar decisiones judiciales </v>
      </c>
      <c r="C42" s="156" t="str">
        <f>'5- Identificación de Riesgos'!D42</f>
        <v>1. Falta de ética de los servidores públicos (Debilidades en principios y valores)</v>
      </c>
      <c r="D42" s="150"/>
      <c r="E42" s="359" t="s">
        <v>434</v>
      </c>
      <c r="F42" s="321" t="s">
        <v>406</v>
      </c>
      <c r="G42" s="321" t="s">
        <v>406</v>
      </c>
      <c r="H42" s="321" t="s">
        <v>406</v>
      </c>
      <c r="I42" s="321" t="s">
        <v>406</v>
      </c>
      <c r="J42" s="327">
        <f t="shared" ref="J42:J44" si="8">COUNTIF(F42:I42,"SI")/4</f>
        <v>1</v>
      </c>
      <c r="K42" s="573">
        <f>AVERAGE(J42:J44)</f>
        <v>1</v>
      </c>
      <c r="L42" s="321" t="str">
        <f>'5- Identificación de Riesgos'!I42</f>
        <v>Afectación de reputacion,imagén,  credibilidad, satisfacción de usuarios y PI</v>
      </c>
      <c r="M42" s="257" t="s">
        <v>416</v>
      </c>
      <c r="N42" s="321" t="s">
        <v>404</v>
      </c>
      <c r="O42" s="321" t="s">
        <v>404</v>
      </c>
      <c r="P42" s="321" t="s">
        <v>404</v>
      </c>
      <c r="Q42" s="321" t="s">
        <v>404</v>
      </c>
      <c r="R42" s="327">
        <f t="shared" si="7"/>
        <v>0</v>
      </c>
      <c r="S42" s="573">
        <f>AVERAGE(R42:R42)</f>
        <v>0</v>
      </c>
      <c r="T42" s="489" t="str">
        <f>CONCATENATE(INDEX('8- Políticas de Administración '!$B$6:$F$10,MATCH(ROUND(IF((RIGHT('5- Identificación de Riesgos'!H42,1)-'6- Valoración Controles'!K42)&lt;1,1,(RIGHT('5- Identificación de Riesgos'!H42,1)-'6- Valoración Controles'!K42)),0),'8- Políticas de Administración '!$F$6:$F$10,0),1)," - ",ROUND(IF((RIGHT('5- Identificación de Riesgos'!H42,1)-'6- Valoración Controles'!K42)&lt;1,1,(RIGHT('5- Identificación de Riesgos'!H42,1)-'6- Valoración Controles'!K42)),0))</f>
        <v>Muy Baja - 1</v>
      </c>
      <c r="U42" s="480" t="str">
        <f>CONCATENATE(INDEX('8- Políticas de Administración '!$B$17:$F$21,MATCH(ROUND(IF((RIGHT('5- Identificación de Riesgos'!M42,1)-'6- Valoración Controles'!S42)&lt;1,1,(RIGHT('5- Identificación de Riesgos'!M42,1)-'6- Valoración Controles'!S42)),0),'8- Políticas de Administración '!$F$17:$F$21,0),1)," - ",ROUND(IF((RIGHT('5- Identificación de Riesgos'!M42,1)-'6- Valoración Controles'!S42)&lt;1,1,(RIGHT('5- Identificación de Riesgos'!M42,1)-'6- Valoración Controles'!S42)),0))</f>
        <v>Mayor - 4</v>
      </c>
      <c r="V42" s="492" t="str">
        <f>CONCATENATE(VLOOKUP((LEFT(T42,LEN(T42)-4)&amp;LEFT(U42,LEN(U42)-4)),'9- Matriz de Calor '!$D$18:$E$42,2,0)," - ",RIGHT(T42,1)*RIGHT(U42,1))</f>
        <v>Alto  - 4</v>
      </c>
    </row>
    <row r="43" spans="1:22" ht="45" x14ac:dyDescent="0.25">
      <c r="A43" s="571"/>
      <c r="B43" s="481"/>
      <c r="C43" s="158" t="str">
        <f>'5- Identificación de Riesgos'!D43</f>
        <v>2. Falta de ética de terceros interesados  (Debilidades principios y valores)</v>
      </c>
      <c r="D43" s="151"/>
      <c r="E43" s="349" t="s">
        <v>435</v>
      </c>
      <c r="F43" s="322" t="s">
        <v>406</v>
      </c>
      <c r="G43" s="322" t="s">
        <v>406</v>
      </c>
      <c r="H43" s="322" t="s">
        <v>406</v>
      </c>
      <c r="I43" s="322" t="s">
        <v>406</v>
      </c>
      <c r="J43" s="328">
        <f t="shared" si="8"/>
        <v>1</v>
      </c>
      <c r="K43" s="574"/>
      <c r="L43" s="322" t="str">
        <f>'5- Identificación de Riesgos'!I43</f>
        <v>Afectación de reputacion,imagén,  credibilidad, satisfacción de usuarios y PI</v>
      </c>
      <c r="M43" s="350" t="s">
        <v>436</v>
      </c>
      <c r="N43" s="322" t="s">
        <v>404</v>
      </c>
      <c r="O43" s="322" t="s">
        <v>404</v>
      </c>
      <c r="P43" s="322" t="s">
        <v>404</v>
      </c>
      <c r="Q43" s="322" t="s">
        <v>404</v>
      </c>
      <c r="R43" s="328">
        <f t="shared" si="7"/>
        <v>0</v>
      </c>
      <c r="S43" s="574"/>
      <c r="T43" s="490"/>
      <c r="U43" s="481"/>
      <c r="V43" s="493"/>
    </row>
    <row r="44" spans="1:22" ht="45.75" thickBot="1" x14ac:dyDescent="0.3">
      <c r="A44" s="572"/>
      <c r="B44" s="482"/>
      <c r="C44" s="160" t="str">
        <f>'5- Identificación de Riesgos'!D44</f>
        <v>3. Falta de controles en los procedimientos establecidos</v>
      </c>
      <c r="D44" s="153"/>
      <c r="E44" s="312" t="s">
        <v>440</v>
      </c>
      <c r="F44" s="323" t="s">
        <v>406</v>
      </c>
      <c r="G44" s="323" t="s">
        <v>406</v>
      </c>
      <c r="H44" s="323" t="s">
        <v>406</v>
      </c>
      <c r="I44" s="323" t="s">
        <v>406</v>
      </c>
      <c r="J44" s="329">
        <f t="shared" si="8"/>
        <v>1</v>
      </c>
      <c r="K44" s="575"/>
      <c r="L44" s="323" t="str">
        <f>'5- Identificación de Riesgos'!I44</f>
        <v>Afectación de reputacion,imagén,  credibilidad, satisfacción de usuarios y PI</v>
      </c>
      <c r="M44" s="358" t="s">
        <v>438</v>
      </c>
      <c r="N44" s="323" t="s">
        <v>404</v>
      </c>
      <c r="O44" s="323" t="s">
        <v>404</v>
      </c>
      <c r="P44" s="323" t="s">
        <v>404</v>
      </c>
      <c r="Q44" s="323" t="s">
        <v>404</v>
      </c>
      <c r="R44" s="329">
        <f t="shared" si="7"/>
        <v>0</v>
      </c>
      <c r="S44" s="575"/>
      <c r="T44" s="491"/>
      <c r="U44" s="482"/>
      <c r="V44" s="494"/>
    </row>
    <row r="45" spans="1:22" ht="45" x14ac:dyDescent="0.25">
      <c r="A45" s="570">
        <v>9</v>
      </c>
      <c r="B45" s="480" t="str">
        <f>'5- Identificación de Riesgos'!B45</f>
        <v xml:space="preserve">Recibir, ofrecer, prometer, entregar o aceptar o solicitar  un beneficio propio o a terceros en la omisión o indebida realización en el trámite de la notificación </v>
      </c>
      <c r="C45" s="156" t="str">
        <f>'5- Identificación de Riesgos'!D45</f>
        <v>1. Falta de ética de los servidores públicos (Debilidades en principios y valores)</v>
      </c>
      <c r="D45" s="150"/>
      <c r="E45" s="359" t="s">
        <v>434</v>
      </c>
      <c r="F45" s="321" t="s">
        <v>404</v>
      </c>
      <c r="G45" s="321" t="s">
        <v>404</v>
      </c>
      <c r="H45" s="321" t="s">
        <v>404</v>
      </c>
      <c r="I45" s="321" t="s">
        <v>404</v>
      </c>
      <c r="J45" s="327">
        <f t="shared" ref="J45:J47" si="9">COUNTIF(F45:I45,"SI")/4</f>
        <v>0</v>
      </c>
      <c r="K45" s="573">
        <f>AVERAGE(J45:J47)</f>
        <v>0</v>
      </c>
      <c r="L45" s="321" t="str">
        <f>'5- Identificación de Riesgos'!I45</f>
        <v>Afectación de reputacion,imagén,  credibilidad, satisfacción de usuarios y PI</v>
      </c>
      <c r="M45" s="257" t="s">
        <v>416</v>
      </c>
      <c r="N45" s="321" t="s">
        <v>404</v>
      </c>
      <c r="O45" s="321" t="s">
        <v>404</v>
      </c>
      <c r="P45" s="321" t="s">
        <v>404</v>
      </c>
      <c r="Q45" s="321" t="s">
        <v>404</v>
      </c>
      <c r="R45" s="327">
        <f t="shared" ref="R45:R47" si="10">SUM(COUNTIF(N45,"SI")*25%,COUNTIF(O45,"SI")*40%,COUNTIF(P45,"SI")*25%,COUNTIF(Q45,"SI")*10%)</f>
        <v>0</v>
      </c>
      <c r="S45" s="573">
        <f>AVERAGE(R45:R45)</f>
        <v>0</v>
      </c>
      <c r="T45" s="489" t="str">
        <f>CONCATENATE(INDEX('8- Políticas de Administración '!$B$6:$F$10,MATCH(ROUND(IF((RIGHT('5- Identificación de Riesgos'!H45,1)-'6- Valoración Controles'!K47)&lt;1,1,(RIGHT('5- Identificación de Riesgos'!H45,1)-'6- Valoración Controles'!K47)),0),'8- Políticas de Administración '!$F$6:$F$10,0),1)," - ",ROUND(IF((RIGHT('5- Identificación de Riesgos'!H45,1)-'6- Valoración Controles'!K47)&lt;1,1,(RIGHT('5- Identificación de Riesgos'!H45,1)-'6- Valoración Controles'!K47)),0))</f>
        <v>Muy Baja - 1</v>
      </c>
      <c r="U45" s="480" t="str">
        <f>CONCATENATE(INDEX('8- Políticas de Administración '!$B$17:$F$21,MATCH(ROUND(IF((RIGHT('5- Identificación de Riesgos'!M45,1)-'6- Valoración Controles'!S45)&lt;1,1,(RIGHT('5- Identificación de Riesgos'!M45,1)-'6- Valoración Controles'!S45)),0),'8- Políticas de Administración '!$F$17:$F$21,0),1)," - ",ROUND(IF((RIGHT('5- Identificación de Riesgos'!M45,1)-'6- Valoración Controles'!S45)&lt;1,1,(RIGHT('5- Identificación de Riesgos'!M45,1)-'6- Valoración Controles'!S45)),0))</f>
        <v>Mayor - 4</v>
      </c>
      <c r="V45" s="492" t="str">
        <f>CONCATENATE(VLOOKUP((LEFT(T45,LEN(T45)-4)&amp;LEFT(U45,LEN(U45)-4)),'9- Matriz de Calor '!$D$18:$E$42,2,0)," - ",RIGHT(T45,1)*RIGHT(U45,1))</f>
        <v>Alto  - 4</v>
      </c>
    </row>
    <row r="46" spans="1:22" ht="45" x14ac:dyDescent="0.25">
      <c r="A46" s="571"/>
      <c r="B46" s="481"/>
      <c r="C46" s="158" t="str">
        <f>'5- Identificación de Riesgos'!D46</f>
        <v>2. Falta de ética de terceros interesados  (Debilidades principios y valores)</v>
      </c>
      <c r="D46" s="151"/>
      <c r="E46" s="349" t="s">
        <v>435</v>
      </c>
      <c r="F46" s="322" t="s">
        <v>404</v>
      </c>
      <c r="G46" s="322" t="s">
        <v>404</v>
      </c>
      <c r="H46" s="322" t="s">
        <v>404</v>
      </c>
      <c r="I46" s="322" t="s">
        <v>404</v>
      </c>
      <c r="J46" s="328">
        <f t="shared" si="9"/>
        <v>0</v>
      </c>
      <c r="K46" s="574"/>
      <c r="L46" s="322" t="str">
        <f>'5- Identificación de Riesgos'!I46</f>
        <v>Afectación de reputacion,imagén,  credibilidad, satisfacción de usuarios y PI</v>
      </c>
      <c r="M46" s="350" t="s">
        <v>436</v>
      </c>
      <c r="N46" s="322" t="s">
        <v>404</v>
      </c>
      <c r="O46" s="322" t="s">
        <v>404</v>
      </c>
      <c r="P46" s="322" t="s">
        <v>404</v>
      </c>
      <c r="Q46" s="322" t="s">
        <v>404</v>
      </c>
      <c r="R46" s="328">
        <f t="shared" si="10"/>
        <v>0</v>
      </c>
      <c r="S46" s="574"/>
      <c r="T46" s="490"/>
      <c r="U46" s="481"/>
      <c r="V46" s="493"/>
    </row>
    <row r="47" spans="1:22" ht="45.75" thickBot="1" x14ac:dyDescent="0.3">
      <c r="A47" s="572"/>
      <c r="B47" s="482"/>
      <c r="C47" s="160" t="str">
        <f>'5- Identificación de Riesgos'!D47</f>
        <v>3. Falta de los controles del procedimiento de las notificaciones</v>
      </c>
      <c r="D47" s="153"/>
      <c r="E47" s="312" t="s">
        <v>441</v>
      </c>
      <c r="F47" s="323" t="s">
        <v>404</v>
      </c>
      <c r="G47" s="323" t="s">
        <v>404</v>
      </c>
      <c r="H47" s="323" t="s">
        <v>404</v>
      </c>
      <c r="I47" s="323" t="s">
        <v>404</v>
      </c>
      <c r="J47" s="329">
        <f t="shared" si="9"/>
        <v>0</v>
      </c>
      <c r="K47" s="575"/>
      <c r="L47" s="323" t="str">
        <f>'5- Identificación de Riesgos'!I47</f>
        <v>Afectación de reputacion,imagén,  credibilidad, satisfacción de usuarios y PI</v>
      </c>
      <c r="M47" s="358" t="s">
        <v>438</v>
      </c>
      <c r="N47" s="323" t="s">
        <v>404</v>
      </c>
      <c r="O47" s="323" t="s">
        <v>404</v>
      </c>
      <c r="P47" s="323" t="s">
        <v>404</v>
      </c>
      <c r="Q47" s="323" t="s">
        <v>404</v>
      </c>
      <c r="R47" s="329">
        <f t="shared" si="10"/>
        <v>0</v>
      </c>
      <c r="S47" s="575"/>
      <c r="T47" s="491"/>
      <c r="U47" s="482"/>
      <c r="V47" s="494"/>
    </row>
  </sheetData>
  <mergeCells count="81">
    <mergeCell ref="B36:B38"/>
    <mergeCell ref="A36:A38"/>
    <mergeCell ref="U32:U35"/>
    <mergeCell ref="S32:S35"/>
    <mergeCell ref="T22:T31"/>
    <mergeCell ref="T32:T35"/>
    <mergeCell ref="U22:U31"/>
    <mergeCell ref="V22:V31"/>
    <mergeCell ref="A22:A31"/>
    <mergeCell ref="B22:B31"/>
    <mergeCell ref="K22:K31"/>
    <mergeCell ref="S22:S31"/>
    <mergeCell ref="V32:V35"/>
    <mergeCell ref="A32:A35"/>
    <mergeCell ref="B32:B35"/>
    <mergeCell ref="K32:K35"/>
    <mergeCell ref="A16:A19"/>
    <mergeCell ref="T20:T21"/>
    <mergeCell ref="U20:U21"/>
    <mergeCell ref="V20:V21"/>
    <mergeCell ref="A20:A21"/>
    <mergeCell ref="B20:B21"/>
    <mergeCell ref="K20:K21"/>
    <mergeCell ref="S20:S21"/>
    <mergeCell ref="B16:B19"/>
    <mergeCell ref="K16:K19"/>
    <mergeCell ref="V16:V19"/>
    <mergeCell ref="T16:T19"/>
    <mergeCell ref="U16:U19"/>
    <mergeCell ref="S16:S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5"/>
    <mergeCell ref="B10:B15"/>
    <mergeCell ref="C5:V5"/>
    <mergeCell ref="C6:V6"/>
    <mergeCell ref="S10:S15"/>
    <mergeCell ref="T10:T15"/>
    <mergeCell ref="U10:U15"/>
    <mergeCell ref="V10:V15"/>
    <mergeCell ref="K10:K15"/>
    <mergeCell ref="V36:V38"/>
    <mergeCell ref="U36:U38"/>
    <mergeCell ref="S39:S41"/>
    <mergeCell ref="K42:K44"/>
    <mergeCell ref="S42:S44"/>
    <mergeCell ref="T42:T44"/>
    <mergeCell ref="U42:U44"/>
    <mergeCell ref="K39:K41"/>
    <mergeCell ref="T36:T38"/>
    <mergeCell ref="S36:S38"/>
    <mergeCell ref="K36:K38"/>
    <mergeCell ref="A42:A44"/>
    <mergeCell ref="B42:B44"/>
    <mergeCell ref="V42:V44"/>
    <mergeCell ref="T39:T41"/>
    <mergeCell ref="U39:U41"/>
    <mergeCell ref="V39:V41"/>
    <mergeCell ref="B39:B41"/>
    <mergeCell ref="A39:A41"/>
    <mergeCell ref="U45:U47"/>
    <mergeCell ref="V45:V47"/>
    <mergeCell ref="A45:A47"/>
    <mergeCell ref="B45:B47"/>
    <mergeCell ref="K45:K47"/>
    <mergeCell ref="S45:S47"/>
    <mergeCell ref="T45:T47"/>
  </mergeCells>
  <conditionalFormatting sqref="T10 T16 T20 T22">
    <cfRule type="containsText" dxfId="528" priority="593" operator="containsText" text="Alta">
      <formula>NOT(ISERROR(SEARCH("Alta",T10)))</formula>
    </cfRule>
    <cfRule type="containsText" dxfId="527" priority="588" operator="containsText" text="Muy Baja">
      <formula>NOT(ISERROR(SEARCH("Muy Baja",T10)))</formula>
    </cfRule>
    <cfRule type="containsText" dxfId="526" priority="587" operator="containsText" text="Baja">
      <formula>NOT(ISERROR(SEARCH("Baja",T10)))</formula>
    </cfRule>
    <cfRule type="containsText" dxfId="525" priority="586" operator="containsText" text="Muy Baja">
      <formula>NOT(ISERROR(SEARCH("Muy Baja",T10)))</formula>
    </cfRule>
    <cfRule type="containsText" dxfId="524" priority="585" operator="containsText" text="Media">
      <formula>NOT(ISERROR(SEARCH("Media",T10)))</formula>
    </cfRule>
    <cfRule type="containsText" dxfId="523" priority="584" operator="containsText" text="Media">
      <formula>NOT(ISERROR(SEARCH("Media",T10)))</formula>
    </cfRule>
    <cfRule type="containsText" dxfId="522" priority="583" operator="containsText" text="Media">
      <formula>NOT(ISERROR(SEARCH("Media",T10)))</formula>
    </cfRule>
    <cfRule type="containsText" dxfId="521" priority="582" operator="containsText" text="Alta">
      <formula>NOT(ISERROR(SEARCH("Alta",T10)))</formula>
    </cfRule>
    <cfRule type="containsText" dxfId="520" priority="578" operator="containsText" text="Muy Baja">
      <formula>NOT(ISERROR(SEARCH("Muy Baja",T10)))</formula>
    </cfRule>
    <cfRule type="containsText" dxfId="519" priority="580" operator="containsText" text="Muy Alta">
      <formula>NOT(ISERROR(SEARCH("Muy Alta",T10)))</formula>
    </cfRule>
    <cfRule type="cellIs" dxfId="518" priority="599" operator="between">
      <formula>1</formula>
      <formula>2</formula>
    </cfRule>
    <cfRule type="containsText" dxfId="515" priority="596" operator="containsText" text="Muy baja">
      <formula>NOT(ISERROR(SEARCH("Muy baja",T10)))</formula>
    </cfRule>
    <cfRule type="containsText" dxfId="514" priority="595" operator="containsText" text="Baja">
      <formula>NOT(ISERROR(SEARCH("Baja",T10)))</formula>
    </cfRule>
    <cfRule type="containsText" dxfId="513" priority="594" operator="containsText" text="Media">
      <formula>NOT(ISERROR(SEARCH("Media",T10)))</formula>
    </cfRule>
    <cfRule type="containsText" dxfId="512" priority="579" operator="containsText" text="Baja">
      <formula>NOT(ISERROR(SEARCH("Baja",T10)))</formula>
    </cfRule>
    <cfRule type="containsText" dxfId="511" priority="592" operator="containsText" text="Muy bajo">
      <formula>NOT(ISERROR(SEARCH("Muy bajo",T10)))</formula>
    </cfRule>
    <cfRule type="containsText" dxfId="510" priority="591" operator="containsText" text="Muy Baja'Tabla probabilidad'!">
      <formula>NOT(ISERROR(SEARCH("Muy Baja'Tabla probabilidad'!",T10)))</formula>
    </cfRule>
    <cfRule type="containsText" dxfId="509" priority="590" operator="containsText" text="Muy Baja">
      <formula>NOT(ISERROR(SEARCH("Muy Baja",T10)))</formula>
    </cfRule>
    <cfRule type="containsText" dxfId="508" priority="589" operator="containsText" text="Muy Baja">
      <formula>NOT(ISERROR(SEARCH("Muy Baja",T10)))</formula>
    </cfRule>
    <cfRule type="cellIs" dxfId="507" priority="600" operator="between">
      <formula>0</formula>
      <formula>2</formula>
    </cfRule>
  </conditionalFormatting>
  <conditionalFormatting sqref="T32 T36">
    <cfRule type="containsText" dxfId="506" priority="356" operator="containsText" text="Muy Baja">
      <formula>NOT(ISERROR(SEARCH("Muy Baja",T32)))</formula>
    </cfRule>
    <cfRule type="containsText" dxfId="505" priority="355" operator="containsText" text="Media">
      <formula>NOT(ISERROR(SEARCH("Media",T32)))</formula>
    </cfRule>
    <cfRule type="containsText" dxfId="504" priority="354" operator="containsText" text="Media">
      <formula>NOT(ISERROR(SEARCH("Media",T32)))</formula>
    </cfRule>
    <cfRule type="containsText" dxfId="503" priority="353" operator="containsText" text="Media">
      <formula>NOT(ISERROR(SEARCH("Media",T32)))</formula>
    </cfRule>
    <cfRule type="containsText" dxfId="502" priority="352" operator="containsText" text="Alta">
      <formula>NOT(ISERROR(SEARCH("Alta",T32)))</formula>
    </cfRule>
    <cfRule type="containsText" dxfId="501" priority="350" operator="containsText" text="Muy Alta">
      <formula>NOT(ISERROR(SEARCH("Muy Alta",T32)))</formula>
    </cfRule>
    <cfRule type="containsText" dxfId="500" priority="349" operator="containsText" text="Baja">
      <formula>NOT(ISERROR(SEARCH("Baja",T32)))</formula>
    </cfRule>
    <cfRule type="containsText" dxfId="498" priority="358" operator="containsText" text="Muy Baja">
      <formula>NOT(ISERROR(SEARCH("Muy Baja",T32)))</formula>
    </cfRule>
    <cfRule type="cellIs" dxfId="497" priority="370" operator="between">
      <formula>0</formula>
      <formula>2</formula>
    </cfRule>
    <cfRule type="cellIs" dxfId="496" priority="369" operator="between">
      <formula>1</formula>
      <formula>2</formula>
    </cfRule>
    <cfRule type="containsText" dxfId="495" priority="348" operator="containsText" text="Muy Baja">
      <formula>NOT(ISERROR(SEARCH("Muy Baja",T32)))</formula>
    </cfRule>
    <cfRule type="containsText" dxfId="493" priority="366" operator="containsText" text="Muy baja">
      <formula>NOT(ISERROR(SEARCH("Muy baja",T32)))</formula>
    </cfRule>
    <cfRule type="containsText" dxfId="492" priority="365" operator="containsText" text="Baja">
      <formula>NOT(ISERROR(SEARCH("Baja",T32)))</formula>
    </cfRule>
    <cfRule type="containsText" dxfId="491" priority="364" operator="containsText" text="Media">
      <formula>NOT(ISERROR(SEARCH("Media",T32)))</formula>
    </cfRule>
    <cfRule type="containsText" dxfId="490" priority="363" operator="containsText" text="Alta">
      <formula>NOT(ISERROR(SEARCH("Alta",T32)))</formula>
    </cfRule>
    <cfRule type="containsText" dxfId="489" priority="362" operator="containsText" text="Muy bajo">
      <formula>NOT(ISERROR(SEARCH("Muy bajo",T32)))</formula>
    </cfRule>
    <cfRule type="containsText" dxfId="488" priority="361" operator="containsText" text="Muy Baja'Tabla probabilidad'!">
      <formula>NOT(ISERROR(SEARCH("Muy Baja'Tabla probabilidad'!",T32)))</formula>
    </cfRule>
    <cfRule type="containsText" dxfId="487" priority="360" operator="containsText" text="Muy Baja">
      <formula>NOT(ISERROR(SEARCH("Muy Baja",T32)))</formula>
    </cfRule>
    <cfRule type="containsText" dxfId="486" priority="359" operator="containsText" text="Muy Baja">
      <formula>NOT(ISERROR(SEARCH("Muy Baja",T32)))</formula>
    </cfRule>
    <cfRule type="containsText" dxfId="485" priority="357" operator="containsText" text="Baja">
      <formula>NOT(ISERROR(SEARCH("Baja",T32)))</formula>
    </cfRule>
  </conditionalFormatting>
  <conditionalFormatting sqref="T39">
    <cfRule type="containsText" dxfId="484" priority="123" operator="containsText" text="Muy Baja">
      <formula>NOT(ISERROR(SEARCH("Muy Baja",T39)))</formula>
    </cfRule>
    <cfRule type="containsText" dxfId="483" priority="126" operator="containsText" text="Alta">
      <formula>NOT(ISERROR(SEARCH("Alta",T39)))</formula>
    </cfRule>
    <cfRule type="containsText" dxfId="482" priority="127" operator="containsText" text="Media">
      <formula>NOT(ISERROR(SEARCH("Media",T39)))</formula>
    </cfRule>
    <cfRule type="containsText" dxfId="481" priority="128" operator="containsText" text="Media">
      <formula>NOT(ISERROR(SEARCH("Media",T39)))</formula>
    </cfRule>
    <cfRule type="containsText" dxfId="480" priority="129" operator="containsText" text="Media">
      <formula>NOT(ISERROR(SEARCH("Media",T39)))</formula>
    </cfRule>
    <cfRule type="containsText" dxfId="479" priority="124" operator="containsText" text="Baja">
      <formula>NOT(ISERROR(SEARCH("Baja",T39)))</formula>
    </cfRule>
    <cfRule type="containsText" dxfId="478" priority="131" operator="containsText" text="Baja">
      <formula>NOT(ISERROR(SEARCH("Baja",T39)))</formula>
    </cfRule>
    <cfRule type="containsText" dxfId="477" priority="132" operator="containsText" text="Muy Baja">
      <formula>NOT(ISERROR(SEARCH("Muy Baja",T39)))</formula>
    </cfRule>
    <cfRule type="containsText" dxfId="476" priority="133" operator="containsText" text="Muy Baja">
      <formula>NOT(ISERROR(SEARCH("Muy Baja",T39)))</formula>
    </cfRule>
    <cfRule type="containsText" dxfId="475" priority="134" operator="containsText" text="Muy Baja">
      <formula>NOT(ISERROR(SEARCH("Muy Baja",T39)))</formula>
    </cfRule>
    <cfRule type="containsText" dxfId="474" priority="135" operator="containsText" text="Muy Baja'Tabla probabilidad'!">
      <formula>NOT(ISERROR(SEARCH("Muy Baja'Tabla probabilidad'!",T39)))</formula>
    </cfRule>
    <cfRule type="containsText" dxfId="473" priority="136" operator="containsText" text="Muy bajo">
      <formula>NOT(ISERROR(SEARCH("Muy bajo",T39)))</formula>
    </cfRule>
    <cfRule type="containsText" dxfId="472" priority="137" operator="containsText" text="Alta">
      <formula>NOT(ISERROR(SEARCH("Alta",T39)))</formula>
    </cfRule>
    <cfRule type="containsText" dxfId="471" priority="130" operator="containsText" text="Muy Baja">
      <formula>NOT(ISERROR(SEARCH("Muy Baja",T39)))</formula>
    </cfRule>
    <cfRule type="containsText" dxfId="470" priority="139" operator="containsText" text="Baja">
      <formula>NOT(ISERROR(SEARCH("Baja",T39)))</formula>
    </cfRule>
    <cfRule type="containsText" dxfId="469" priority="140" operator="containsText" text="Muy baja">
      <formula>NOT(ISERROR(SEARCH("Muy baja",T39)))</formula>
    </cfRule>
    <cfRule type="cellIs" dxfId="466" priority="143" operator="between">
      <formula>1</formula>
      <formula>2</formula>
    </cfRule>
    <cfRule type="cellIs" dxfId="465" priority="144" operator="between">
      <formula>0</formula>
      <formula>2</formula>
    </cfRule>
    <cfRule type="containsText" dxfId="464" priority="125" operator="containsText" text="Muy Alta">
      <formula>NOT(ISERROR(SEARCH("Muy Alta",T39)))</formula>
    </cfRule>
    <cfRule type="containsText" dxfId="463" priority="138" operator="containsText" text="Media">
      <formula>NOT(ISERROR(SEARCH("Media",T39)))</formula>
    </cfRule>
  </conditionalFormatting>
  <conditionalFormatting sqref="T42">
    <cfRule type="containsText" dxfId="462" priority="201" operator="containsText" text="Alta">
      <formula>NOT(ISERROR(SEARCH("Alta",T42)))</formula>
    </cfRule>
    <cfRule type="containsText" dxfId="461" priority="202" operator="containsText" text="Media">
      <formula>NOT(ISERROR(SEARCH("Media",T42)))</formula>
    </cfRule>
    <cfRule type="containsText" dxfId="460" priority="203" operator="containsText" text="Baja">
      <formula>NOT(ISERROR(SEARCH("Baja",T42)))</formula>
    </cfRule>
    <cfRule type="containsText" dxfId="459" priority="204" operator="containsText" text="Muy baja">
      <formula>NOT(ISERROR(SEARCH("Muy baja",T42)))</formula>
    </cfRule>
    <cfRule type="cellIs" dxfId="456" priority="207" operator="between">
      <formula>1</formula>
      <formula>2</formula>
    </cfRule>
    <cfRule type="cellIs" dxfId="455" priority="208" operator="between">
      <formula>0</formula>
      <formula>2</formula>
    </cfRule>
    <cfRule type="containsText" dxfId="454" priority="187" operator="containsText" text="Muy Baja">
      <formula>NOT(ISERROR(SEARCH("Muy Baja",T42)))</formula>
    </cfRule>
    <cfRule type="containsText" dxfId="453" priority="188" operator="containsText" text="Baja">
      <formula>NOT(ISERROR(SEARCH("Baja",T42)))</formula>
    </cfRule>
    <cfRule type="containsText" dxfId="452" priority="189" operator="containsText" text="Muy Alta">
      <formula>NOT(ISERROR(SEARCH("Muy Alta",T42)))</formula>
    </cfRule>
    <cfRule type="containsText" dxfId="451" priority="190" operator="containsText" text="Alta">
      <formula>NOT(ISERROR(SEARCH("Alta",T42)))</formula>
    </cfRule>
    <cfRule type="containsText" dxfId="450" priority="191" operator="containsText" text="Media">
      <formula>NOT(ISERROR(SEARCH("Media",T42)))</formula>
    </cfRule>
    <cfRule type="containsText" dxfId="449" priority="192" operator="containsText" text="Media">
      <formula>NOT(ISERROR(SEARCH("Media",T42)))</formula>
    </cfRule>
    <cfRule type="containsText" dxfId="448" priority="193" operator="containsText" text="Media">
      <formula>NOT(ISERROR(SEARCH("Media",T42)))</formula>
    </cfRule>
    <cfRule type="containsText" dxfId="447" priority="194" operator="containsText" text="Muy Baja">
      <formula>NOT(ISERROR(SEARCH("Muy Baja",T42)))</formula>
    </cfRule>
    <cfRule type="containsText" dxfId="446" priority="195" operator="containsText" text="Baja">
      <formula>NOT(ISERROR(SEARCH("Baja",T42)))</formula>
    </cfRule>
    <cfRule type="containsText" dxfId="445" priority="196" operator="containsText" text="Muy Baja">
      <formula>NOT(ISERROR(SEARCH("Muy Baja",T42)))</formula>
    </cfRule>
    <cfRule type="containsText" dxfId="444" priority="197" operator="containsText" text="Muy Baja">
      <formula>NOT(ISERROR(SEARCH("Muy Baja",T42)))</formula>
    </cfRule>
    <cfRule type="containsText" dxfId="443" priority="198" operator="containsText" text="Muy Baja">
      <formula>NOT(ISERROR(SEARCH("Muy Baja",T42)))</formula>
    </cfRule>
    <cfRule type="containsText" dxfId="442" priority="199" operator="containsText" text="Muy Baja'Tabla probabilidad'!">
      <formula>NOT(ISERROR(SEARCH("Muy Baja'Tabla probabilidad'!",T42)))</formula>
    </cfRule>
    <cfRule type="containsText" dxfId="441" priority="200" operator="containsText" text="Muy bajo">
      <formula>NOT(ISERROR(SEARCH("Muy bajo",T42)))</formula>
    </cfRule>
  </conditionalFormatting>
  <conditionalFormatting sqref="T45">
    <cfRule type="containsText" dxfId="440" priority="28" operator="containsText" text="Baja">
      <formula>NOT(ISERROR(SEARCH("Baja",T45)))</formula>
    </cfRule>
    <cfRule type="containsText" dxfId="439" priority="40" operator="containsText" text="Muy bajo">
      <formula>NOT(ISERROR(SEARCH("Muy bajo",T45)))</formula>
    </cfRule>
    <cfRule type="containsText" dxfId="438" priority="41" operator="containsText" text="Alta">
      <formula>NOT(ISERROR(SEARCH("Alta",T45)))</formula>
    </cfRule>
    <cfRule type="containsText" dxfId="437" priority="27" operator="containsText" text="Muy Baja">
      <formula>NOT(ISERROR(SEARCH("Muy Baja",T45)))</formula>
    </cfRule>
    <cfRule type="cellIs" dxfId="435" priority="47" operator="between">
      <formula>1</formula>
      <formula>2</formula>
    </cfRule>
    <cfRule type="containsText" dxfId="434" priority="38" operator="containsText" text="Muy Baja">
      <formula>NOT(ISERROR(SEARCH("Muy Baja",T45)))</formula>
    </cfRule>
    <cfRule type="containsText" dxfId="433" priority="32" operator="containsText" text="Media">
      <formula>NOT(ISERROR(SEARCH("Media",T45)))</formula>
    </cfRule>
    <cfRule type="containsText" dxfId="432" priority="42" operator="containsText" text="Media">
      <formula>NOT(ISERROR(SEARCH("Media",T45)))</formula>
    </cfRule>
    <cfRule type="containsText" dxfId="431" priority="43" operator="containsText" text="Baja">
      <formula>NOT(ISERROR(SEARCH("Baja",T45)))</formula>
    </cfRule>
    <cfRule type="containsText" dxfId="430" priority="36" operator="containsText" text="Muy Baja">
      <formula>NOT(ISERROR(SEARCH("Muy Baja",T45)))</formula>
    </cfRule>
    <cfRule type="containsText" dxfId="429" priority="44" operator="containsText" text="Muy baja">
      <formula>NOT(ISERROR(SEARCH("Muy baja",T45)))</formula>
    </cfRule>
    <cfRule type="cellIs" dxfId="428" priority="48" operator="between">
      <formula>0</formula>
      <formula>2</formula>
    </cfRule>
    <cfRule type="containsText" dxfId="427" priority="39" operator="containsText" text="Muy Baja'Tabla probabilidad'!">
      <formula>NOT(ISERROR(SEARCH("Muy Baja'Tabla probabilidad'!",T45)))</formula>
    </cfRule>
    <cfRule type="containsText" dxfId="426" priority="37" operator="containsText" text="Muy Baja">
      <formula>NOT(ISERROR(SEARCH("Muy Baja",T45)))</formula>
    </cfRule>
    <cfRule type="containsText" dxfId="425" priority="35" operator="containsText" text="Baja">
      <formula>NOT(ISERROR(SEARCH("Baja",T45)))</formula>
    </cfRule>
    <cfRule type="containsText" dxfId="424" priority="34" operator="containsText" text="Muy Baja">
      <formula>NOT(ISERROR(SEARCH("Muy Baja",T45)))</formula>
    </cfRule>
    <cfRule type="containsText" dxfId="423" priority="33" operator="containsText" text="Media">
      <formula>NOT(ISERROR(SEARCH("Media",T45)))</formula>
    </cfRule>
    <cfRule type="containsText" dxfId="422" priority="31" operator="containsText" text="Media">
      <formula>NOT(ISERROR(SEARCH("Media",T45)))</formula>
    </cfRule>
    <cfRule type="containsText" dxfId="421" priority="30" operator="containsText" text="Alta">
      <formula>NOT(ISERROR(SEARCH("Alta",T45)))</formula>
    </cfRule>
    <cfRule type="containsText" dxfId="419" priority="29" operator="containsText" text="Muy Alta">
      <formula>NOT(ISERROR(SEARCH("Muy Alta",T45)))</formula>
    </cfRule>
  </conditionalFormatting>
  <conditionalFormatting sqref="U10 U16 U20 U22">
    <cfRule type="containsText" dxfId="418" priority="572" operator="containsText" text="Catastrófico">
      <formula>NOT(ISERROR(SEARCH("Catastrófico",U10)))</formula>
    </cfRule>
    <cfRule type="containsText" dxfId="417" priority="577" operator="containsText" text="Leve">
      <formula>NOT(ISERROR(SEARCH("Leve",U10)))</formula>
    </cfRule>
    <cfRule type="containsText" dxfId="416" priority="576" operator="containsText" text="Menor">
      <formula>NOT(ISERROR(SEARCH("Menor",U10)))</formula>
    </cfRule>
    <cfRule type="containsText" dxfId="415" priority="575" operator="containsText" text="Moderado">
      <formula>NOT(ISERROR(SEARCH("Moderado",U10)))</formula>
    </cfRule>
    <cfRule type="containsText" dxfId="414" priority="574" operator="containsText" text="Alta">
      <formula>NOT(ISERROR(SEARCH("Alta",U10)))</formula>
    </cfRule>
    <cfRule type="containsText" dxfId="413" priority="573" operator="containsText" text="Mayor">
      <formula>NOT(ISERROR(SEARCH("Mayor",U10)))</formula>
    </cfRule>
  </conditionalFormatting>
  <conditionalFormatting sqref="U32 U36">
    <cfRule type="containsText" dxfId="412" priority="342" operator="containsText" text="Catastrófico">
      <formula>NOT(ISERROR(SEARCH("Catastrófico",U32)))</formula>
    </cfRule>
    <cfRule type="containsText" dxfId="411" priority="343" operator="containsText" text="Mayor">
      <formula>NOT(ISERROR(SEARCH("Mayor",U32)))</formula>
    </cfRule>
    <cfRule type="containsText" dxfId="410" priority="344" operator="containsText" text="Alta">
      <formula>NOT(ISERROR(SEARCH("Alta",U32)))</formula>
    </cfRule>
    <cfRule type="containsText" dxfId="409" priority="345" operator="containsText" text="Moderado">
      <formula>NOT(ISERROR(SEARCH("Moderado",U32)))</formula>
    </cfRule>
    <cfRule type="containsText" dxfId="408" priority="346" operator="containsText" text="Menor">
      <formula>NOT(ISERROR(SEARCH("Menor",U32)))</formula>
    </cfRule>
    <cfRule type="containsText" dxfId="407" priority="347" operator="containsText" text="Leve">
      <formula>NOT(ISERROR(SEARCH("Leve",U32)))</formula>
    </cfRule>
  </conditionalFormatting>
  <conditionalFormatting sqref="U39">
    <cfRule type="containsText" dxfId="406" priority="122" operator="containsText" text="Leve">
      <formula>NOT(ISERROR(SEARCH("Leve",U39)))</formula>
    </cfRule>
    <cfRule type="containsText" dxfId="405" priority="121" operator="containsText" text="Menor">
      <formula>NOT(ISERROR(SEARCH("Menor",U39)))</formula>
    </cfRule>
    <cfRule type="containsText" dxfId="404" priority="120" operator="containsText" text="Moderado">
      <formula>NOT(ISERROR(SEARCH("Moderado",U39)))</formula>
    </cfRule>
    <cfRule type="containsText" dxfId="403" priority="119" operator="containsText" text="Alta">
      <formula>NOT(ISERROR(SEARCH("Alta",U39)))</formula>
    </cfRule>
    <cfRule type="containsText" dxfId="402" priority="118" operator="containsText" text="Mayor">
      <formula>NOT(ISERROR(SEARCH("Mayor",U39)))</formula>
    </cfRule>
    <cfRule type="containsText" dxfId="401" priority="117" operator="containsText" text="Catastrófico">
      <formula>NOT(ISERROR(SEARCH("Catastrófico",U39)))</formula>
    </cfRule>
  </conditionalFormatting>
  <conditionalFormatting sqref="U42">
    <cfRule type="containsText" dxfId="400" priority="186" operator="containsText" text="Leve">
      <formula>NOT(ISERROR(SEARCH("Leve",U42)))</formula>
    </cfRule>
    <cfRule type="containsText" dxfId="399" priority="185" operator="containsText" text="Menor">
      <formula>NOT(ISERROR(SEARCH("Menor",U42)))</formula>
    </cfRule>
    <cfRule type="containsText" dxfId="398" priority="183" operator="containsText" text="Alta">
      <formula>NOT(ISERROR(SEARCH("Alta",U42)))</formula>
    </cfRule>
    <cfRule type="containsText" dxfId="397" priority="182" operator="containsText" text="Mayor">
      <formula>NOT(ISERROR(SEARCH("Mayor",U42)))</formula>
    </cfRule>
    <cfRule type="containsText" dxfId="396" priority="181" operator="containsText" text="Catastrófico">
      <formula>NOT(ISERROR(SEARCH("Catastrófico",U42)))</formula>
    </cfRule>
    <cfRule type="containsText" dxfId="395" priority="184" operator="containsText" text="Moderado">
      <formula>NOT(ISERROR(SEARCH("Moderado",U42)))</formula>
    </cfRule>
  </conditionalFormatting>
  <conditionalFormatting sqref="U45">
    <cfRule type="containsText" dxfId="394" priority="5" operator="containsText" text="Catastrófico">
      <formula>NOT(ISERROR(SEARCH("Catastrófico",U45)))</formula>
    </cfRule>
    <cfRule type="containsText" dxfId="393" priority="6" operator="containsText" text="Mayor">
      <formula>NOT(ISERROR(SEARCH("Mayor",U45)))</formula>
    </cfRule>
    <cfRule type="containsText" dxfId="392" priority="7" operator="containsText" text="Alta">
      <formula>NOT(ISERROR(SEARCH("Alta",U45)))</formula>
    </cfRule>
    <cfRule type="containsText" dxfId="391" priority="9" operator="containsText" text="Menor">
      <formula>NOT(ISERROR(SEARCH("Menor",U45)))</formula>
    </cfRule>
    <cfRule type="containsText" dxfId="390" priority="8" operator="containsText" text="Moderado">
      <formula>NOT(ISERROR(SEARCH("Moderado",U45)))</formula>
    </cfRule>
    <cfRule type="containsText" dxfId="389" priority="10" operator="containsText" text="Leve">
      <formula>NOT(ISERROR(SEARCH("Leve",U45)))</formula>
    </cfRule>
  </conditionalFormatting>
  <conditionalFormatting sqref="V10 V16">
    <cfRule type="containsText" dxfId="388" priority="538" operator="containsText" text="Bajo">
      <formula>NOT(ISERROR(SEARCH("Bajo",V10)))</formula>
    </cfRule>
    <cfRule type="containsText" dxfId="387" priority="536" operator="containsText" text="Extremo">
      <formula>NOT(ISERROR(SEARCH("Extremo",V10)))</formula>
    </cfRule>
    <cfRule type="containsText" dxfId="386" priority="537" operator="containsText" text="Alto">
      <formula>NOT(ISERROR(SEARCH("Alto",V10)))</formula>
    </cfRule>
    <cfRule type="containsText" dxfId="385" priority="539" operator="containsText" text="Moderado">
      <formula>NOT(ISERROR(SEARCH("Moderado",V10)))</formula>
    </cfRule>
  </conditionalFormatting>
  <conditionalFormatting sqref="V20">
    <cfRule type="containsText" dxfId="384" priority="503" operator="containsText" text="Extremo">
      <formula>NOT(ISERROR(SEARCH("Extremo",V20)))</formula>
    </cfRule>
    <cfRule type="containsText" dxfId="383" priority="504" operator="containsText" text="Alto">
      <formula>NOT(ISERROR(SEARCH("Alto",V20)))</formula>
    </cfRule>
    <cfRule type="containsText" dxfId="382" priority="505" operator="containsText" text="Bajo">
      <formula>NOT(ISERROR(SEARCH("Bajo",V20)))</formula>
    </cfRule>
    <cfRule type="containsText" dxfId="381" priority="506" operator="containsText" text="Moderado">
      <formula>NOT(ISERROR(SEARCH("Moderado",V20)))</formula>
    </cfRule>
  </conditionalFormatting>
  <conditionalFormatting sqref="V22">
    <cfRule type="containsText" dxfId="380" priority="471" operator="containsText" text="Alto">
      <formula>NOT(ISERROR(SEARCH("Alto",V22)))</formula>
    </cfRule>
    <cfRule type="containsText" dxfId="379" priority="472" operator="containsText" text="Bajo">
      <formula>NOT(ISERROR(SEARCH("Bajo",V22)))</formula>
    </cfRule>
    <cfRule type="containsText" dxfId="378" priority="470" operator="containsText" text="Extremo">
      <formula>NOT(ISERROR(SEARCH("Extremo",V22)))</formula>
    </cfRule>
    <cfRule type="containsText" dxfId="377" priority="473" operator="containsText" text="Moderado">
      <formula>NOT(ISERROR(SEARCH("Moderado",V22)))</formula>
    </cfRule>
  </conditionalFormatting>
  <conditionalFormatting sqref="V32 V36">
    <cfRule type="containsText" dxfId="376" priority="341" operator="containsText" text="Moderado">
      <formula>NOT(ISERROR(SEARCH("Moderado",V32)))</formula>
    </cfRule>
    <cfRule type="containsText" dxfId="375" priority="339" operator="containsText" text="Alto">
      <formula>NOT(ISERROR(SEARCH("Alto",V32)))</formula>
    </cfRule>
    <cfRule type="containsText" dxfId="374" priority="338" operator="containsText" text="Extremo">
      <formula>NOT(ISERROR(SEARCH("Extremo",V32)))</formula>
    </cfRule>
    <cfRule type="containsText" dxfId="373" priority="340" operator="containsText" text="Bajo">
      <formula>NOT(ISERROR(SEARCH("Bajo",V32)))</formula>
    </cfRule>
  </conditionalFormatting>
  <conditionalFormatting sqref="V39">
    <cfRule type="containsText" dxfId="372" priority="113" operator="containsText" text="Extremo">
      <formula>NOT(ISERROR(SEARCH("Extremo",V39)))</formula>
    </cfRule>
    <cfRule type="containsText" dxfId="371" priority="114" operator="containsText" text="Alto">
      <formula>NOT(ISERROR(SEARCH("Alto",V39)))</formula>
    </cfRule>
    <cfRule type="containsText" dxfId="370" priority="115" operator="containsText" text="Bajo">
      <formula>NOT(ISERROR(SEARCH("Bajo",V39)))</formula>
    </cfRule>
    <cfRule type="containsText" dxfId="369" priority="116" operator="containsText" text="Moderado">
      <formula>NOT(ISERROR(SEARCH("Moderado",V39)))</formula>
    </cfRule>
  </conditionalFormatting>
  <conditionalFormatting sqref="V42">
    <cfRule type="containsText" dxfId="368" priority="177" operator="containsText" text="Extremo">
      <formula>NOT(ISERROR(SEARCH("Extremo",V42)))</formula>
    </cfRule>
    <cfRule type="containsText" dxfId="367" priority="178" operator="containsText" text="Alto">
      <formula>NOT(ISERROR(SEARCH("Alto",V42)))</formula>
    </cfRule>
    <cfRule type="containsText" dxfId="366" priority="179" operator="containsText" text="Bajo">
      <formula>NOT(ISERROR(SEARCH("Bajo",V42)))</formula>
    </cfRule>
    <cfRule type="containsText" dxfId="365" priority="180" operator="containsText" text="Moderado">
      <formula>NOT(ISERROR(SEARCH("Moderado",V42)))</formula>
    </cfRule>
  </conditionalFormatting>
  <conditionalFormatting sqref="V45">
    <cfRule type="containsText" dxfId="364" priority="1" operator="containsText" text="Extremo">
      <formula>NOT(ISERROR(SEARCH("Extremo",V45)))</formula>
    </cfRule>
    <cfRule type="containsText" dxfId="363" priority="2" operator="containsText" text="Alto">
      <formula>NOT(ISERROR(SEARCH("Alto",V45)))</formula>
    </cfRule>
    <cfRule type="containsText" dxfId="362" priority="4" operator="containsText" text="Moderado">
      <formula>NOT(ISERROR(SEARCH("Moderado",V45)))</formula>
    </cfRule>
    <cfRule type="containsText" dxfId="361" priority="3" operator="containsText" text="Bajo">
      <formula>NOT(ISERROR(SEARCH("Bajo",V45)))</formula>
    </cfRule>
  </conditionalFormatting>
  <dataValidations count="2">
    <dataValidation allowBlank="1" showInputMessage="1" showErrorMessage="1" prompt="Enunciar cuál es el control" sqref="E27:E30 E22:E25 E20:E21 E10:E13 E36 E32:E35 E15:E18" xr:uid="{00000000-0002-0000-0600-000000000000}"/>
    <dataValidation type="list" allowBlank="1" showInputMessage="1" showErrorMessage="1" sqref="N10:Q47 F10:I47"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98"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597" operator="containsText" id="{877E8953-578D-45F2-A4D3-A91A39387986}">
            <xm:f>NOT(ISERROR(SEARCH('8- Políticas de Administración '!$B$5,T10)))</xm:f>
            <xm:f>'8- Políticas de Administración '!$B$5</xm:f>
            <x14:dxf>
              <font>
                <color rgb="FF006100"/>
              </font>
              <fill>
                <patternFill>
                  <bgColor rgb="FFC6EFCE"/>
                </patternFill>
              </fill>
            </x14:dxf>
          </x14:cfRule>
          <xm:sqref>T10 T16 T20 T22</xm:sqref>
        </x14:conditionalFormatting>
        <x14:conditionalFormatting xmlns:xm="http://schemas.microsoft.com/office/excel/2006/main">
          <x14:cfRule type="containsText" priority="368" operator="containsText" id="{FB927DED-08A8-4972-857B-A4A884F0DD0D}">
            <xm:f>NOT(ISERROR(SEARCH('8- Políticas de Administración '!$B$5,T32)))</xm:f>
            <xm:f>'8- Políticas de Administración '!$B$5</xm:f>
            <x14:dxf>
              <font>
                <color rgb="FF9C0006"/>
              </font>
              <fill>
                <patternFill>
                  <bgColor rgb="FFFFC7CE"/>
                </patternFill>
              </fill>
            </x14:dxf>
          </x14:cfRule>
          <x14:cfRule type="containsText" priority="367" operator="containsText" id="{A5173A80-D256-4C96-9694-525C9DB1E3BD}">
            <xm:f>NOT(ISERROR(SEARCH('8- Políticas de Administración '!$B$5,T32)))</xm:f>
            <xm:f>'8- Políticas de Administración '!$B$5</xm:f>
            <x14:dxf>
              <font>
                <color rgb="FF006100"/>
              </font>
              <fill>
                <patternFill>
                  <bgColor rgb="FFC6EFCE"/>
                </patternFill>
              </fill>
            </x14:dxf>
          </x14:cfRule>
          <xm:sqref>T32 T36</xm:sqref>
        </x14:conditionalFormatting>
        <x14:conditionalFormatting xmlns:xm="http://schemas.microsoft.com/office/excel/2006/main">
          <x14:cfRule type="containsText" priority="141" operator="containsText" id="{ADE80DBC-25DB-4C91-949B-C7D172DA4BF7}">
            <xm:f>NOT(ISERROR(SEARCH('8- Políticas de Administración '!$B$5,T39)))</xm:f>
            <xm:f>'8- Políticas de Administración '!$B$5</xm:f>
            <x14:dxf>
              <font>
                <color rgb="FF006100"/>
              </font>
              <fill>
                <patternFill>
                  <bgColor rgb="FFC6EFCE"/>
                </patternFill>
              </fill>
            </x14:dxf>
          </x14:cfRule>
          <x14:cfRule type="containsText" priority="142" operator="containsText" id="{59655B22-A859-4A28-83FF-F185FFB774C2}">
            <xm:f>NOT(ISERROR(SEARCH('8- Políticas de Administración '!$B$5,T39)))</xm:f>
            <xm:f>'8- Políticas de Administración '!$B$5</xm:f>
            <x14:dxf>
              <font>
                <color rgb="FF9C0006"/>
              </font>
              <fill>
                <patternFill>
                  <bgColor rgb="FFFFC7CE"/>
                </patternFill>
              </fill>
            </x14:dxf>
          </x14:cfRule>
          <xm:sqref>T39</xm:sqref>
        </x14:conditionalFormatting>
        <x14:conditionalFormatting xmlns:xm="http://schemas.microsoft.com/office/excel/2006/main">
          <x14:cfRule type="containsText" priority="205" operator="containsText" id="{3C73CB6E-1280-468D-AFC9-F413F3E8A29D}">
            <xm:f>NOT(ISERROR(SEARCH('8- Políticas de Administración '!$B$5,T42)))</xm:f>
            <xm:f>'8- Políticas de Administración '!$B$5</xm:f>
            <x14:dxf>
              <font>
                <color rgb="FF006100"/>
              </font>
              <fill>
                <patternFill>
                  <bgColor rgb="FFC6EFCE"/>
                </patternFill>
              </fill>
            </x14:dxf>
          </x14:cfRule>
          <x14:cfRule type="containsText" priority="206" operator="containsText" id="{A33AA0CC-E4AC-4D6D-9752-50621FB32047}">
            <xm:f>NOT(ISERROR(SEARCH('8- Políticas de Administración '!$B$5,T42)))</xm:f>
            <xm:f>'8- Políticas de Administración '!$B$5</xm:f>
            <x14:dxf>
              <font>
                <color rgb="FF9C0006"/>
              </font>
              <fill>
                <patternFill>
                  <bgColor rgb="FFFFC7CE"/>
                </patternFill>
              </fill>
            </x14:dxf>
          </x14:cfRule>
          <xm:sqref>T42</xm:sqref>
        </x14:conditionalFormatting>
        <x14:conditionalFormatting xmlns:xm="http://schemas.microsoft.com/office/excel/2006/main">
          <x14:cfRule type="containsText" priority="46" operator="containsText" id="{38AFC534-97EC-4244-B943-52D045EA29B4}">
            <xm:f>NOT(ISERROR(SEARCH('8- Políticas de Administración '!$B$5,T45)))</xm:f>
            <xm:f>'8- Políticas de Administración '!$B$5</xm:f>
            <x14:dxf>
              <font>
                <color rgb="FF9C0006"/>
              </font>
              <fill>
                <patternFill>
                  <bgColor rgb="FFFFC7CE"/>
                </patternFill>
              </fill>
            </x14:dxf>
          </x14:cfRule>
          <x14:cfRule type="containsText" priority="45" operator="containsText" id="{A4B386D5-863E-4CAF-8EDA-C5B57B91B9F4}">
            <xm:f>NOT(ISERROR(SEARCH('8- Políticas de Administración '!$B$5,T45)))</xm:f>
            <xm:f>'8- Políticas de Administración '!$B$5</xm:f>
            <x14:dxf>
              <font>
                <color rgb="FF006100"/>
              </font>
              <fill>
                <patternFill>
                  <bgColor rgb="FFC6EFCE"/>
                </patternFill>
              </fill>
            </x14:dxf>
          </x14:cfRule>
          <xm:sqref>T45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89"/>
  <sheetViews>
    <sheetView showGridLines="0" zoomScaleNormal="100" zoomScalePageLayoutView="70" workbookViewId="0">
      <selection sqref="A1:E3"/>
    </sheetView>
  </sheetViews>
  <sheetFormatPr baseColWidth="10" defaultColWidth="11.42578125" defaultRowHeight="15" x14ac:dyDescent="0.2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x14ac:dyDescent="0.3">
      <c r="A1" s="626"/>
      <c r="B1" s="626"/>
      <c r="C1" s="626"/>
      <c r="D1" s="626"/>
      <c r="E1" s="626"/>
      <c r="F1" s="622" t="s">
        <v>442</v>
      </c>
      <c r="G1" s="622"/>
      <c r="H1" s="622"/>
      <c r="I1" s="622"/>
      <c r="J1" s="622"/>
      <c r="K1" s="622"/>
      <c r="L1" s="622"/>
      <c r="M1" s="622"/>
      <c r="N1" s="622"/>
      <c r="O1" s="622"/>
      <c r="P1" s="622"/>
      <c r="Q1" s="622"/>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x14ac:dyDescent="0.3">
      <c r="A2" s="626"/>
      <c r="B2" s="626"/>
      <c r="C2" s="626"/>
      <c r="D2" s="626"/>
      <c r="E2" s="626"/>
      <c r="F2" s="622"/>
      <c r="G2" s="622"/>
      <c r="H2" s="622"/>
      <c r="I2" s="622"/>
      <c r="J2" s="622"/>
      <c r="K2" s="622"/>
      <c r="L2" s="622"/>
      <c r="M2" s="622"/>
      <c r="N2" s="622"/>
      <c r="O2" s="622"/>
      <c r="P2" s="622"/>
      <c r="Q2" s="622"/>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x14ac:dyDescent="0.3">
      <c r="A3" s="626"/>
      <c r="B3" s="626"/>
      <c r="C3" s="626"/>
      <c r="D3" s="626"/>
      <c r="E3" s="626"/>
      <c r="F3" s="622"/>
      <c r="G3" s="622"/>
      <c r="H3" s="622"/>
      <c r="I3" s="622"/>
      <c r="J3" s="622"/>
      <c r="K3" s="622"/>
      <c r="L3" s="622"/>
      <c r="M3" s="622"/>
      <c r="N3" s="622"/>
      <c r="O3" s="622"/>
      <c r="P3" s="622"/>
      <c r="Q3" s="62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x14ac:dyDescent="0.3">
      <c r="A4" s="499" t="s">
        <v>305</v>
      </c>
      <c r="B4" s="499"/>
      <c r="C4" s="577" t="s">
        <v>306</v>
      </c>
      <c r="D4" s="577"/>
      <c r="E4" s="577"/>
      <c r="F4" s="577"/>
      <c r="G4" s="577"/>
      <c r="H4" s="577"/>
      <c r="I4" s="577"/>
      <c r="J4" s="577"/>
      <c r="K4" s="577"/>
      <c r="L4" s="577"/>
      <c r="M4" s="577"/>
      <c r="N4" s="577"/>
      <c r="O4" s="577"/>
      <c r="P4" s="577"/>
      <c r="Q4" s="577"/>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x14ac:dyDescent="0.3">
      <c r="A5" s="499" t="s">
        <v>307</v>
      </c>
      <c r="B5" s="499"/>
      <c r="C5" s="577" t="s">
        <v>22</v>
      </c>
      <c r="D5" s="577"/>
      <c r="E5" s="577"/>
      <c r="F5" s="577"/>
      <c r="G5" s="577"/>
      <c r="H5" s="577"/>
      <c r="I5" s="577"/>
      <c r="J5" s="577"/>
      <c r="K5" s="577"/>
      <c r="L5" s="577"/>
      <c r="M5" s="577"/>
      <c r="N5" s="577"/>
      <c r="O5" s="577"/>
      <c r="P5" s="577"/>
      <c r="Q5" s="577"/>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x14ac:dyDescent="0.3">
      <c r="A6" s="499" t="s">
        <v>308</v>
      </c>
      <c r="B6" s="499"/>
      <c r="C6" s="576" t="s">
        <v>443</v>
      </c>
      <c r="D6" s="576"/>
      <c r="E6" s="576"/>
      <c r="F6" s="576"/>
      <c r="G6" s="576"/>
      <c r="H6" s="576"/>
      <c r="I6" s="576"/>
      <c r="J6" s="576"/>
      <c r="K6" s="576"/>
      <c r="L6" s="576"/>
      <c r="M6" s="576"/>
      <c r="N6" s="576"/>
      <c r="O6" s="576"/>
      <c r="P6" s="576"/>
      <c r="Q6" s="576"/>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x14ac:dyDescent="0.35">
      <c r="A7" s="625" t="s">
        <v>444</v>
      </c>
      <c r="B7" s="625"/>
      <c r="C7" s="625"/>
      <c r="D7" s="625"/>
      <c r="E7" s="625"/>
      <c r="F7" s="625" t="s">
        <v>325</v>
      </c>
      <c r="G7" s="625"/>
      <c r="H7" s="625"/>
      <c r="I7" s="81"/>
      <c r="J7" s="521" t="s">
        <v>445</v>
      </c>
      <c r="K7" s="521"/>
      <c r="L7" s="521"/>
      <c r="M7" s="521"/>
      <c r="N7" s="522"/>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x14ac:dyDescent="0.35">
      <c r="A8" s="627" t="s">
        <v>315</v>
      </c>
      <c r="B8" s="619" t="s">
        <v>389</v>
      </c>
      <c r="C8" s="628" t="s">
        <v>317</v>
      </c>
      <c r="D8" s="630" t="s">
        <v>327</v>
      </c>
      <c r="E8" s="635" t="s">
        <v>311</v>
      </c>
      <c r="F8" s="623" t="s">
        <v>446</v>
      </c>
      <c r="G8" s="623" t="s">
        <v>447</v>
      </c>
      <c r="H8" s="623" t="s">
        <v>448</v>
      </c>
      <c r="I8" s="633"/>
      <c r="J8" s="623" t="s">
        <v>449</v>
      </c>
      <c r="K8" s="623" t="s">
        <v>450</v>
      </c>
      <c r="L8" s="623" t="s">
        <v>451</v>
      </c>
      <c r="M8" s="623" t="s">
        <v>452</v>
      </c>
      <c r="N8" s="623" t="s">
        <v>453</v>
      </c>
      <c r="O8" s="623" t="s">
        <v>454</v>
      </c>
      <c r="P8" s="623" t="s">
        <v>455</v>
      </c>
      <c r="Q8" s="623" t="s">
        <v>456</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x14ac:dyDescent="0.3">
      <c r="A9" s="500"/>
      <c r="B9" s="620"/>
      <c r="C9" s="629"/>
      <c r="D9" s="589"/>
      <c r="E9" s="620"/>
      <c r="F9" s="624"/>
      <c r="G9" s="624"/>
      <c r="H9" s="624"/>
      <c r="I9" s="634"/>
      <c r="J9" s="624"/>
      <c r="K9" s="624"/>
      <c r="L9" s="624"/>
      <c r="M9" s="624"/>
      <c r="N9" s="624"/>
      <c r="O9" s="624"/>
      <c r="P9" s="624"/>
      <c r="Q9" s="624"/>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x14ac:dyDescent="0.25">
      <c r="A10" s="631">
        <f>'5- Identificación de Riesgos'!A10</f>
        <v>1</v>
      </c>
      <c r="B10" s="621" t="str">
        <f>'5- Identificación de Riesgos'!B10</f>
        <v>Vencimiento de Términos 
(Acciones constitucionales /Habeas Corpus)</v>
      </c>
      <c r="C10" s="480" t="str">
        <f>'5- Identificación de Riesgos'!C10</f>
        <v>Se realizan  actuaciones procesales ose da  respuesta a las solicitudes de los usuarios de la administración de justicia en materia penal, después del  término legal establecido para decidir sobre los conflictos presentados a los jueces.</v>
      </c>
      <c r="D10" s="480" t="s">
        <v>339</v>
      </c>
      <c r="E10" s="165" t="str">
        <f>'5- Identificación de Riesgos'!D10</f>
        <v>1. Mayor demanda de justicia.</v>
      </c>
      <c r="F10" s="489" t="str">
        <f>'5- Identificación de Riesgos'!H10</f>
        <v>Muy Baja - 1</v>
      </c>
      <c r="G10" s="480" t="str">
        <f>'5- Identificación de Riesgos'!M10</f>
        <v>Menor - 2</v>
      </c>
      <c r="H10" s="480" t="str">
        <f>'5- Identificación de Riesgos'!N10</f>
        <v>Bajo - 2</v>
      </c>
      <c r="I10" s="147"/>
      <c r="J10" s="638" t="str">
        <f>'6- Valoración Controles'!T10</f>
        <v>Muy Baja - 1</v>
      </c>
      <c r="K10" s="638" t="str">
        <f>'6- Valoración Controles'!U10</f>
        <v>Menor - 2</v>
      </c>
      <c r="L10" s="636" t="e">
        <f>AVERAGE(#REF!)</f>
        <v>#REF!</v>
      </c>
      <c r="M10" s="621" t="str">
        <f>'6- Valoración Controles'!V10</f>
        <v>Bajo - 2</v>
      </c>
      <c r="N10" s="621" t="s">
        <v>457</v>
      </c>
      <c r="O10" s="621"/>
      <c r="P10" s="621"/>
      <c r="Q10" s="621"/>
    </row>
    <row r="11" spans="1:269" ht="13.5" customHeight="1" x14ac:dyDescent="0.25">
      <c r="A11" s="632"/>
      <c r="B11" s="612"/>
      <c r="C11" s="481"/>
      <c r="D11" s="481"/>
      <c r="E11" s="166" t="str">
        <f>'5- Identificación de Riesgos'!D11</f>
        <v>2. Insuficiencia de  personal  para atender la función misional y la atención a las partes interesadas</v>
      </c>
      <c r="F11" s="490"/>
      <c r="G11" s="615"/>
      <c r="H11" s="481"/>
      <c r="I11" s="82"/>
      <c r="J11" s="617"/>
      <c r="K11" s="617"/>
      <c r="L11" s="610"/>
      <c r="M11" s="612"/>
      <c r="N11" s="612"/>
      <c r="O11" s="612"/>
      <c r="P11" s="612">
        <v>5</v>
      </c>
      <c r="Q11" s="612"/>
    </row>
    <row r="12" spans="1:269" ht="13.5" customHeight="1" x14ac:dyDescent="0.25">
      <c r="A12" s="632"/>
      <c r="B12" s="612"/>
      <c r="C12" s="481"/>
      <c r="D12" s="481"/>
      <c r="E12" s="173" t="str">
        <f>'5- Identificación de Riesgos'!D12</f>
        <v>3. Complejidad de procesos judiciales y solicitudes, lo cual incrementa los tiempos para su resolución.</v>
      </c>
      <c r="F12" s="490"/>
      <c r="G12" s="615"/>
      <c r="H12" s="481"/>
      <c r="I12" s="82"/>
      <c r="J12" s="617"/>
      <c r="K12" s="617"/>
      <c r="L12" s="610"/>
      <c r="M12" s="612"/>
      <c r="N12" s="612"/>
      <c r="O12" s="612"/>
      <c r="P12" s="612"/>
      <c r="Q12" s="612"/>
    </row>
    <row r="13" spans="1:269" ht="13.5" customHeight="1" x14ac:dyDescent="0.25">
      <c r="A13" s="632"/>
      <c r="B13" s="612"/>
      <c r="C13" s="481"/>
      <c r="D13" s="481"/>
      <c r="E13" s="166" t="str">
        <f>'5- Identificación de Riesgos'!D13</f>
        <v>4.Fallas en la planeación  para el desarrollo de las tareas propias de la gestión</v>
      </c>
      <c r="F13" s="490"/>
      <c r="G13" s="615"/>
      <c r="H13" s="481"/>
      <c r="I13" s="82"/>
      <c r="J13" s="617"/>
      <c r="K13" s="617"/>
      <c r="L13" s="610"/>
      <c r="M13" s="612"/>
      <c r="N13" s="612"/>
      <c r="O13" s="612"/>
      <c r="P13" s="612"/>
      <c r="Q13" s="612"/>
    </row>
    <row r="14" spans="1:269" ht="13.5" customHeight="1" x14ac:dyDescent="0.25">
      <c r="A14" s="632"/>
      <c r="B14" s="612"/>
      <c r="C14" s="481"/>
      <c r="D14" s="481"/>
      <c r="E14" s="166" t="str">
        <f>'5- Identificación de Riesgos'!D14</f>
        <v>5. Fallas e insuficiencia de las herramientas tecnológicas.</v>
      </c>
      <c r="F14" s="490"/>
      <c r="G14" s="615"/>
      <c r="H14" s="481"/>
      <c r="I14" s="82"/>
      <c r="J14" s="617"/>
      <c r="K14" s="617"/>
      <c r="L14" s="610"/>
      <c r="M14" s="612"/>
      <c r="N14" s="612"/>
      <c r="O14" s="612"/>
      <c r="P14" s="612"/>
      <c r="Q14" s="612"/>
    </row>
    <row r="15" spans="1:269" ht="13.5" customHeight="1" x14ac:dyDescent="0.25">
      <c r="A15" s="632"/>
      <c r="B15" s="612"/>
      <c r="C15" s="481"/>
      <c r="D15" s="481"/>
      <c r="E15" s="166" t="str">
        <f>'5- Identificación de Riesgos'!D15</f>
        <v>6. Queja o informe sobre hechos próximos  a prescribir o que ya estan prescritos.</v>
      </c>
      <c r="F15" s="490"/>
      <c r="G15" s="615"/>
      <c r="H15" s="481"/>
      <c r="I15" s="82"/>
      <c r="J15" s="617"/>
      <c r="K15" s="617"/>
      <c r="L15" s="610"/>
      <c r="M15" s="612"/>
      <c r="N15" s="612"/>
      <c r="O15" s="612"/>
      <c r="P15" s="612"/>
      <c r="Q15" s="612"/>
    </row>
    <row r="16" spans="1:269" ht="13.5" customHeight="1" x14ac:dyDescent="0.25">
      <c r="A16" s="632"/>
      <c r="B16" s="612"/>
      <c r="C16" s="481"/>
      <c r="D16" s="481"/>
      <c r="E16" s="166" t="e">
        <f>'5- Identificación de Riesgos'!#REF!</f>
        <v>#REF!</v>
      </c>
      <c r="F16" s="490"/>
      <c r="G16" s="615"/>
      <c r="H16" s="481"/>
      <c r="I16" s="82"/>
      <c r="J16" s="617"/>
      <c r="K16" s="617"/>
      <c r="L16" s="610"/>
      <c r="M16" s="612"/>
      <c r="N16" s="612"/>
      <c r="O16" s="612"/>
      <c r="P16" s="612"/>
      <c r="Q16" s="612"/>
    </row>
    <row r="17" spans="1:17" ht="13.5" customHeight="1" x14ac:dyDescent="0.25">
      <c r="A17" s="632"/>
      <c r="B17" s="612"/>
      <c r="C17" s="481"/>
      <c r="D17" s="481"/>
      <c r="E17" s="166" t="e">
        <f>'5- Identificación de Riesgos'!#REF!</f>
        <v>#REF!</v>
      </c>
      <c r="F17" s="490"/>
      <c r="G17" s="615"/>
      <c r="H17" s="481"/>
      <c r="I17" s="82"/>
      <c r="J17" s="617"/>
      <c r="K17" s="617"/>
      <c r="L17" s="610"/>
      <c r="M17" s="612"/>
      <c r="N17" s="612"/>
      <c r="O17" s="612"/>
      <c r="P17" s="612"/>
      <c r="Q17" s="612"/>
    </row>
    <row r="18" spans="1:17" ht="13.5" customHeight="1" x14ac:dyDescent="0.25">
      <c r="A18" s="632"/>
      <c r="B18" s="612"/>
      <c r="C18" s="481"/>
      <c r="D18" s="481"/>
      <c r="E18" s="166" t="e">
        <f>'5- Identificación de Riesgos'!#REF!</f>
        <v>#REF!</v>
      </c>
      <c r="F18" s="490"/>
      <c r="G18" s="615"/>
      <c r="H18" s="481"/>
      <c r="I18" s="82"/>
      <c r="J18" s="617"/>
      <c r="K18" s="617"/>
      <c r="L18" s="610"/>
      <c r="M18" s="612"/>
      <c r="N18" s="612"/>
      <c r="O18" s="612"/>
      <c r="P18" s="612"/>
      <c r="Q18" s="612"/>
    </row>
    <row r="19" spans="1:17" ht="13.5" customHeight="1" x14ac:dyDescent="0.25">
      <c r="A19" s="632"/>
      <c r="B19" s="602"/>
      <c r="C19" s="481"/>
      <c r="D19" s="481"/>
      <c r="E19" s="166" t="e">
        <f>'5- Identificación de Riesgos'!#REF!</f>
        <v>#REF!</v>
      </c>
      <c r="F19" s="490"/>
      <c r="G19" s="615"/>
      <c r="H19" s="481"/>
      <c r="I19" s="83"/>
      <c r="J19" s="618"/>
      <c r="K19" s="618"/>
      <c r="L19" s="611"/>
      <c r="M19" s="602"/>
      <c r="N19" s="602"/>
      <c r="O19" s="602"/>
      <c r="P19" s="602"/>
      <c r="Q19" s="602"/>
    </row>
    <row r="20" spans="1:17" ht="13.5" customHeight="1" x14ac:dyDescent="0.25">
      <c r="A20" s="637">
        <f>'5- Identificación de Riesgos'!A16</f>
        <v>2</v>
      </c>
      <c r="B20" s="612" t="str">
        <f>'5- Identificación de Riesgos'!B16</f>
        <v xml:space="preserve">Incumplimientos en la realizacion de audiencias </v>
      </c>
      <c r="C20" s="602" t="str">
        <f>'5- Identificación de Riesgos'!C16</f>
        <v xml:space="preserve">No se atiende la  solicitud  de un fiscal o parte interesada para la realización de una audiencia preliminar o no se cumple  la programción de audiencias de Conocimiento. </v>
      </c>
      <c r="D20" s="602" t="s">
        <v>339</v>
      </c>
      <c r="E20" s="166" t="str">
        <f>'5- Identificación de Riesgos'!D16</f>
        <v>1. Inasistencia de  las partes</v>
      </c>
      <c r="F20" s="608" t="str">
        <f>'5- Identificación de Riesgos'!H16</f>
        <v>Alta - 4</v>
      </c>
      <c r="G20" s="602" t="str">
        <f>'5- Identificación de Riesgos'!M16</f>
        <v>Leve - 1</v>
      </c>
      <c r="H20" s="602" t="str">
        <f>'5- Identificación de Riesgos'!N16</f>
        <v>Moderado - 4</v>
      </c>
      <c r="I20" s="82"/>
      <c r="J20" s="617" t="str">
        <f>'6- Valoración Controles'!T16</f>
        <v>Media - 3</v>
      </c>
      <c r="K20" s="617" t="str">
        <f>'6- Valoración Controles'!U16</f>
        <v>Leve - 1</v>
      </c>
      <c r="L20" s="610" t="e">
        <f>AVERAGE(#REF!)</f>
        <v>#REF!</v>
      </c>
      <c r="M20" s="612" t="str">
        <f>'6- Valoración Controles'!V16</f>
        <v>Moderado - 3</v>
      </c>
      <c r="N20" s="612" t="s">
        <v>457</v>
      </c>
      <c r="O20" s="612"/>
      <c r="P20" s="612"/>
      <c r="Q20" s="612"/>
    </row>
    <row r="21" spans="1:17" ht="13.5" customHeight="1" x14ac:dyDescent="0.25">
      <c r="A21" s="632"/>
      <c r="B21" s="612"/>
      <c r="C21" s="481"/>
      <c r="D21" s="481"/>
      <c r="E21" s="166" t="str">
        <f>'5- Identificación de Riesgos'!D17</f>
        <v>2. Situación atribuible al despacho (extensión de audiencia, reajuste de la agenda)</v>
      </c>
      <c r="F21" s="490"/>
      <c r="G21" s="615"/>
      <c r="H21" s="481"/>
      <c r="I21" s="82"/>
      <c r="J21" s="617"/>
      <c r="K21" s="617"/>
      <c r="L21" s="610"/>
      <c r="M21" s="612"/>
      <c r="N21" s="612"/>
      <c r="O21" s="612"/>
      <c r="P21" s="612"/>
      <c r="Q21" s="612"/>
    </row>
    <row r="22" spans="1:17" ht="13.5" customHeight="1" x14ac:dyDescent="0.25">
      <c r="A22" s="632"/>
      <c r="B22" s="612"/>
      <c r="C22" s="481"/>
      <c r="D22" s="481"/>
      <c r="E22" s="166" t="str">
        <f>'5- Identificación de Riesgos'!D18</f>
        <v>3. Notificaciones judiciales erradas o inoportunas</v>
      </c>
      <c r="F22" s="490"/>
      <c r="G22" s="615"/>
      <c r="H22" s="481"/>
      <c r="I22" s="82"/>
      <c r="J22" s="617"/>
      <c r="K22" s="617"/>
      <c r="L22" s="610"/>
      <c r="M22" s="612"/>
      <c r="N22" s="612"/>
      <c r="O22" s="612"/>
      <c r="P22" s="612"/>
      <c r="Q22" s="612"/>
    </row>
    <row r="23" spans="1:17" ht="13.5" customHeight="1" x14ac:dyDescent="0.25">
      <c r="A23" s="632"/>
      <c r="B23" s="612"/>
      <c r="C23" s="481"/>
      <c r="D23" s="481"/>
      <c r="E23" s="166" t="str">
        <f>'5- Identificación de Riesgos'!D19</f>
        <v>4. Fallas en el servicio de internet, conectividad irregular.</v>
      </c>
      <c r="F23" s="490"/>
      <c r="G23" s="615"/>
      <c r="H23" s="481"/>
      <c r="I23" s="82"/>
      <c r="J23" s="617"/>
      <c r="K23" s="617"/>
      <c r="L23" s="610"/>
      <c r="M23" s="612"/>
      <c r="N23" s="612"/>
      <c r="O23" s="612"/>
      <c r="P23" s="612"/>
      <c r="Q23" s="612"/>
    </row>
    <row r="24" spans="1:17" ht="13.5" customHeight="1" x14ac:dyDescent="0.25">
      <c r="A24" s="632"/>
      <c r="B24" s="612"/>
      <c r="C24" s="481"/>
      <c r="D24" s="481"/>
      <c r="E24" s="166" t="e">
        <f>'5- Identificación de Riesgos'!#REF!</f>
        <v>#REF!</v>
      </c>
      <c r="F24" s="490"/>
      <c r="G24" s="615"/>
      <c r="H24" s="481"/>
      <c r="I24" s="82"/>
      <c r="J24" s="617"/>
      <c r="K24" s="617"/>
      <c r="L24" s="610"/>
      <c r="M24" s="612"/>
      <c r="N24" s="612"/>
      <c r="O24" s="612"/>
      <c r="P24" s="612"/>
      <c r="Q24" s="612"/>
    </row>
    <row r="25" spans="1:17" ht="13.5" customHeight="1" x14ac:dyDescent="0.25">
      <c r="A25" s="632"/>
      <c r="B25" s="612"/>
      <c r="C25" s="481"/>
      <c r="D25" s="481"/>
      <c r="E25" s="166" t="e">
        <f>'5- Identificación de Riesgos'!#REF!</f>
        <v>#REF!</v>
      </c>
      <c r="F25" s="490"/>
      <c r="G25" s="615"/>
      <c r="H25" s="481"/>
      <c r="I25" s="82"/>
      <c r="J25" s="617"/>
      <c r="K25" s="617"/>
      <c r="L25" s="610"/>
      <c r="M25" s="612"/>
      <c r="N25" s="612"/>
      <c r="O25" s="612"/>
      <c r="P25" s="612"/>
      <c r="Q25" s="612"/>
    </row>
    <row r="26" spans="1:17" ht="13.5" customHeight="1" x14ac:dyDescent="0.25">
      <c r="A26" s="632"/>
      <c r="B26" s="612"/>
      <c r="C26" s="481"/>
      <c r="D26" s="481"/>
      <c r="E26" s="166" t="e">
        <f>'5- Identificación de Riesgos'!#REF!</f>
        <v>#REF!</v>
      </c>
      <c r="F26" s="490"/>
      <c r="G26" s="615"/>
      <c r="H26" s="481"/>
      <c r="I26" s="82"/>
      <c r="J26" s="617"/>
      <c r="K26" s="617"/>
      <c r="L26" s="610"/>
      <c r="M26" s="612"/>
      <c r="N26" s="612"/>
      <c r="O26" s="612"/>
      <c r="P26" s="612"/>
      <c r="Q26" s="612"/>
    </row>
    <row r="27" spans="1:17" ht="13.5" customHeight="1" x14ac:dyDescent="0.25">
      <c r="A27" s="632"/>
      <c r="B27" s="612"/>
      <c r="C27" s="481"/>
      <c r="D27" s="481"/>
      <c r="E27" s="166" t="e">
        <f>'5- Identificación de Riesgos'!#REF!</f>
        <v>#REF!</v>
      </c>
      <c r="F27" s="490"/>
      <c r="G27" s="615"/>
      <c r="H27" s="481"/>
      <c r="I27" s="82"/>
      <c r="J27" s="617"/>
      <c r="K27" s="617"/>
      <c r="L27" s="610"/>
      <c r="M27" s="612"/>
      <c r="N27" s="612"/>
      <c r="O27" s="612"/>
      <c r="P27" s="612"/>
      <c r="Q27" s="612"/>
    </row>
    <row r="28" spans="1:17" ht="13.5" customHeight="1" x14ac:dyDescent="0.25">
      <c r="A28" s="632"/>
      <c r="B28" s="612"/>
      <c r="C28" s="481"/>
      <c r="D28" s="481"/>
      <c r="E28" s="166" t="e">
        <f>'5- Identificación de Riesgos'!#REF!</f>
        <v>#REF!</v>
      </c>
      <c r="F28" s="490"/>
      <c r="G28" s="615"/>
      <c r="H28" s="481"/>
      <c r="I28" s="82"/>
      <c r="J28" s="617"/>
      <c r="K28" s="617"/>
      <c r="L28" s="610"/>
      <c r="M28" s="612"/>
      <c r="N28" s="612"/>
      <c r="O28" s="612"/>
      <c r="P28" s="612"/>
      <c r="Q28" s="612"/>
    </row>
    <row r="29" spans="1:17" ht="13.5" customHeight="1" x14ac:dyDescent="0.25">
      <c r="A29" s="632"/>
      <c r="B29" s="602"/>
      <c r="C29" s="481"/>
      <c r="D29" s="481"/>
      <c r="E29" s="166" t="e">
        <f>'5- Identificación de Riesgos'!#REF!</f>
        <v>#REF!</v>
      </c>
      <c r="F29" s="490"/>
      <c r="G29" s="615"/>
      <c r="H29" s="481"/>
      <c r="I29" s="83"/>
      <c r="J29" s="618"/>
      <c r="K29" s="618"/>
      <c r="L29" s="611"/>
      <c r="M29" s="602"/>
      <c r="N29" s="602"/>
      <c r="O29" s="602"/>
      <c r="P29" s="602"/>
      <c r="Q29" s="602"/>
    </row>
    <row r="30" spans="1:17" ht="13.5" customHeight="1" x14ac:dyDescent="0.25">
      <c r="A30" s="637">
        <f>'5- Identificación de Riesgos'!A20</f>
        <v>3</v>
      </c>
      <c r="B30" s="612" t="str">
        <f>'5- Identificación de Riesgos'!B20</f>
        <v xml:space="preserve"> Efectuar notificaciones que no cumplan con los requistos</v>
      </c>
      <c r="C30" s="602" t="str">
        <f>'5- Identificación de Riesgos'!C20</f>
        <v>No se realizan las  notificaciones , no se erfectuan  oportunamente o no se aplica aplicar la normatividad</v>
      </c>
      <c r="D30" s="602" t="s">
        <v>339</v>
      </c>
      <c r="E30" s="166" t="str">
        <f>'5- Identificación de Riesgos'!D20</f>
        <v>1. Errores en la digitación</v>
      </c>
      <c r="F30" s="608" t="str">
        <f>'5- Identificación de Riesgos'!H20</f>
        <v>Muy Baja - 1</v>
      </c>
      <c r="G30" s="602" t="str">
        <f>'5- Identificación de Riesgos'!M20</f>
        <v>Leve - 1</v>
      </c>
      <c r="H30" s="602" t="str">
        <f>'5- Identificación de Riesgos'!N20</f>
        <v>Bajo - 1</v>
      </c>
      <c r="I30" s="82"/>
      <c r="J30" s="617" t="str">
        <f>'6- Valoración Controles'!T20</f>
        <v>Muy Baja - 1</v>
      </c>
      <c r="K30" s="617" t="str">
        <f>'6- Valoración Controles'!U20</f>
        <v>Leve - 1</v>
      </c>
      <c r="L30" s="610" t="e">
        <f>AVERAGE(#REF!)</f>
        <v>#REF!</v>
      </c>
      <c r="M30" s="612" t="str">
        <f>'6- Valoración Controles'!V20</f>
        <v>Bajo - 1</v>
      </c>
      <c r="N30" s="612" t="s">
        <v>457</v>
      </c>
      <c r="O30" s="612"/>
      <c r="P30" s="612"/>
      <c r="Q30" s="612"/>
    </row>
    <row r="31" spans="1:17" ht="13.5" customHeight="1" x14ac:dyDescent="0.25">
      <c r="A31" s="632"/>
      <c r="B31" s="612"/>
      <c r="C31" s="481"/>
      <c r="D31" s="481"/>
      <c r="E31" s="166" t="str">
        <f>'5- Identificación de Riesgos'!D21</f>
        <v xml:space="preserve">2. Falta de personal para atender el  volúmen de solicitudes recibidas. </v>
      </c>
      <c r="F31" s="490"/>
      <c r="G31" s="615"/>
      <c r="H31" s="481"/>
      <c r="I31" s="82"/>
      <c r="J31" s="617"/>
      <c r="K31" s="617"/>
      <c r="L31" s="610"/>
      <c r="M31" s="612"/>
      <c r="N31" s="612"/>
      <c r="O31" s="612"/>
      <c r="P31" s="612"/>
      <c r="Q31" s="612"/>
    </row>
    <row r="32" spans="1:17" ht="13.5" customHeight="1" x14ac:dyDescent="0.25">
      <c r="A32" s="632"/>
      <c r="B32" s="612"/>
      <c r="C32" s="481"/>
      <c r="D32" s="481"/>
      <c r="E32" s="166" t="e">
        <f>'5- Identificación de Riesgos'!#REF!</f>
        <v>#REF!</v>
      </c>
      <c r="F32" s="490"/>
      <c r="G32" s="615"/>
      <c r="H32" s="481"/>
      <c r="I32" s="82"/>
      <c r="J32" s="617"/>
      <c r="K32" s="617"/>
      <c r="L32" s="610"/>
      <c r="M32" s="612"/>
      <c r="N32" s="612"/>
      <c r="O32" s="612"/>
      <c r="P32" s="612"/>
      <c r="Q32" s="612"/>
    </row>
    <row r="33" spans="1:17" ht="13.5" customHeight="1" x14ac:dyDescent="0.25">
      <c r="A33" s="632"/>
      <c r="B33" s="612"/>
      <c r="C33" s="481"/>
      <c r="D33" s="481"/>
      <c r="E33" s="166" t="e">
        <f>'5- Identificación de Riesgos'!#REF!</f>
        <v>#REF!</v>
      </c>
      <c r="F33" s="490"/>
      <c r="G33" s="615"/>
      <c r="H33" s="481"/>
      <c r="I33" s="82"/>
      <c r="J33" s="617"/>
      <c r="K33" s="617"/>
      <c r="L33" s="610"/>
      <c r="M33" s="612"/>
      <c r="N33" s="612"/>
      <c r="O33" s="612"/>
      <c r="P33" s="612"/>
      <c r="Q33" s="612"/>
    </row>
    <row r="34" spans="1:17" ht="13.5" customHeight="1" x14ac:dyDescent="0.25">
      <c r="A34" s="632"/>
      <c r="B34" s="612"/>
      <c r="C34" s="481"/>
      <c r="D34" s="481"/>
      <c r="E34" s="166" t="e">
        <f>'5- Identificación de Riesgos'!#REF!</f>
        <v>#REF!</v>
      </c>
      <c r="F34" s="490"/>
      <c r="G34" s="615"/>
      <c r="H34" s="481"/>
      <c r="I34" s="82"/>
      <c r="J34" s="617"/>
      <c r="K34" s="617"/>
      <c r="L34" s="610"/>
      <c r="M34" s="612"/>
      <c r="N34" s="612"/>
      <c r="O34" s="612"/>
      <c r="P34" s="612"/>
      <c r="Q34" s="612"/>
    </row>
    <row r="35" spans="1:17" ht="13.5" customHeight="1" x14ac:dyDescent="0.25">
      <c r="A35" s="632"/>
      <c r="B35" s="612"/>
      <c r="C35" s="481"/>
      <c r="D35" s="481"/>
      <c r="E35" s="166" t="e">
        <f>'5- Identificación de Riesgos'!#REF!</f>
        <v>#REF!</v>
      </c>
      <c r="F35" s="490"/>
      <c r="G35" s="615"/>
      <c r="H35" s="481"/>
      <c r="I35" s="82"/>
      <c r="J35" s="617"/>
      <c r="K35" s="617"/>
      <c r="L35" s="610"/>
      <c r="M35" s="612"/>
      <c r="N35" s="612"/>
      <c r="O35" s="612"/>
      <c r="P35" s="612"/>
      <c r="Q35" s="612"/>
    </row>
    <row r="36" spans="1:17" ht="13.5" customHeight="1" x14ac:dyDescent="0.25">
      <c r="A36" s="632"/>
      <c r="B36" s="612"/>
      <c r="C36" s="481"/>
      <c r="D36" s="481"/>
      <c r="E36" s="166" t="e">
        <f>'5- Identificación de Riesgos'!#REF!</f>
        <v>#REF!</v>
      </c>
      <c r="F36" s="490"/>
      <c r="G36" s="615"/>
      <c r="H36" s="481"/>
      <c r="I36" s="82"/>
      <c r="J36" s="617"/>
      <c r="K36" s="617"/>
      <c r="L36" s="610"/>
      <c r="M36" s="612"/>
      <c r="N36" s="612"/>
      <c r="O36" s="612"/>
      <c r="P36" s="612"/>
      <c r="Q36" s="612"/>
    </row>
    <row r="37" spans="1:17" ht="13.5" customHeight="1" x14ac:dyDescent="0.25">
      <c r="A37" s="632"/>
      <c r="B37" s="612"/>
      <c r="C37" s="481"/>
      <c r="D37" s="481"/>
      <c r="E37" s="166" t="e">
        <f>'5- Identificación de Riesgos'!#REF!</f>
        <v>#REF!</v>
      </c>
      <c r="F37" s="490"/>
      <c r="G37" s="615"/>
      <c r="H37" s="481"/>
      <c r="I37" s="82"/>
      <c r="J37" s="617"/>
      <c r="K37" s="617"/>
      <c r="L37" s="610"/>
      <c r="M37" s="612"/>
      <c r="N37" s="612"/>
      <c r="O37" s="612"/>
      <c r="P37" s="612"/>
      <c r="Q37" s="612"/>
    </row>
    <row r="38" spans="1:17" ht="13.5" customHeight="1" x14ac:dyDescent="0.25">
      <c r="A38" s="632"/>
      <c r="B38" s="612"/>
      <c r="C38" s="481"/>
      <c r="D38" s="481"/>
      <c r="E38" s="166" t="e">
        <f>'5- Identificación de Riesgos'!#REF!</f>
        <v>#REF!</v>
      </c>
      <c r="F38" s="490"/>
      <c r="G38" s="615"/>
      <c r="H38" s="481"/>
      <c r="I38" s="82"/>
      <c r="J38" s="617"/>
      <c r="K38" s="617"/>
      <c r="L38" s="610"/>
      <c r="M38" s="612"/>
      <c r="N38" s="612"/>
      <c r="O38" s="612"/>
      <c r="P38" s="612"/>
      <c r="Q38" s="612"/>
    </row>
    <row r="39" spans="1:17" ht="13.5" customHeight="1" x14ac:dyDescent="0.25">
      <c r="A39" s="632"/>
      <c r="B39" s="602"/>
      <c r="C39" s="481"/>
      <c r="D39" s="481"/>
      <c r="E39" s="166" t="e">
        <f>'5- Identificación de Riesgos'!#REF!</f>
        <v>#REF!</v>
      </c>
      <c r="F39" s="490"/>
      <c r="G39" s="615"/>
      <c r="H39" s="481"/>
      <c r="I39" s="83"/>
      <c r="J39" s="618"/>
      <c r="K39" s="618"/>
      <c r="L39" s="611"/>
      <c r="M39" s="602"/>
      <c r="N39" s="602"/>
      <c r="O39" s="602"/>
      <c r="P39" s="602"/>
      <c r="Q39" s="602"/>
    </row>
    <row r="40" spans="1:17" ht="13.5" customHeight="1" x14ac:dyDescent="0.25">
      <c r="A40" s="639">
        <v>4</v>
      </c>
      <c r="B40" s="612" t="str">
        <f>'5- Identificación de Riesgos'!B32</f>
        <v>Pérdida de documentos</v>
      </c>
      <c r="C40" s="602" t="str">
        <f>'5- Identificación de Riesgos'!C32</f>
        <v>Extravío temporal o definitivo de los  documentos de los procesos judiciales</v>
      </c>
      <c r="D40" s="602" t="s">
        <v>339</v>
      </c>
      <c r="E40" s="166" t="str">
        <f>'5- Identificación de Riesgos'!D32</f>
        <v xml:space="preserve">1. Falta de implementación del expediente electrónico en todas las dependencias y juzgados.
</v>
      </c>
      <c r="F40" s="608" t="str">
        <f>'5- Identificación de Riesgos'!H32</f>
        <v>Muy Baja - 1</v>
      </c>
      <c r="G40" s="602" t="str">
        <f>'5- Identificación de Riesgos'!M32</f>
        <v>Leve - 1</v>
      </c>
      <c r="H40" s="602" t="str">
        <f>'5- Identificación de Riesgos'!N32</f>
        <v>Bajo - 1</v>
      </c>
      <c r="I40" s="82"/>
      <c r="J40" s="617" t="str">
        <f>'6- Valoración Controles'!T32</f>
        <v>Muy Baja - 1</v>
      </c>
      <c r="K40" s="617" t="str">
        <f>'6- Valoración Controles'!U32</f>
        <v>Leve - 1</v>
      </c>
      <c r="L40" s="610" t="e">
        <f>AVERAGE(#REF!)</f>
        <v>#REF!</v>
      </c>
      <c r="M40" s="612" t="str">
        <f>'6- Valoración Controles'!V32</f>
        <v>Bajo - 1</v>
      </c>
      <c r="N40" s="612" t="s">
        <v>457</v>
      </c>
      <c r="O40" s="612"/>
      <c r="P40" s="612"/>
      <c r="Q40" s="612"/>
    </row>
    <row r="41" spans="1:17" ht="13.5" customHeight="1" x14ac:dyDescent="0.25">
      <c r="A41" s="524"/>
      <c r="B41" s="612"/>
      <c r="C41" s="481"/>
      <c r="D41" s="481"/>
      <c r="E41" s="166" t="str">
        <f>'5- Identificación de Riesgos'!D33</f>
        <v>2. Falta de software institucional estandarizado para la especialidad para el control del archivo de documentos tanto físicos como virtuales.</v>
      </c>
      <c r="F41" s="490"/>
      <c r="G41" s="615"/>
      <c r="H41" s="481"/>
      <c r="I41" s="82"/>
      <c r="J41" s="617"/>
      <c r="K41" s="617"/>
      <c r="L41" s="610"/>
      <c r="M41" s="612"/>
      <c r="N41" s="612"/>
      <c r="O41" s="612"/>
      <c r="P41" s="612"/>
      <c r="Q41" s="612"/>
    </row>
    <row r="42" spans="1:17" ht="13.5" customHeight="1" x14ac:dyDescent="0.25">
      <c r="A42" s="524"/>
      <c r="B42" s="612"/>
      <c r="C42" s="481"/>
      <c r="D42" s="481"/>
      <c r="E42" s="166" t="str">
        <f>'5- Identificación de Riesgos'!D34</f>
        <v>3. Desconocimiento e inaplicabilidad de las Tablas de Retención Documental (TRD)</v>
      </c>
      <c r="F42" s="490"/>
      <c r="G42" s="615"/>
      <c r="H42" s="481"/>
      <c r="I42" s="82"/>
      <c r="J42" s="617"/>
      <c r="K42" s="617"/>
      <c r="L42" s="610"/>
      <c r="M42" s="612"/>
      <c r="N42" s="612"/>
      <c r="O42" s="612"/>
      <c r="P42" s="612"/>
      <c r="Q42" s="612"/>
    </row>
    <row r="43" spans="1:17" ht="13.5" customHeight="1" x14ac:dyDescent="0.25">
      <c r="A43" s="524"/>
      <c r="B43" s="612"/>
      <c r="C43" s="481"/>
      <c r="D43" s="481"/>
      <c r="E43" s="166" t="str">
        <f>'5- Identificación de Riesgos'!D35</f>
        <v>4. Volumen excesivo de ingreso de expedientes para el personal asignado,  generando demoras en la organización de los expedientes.</v>
      </c>
      <c r="F43" s="490"/>
      <c r="G43" s="615"/>
      <c r="H43" s="481"/>
      <c r="I43" s="82"/>
      <c r="J43" s="617"/>
      <c r="K43" s="617"/>
      <c r="L43" s="610"/>
      <c r="M43" s="612"/>
      <c r="N43" s="612"/>
      <c r="O43" s="612"/>
      <c r="P43" s="612"/>
      <c r="Q43" s="612"/>
    </row>
    <row r="44" spans="1:17" ht="13.5" customHeight="1" x14ac:dyDescent="0.25">
      <c r="A44" s="524"/>
      <c r="B44" s="612"/>
      <c r="C44" s="481"/>
      <c r="D44" s="481"/>
      <c r="E44" s="166" t="e">
        <f>'5- Identificación de Riesgos'!#REF!</f>
        <v>#REF!</v>
      </c>
      <c r="F44" s="490"/>
      <c r="G44" s="615"/>
      <c r="H44" s="481"/>
      <c r="I44" s="82"/>
      <c r="J44" s="617"/>
      <c r="K44" s="617"/>
      <c r="L44" s="610"/>
      <c r="M44" s="612"/>
      <c r="N44" s="612"/>
      <c r="O44" s="612"/>
      <c r="P44" s="612"/>
      <c r="Q44" s="612"/>
    </row>
    <row r="45" spans="1:17" ht="13.5" customHeight="1" x14ac:dyDescent="0.25">
      <c r="A45" s="524"/>
      <c r="B45" s="612"/>
      <c r="C45" s="481"/>
      <c r="D45" s="481"/>
      <c r="E45" s="166" t="e">
        <f>'5- Identificación de Riesgos'!#REF!</f>
        <v>#REF!</v>
      </c>
      <c r="F45" s="490"/>
      <c r="G45" s="615"/>
      <c r="H45" s="481"/>
      <c r="I45" s="82"/>
      <c r="J45" s="617"/>
      <c r="K45" s="617"/>
      <c r="L45" s="610"/>
      <c r="M45" s="612"/>
      <c r="N45" s="612"/>
      <c r="O45" s="612"/>
      <c r="P45" s="612"/>
      <c r="Q45" s="612"/>
    </row>
    <row r="46" spans="1:17" ht="13.5" customHeight="1" x14ac:dyDescent="0.25">
      <c r="A46" s="524"/>
      <c r="B46" s="612"/>
      <c r="C46" s="481"/>
      <c r="D46" s="481"/>
      <c r="E46" s="166" t="e">
        <f>'5- Identificación de Riesgos'!#REF!</f>
        <v>#REF!</v>
      </c>
      <c r="F46" s="490"/>
      <c r="G46" s="615"/>
      <c r="H46" s="481"/>
      <c r="I46" s="82"/>
      <c r="J46" s="617"/>
      <c r="K46" s="617"/>
      <c r="L46" s="610"/>
      <c r="M46" s="612"/>
      <c r="N46" s="612"/>
      <c r="O46" s="612"/>
      <c r="P46" s="612"/>
      <c r="Q46" s="612"/>
    </row>
    <row r="47" spans="1:17" ht="13.5" customHeight="1" x14ac:dyDescent="0.25">
      <c r="A47" s="524"/>
      <c r="B47" s="612"/>
      <c r="C47" s="481"/>
      <c r="D47" s="481"/>
      <c r="E47" s="166" t="e">
        <f>'5- Identificación de Riesgos'!#REF!</f>
        <v>#REF!</v>
      </c>
      <c r="F47" s="490"/>
      <c r="G47" s="615"/>
      <c r="H47" s="481"/>
      <c r="I47" s="82"/>
      <c r="J47" s="617"/>
      <c r="K47" s="617"/>
      <c r="L47" s="610"/>
      <c r="M47" s="612"/>
      <c r="N47" s="612"/>
      <c r="O47" s="612"/>
      <c r="P47" s="612"/>
      <c r="Q47" s="612"/>
    </row>
    <row r="48" spans="1:17" ht="13.5" customHeight="1" x14ac:dyDescent="0.25">
      <c r="A48" s="524"/>
      <c r="B48" s="612"/>
      <c r="C48" s="481"/>
      <c r="D48" s="481"/>
      <c r="E48" s="166" t="e">
        <f>'5- Identificación de Riesgos'!#REF!</f>
        <v>#REF!</v>
      </c>
      <c r="F48" s="490"/>
      <c r="G48" s="615"/>
      <c r="H48" s="481"/>
      <c r="I48" s="82"/>
      <c r="J48" s="617"/>
      <c r="K48" s="617"/>
      <c r="L48" s="610"/>
      <c r="M48" s="612"/>
      <c r="N48" s="612"/>
      <c r="O48" s="612"/>
      <c r="P48" s="612"/>
      <c r="Q48" s="612"/>
    </row>
    <row r="49" spans="1:17" ht="13.5" customHeight="1" thickBot="1" x14ac:dyDescent="0.3">
      <c r="A49" s="525"/>
      <c r="B49" s="613"/>
      <c r="C49" s="482"/>
      <c r="D49" s="482"/>
      <c r="E49" s="167" t="e">
        <f>'5- Identificación de Riesgos'!#REF!</f>
        <v>#REF!</v>
      </c>
      <c r="F49" s="491"/>
      <c r="G49" s="616"/>
      <c r="H49" s="482"/>
      <c r="I49" s="148"/>
      <c r="J49" s="618"/>
      <c r="K49" s="618"/>
      <c r="L49" s="611"/>
      <c r="M49" s="602"/>
      <c r="N49" s="613"/>
      <c r="O49" s="613"/>
      <c r="P49" s="613"/>
      <c r="Q49" s="613"/>
    </row>
    <row r="50" spans="1:17" ht="13.5" customHeight="1" x14ac:dyDescent="0.25">
      <c r="A50" s="614">
        <v>5</v>
      </c>
      <c r="B50" s="612" t="str">
        <f>'5- Identificación de Riesgos'!B36</f>
        <v xml:space="preserve">Recibir , ofrecer, prometer , entregar o aceptar dádivas o beneficios a nombre propio o de terceros para  expedir, alterar,retener , extraviar o entregar  documentos  sin el lleno de requisitos legales 
</v>
      </c>
      <c r="C50" s="602" t="str">
        <f>'5- Identificación de Riesgos'!C36</f>
        <v xml:space="preserve">Expedir, alterar, retener, extraviar o entregar  documentos  o información sin el lleno de requisitos legales </v>
      </c>
      <c r="D50" s="602" t="s">
        <v>339</v>
      </c>
      <c r="E50" s="166" t="str">
        <f>'5- Identificación de Riesgos'!D36</f>
        <v>1. Falta de ética de los servidores públicos (Debilidades en principios y valores)</v>
      </c>
      <c r="F50" s="608" t="str">
        <f>'5- Identificación de Riesgos'!H36</f>
        <v>Muy Baja - 1</v>
      </c>
      <c r="G50" s="602" t="str">
        <f>'5- Identificación de Riesgos'!M36</f>
        <v>Moderado - 3</v>
      </c>
      <c r="H50" s="602" t="str">
        <f>'5- Identificación de Riesgos'!N36</f>
        <v>Moderado - 3</v>
      </c>
      <c r="I50" s="82"/>
      <c r="J50" s="617" t="str">
        <f>'6- Valoración Controles'!T36</f>
        <v>Muy Baja - 1</v>
      </c>
      <c r="K50" s="617" t="str">
        <f>'6- Valoración Controles'!U36</f>
        <v>Moderado - 3</v>
      </c>
      <c r="L50" s="610" t="e">
        <f>AVERAGE(#REF!)</f>
        <v>#REF!</v>
      </c>
      <c r="M50" s="612" t="str">
        <f>'6- Valoración Controles'!V36</f>
        <v>Moderado - 3</v>
      </c>
      <c r="N50" s="612" t="s">
        <v>457</v>
      </c>
      <c r="O50" s="612"/>
      <c r="P50" s="612"/>
      <c r="Q50" s="612"/>
    </row>
    <row r="51" spans="1:17" ht="13.5" customHeight="1" x14ac:dyDescent="0.25">
      <c r="A51" s="571"/>
      <c r="B51" s="612"/>
      <c r="C51" s="481"/>
      <c r="D51" s="481"/>
      <c r="E51" s="166" t="str">
        <f>'5- Identificación de Riesgos'!D37</f>
        <v>2. Falta de ética de terceros interesados  (Debilidades principios y valores)</v>
      </c>
      <c r="F51" s="490"/>
      <c r="G51" s="615"/>
      <c r="H51" s="481"/>
      <c r="I51" s="82"/>
      <c r="J51" s="617"/>
      <c r="K51" s="617"/>
      <c r="L51" s="610"/>
      <c r="M51" s="612"/>
      <c r="N51" s="612"/>
      <c r="O51" s="612"/>
      <c r="P51" s="612"/>
      <c r="Q51" s="612"/>
    </row>
    <row r="52" spans="1:17" ht="13.5" customHeight="1" x14ac:dyDescent="0.25">
      <c r="A52" s="571"/>
      <c r="B52" s="612"/>
      <c r="C52" s="481"/>
      <c r="D52" s="481"/>
      <c r="E52" s="166" t="str">
        <f>'5- Identificación de Riesgos'!D38</f>
        <v>3. Falta de controles en los procedimientos establecidos</v>
      </c>
      <c r="F52" s="490"/>
      <c r="G52" s="615"/>
      <c r="H52" s="481"/>
      <c r="I52" s="82"/>
      <c r="J52" s="617"/>
      <c r="K52" s="617"/>
      <c r="L52" s="610"/>
      <c r="M52" s="612"/>
      <c r="N52" s="612"/>
      <c r="O52" s="612"/>
      <c r="P52" s="612"/>
      <c r="Q52" s="612"/>
    </row>
    <row r="53" spans="1:17" ht="13.5" customHeight="1" x14ac:dyDescent="0.25">
      <c r="A53" s="571"/>
      <c r="B53" s="612"/>
      <c r="C53" s="481"/>
      <c r="D53" s="481"/>
      <c r="E53" s="166" t="e">
        <f>'5- Identificación de Riesgos'!#REF!</f>
        <v>#REF!</v>
      </c>
      <c r="F53" s="490"/>
      <c r="G53" s="615"/>
      <c r="H53" s="481"/>
      <c r="I53" s="82"/>
      <c r="J53" s="617"/>
      <c r="K53" s="617"/>
      <c r="L53" s="610"/>
      <c r="M53" s="612"/>
      <c r="N53" s="612"/>
      <c r="O53" s="612"/>
      <c r="P53" s="612"/>
      <c r="Q53" s="612"/>
    </row>
    <row r="54" spans="1:17" ht="13.5" customHeight="1" x14ac:dyDescent="0.25">
      <c r="A54" s="571"/>
      <c r="B54" s="612"/>
      <c r="C54" s="481"/>
      <c r="D54" s="481"/>
      <c r="E54" s="166" t="e">
        <f>'5- Identificación de Riesgos'!#REF!</f>
        <v>#REF!</v>
      </c>
      <c r="F54" s="490"/>
      <c r="G54" s="615"/>
      <c r="H54" s="481"/>
      <c r="I54" s="82"/>
      <c r="J54" s="617"/>
      <c r="K54" s="617"/>
      <c r="L54" s="610"/>
      <c r="M54" s="612"/>
      <c r="N54" s="612"/>
      <c r="O54" s="612"/>
      <c r="P54" s="612"/>
      <c r="Q54" s="612"/>
    </row>
    <row r="55" spans="1:17" ht="13.5" customHeight="1" x14ac:dyDescent="0.25">
      <c r="A55" s="571"/>
      <c r="B55" s="612"/>
      <c r="C55" s="481"/>
      <c r="D55" s="481"/>
      <c r="E55" s="166" t="e">
        <f>'5- Identificación de Riesgos'!#REF!</f>
        <v>#REF!</v>
      </c>
      <c r="F55" s="490"/>
      <c r="G55" s="615"/>
      <c r="H55" s="481"/>
      <c r="I55" s="82"/>
      <c r="J55" s="617"/>
      <c r="K55" s="617"/>
      <c r="L55" s="610"/>
      <c r="M55" s="612"/>
      <c r="N55" s="612"/>
      <c r="O55" s="612"/>
      <c r="P55" s="612"/>
      <c r="Q55" s="612"/>
    </row>
    <row r="56" spans="1:17" ht="13.5" customHeight="1" x14ac:dyDescent="0.25">
      <c r="A56" s="571"/>
      <c r="B56" s="612"/>
      <c r="C56" s="481"/>
      <c r="D56" s="481"/>
      <c r="E56" s="166" t="e">
        <f>'5- Identificación de Riesgos'!#REF!</f>
        <v>#REF!</v>
      </c>
      <c r="F56" s="490"/>
      <c r="G56" s="615"/>
      <c r="H56" s="481"/>
      <c r="I56" s="82"/>
      <c r="J56" s="617"/>
      <c r="K56" s="617"/>
      <c r="L56" s="610"/>
      <c r="M56" s="612"/>
      <c r="N56" s="612"/>
      <c r="O56" s="612"/>
      <c r="P56" s="612"/>
      <c r="Q56" s="612"/>
    </row>
    <row r="57" spans="1:17" ht="13.5" customHeight="1" x14ac:dyDescent="0.25">
      <c r="A57" s="571"/>
      <c r="B57" s="612"/>
      <c r="C57" s="481"/>
      <c r="D57" s="481"/>
      <c r="E57" s="166" t="e">
        <f>'5- Identificación de Riesgos'!#REF!</f>
        <v>#REF!</v>
      </c>
      <c r="F57" s="490"/>
      <c r="G57" s="615"/>
      <c r="H57" s="481"/>
      <c r="I57" s="82"/>
      <c r="J57" s="617"/>
      <c r="K57" s="617"/>
      <c r="L57" s="610"/>
      <c r="M57" s="612"/>
      <c r="N57" s="612"/>
      <c r="O57" s="612"/>
      <c r="P57" s="612"/>
      <c r="Q57" s="612"/>
    </row>
    <row r="58" spans="1:17" ht="13.5" customHeight="1" x14ac:dyDescent="0.25">
      <c r="A58" s="571"/>
      <c r="B58" s="612"/>
      <c r="C58" s="481"/>
      <c r="D58" s="481"/>
      <c r="E58" s="166" t="e">
        <f>'5- Identificación de Riesgos'!#REF!</f>
        <v>#REF!</v>
      </c>
      <c r="F58" s="490"/>
      <c r="G58" s="615"/>
      <c r="H58" s="481"/>
      <c r="I58" s="82"/>
      <c r="J58" s="617"/>
      <c r="K58" s="617"/>
      <c r="L58" s="610"/>
      <c r="M58" s="612"/>
      <c r="N58" s="612"/>
      <c r="O58" s="612"/>
      <c r="P58" s="612"/>
      <c r="Q58" s="612"/>
    </row>
    <row r="59" spans="1:17" ht="58.5" customHeight="1" thickBot="1" x14ac:dyDescent="0.3">
      <c r="A59" s="572"/>
      <c r="B59" s="613"/>
      <c r="C59" s="482"/>
      <c r="D59" s="482"/>
      <c r="E59" s="167" t="e">
        <f>'5- Identificación de Riesgos'!#REF!</f>
        <v>#REF!</v>
      </c>
      <c r="F59" s="491"/>
      <c r="G59" s="616"/>
      <c r="H59" s="482"/>
      <c r="I59" s="148"/>
      <c r="J59" s="618"/>
      <c r="K59" s="618"/>
      <c r="L59" s="611"/>
      <c r="M59" s="602"/>
      <c r="N59" s="613"/>
      <c r="O59" s="613"/>
      <c r="P59" s="613"/>
      <c r="Q59" s="613"/>
    </row>
    <row r="60" spans="1:17" ht="13.5" customHeight="1" x14ac:dyDescent="0.25">
      <c r="A60" s="614">
        <v>6</v>
      </c>
      <c r="B60" s="612" t="str">
        <f>'5- Identificación de Riesgos'!B39</f>
        <v>Recibir, ofrecer, prometer, entregar o aceptar dadivas  o beneficios a nombre propio o de terceros para  demorar las actuaciones en los procesos</v>
      </c>
      <c r="C60" s="602" t="str">
        <f>'5- Identificación de Riesgos'!C39</f>
        <v xml:space="preserve">Cuando por indebido interés se actua de  manera indebida para retrasar las actuaciones de los procesos </v>
      </c>
      <c r="D60" s="602" t="s">
        <v>339</v>
      </c>
      <c r="E60" s="166" t="str">
        <f>'5- Identificación de Riesgos'!D42</f>
        <v>1. Falta de ética de los servidores públicos (Debilidades en principios y valores)</v>
      </c>
      <c r="F60" s="608" t="str">
        <f>'5- Identificación de Riesgos'!H39</f>
        <v>Muy Baja - 1</v>
      </c>
      <c r="G60" s="602" t="str">
        <f>'5- Identificación de Riesgos'!M39</f>
        <v>Mayor - 4</v>
      </c>
      <c r="H60" s="602" t="str">
        <f>'5- Identificación de Riesgos'!N39</f>
        <v>Alto  - 4</v>
      </c>
      <c r="I60" s="82"/>
      <c r="J60" s="617" t="str">
        <f>'6- Valoración Controles'!T39</f>
        <v>Muy Baja - 1</v>
      </c>
      <c r="K60" s="617" t="str">
        <f>'6- Valoración Controles'!U39</f>
        <v>Mayor - 4</v>
      </c>
      <c r="L60" s="610" t="e">
        <f>AVERAGE(#REF!)</f>
        <v>#REF!</v>
      </c>
      <c r="M60" s="612" t="str">
        <f>'6- Valoración Controles'!V39</f>
        <v>Alto  - 4</v>
      </c>
      <c r="N60" s="612" t="s">
        <v>457</v>
      </c>
      <c r="O60" s="640"/>
      <c r="P60" s="640"/>
      <c r="Q60" s="640"/>
    </row>
    <row r="61" spans="1:17" ht="13.5" customHeight="1" x14ac:dyDescent="0.25">
      <c r="A61" s="571"/>
      <c r="B61" s="612"/>
      <c r="C61" s="481"/>
      <c r="D61" s="481"/>
      <c r="E61" s="166" t="str">
        <f>'5- Identificación de Riesgos'!D43</f>
        <v>2. Falta de ética de terceros interesados  (Debilidades principios y valores)</v>
      </c>
      <c r="F61" s="490"/>
      <c r="G61" s="615"/>
      <c r="H61" s="481"/>
      <c r="I61" s="82"/>
      <c r="J61" s="617"/>
      <c r="K61" s="617"/>
      <c r="L61" s="610"/>
      <c r="M61" s="612"/>
      <c r="N61" s="612"/>
      <c r="O61" s="641"/>
      <c r="P61" s="641"/>
      <c r="Q61" s="641"/>
    </row>
    <row r="62" spans="1:17" ht="13.5" customHeight="1" x14ac:dyDescent="0.25">
      <c r="A62" s="571"/>
      <c r="B62" s="612"/>
      <c r="C62" s="481"/>
      <c r="D62" s="481"/>
      <c r="E62" s="166" t="str">
        <f>'5- Identificación de Riesgos'!D44</f>
        <v>3. Falta de controles en los procedimientos establecidos</v>
      </c>
      <c r="F62" s="490"/>
      <c r="G62" s="615"/>
      <c r="H62" s="481"/>
      <c r="I62" s="82"/>
      <c r="J62" s="617"/>
      <c r="K62" s="617"/>
      <c r="L62" s="610"/>
      <c r="M62" s="612"/>
      <c r="N62" s="612"/>
      <c r="O62" s="641"/>
      <c r="P62" s="641"/>
      <c r="Q62" s="641"/>
    </row>
    <row r="63" spans="1:17" ht="13.5" customHeight="1" x14ac:dyDescent="0.25">
      <c r="A63" s="571"/>
      <c r="B63" s="612"/>
      <c r="C63" s="481"/>
      <c r="D63" s="481"/>
      <c r="E63" s="166" t="e">
        <f>'5- Identificación de Riesgos'!#REF!</f>
        <v>#REF!</v>
      </c>
      <c r="F63" s="490"/>
      <c r="G63" s="615"/>
      <c r="H63" s="481"/>
      <c r="I63" s="82"/>
      <c r="J63" s="617"/>
      <c r="K63" s="617"/>
      <c r="L63" s="610"/>
      <c r="M63" s="612"/>
      <c r="N63" s="612"/>
      <c r="O63" s="641"/>
      <c r="P63" s="641"/>
      <c r="Q63" s="641"/>
    </row>
    <row r="64" spans="1:17" ht="13.5" customHeight="1" x14ac:dyDescent="0.25">
      <c r="A64" s="571"/>
      <c r="B64" s="612"/>
      <c r="C64" s="481"/>
      <c r="D64" s="481"/>
      <c r="E64" s="166" t="e">
        <f>'5- Identificación de Riesgos'!#REF!</f>
        <v>#REF!</v>
      </c>
      <c r="F64" s="490"/>
      <c r="G64" s="615"/>
      <c r="H64" s="481"/>
      <c r="I64" s="82"/>
      <c r="J64" s="617"/>
      <c r="K64" s="617"/>
      <c r="L64" s="610"/>
      <c r="M64" s="612"/>
      <c r="N64" s="612"/>
      <c r="O64" s="641"/>
      <c r="P64" s="641"/>
      <c r="Q64" s="641"/>
    </row>
    <row r="65" spans="1:17" ht="13.5" customHeight="1" x14ac:dyDescent="0.25">
      <c r="A65" s="571"/>
      <c r="B65" s="612"/>
      <c r="C65" s="481"/>
      <c r="D65" s="481"/>
      <c r="E65" s="166" t="e">
        <f>'5- Identificación de Riesgos'!#REF!</f>
        <v>#REF!</v>
      </c>
      <c r="F65" s="490"/>
      <c r="G65" s="615"/>
      <c r="H65" s="481"/>
      <c r="I65" s="82"/>
      <c r="J65" s="617"/>
      <c r="K65" s="617"/>
      <c r="L65" s="610"/>
      <c r="M65" s="612"/>
      <c r="N65" s="612"/>
      <c r="O65" s="641"/>
      <c r="P65" s="641"/>
      <c r="Q65" s="641"/>
    </row>
    <row r="66" spans="1:17" ht="13.5" customHeight="1" x14ac:dyDescent="0.25">
      <c r="A66" s="571"/>
      <c r="B66" s="612"/>
      <c r="C66" s="481"/>
      <c r="D66" s="481"/>
      <c r="E66" s="166" t="e">
        <f>'5- Identificación de Riesgos'!#REF!</f>
        <v>#REF!</v>
      </c>
      <c r="F66" s="490"/>
      <c r="G66" s="615"/>
      <c r="H66" s="481"/>
      <c r="I66" s="82"/>
      <c r="J66" s="617"/>
      <c r="K66" s="617"/>
      <c r="L66" s="610"/>
      <c r="M66" s="612"/>
      <c r="N66" s="612"/>
      <c r="O66" s="641"/>
      <c r="P66" s="641"/>
      <c r="Q66" s="641"/>
    </row>
    <row r="67" spans="1:17" ht="13.5" customHeight="1" x14ac:dyDescent="0.25">
      <c r="A67" s="571"/>
      <c r="B67" s="612"/>
      <c r="C67" s="481"/>
      <c r="D67" s="481"/>
      <c r="E67" s="166" t="e">
        <f>'5- Identificación de Riesgos'!#REF!</f>
        <v>#REF!</v>
      </c>
      <c r="F67" s="490"/>
      <c r="G67" s="615"/>
      <c r="H67" s="481"/>
      <c r="I67" s="82"/>
      <c r="J67" s="617"/>
      <c r="K67" s="617"/>
      <c r="L67" s="610"/>
      <c r="M67" s="612"/>
      <c r="N67" s="612"/>
      <c r="O67" s="641"/>
      <c r="P67" s="641"/>
      <c r="Q67" s="641"/>
    </row>
    <row r="68" spans="1:17" ht="13.5" customHeight="1" x14ac:dyDescent="0.25">
      <c r="A68" s="571"/>
      <c r="B68" s="612"/>
      <c r="C68" s="481"/>
      <c r="D68" s="481"/>
      <c r="E68" s="166" t="e">
        <f>'5- Identificación de Riesgos'!#REF!</f>
        <v>#REF!</v>
      </c>
      <c r="F68" s="490"/>
      <c r="G68" s="615"/>
      <c r="H68" s="481"/>
      <c r="I68" s="82"/>
      <c r="J68" s="617"/>
      <c r="K68" s="617"/>
      <c r="L68" s="610"/>
      <c r="M68" s="612"/>
      <c r="N68" s="612"/>
      <c r="O68" s="641"/>
      <c r="P68" s="641"/>
      <c r="Q68" s="641"/>
    </row>
    <row r="69" spans="1:17" ht="13.5" customHeight="1" thickBot="1" x14ac:dyDescent="0.3">
      <c r="A69" s="572"/>
      <c r="B69" s="613"/>
      <c r="C69" s="482"/>
      <c r="D69" s="482"/>
      <c r="E69" s="167" t="e">
        <f>'5- Identificación de Riesgos'!#REF!</f>
        <v>#REF!</v>
      </c>
      <c r="F69" s="491"/>
      <c r="G69" s="616"/>
      <c r="H69" s="482"/>
      <c r="I69" s="148"/>
      <c r="J69" s="618"/>
      <c r="K69" s="618"/>
      <c r="L69" s="611"/>
      <c r="M69" s="602"/>
      <c r="N69" s="613"/>
      <c r="O69" s="642"/>
      <c r="P69" s="642"/>
      <c r="Q69" s="642"/>
    </row>
    <row r="70" spans="1:17" ht="13.5" customHeight="1" x14ac:dyDescent="0.25">
      <c r="A70" s="614">
        <v>7</v>
      </c>
      <c r="B70" s="612" t="str">
        <f>'5- Identificación de Riesgos'!B42</f>
        <v xml:space="preserve">Recibir, ofrecer, prometer, entregar o aceptar dadivas  o beneficios a nombre propio o de terceros para  demorar, retener, alterar o direccionar decisiones judiciales </v>
      </c>
      <c r="C70" s="602" t="str">
        <f>'5- Identificación de Riesgos'!C42</f>
        <v>Cuando por indebido interés  no se realizar una audiencia programada en la fecha establecida</v>
      </c>
      <c r="D70" s="602" t="s">
        <v>339</v>
      </c>
      <c r="E70" s="166" t="str">
        <f>'5- Identificación de Riesgos'!D45</f>
        <v>1. Falta de ética de los servidores públicos (Debilidades en principios y valores)</v>
      </c>
      <c r="F70" s="608" t="str">
        <f>'5- Identificación de Riesgos'!H42</f>
        <v>Muy Baja - 1</v>
      </c>
      <c r="G70" s="602" t="str">
        <f>'5- Identificación de Riesgos'!M42</f>
        <v>Mayor - 4</v>
      </c>
      <c r="H70" s="602" t="str">
        <f>'5- Identificación de Riesgos'!N42</f>
        <v>Alto  - 4</v>
      </c>
      <c r="I70" s="82"/>
      <c r="J70" s="617" t="str">
        <f>'6- Valoración Controles'!T42</f>
        <v>Muy Baja - 1</v>
      </c>
      <c r="K70" s="617" t="str">
        <f>'6- Valoración Controles'!U42</f>
        <v>Mayor - 4</v>
      </c>
      <c r="L70" s="610" t="e">
        <f>AVERAGE(#REF!)</f>
        <v>#REF!</v>
      </c>
      <c r="M70" s="612" t="str">
        <f>'6- Valoración Controles'!V42</f>
        <v>Alto  - 4</v>
      </c>
      <c r="N70" s="612" t="s">
        <v>457</v>
      </c>
      <c r="O70" s="640"/>
      <c r="P70" s="640"/>
      <c r="Q70" s="640"/>
    </row>
    <row r="71" spans="1:17" ht="13.5" customHeight="1" x14ac:dyDescent="0.25">
      <c r="A71" s="571"/>
      <c r="B71" s="612"/>
      <c r="C71" s="481"/>
      <c r="D71" s="481"/>
      <c r="E71" s="166" t="str">
        <f>'5- Identificación de Riesgos'!D46</f>
        <v>2. Falta de ética de terceros interesados  (Debilidades principios y valores)</v>
      </c>
      <c r="F71" s="490"/>
      <c r="G71" s="615"/>
      <c r="H71" s="481"/>
      <c r="I71" s="82"/>
      <c r="J71" s="617"/>
      <c r="K71" s="617"/>
      <c r="L71" s="610"/>
      <c r="M71" s="612"/>
      <c r="N71" s="612"/>
      <c r="O71" s="641"/>
      <c r="P71" s="641"/>
      <c r="Q71" s="641"/>
    </row>
    <row r="72" spans="1:17" ht="13.5" customHeight="1" x14ac:dyDescent="0.25">
      <c r="A72" s="571"/>
      <c r="B72" s="612"/>
      <c r="C72" s="481"/>
      <c r="D72" s="481"/>
      <c r="E72" s="166" t="str">
        <f>'5- Identificación de Riesgos'!D47</f>
        <v>3. Falta de los controles del procedimiento de las notificaciones</v>
      </c>
      <c r="F72" s="490"/>
      <c r="G72" s="615"/>
      <c r="H72" s="481"/>
      <c r="I72" s="82"/>
      <c r="J72" s="617"/>
      <c r="K72" s="617"/>
      <c r="L72" s="610"/>
      <c r="M72" s="612"/>
      <c r="N72" s="612"/>
      <c r="O72" s="641"/>
      <c r="P72" s="641"/>
      <c r="Q72" s="641"/>
    </row>
    <row r="73" spans="1:17" ht="13.5" customHeight="1" x14ac:dyDescent="0.25">
      <c r="A73" s="571"/>
      <c r="B73" s="612"/>
      <c r="C73" s="481"/>
      <c r="D73" s="481"/>
      <c r="E73" s="166" t="e">
        <f>'5- Identificación de Riesgos'!#REF!</f>
        <v>#REF!</v>
      </c>
      <c r="F73" s="490"/>
      <c r="G73" s="615"/>
      <c r="H73" s="481"/>
      <c r="I73" s="82"/>
      <c r="J73" s="617"/>
      <c r="K73" s="617"/>
      <c r="L73" s="610"/>
      <c r="M73" s="612"/>
      <c r="N73" s="612"/>
      <c r="O73" s="641"/>
      <c r="P73" s="641"/>
      <c r="Q73" s="641"/>
    </row>
    <row r="74" spans="1:17" ht="13.5" customHeight="1" x14ac:dyDescent="0.25">
      <c r="A74" s="571"/>
      <c r="B74" s="612"/>
      <c r="C74" s="481"/>
      <c r="D74" s="481"/>
      <c r="E74" s="166" t="e">
        <f>'5- Identificación de Riesgos'!#REF!</f>
        <v>#REF!</v>
      </c>
      <c r="F74" s="490"/>
      <c r="G74" s="615"/>
      <c r="H74" s="481"/>
      <c r="I74" s="82"/>
      <c r="J74" s="617"/>
      <c r="K74" s="617"/>
      <c r="L74" s="610"/>
      <c r="M74" s="612"/>
      <c r="N74" s="612"/>
      <c r="O74" s="641"/>
      <c r="P74" s="641"/>
      <c r="Q74" s="641"/>
    </row>
    <row r="75" spans="1:17" ht="13.5" customHeight="1" x14ac:dyDescent="0.25">
      <c r="A75" s="571"/>
      <c r="B75" s="612"/>
      <c r="C75" s="481"/>
      <c r="D75" s="481"/>
      <c r="E75" s="166" t="e">
        <f>'5- Identificación de Riesgos'!#REF!</f>
        <v>#REF!</v>
      </c>
      <c r="F75" s="490"/>
      <c r="G75" s="615"/>
      <c r="H75" s="481"/>
      <c r="I75" s="82"/>
      <c r="J75" s="617"/>
      <c r="K75" s="617"/>
      <c r="L75" s="610"/>
      <c r="M75" s="612"/>
      <c r="N75" s="612"/>
      <c r="O75" s="641"/>
      <c r="P75" s="641"/>
      <c r="Q75" s="641"/>
    </row>
    <row r="76" spans="1:17" ht="13.5" customHeight="1" x14ac:dyDescent="0.25">
      <c r="A76" s="571"/>
      <c r="B76" s="612"/>
      <c r="C76" s="481"/>
      <c r="D76" s="481"/>
      <c r="E76" s="166" t="e">
        <f>'5- Identificación de Riesgos'!#REF!</f>
        <v>#REF!</v>
      </c>
      <c r="F76" s="490"/>
      <c r="G76" s="615"/>
      <c r="H76" s="481"/>
      <c r="I76" s="82"/>
      <c r="J76" s="617"/>
      <c r="K76" s="617"/>
      <c r="L76" s="610"/>
      <c r="M76" s="612"/>
      <c r="N76" s="612"/>
      <c r="O76" s="641"/>
      <c r="P76" s="641"/>
      <c r="Q76" s="641"/>
    </row>
    <row r="77" spans="1:17" ht="13.5" customHeight="1" x14ac:dyDescent="0.25">
      <c r="A77" s="571"/>
      <c r="B77" s="612"/>
      <c r="C77" s="481"/>
      <c r="D77" s="481"/>
      <c r="E77" s="166" t="e">
        <f>'5- Identificación de Riesgos'!#REF!</f>
        <v>#REF!</v>
      </c>
      <c r="F77" s="490"/>
      <c r="G77" s="615"/>
      <c r="H77" s="481"/>
      <c r="I77" s="82"/>
      <c r="J77" s="617"/>
      <c r="K77" s="617"/>
      <c r="L77" s="610"/>
      <c r="M77" s="612"/>
      <c r="N77" s="612"/>
      <c r="O77" s="641"/>
      <c r="P77" s="641"/>
      <c r="Q77" s="641"/>
    </row>
    <row r="78" spans="1:17" ht="13.5" customHeight="1" x14ac:dyDescent="0.25">
      <c r="A78" s="571"/>
      <c r="B78" s="612"/>
      <c r="C78" s="481"/>
      <c r="D78" s="481"/>
      <c r="E78" s="166" t="e">
        <f>'5- Identificación de Riesgos'!#REF!</f>
        <v>#REF!</v>
      </c>
      <c r="F78" s="490"/>
      <c r="G78" s="615"/>
      <c r="H78" s="481"/>
      <c r="I78" s="82"/>
      <c r="J78" s="617"/>
      <c r="K78" s="617"/>
      <c r="L78" s="610"/>
      <c r="M78" s="612"/>
      <c r="N78" s="612"/>
      <c r="O78" s="641"/>
      <c r="P78" s="641"/>
      <c r="Q78" s="641"/>
    </row>
    <row r="79" spans="1:17" ht="13.5" customHeight="1" thickBot="1" x14ac:dyDescent="0.3">
      <c r="A79" s="572"/>
      <c r="B79" s="613"/>
      <c r="C79" s="482"/>
      <c r="D79" s="482"/>
      <c r="E79" s="167" t="e">
        <f>'5- Identificación de Riesgos'!#REF!</f>
        <v>#REF!</v>
      </c>
      <c r="F79" s="491"/>
      <c r="G79" s="616"/>
      <c r="H79" s="482"/>
      <c r="I79" s="148"/>
      <c r="J79" s="618"/>
      <c r="K79" s="618"/>
      <c r="L79" s="611"/>
      <c r="M79" s="602"/>
      <c r="N79" s="613"/>
      <c r="O79" s="642"/>
      <c r="P79" s="642"/>
      <c r="Q79" s="642"/>
    </row>
    <row r="80" spans="1:17" ht="30" customHeight="1" x14ac:dyDescent="0.25">
      <c r="A80" s="614">
        <v>8</v>
      </c>
      <c r="B80" s="612" t="str">
        <f>'5- Identificación de Riesgos'!B45</f>
        <v xml:space="preserve">Recibir, ofrecer, prometer, entregar o aceptar o solicitar  un beneficio propio o a terceros en la omisión o indebida realización en el trámite de la notificación </v>
      </c>
      <c r="C80" s="602" t="str">
        <f>'5- Identificación de Riesgos'!C45</f>
        <v>Cuando por indebido interés  no se realizar una audiencia programada en la fecha establecida</v>
      </c>
      <c r="D80" s="602" t="s">
        <v>339</v>
      </c>
      <c r="E80" s="166">
        <f>'5- Identificación de Riesgos'!D48</f>
        <v>0</v>
      </c>
      <c r="F80" s="608" t="str">
        <f>'5- Identificación de Riesgos'!H45</f>
        <v>Muy Baja - 1</v>
      </c>
      <c r="G80" s="602" t="str">
        <f>'5- Identificación de Riesgos'!M45</f>
        <v>Mayor - 4</v>
      </c>
      <c r="H80" s="602" t="str">
        <f>'5- Identificación de Riesgos'!N45</f>
        <v>Alto  - 4</v>
      </c>
      <c r="I80" s="82"/>
      <c r="J80" s="617" t="str">
        <f>'6- Valoración Controles'!T45</f>
        <v>Muy Baja - 1</v>
      </c>
      <c r="K80" s="617" t="str">
        <f>'6- Valoración Controles'!U45</f>
        <v>Mayor - 4</v>
      </c>
      <c r="L80" s="610" t="e">
        <f>AVERAGE(#REF!)</f>
        <v>#REF!</v>
      </c>
      <c r="M80" s="612" t="str">
        <f>'6- Valoración Controles'!V45</f>
        <v>Alto  - 4</v>
      </c>
      <c r="N80" s="612" t="s">
        <v>457</v>
      </c>
      <c r="O80" s="612"/>
      <c r="P80" s="612"/>
      <c r="Q80" s="612"/>
    </row>
    <row r="81" spans="1:17" ht="30" customHeight="1" x14ac:dyDescent="0.25">
      <c r="A81" s="571"/>
      <c r="B81" s="612"/>
      <c r="C81" s="481"/>
      <c r="D81" s="481"/>
      <c r="E81" s="166">
        <f>'5- Identificación de Riesgos'!D49</f>
        <v>0</v>
      </c>
      <c r="F81" s="490"/>
      <c r="G81" s="615"/>
      <c r="H81" s="481"/>
      <c r="I81" s="82"/>
      <c r="J81" s="617"/>
      <c r="K81" s="617"/>
      <c r="L81" s="610"/>
      <c r="M81" s="612"/>
      <c r="N81" s="612"/>
      <c r="O81" s="612"/>
      <c r="P81" s="612"/>
      <c r="Q81" s="612"/>
    </row>
    <row r="82" spans="1:17" ht="30" customHeight="1" x14ac:dyDescent="0.25">
      <c r="A82" s="571"/>
      <c r="B82" s="612"/>
      <c r="C82" s="481"/>
      <c r="D82" s="481"/>
      <c r="E82" s="166">
        <f>'5- Identificación de Riesgos'!D50</f>
        <v>0</v>
      </c>
      <c r="F82" s="490"/>
      <c r="G82" s="615"/>
      <c r="H82" s="481"/>
      <c r="I82" s="82"/>
      <c r="J82" s="617"/>
      <c r="K82" s="617"/>
      <c r="L82" s="610"/>
      <c r="M82" s="612"/>
      <c r="N82" s="612"/>
      <c r="O82" s="612"/>
      <c r="P82" s="612"/>
      <c r="Q82" s="612"/>
    </row>
    <row r="83" spans="1:17" x14ac:dyDescent="0.25">
      <c r="A83" s="571"/>
      <c r="B83" s="612"/>
      <c r="C83" s="481"/>
      <c r="D83" s="481"/>
      <c r="E83" s="166">
        <f>'5- Identificación de Riesgos'!D51</f>
        <v>0</v>
      </c>
      <c r="F83" s="490"/>
      <c r="G83" s="615"/>
      <c r="H83" s="481"/>
      <c r="I83" s="82"/>
      <c r="J83" s="617"/>
      <c r="K83" s="617"/>
      <c r="L83" s="610"/>
      <c r="M83" s="612"/>
      <c r="N83" s="612"/>
      <c r="O83" s="612"/>
      <c r="P83" s="612"/>
      <c r="Q83" s="612"/>
    </row>
    <row r="84" spans="1:17" x14ac:dyDescent="0.25">
      <c r="A84" s="571"/>
      <c r="B84" s="612"/>
      <c r="C84" s="481"/>
      <c r="D84" s="481"/>
      <c r="E84" s="166">
        <f>'5- Identificación de Riesgos'!D52</f>
        <v>0</v>
      </c>
      <c r="F84" s="490"/>
      <c r="G84" s="615"/>
      <c r="H84" s="481"/>
      <c r="I84" s="82"/>
      <c r="J84" s="617"/>
      <c r="K84" s="617"/>
      <c r="L84" s="610"/>
      <c r="M84" s="612"/>
      <c r="N84" s="612"/>
      <c r="O84" s="612"/>
      <c r="P84" s="612"/>
      <c r="Q84" s="612"/>
    </row>
    <row r="85" spans="1:17" x14ac:dyDescent="0.25">
      <c r="A85" s="571"/>
      <c r="B85" s="612"/>
      <c r="C85" s="481"/>
      <c r="D85" s="481"/>
      <c r="E85" s="166">
        <f>'5- Identificación de Riesgos'!D53</f>
        <v>0</v>
      </c>
      <c r="F85" s="490"/>
      <c r="G85" s="615"/>
      <c r="H85" s="481"/>
      <c r="I85" s="82"/>
      <c r="J85" s="617"/>
      <c r="K85" s="617"/>
      <c r="L85" s="610"/>
      <c r="M85" s="612"/>
      <c r="N85" s="612"/>
      <c r="O85" s="612"/>
      <c r="P85" s="612"/>
      <c r="Q85" s="612"/>
    </row>
    <row r="86" spans="1:17" x14ac:dyDescent="0.25">
      <c r="A86" s="571"/>
      <c r="B86" s="612"/>
      <c r="C86" s="481"/>
      <c r="D86" s="481"/>
      <c r="E86" s="166">
        <f>'5- Identificación de Riesgos'!D54</f>
        <v>0</v>
      </c>
      <c r="F86" s="490"/>
      <c r="G86" s="615"/>
      <c r="H86" s="481"/>
      <c r="I86" s="82"/>
      <c r="J86" s="617"/>
      <c r="K86" s="617"/>
      <c r="L86" s="610"/>
      <c r="M86" s="612"/>
      <c r="N86" s="612"/>
      <c r="O86" s="612"/>
      <c r="P86" s="612"/>
      <c r="Q86" s="612"/>
    </row>
    <row r="87" spans="1:17" x14ac:dyDescent="0.25">
      <c r="A87" s="571"/>
      <c r="B87" s="612"/>
      <c r="C87" s="481"/>
      <c r="D87" s="481"/>
      <c r="E87" s="166">
        <f>'5- Identificación de Riesgos'!D55</f>
        <v>0</v>
      </c>
      <c r="F87" s="490"/>
      <c r="G87" s="615"/>
      <c r="H87" s="481"/>
      <c r="I87" s="82"/>
      <c r="J87" s="617"/>
      <c r="K87" s="617"/>
      <c r="L87" s="610"/>
      <c r="M87" s="612"/>
      <c r="N87" s="612"/>
      <c r="O87" s="612"/>
      <c r="P87" s="612"/>
      <c r="Q87" s="612"/>
    </row>
    <row r="88" spans="1:17" x14ac:dyDescent="0.25">
      <c r="A88" s="571"/>
      <c r="B88" s="612"/>
      <c r="C88" s="481"/>
      <c r="D88" s="481"/>
      <c r="E88" s="166">
        <f>'5- Identificación de Riesgos'!D56</f>
        <v>0</v>
      </c>
      <c r="F88" s="490"/>
      <c r="G88" s="615"/>
      <c r="H88" s="481"/>
      <c r="I88" s="82"/>
      <c r="J88" s="617"/>
      <c r="K88" s="617"/>
      <c r="L88" s="610"/>
      <c r="M88" s="612"/>
      <c r="N88" s="612"/>
      <c r="O88" s="612"/>
      <c r="P88" s="612"/>
      <c r="Q88" s="612"/>
    </row>
    <row r="89" spans="1:17" ht="15.75" thickBot="1" x14ac:dyDescent="0.3">
      <c r="A89" s="572"/>
      <c r="B89" s="613"/>
      <c r="C89" s="482"/>
      <c r="D89" s="482"/>
      <c r="E89" s="167">
        <f>'5- Identificación de Riesgos'!D57</f>
        <v>0</v>
      </c>
      <c r="F89" s="491"/>
      <c r="G89" s="616"/>
      <c r="H89" s="482"/>
      <c r="I89" s="148"/>
      <c r="J89" s="618"/>
      <c r="K89" s="618"/>
      <c r="L89" s="611"/>
      <c r="M89" s="602"/>
      <c r="N89" s="613"/>
      <c r="O89" s="613"/>
      <c r="P89" s="613"/>
      <c r="Q89" s="613"/>
    </row>
  </sheetData>
  <mergeCells count="148">
    <mergeCell ref="O80:O89"/>
    <mergeCell ref="P80:P89"/>
    <mergeCell ref="Q80:Q89"/>
    <mergeCell ref="O60:O69"/>
    <mergeCell ref="P60:P69"/>
    <mergeCell ref="Q60:Q69"/>
    <mergeCell ref="O70:O79"/>
    <mergeCell ref="P70:P79"/>
    <mergeCell ref="Q70:Q79"/>
    <mergeCell ref="O40:O49"/>
    <mergeCell ref="P40:P49"/>
    <mergeCell ref="Q40:Q49"/>
    <mergeCell ref="O50:O59"/>
    <mergeCell ref="P50:P59"/>
    <mergeCell ref="Q50:Q59"/>
    <mergeCell ref="O10:O19"/>
    <mergeCell ref="P10:P19"/>
    <mergeCell ref="Q10:Q19"/>
    <mergeCell ref="O20:O29"/>
    <mergeCell ref="P20:P29"/>
    <mergeCell ref="Q20:Q29"/>
    <mergeCell ref="O30:O39"/>
    <mergeCell ref="P30:P39"/>
    <mergeCell ref="Q30:Q39"/>
    <mergeCell ref="A40:A49"/>
    <mergeCell ref="B40:B49"/>
    <mergeCell ref="C40:C49"/>
    <mergeCell ref="D40:D49"/>
    <mergeCell ref="F40:F49"/>
    <mergeCell ref="L30:L39"/>
    <mergeCell ref="A30:A39"/>
    <mergeCell ref="B30:B39"/>
    <mergeCell ref="C30:C39"/>
    <mergeCell ref="D30:D39"/>
    <mergeCell ref="F30:F39"/>
    <mergeCell ref="J30:J39"/>
    <mergeCell ref="K30:K39"/>
    <mergeCell ref="G30:G39"/>
    <mergeCell ref="A10:A19"/>
    <mergeCell ref="B10:B19"/>
    <mergeCell ref="F10:F19"/>
    <mergeCell ref="K8:K9"/>
    <mergeCell ref="I8:I9"/>
    <mergeCell ref="E8:E9"/>
    <mergeCell ref="D20:D29"/>
    <mergeCell ref="L10:L19"/>
    <mergeCell ref="M10:M19"/>
    <mergeCell ref="A20:A29"/>
    <mergeCell ref="J20:J29"/>
    <mergeCell ref="M20:M29"/>
    <mergeCell ref="C20:C29"/>
    <mergeCell ref="C10:C19"/>
    <mergeCell ref="D10:D19"/>
    <mergeCell ref="G10:G19"/>
    <mergeCell ref="L20:L29"/>
    <mergeCell ref="B20:B29"/>
    <mergeCell ref="K20:K29"/>
    <mergeCell ref="H10:H19"/>
    <mergeCell ref="J10:J19"/>
    <mergeCell ref="K10:K19"/>
    <mergeCell ref="F20:F29"/>
    <mergeCell ref="G20:G2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A50:A59"/>
    <mergeCell ref="B50:B59"/>
    <mergeCell ref="C50:C59"/>
    <mergeCell ref="D50:D59"/>
    <mergeCell ref="F50:F59"/>
    <mergeCell ref="G50:G59"/>
    <mergeCell ref="H50:H59"/>
    <mergeCell ref="J50:J59"/>
    <mergeCell ref="K50:K59"/>
    <mergeCell ref="H20:H29"/>
    <mergeCell ref="B8:B9"/>
    <mergeCell ref="M50:M59"/>
    <mergeCell ref="N50:N59"/>
    <mergeCell ref="M60:M69"/>
    <mergeCell ref="N60:N69"/>
    <mergeCell ref="G60:G69"/>
    <mergeCell ref="H60:H69"/>
    <mergeCell ref="J60:J69"/>
    <mergeCell ref="K60:K69"/>
    <mergeCell ref="L60:L69"/>
    <mergeCell ref="L50:L59"/>
    <mergeCell ref="M40:M49"/>
    <mergeCell ref="N40:N49"/>
    <mergeCell ref="G40:G49"/>
    <mergeCell ref="H40:H49"/>
    <mergeCell ref="J40:J49"/>
    <mergeCell ref="K40:K49"/>
    <mergeCell ref="L40:L49"/>
    <mergeCell ref="H30:H39"/>
    <mergeCell ref="M30:M39"/>
    <mergeCell ref="N20:N29"/>
    <mergeCell ref="N30:N39"/>
    <mergeCell ref="N10:N19"/>
    <mergeCell ref="A60:A69"/>
    <mergeCell ref="B60:B69"/>
    <mergeCell ref="C60:C69"/>
    <mergeCell ref="D60:D69"/>
    <mergeCell ref="F60:F69"/>
    <mergeCell ref="L70:L79"/>
    <mergeCell ref="M70:M79"/>
    <mergeCell ref="N70:N79"/>
    <mergeCell ref="A70:A79"/>
    <mergeCell ref="B70:B79"/>
    <mergeCell ref="C70:C79"/>
    <mergeCell ref="D70:D79"/>
    <mergeCell ref="F70:F79"/>
    <mergeCell ref="G70:G79"/>
    <mergeCell ref="H70:H79"/>
    <mergeCell ref="J70:J79"/>
    <mergeCell ref="K70:K79"/>
    <mergeCell ref="L80:L89"/>
    <mergeCell ref="M80:M89"/>
    <mergeCell ref="N80:N89"/>
    <mergeCell ref="A80:A89"/>
    <mergeCell ref="B80:B89"/>
    <mergeCell ref="C80:C89"/>
    <mergeCell ref="D80:D89"/>
    <mergeCell ref="F80:F89"/>
    <mergeCell ref="G80:G89"/>
    <mergeCell ref="H80:H89"/>
    <mergeCell ref="J80:J89"/>
    <mergeCell ref="K80:K89"/>
  </mergeCells>
  <conditionalFormatting sqref="F10 F20 F30 F40">
    <cfRule type="containsText" dxfId="360" priority="653" operator="containsText" text="Alta">
      <formula>NOT(ISERROR(SEARCH("Alta",F10)))</formula>
    </cfRule>
    <cfRule type="containsText" dxfId="359" priority="643" operator="containsText" text="Media">
      <formula>NOT(ISERROR(SEARCH("Media",F10)))</formula>
    </cfRule>
    <cfRule type="containsText" dxfId="358" priority="642" operator="containsText" text="Alta">
      <formula>NOT(ISERROR(SEARCH("Alta",F10)))</formula>
    </cfRule>
    <cfRule type="containsText" dxfId="357" priority="640" operator="containsText" text="Muy Alta">
      <formula>NOT(ISERROR(SEARCH("Muy Alta",F10)))</formula>
    </cfRule>
    <cfRule type="containsText" dxfId="356" priority="639" operator="containsText" text="Baja">
      <formula>NOT(ISERROR(SEARCH("Baja",F10)))</formula>
    </cfRule>
    <cfRule type="containsText" dxfId="355" priority="638" operator="containsText" text="Muy Baja">
      <formula>NOT(ISERROR(SEARCH("Muy Baja",F10)))</formula>
    </cfRule>
    <cfRule type="containsText" dxfId="354" priority="655" operator="containsText" text="Baja">
      <formula>NOT(ISERROR(SEARCH("Baja",F10)))</formula>
    </cfRule>
    <cfRule type="containsText" dxfId="353" priority="654" operator="containsText" text="Media">
      <formula>NOT(ISERROR(SEARCH("Media",F10)))</formula>
    </cfRule>
    <cfRule type="containsText" dxfId="352" priority="644" operator="containsText" text="Media">
      <formula>NOT(ISERROR(SEARCH("Media",F10)))</formula>
    </cfRule>
    <cfRule type="containsText" dxfId="351" priority="652" operator="containsText" text="Muy bajo">
      <formula>NOT(ISERROR(SEARCH("Muy bajo",F10)))</formula>
    </cfRule>
    <cfRule type="containsText" dxfId="350" priority="651" operator="containsText" text="Muy Baja'Tabla probabilidad'!">
      <formula>NOT(ISERROR(SEARCH("Muy Baja'Tabla probabilidad'!",F10)))</formula>
    </cfRule>
    <cfRule type="containsText" dxfId="349" priority="650" operator="containsText" text="Muy Baja">
      <formula>NOT(ISERROR(SEARCH("Muy Baja",F10)))</formula>
    </cfRule>
    <cfRule type="cellIs" dxfId="348" priority="660" operator="between">
      <formula>0</formula>
      <formula>2</formula>
    </cfRule>
    <cfRule type="containsText" dxfId="347" priority="647" operator="containsText" text="Baja">
      <formula>NOT(ISERROR(SEARCH("Baja",F10)))</formula>
    </cfRule>
    <cfRule type="containsText" dxfId="346" priority="649" operator="containsText" text="Muy Baja">
      <formula>NOT(ISERROR(SEARCH("Muy Baja",F10)))</formula>
    </cfRule>
    <cfRule type="containsText" dxfId="345" priority="648" operator="containsText" text="Muy Baja">
      <formula>NOT(ISERROR(SEARCH("Muy Baja",F10)))</formula>
    </cfRule>
    <cfRule type="containsText" dxfId="344" priority="646" operator="containsText" text="Muy Baja">
      <formula>NOT(ISERROR(SEARCH("Muy Baja",F10)))</formula>
    </cfRule>
    <cfRule type="containsText" dxfId="343" priority="645" operator="containsText" text="Media">
      <formula>NOT(ISERROR(SEARCH("Media",F10)))</formula>
    </cfRule>
    <cfRule type="cellIs" dxfId="342" priority="659" operator="between">
      <formula>1</formula>
      <formula>2</formula>
    </cfRule>
    <cfRule type="containsText" dxfId="340" priority="656" operator="containsText" text="Muy baja">
      <formula>NOT(ISERROR(SEARCH("Muy baja",F10)))</formula>
    </cfRule>
  </conditionalFormatting>
  <conditionalFormatting sqref="F50">
    <cfRule type="containsText" dxfId="338" priority="257" operator="containsText" text="Muy baja">
      <formula>NOT(ISERROR(SEARCH("Muy baja",F50)))</formula>
    </cfRule>
    <cfRule type="cellIs" dxfId="336" priority="261" operator="between">
      <formula>0</formula>
      <formula>2</formula>
    </cfRule>
    <cfRule type="cellIs" dxfId="335" priority="260" operator="between">
      <formula>1</formula>
      <formula>2</formula>
    </cfRule>
    <cfRule type="containsText" dxfId="334" priority="254" operator="containsText" text="Alta">
      <formula>NOT(ISERROR(SEARCH("Alta",F50)))</formula>
    </cfRule>
    <cfRule type="containsText" dxfId="333" priority="253" operator="containsText" text="Muy bajo">
      <formula>NOT(ISERROR(SEARCH("Muy bajo",F50)))</formula>
    </cfRule>
    <cfRule type="containsText" dxfId="332" priority="252" operator="containsText" text="Muy Baja'Tabla probabilidad'!">
      <formula>NOT(ISERROR(SEARCH("Muy Baja'Tabla probabilidad'!",F50)))</formula>
    </cfRule>
    <cfRule type="containsText" dxfId="331" priority="251" operator="containsText" text="Muy Baja">
      <formula>NOT(ISERROR(SEARCH("Muy Baja",F50)))</formula>
    </cfRule>
    <cfRule type="containsText" dxfId="330" priority="250" operator="containsText" text="Muy Baja">
      <formula>NOT(ISERROR(SEARCH("Muy Baja",F50)))</formula>
    </cfRule>
    <cfRule type="containsText" dxfId="329" priority="249" operator="containsText" text="Muy Baja">
      <formula>NOT(ISERROR(SEARCH("Muy Baja",F50)))</formula>
    </cfRule>
    <cfRule type="containsText" dxfId="328" priority="248" operator="containsText" text="Baja">
      <formula>NOT(ISERROR(SEARCH("Baja",F50)))</formula>
    </cfRule>
    <cfRule type="containsText" dxfId="326" priority="246" operator="containsText" text="Media">
      <formula>NOT(ISERROR(SEARCH("Media",F50)))</formula>
    </cfRule>
    <cfRule type="containsText" dxfId="325" priority="245" operator="containsText" text="Media">
      <formula>NOT(ISERROR(SEARCH("Media",F50)))</formula>
    </cfRule>
    <cfRule type="containsText" dxfId="324" priority="244" operator="containsText" text="Media">
      <formula>NOT(ISERROR(SEARCH("Media",F50)))</formula>
    </cfRule>
    <cfRule type="containsText" dxfId="323" priority="243" operator="containsText" text="Alta">
      <formula>NOT(ISERROR(SEARCH("Alta",F50)))</formula>
    </cfRule>
    <cfRule type="containsText" dxfId="322" priority="247" operator="containsText" text="Muy Baja">
      <formula>NOT(ISERROR(SEARCH("Muy Baja",F50)))</formula>
    </cfRule>
    <cfRule type="containsText" dxfId="321" priority="241" operator="containsText" text="Baja">
      <formula>NOT(ISERROR(SEARCH("Baja",F50)))</formula>
    </cfRule>
    <cfRule type="containsText" dxfId="320" priority="240" operator="containsText" text="Muy Baja">
      <formula>NOT(ISERROR(SEARCH("Muy Baja",F50)))</formula>
    </cfRule>
    <cfRule type="containsText" dxfId="319" priority="256" operator="containsText" text="Baja">
      <formula>NOT(ISERROR(SEARCH("Baja",F50)))</formula>
    </cfRule>
    <cfRule type="containsText" dxfId="318" priority="255" operator="containsText" text="Media">
      <formula>NOT(ISERROR(SEARCH("Media",F50)))</formula>
    </cfRule>
    <cfRule type="containsText" dxfId="317" priority="242" operator="containsText" text="Muy Alta">
      <formula>NOT(ISERROR(SEARCH("Muy Alta",F50)))</formula>
    </cfRule>
  </conditionalFormatting>
  <conditionalFormatting sqref="F60">
    <cfRule type="containsText" dxfId="316" priority="118" operator="containsText" text="Media">
      <formula>NOT(ISERROR(SEARCH("Media",F60)))</formula>
    </cfRule>
    <cfRule type="containsText" dxfId="315" priority="127" operator="containsText" text="Muy bajo">
      <formula>NOT(ISERROR(SEARCH("Muy bajo",F60)))</formula>
    </cfRule>
    <cfRule type="containsText" dxfId="314" priority="117" operator="containsText" text="Alta">
      <formula>NOT(ISERROR(SEARCH("Alta",F60)))</formula>
    </cfRule>
    <cfRule type="containsText" dxfId="313" priority="116" operator="containsText" text="Muy Alta">
      <formula>NOT(ISERROR(SEARCH("Muy Alta",F60)))</formula>
    </cfRule>
    <cfRule type="containsText" dxfId="312" priority="115" operator="containsText" text="Baja">
      <formula>NOT(ISERROR(SEARCH("Baja",F60)))</formula>
    </cfRule>
    <cfRule type="containsText" dxfId="311" priority="114" operator="containsText" text="Muy Baja">
      <formula>NOT(ISERROR(SEARCH("Muy Baja",F60)))</formula>
    </cfRule>
    <cfRule type="containsText" dxfId="310" priority="128" operator="containsText" text="Alta">
      <formula>NOT(ISERROR(SEARCH("Alta",F60)))</formula>
    </cfRule>
    <cfRule type="containsText" dxfId="309" priority="129" operator="containsText" text="Media">
      <formula>NOT(ISERROR(SEARCH("Media",F60)))</formula>
    </cfRule>
    <cfRule type="containsText" dxfId="308" priority="130" operator="containsText" text="Baja">
      <formula>NOT(ISERROR(SEARCH("Baja",F60)))</formula>
    </cfRule>
    <cfRule type="containsText" dxfId="307" priority="131" operator="containsText" text="Muy baja">
      <formula>NOT(ISERROR(SEARCH("Muy baja",F60)))</formula>
    </cfRule>
    <cfRule type="containsText" dxfId="304" priority="122" operator="containsText" text="Baja">
      <formula>NOT(ISERROR(SEARCH("Baja",F60)))</formula>
    </cfRule>
    <cfRule type="containsText" dxfId="303" priority="123" operator="containsText" text="Muy Baja">
      <formula>NOT(ISERROR(SEARCH("Muy Baja",F60)))</formula>
    </cfRule>
    <cfRule type="cellIs" dxfId="302" priority="134" operator="between">
      <formula>1</formula>
      <formula>2</formula>
    </cfRule>
    <cfRule type="containsText" dxfId="301" priority="124" operator="containsText" text="Muy Baja">
      <formula>NOT(ISERROR(SEARCH("Muy Baja",F60)))</formula>
    </cfRule>
    <cfRule type="containsText" dxfId="300" priority="125" operator="containsText" text="Muy Baja">
      <formula>NOT(ISERROR(SEARCH("Muy Baja",F60)))</formula>
    </cfRule>
    <cfRule type="containsText" dxfId="299" priority="126" operator="containsText" text="Muy Baja'Tabla probabilidad'!">
      <formula>NOT(ISERROR(SEARCH("Muy Baja'Tabla probabilidad'!",F60)))</formula>
    </cfRule>
    <cfRule type="cellIs" dxfId="298" priority="135" operator="between">
      <formula>0</formula>
      <formula>2</formula>
    </cfRule>
    <cfRule type="containsText" dxfId="297" priority="120" operator="containsText" text="Media">
      <formula>NOT(ISERROR(SEARCH("Media",F60)))</formula>
    </cfRule>
    <cfRule type="containsText" dxfId="296" priority="119" operator="containsText" text="Media">
      <formula>NOT(ISERROR(SEARCH("Media",F60)))</formula>
    </cfRule>
    <cfRule type="containsText" dxfId="295" priority="121" operator="containsText" text="Muy Baja">
      <formula>NOT(ISERROR(SEARCH("Muy Baja",F60)))</formula>
    </cfRule>
  </conditionalFormatting>
  <conditionalFormatting sqref="F70">
    <cfRule type="containsText" dxfId="294" priority="76" operator="containsText" text="Media">
      <formula>NOT(ISERROR(SEARCH("Media",F70)))</formula>
    </cfRule>
    <cfRule type="containsText" dxfId="293" priority="77" operator="containsText" text="Media">
      <formula>NOT(ISERROR(SEARCH("Media",F70)))</formula>
    </cfRule>
    <cfRule type="containsText" dxfId="292" priority="78" operator="containsText" text="Media">
      <formula>NOT(ISERROR(SEARCH("Media",F70)))</formula>
    </cfRule>
    <cfRule type="containsText" dxfId="291" priority="79" operator="containsText" text="Muy Baja">
      <formula>NOT(ISERROR(SEARCH("Muy Baja",F70)))</formula>
    </cfRule>
    <cfRule type="containsText" dxfId="290" priority="80" operator="containsText" text="Baja">
      <formula>NOT(ISERROR(SEARCH("Baja",F70)))</formula>
    </cfRule>
    <cfRule type="containsText" dxfId="289" priority="81" operator="containsText" text="Muy Baja">
      <formula>NOT(ISERROR(SEARCH("Muy Baja",F70)))</formula>
    </cfRule>
    <cfRule type="containsText" dxfId="288" priority="82" operator="containsText" text="Muy Baja">
      <formula>NOT(ISERROR(SEARCH("Muy Baja",F70)))</formula>
    </cfRule>
    <cfRule type="containsText" dxfId="287" priority="83" operator="containsText" text="Muy Baja">
      <formula>NOT(ISERROR(SEARCH("Muy Baja",F70)))</formula>
    </cfRule>
    <cfRule type="containsText" dxfId="286" priority="84" operator="containsText" text="Muy Baja'Tabla probabilidad'!">
      <formula>NOT(ISERROR(SEARCH("Muy Baja'Tabla probabilidad'!",F70)))</formula>
    </cfRule>
    <cfRule type="containsText" dxfId="285" priority="85" operator="containsText" text="Muy bajo">
      <formula>NOT(ISERROR(SEARCH("Muy bajo",F70)))</formula>
    </cfRule>
    <cfRule type="containsText" dxfId="284" priority="86" operator="containsText" text="Alta">
      <formula>NOT(ISERROR(SEARCH("Alta",F70)))</formula>
    </cfRule>
    <cfRule type="containsText" dxfId="283" priority="87" operator="containsText" text="Media">
      <formula>NOT(ISERROR(SEARCH("Media",F70)))</formula>
    </cfRule>
    <cfRule type="containsText" dxfId="282" priority="88" operator="containsText" text="Baja">
      <formula>NOT(ISERROR(SEARCH("Baja",F70)))</formula>
    </cfRule>
    <cfRule type="containsText" dxfId="281" priority="89" operator="containsText" text="Muy baja">
      <formula>NOT(ISERROR(SEARCH("Muy baja",F70)))</formula>
    </cfRule>
    <cfRule type="cellIs" dxfId="278" priority="92" operator="between">
      <formula>1</formula>
      <formula>2</formula>
    </cfRule>
    <cfRule type="cellIs" dxfId="277" priority="93" operator="between">
      <formula>0</formula>
      <formula>2</formula>
    </cfRule>
    <cfRule type="containsText" dxfId="276" priority="72" operator="containsText" text="Muy Baja">
      <formula>NOT(ISERROR(SEARCH("Muy Baja",F70)))</formula>
    </cfRule>
    <cfRule type="containsText" dxfId="275" priority="73" operator="containsText" text="Baja">
      <formula>NOT(ISERROR(SEARCH("Baja",F70)))</formula>
    </cfRule>
    <cfRule type="containsText" dxfId="274" priority="74" operator="containsText" text="Muy Alta">
      <formula>NOT(ISERROR(SEARCH("Muy Alta",F70)))</formula>
    </cfRule>
    <cfRule type="containsText" dxfId="273" priority="75" operator="containsText" text="Alta">
      <formula>NOT(ISERROR(SEARCH("Alta",F70)))</formula>
    </cfRule>
  </conditionalFormatting>
  <conditionalFormatting sqref="F80">
    <cfRule type="containsText" dxfId="272" priority="38" operator="containsText" text="Baja">
      <formula>NOT(ISERROR(SEARCH("Baja",F80)))</formula>
    </cfRule>
    <cfRule type="containsText" dxfId="271" priority="40" operator="containsText" text="Muy Baja">
      <formula>NOT(ISERROR(SEARCH("Muy Baja",F80)))</formula>
    </cfRule>
    <cfRule type="cellIs" dxfId="270" priority="51" operator="between">
      <formula>0</formula>
      <formula>2</formula>
    </cfRule>
    <cfRule type="cellIs" dxfId="269" priority="50" operator="between">
      <formula>1</formula>
      <formula>2</formula>
    </cfRule>
    <cfRule type="containsText" dxfId="266" priority="47" operator="containsText" text="Muy baja">
      <formula>NOT(ISERROR(SEARCH("Muy baja",F80)))</formula>
    </cfRule>
    <cfRule type="containsText" dxfId="265" priority="46" operator="containsText" text="Baja">
      <formula>NOT(ISERROR(SEARCH("Baja",F80)))</formula>
    </cfRule>
    <cfRule type="containsText" dxfId="264" priority="45" operator="containsText" text="Media">
      <formula>NOT(ISERROR(SEARCH("Media",F80)))</formula>
    </cfRule>
    <cfRule type="containsText" dxfId="263" priority="44" operator="containsText" text="Alta">
      <formula>NOT(ISERROR(SEARCH("Alta",F80)))</formula>
    </cfRule>
    <cfRule type="containsText" dxfId="262" priority="33" operator="containsText" text="Alta">
      <formula>NOT(ISERROR(SEARCH("Alta",F80)))</formula>
    </cfRule>
    <cfRule type="containsText" dxfId="261" priority="34" operator="containsText" text="Media">
      <formula>NOT(ISERROR(SEARCH("Media",F80)))</formula>
    </cfRule>
    <cfRule type="containsText" dxfId="260" priority="35" operator="containsText" text="Media">
      <formula>NOT(ISERROR(SEARCH("Media",F80)))</formula>
    </cfRule>
    <cfRule type="containsText" dxfId="259" priority="39" operator="containsText" text="Muy Baja">
      <formula>NOT(ISERROR(SEARCH("Muy Baja",F80)))</formula>
    </cfRule>
    <cfRule type="containsText" dxfId="258" priority="36" operator="containsText" text="Media">
      <formula>NOT(ISERROR(SEARCH("Media",F80)))</formula>
    </cfRule>
    <cfRule type="containsText" dxfId="257" priority="37" operator="containsText" text="Muy Baja">
      <formula>NOT(ISERROR(SEARCH("Muy Baja",F80)))</formula>
    </cfRule>
    <cfRule type="containsText" dxfId="256" priority="43" operator="containsText" text="Muy bajo">
      <formula>NOT(ISERROR(SEARCH("Muy bajo",F80)))</formula>
    </cfRule>
    <cfRule type="containsText" dxfId="255" priority="42" operator="containsText" text="Muy Baja'Tabla probabilidad'!">
      <formula>NOT(ISERROR(SEARCH("Muy Baja'Tabla probabilidad'!",F80)))</formula>
    </cfRule>
    <cfRule type="containsText" dxfId="254" priority="41" operator="containsText" text="Muy Baja">
      <formula>NOT(ISERROR(SEARCH("Muy Baja",F80)))</formula>
    </cfRule>
    <cfRule type="containsText" dxfId="253" priority="32" operator="containsText" text="Muy Alta">
      <formula>NOT(ISERROR(SEARCH("Muy Alta",F80)))</formula>
    </cfRule>
    <cfRule type="containsText" dxfId="252" priority="31" operator="containsText" text="Baja">
      <formula>NOT(ISERROR(SEARCH("Baja",F80)))</formula>
    </cfRule>
    <cfRule type="containsText" dxfId="251" priority="30" operator="containsText" text="Muy Baja">
      <formula>NOT(ISERROR(SEARCH("Muy Baja",F80)))</formula>
    </cfRule>
  </conditionalFormatting>
  <conditionalFormatting sqref="G10 G20 G30 G40">
    <cfRule type="containsText" dxfId="250" priority="632" operator="containsText" text="Catastrófico">
      <formula>NOT(ISERROR(SEARCH("Catastrófico",G10)))</formula>
    </cfRule>
    <cfRule type="containsText" dxfId="249" priority="633" operator="containsText" text="Mayor">
      <formula>NOT(ISERROR(SEARCH("Mayor",G10)))</formula>
    </cfRule>
    <cfRule type="containsText" dxfId="248" priority="634" operator="containsText" text="Alta">
      <formula>NOT(ISERROR(SEARCH("Alta",G10)))</formula>
    </cfRule>
    <cfRule type="containsText" dxfId="247" priority="635" operator="containsText" text="Moderado">
      <formula>NOT(ISERROR(SEARCH("Moderado",G10)))</formula>
    </cfRule>
    <cfRule type="containsText" dxfId="246" priority="636" operator="containsText" text="Menor">
      <formula>NOT(ISERROR(SEARCH("Menor",G10)))</formula>
    </cfRule>
    <cfRule type="containsText" dxfId="245" priority="637" operator="containsText" text="Leve">
      <formula>NOT(ISERROR(SEARCH("Leve",G10)))</formula>
    </cfRule>
  </conditionalFormatting>
  <conditionalFormatting sqref="G50">
    <cfRule type="containsText" dxfId="244" priority="239" operator="containsText" text="Leve">
      <formula>NOT(ISERROR(SEARCH("Leve",G50)))</formula>
    </cfRule>
    <cfRule type="containsText" dxfId="243" priority="234" operator="containsText" text="Catastrófico">
      <formula>NOT(ISERROR(SEARCH("Catastrófico",G50)))</formula>
    </cfRule>
    <cfRule type="containsText" dxfId="242" priority="238" operator="containsText" text="Menor">
      <formula>NOT(ISERROR(SEARCH("Menor",G50)))</formula>
    </cfRule>
    <cfRule type="containsText" dxfId="241" priority="237" operator="containsText" text="Moderado">
      <formula>NOT(ISERROR(SEARCH("Moderado",G50)))</formula>
    </cfRule>
    <cfRule type="containsText" dxfId="240" priority="236" operator="containsText" text="Alta">
      <formula>NOT(ISERROR(SEARCH("Alta",G50)))</formula>
    </cfRule>
    <cfRule type="containsText" dxfId="239" priority="235" operator="containsText" text="Mayor">
      <formula>NOT(ISERROR(SEARCH("Mayor",G50)))</formula>
    </cfRule>
  </conditionalFormatting>
  <conditionalFormatting sqref="G60">
    <cfRule type="containsText" dxfId="238" priority="112" operator="containsText" text="Menor">
      <formula>NOT(ISERROR(SEARCH("Menor",G60)))</formula>
    </cfRule>
    <cfRule type="containsText" dxfId="237" priority="111" operator="containsText" text="Moderado">
      <formula>NOT(ISERROR(SEARCH("Moderado",G60)))</formula>
    </cfRule>
    <cfRule type="containsText" dxfId="236" priority="110" operator="containsText" text="Alta">
      <formula>NOT(ISERROR(SEARCH("Alta",G60)))</formula>
    </cfRule>
    <cfRule type="containsText" dxfId="235" priority="109" operator="containsText" text="Mayor">
      <formula>NOT(ISERROR(SEARCH("Mayor",G60)))</formula>
    </cfRule>
    <cfRule type="containsText" dxfId="234" priority="108" operator="containsText" text="Catastrófico">
      <formula>NOT(ISERROR(SEARCH("Catastrófico",G60)))</formula>
    </cfRule>
    <cfRule type="containsText" dxfId="233" priority="113" operator="containsText" text="Leve">
      <formula>NOT(ISERROR(SEARCH("Leve",G60)))</formula>
    </cfRule>
  </conditionalFormatting>
  <conditionalFormatting sqref="G70">
    <cfRule type="containsText" dxfId="232" priority="71" operator="containsText" text="Leve">
      <formula>NOT(ISERROR(SEARCH("Leve",G70)))</formula>
    </cfRule>
    <cfRule type="containsText" dxfId="231" priority="68" operator="containsText" text="Alta">
      <formula>NOT(ISERROR(SEARCH("Alta",G70)))</formula>
    </cfRule>
    <cfRule type="containsText" dxfId="230" priority="66" operator="containsText" text="Catastrófico">
      <formula>NOT(ISERROR(SEARCH("Catastrófico",G70)))</formula>
    </cfRule>
    <cfRule type="containsText" dxfId="229" priority="67" operator="containsText" text="Mayor">
      <formula>NOT(ISERROR(SEARCH("Mayor",G70)))</formula>
    </cfRule>
    <cfRule type="containsText" dxfId="228" priority="69" operator="containsText" text="Moderado">
      <formula>NOT(ISERROR(SEARCH("Moderado",G70)))</formula>
    </cfRule>
    <cfRule type="containsText" dxfId="227" priority="70" operator="containsText" text="Menor">
      <formula>NOT(ISERROR(SEARCH("Menor",G70)))</formula>
    </cfRule>
  </conditionalFormatting>
  <conditionalFormatting sqref="G80">
    <cfRule type="containsText" dxfId="226" priority="27" operator="containsText" text="Moderado">
      <formula>NOT(ISERROR(SEARCH("Moderado",G80)))</formula>
    </cfRule>
    <cfRule type="containsText" dxfId="225" priority="29" operator="containsText" text="Leve">
      <formula>NOT(ISERROR(SEARCH("Leve",G80)))</formula>
    </cfRule>
    <cfRule type="containsText" dxfId="224" priority="28" operator="containsText" text="Menor">
      <formula>NOT(ISERROR(SEARCH("Menor",G80)))</formula>
    </cfRule>
    <cfRule type="containsText" dxfId="223" priority="24" operator="containsText" text="Catastrófico">
      <formula>NOT(ISERROR(SEARCH("Catastrófico",G80)))</formula>
    </cfRule>
    <cfRule type="containsText" dxfId="222" priority="25" operator="containsText" text="Mayor">
      <formula>NOT(ISERROR(SEARCH("Mayor",G80)))</formula>
    </cfRule>
    <cfRule type="containsText" dxfId="221" priority="26" operator="containsText" text="Alta">
      <formula>NOT(ISERROR(SEARCH("Alta",G80)))</formula>
    </cfRule>
  </conditionalFormatting>
  <conditionalFormatting sqref="H10:I10 H20:I20 H30:I30 H40:I40">
    <cfRule type="containsText" dxfId="220" priority="630" operator="containsText" text="Moderado">
      <formula>NOT(ISERROR(SEARCH("Moderado",H10)))</formula>
    </cfRule>
    <cfRule type="containsText" dxfId="219" priority="627" operator="containsText" text="Extremo">
      <formula>NOT(ISERROR(SEARCH("Extremo",H10)))</formula>
    </cfRule>
    <cfRule type="containsText" dxfId="218" priority="628" operator="containsText" text="Alto">
      <formula>NOT(ISERROR(SEARCH("Alto",H10)))</formula>
    </cfRule>
    <cfRule type="containsText" dxfId="217" priority="629" operator="containsText" text="Bajo">
      <formula>NOT(ISERROR(SEARCH("Bajo",H10)))</formula>
    </cfRule>
    <cfRule type="containsText" dxfId="216" priority="631" operator="containsText" text="Extremo">
      <formula>NOT(ISERROR(SEARCH("Extremo",H10)))</formula>
    </cfRule>
  </conditionalFormatting>
  <conditionalFormatting sqref="H50:I50">
    <cfRule type="containsText" dxfId="215" priority="233" operator="containsText" text="Extremo">
      <formula>NOT(ISERROR(SEARCH("Extremo",H50)))</formula>
    </cfRule>
    <cfRule type="containsText" dxfId="214" priority="229" operator="containsText" text="Extremo">
      <formula>NOT(ISERROR(SEARCH("Extremo",H50)))</formula>
    </cfRule>
    <cfRule type="containsText" dxfId="213" priority="230" operator="containsText" text="Alto">
      <formula>NOT(ISERROR(SEARCH("Alto",H50)))</formula>
    </cfRule>
    <cfRule type="containsText" dxfId="212" priority="231" operator="containsText" text="Bajo">
      <formula>NOT(ISERROR(SEARCH("Bajo",H50)))</formula>
    </cfRule>
    <cfRule type="containsText" dxfId="211" priority="232" operator="containsText" text="Moderado">
      <formula>NOT(ISERROR(SEARCH("Moderado",H50)))</formula>
    </cfRule>
  </conditionalFormatting>
  <conditionalFormatting sqref="H60:I60">
    <cfRule type="containsText" dxfId="210" priority="107" operator="containsText" text="Extremo">
      <formula>NOT(ISERROR(SEARCH("Extremo",H60)))</formula>
    </cfRule>
    <cfRule type="containsText" dxfId="209" priority="103" operator="containsText" text="Extremo">
      <formula>NOT(ISERROR(SEARCH("Extremo",H60)))</formula>
    </cfRule>
    <cfRule type="containsText" dxfId="208" priority="104" operator="containsText" text="Alto">
      <formula>NOT(ISERROR(SEARCH("Alto",H60)))</formula>
    </cfRule>
    <cfRule type="containsText" dxfId="207" priority="105" operator="containsText" text="Bajo">
      <formula>NOT(ISERROR(SEARCH("Bajo",H60)))</formula>
    </cfRule>
    <cfRule type="containsText" dxfId="206" priority="106" operator="containsText" text="Moderado">
      <formula>NOT(ISERROR(SEARCH("Moderado",H60)))</formula>
    </cfRule>
  </conditionalFormatting>
  <conditionalFormatting sqref="H70:I70">
    <cfRule type="containsText" dxfId="205" priority="61" operator="containsText" text="Extremo">
      <formula>NOT(ISERROR(SEARCH("Extremo",H70)))</formula>
    </cfRule>
    <cfRule type="containsText" dxfId="204" priority="62" operator="containsText" text="Alto">
      <formula>NOT(ISERROR(SEARCH("Alto",H70)))</formula>
    </cfRule>
    <cfRule type="containsText" dxfId="203" priority="63" operator="containsText" text="Bajo">
      <formula>NOT(ISERROR(SEARCH("Bajo",H70)))</formula>
    </cfRule>
    <cfRule type="containsText" dxfId="202" priority="64" operator="containsText" text="Moderado">
      <formula>NOT(ISERROR(SEARCH("Moderado",H70)))</formula>
    </cfRule>
    <cfRule type="containsText" dxfId="201" priority="65" operator="containsText" text="Extremo">
      <formula>NOT(ISERROR(SEARCH("Extremo",H70)))</formula>
    </cfRule>
  </conditionalFormatting>
  <conditionalFormatting sqref="H80:I80">
    <cfRule type="containsText" dxfId="200" priority="20" operator="containsText" text="Alto">
      <formula>NOT(ISERROR(SEARCH("Alto",H80)))</formula>
    </cfRule>
    <cfRule type="containsText" dxfId="199" priority="19" operator="containsText" text="Extremo">
      <formula>NOT(ISERROR(SEARCH("Extremo",H80)))</formula>
    </cfRule>
    <cfRule type="containsText" dxfId="198" priority="21" operator="containsText" text="Bajo">
      <formula>NOT(ISERROR(SEARCH("Bajo",H80)))</formula>
    </cfRule>
    <cfRule type="containsText" dxfId="197" priority="23" operator="containsText" text="Extremo">
      <formula>NOT(ISERROR(SEARCH("Extremo",H80)))</formula>
    </cfRule>
    <cfRule type="containsText" dxfId="196" priority="22" operator="containsText" text="Moderado">
      <formula>NOT(ISERROR(SEARCH("Moderado",H80)))</formula>
    </cfRule>
  </conditionalFormatting>
  <conditionalFormatting sqref="J10:J39">
    <cfRule type="containsText" dxfId="195" priority="597" operator="containsText" text="Alta">
      <formula>NOT(ISERROR(SEARCH("Alta",J10)))</formula>
    </cfRule>
    <cfRule type="containsText" dxfId="194" priority="596" operator="containsText" text="Muy Alta">
      <formula>NOT(ISERROR(SEARCH("Muy Alta",J10)))</formula>
    </cfRule>
    <cfRule type="containsText" dxfId="193" priority="598" operator="containsText" text="Media">
      <formula>NOT(ISERROR(SEARCH("Media",J10)))</formula>
    </cfRule>
    <cfRule type="containsText" dxfId="192" priority="599" operator="containsText" text="Baja">
      <formula>NOT(ISERROR(SEARCH("Baja",J10)))</formula>
    </cfRule>
    <cfRule type="containsText" dxfId="191" priority="600" operator="containsText" text="Muy Baja">
      <formula>NOT(ISERROR(SEARCH("Muy Baja",J10)))</formula>
    </cfRule>
  </conditionalFormatting>
  <conditionalFormatting sqref="J10:J89">
    <cfRule type="containsText" dxfId="190" priority="314" operator="containsText" text="Muy Baja">
      <formula>NOT(ISERROR(SEARCH("Muy Baja",J10)))</formula>
    </cfRule>
  </conditionalFormatting>
  <conditionalFormatting sqref="J40:J89">
    <cfRule type="containsText" dxfId="189" priority="312" operator="containsText" text="Media">
      <formula>NOT(ISERROR(SEARCH("Media",J40)))</formula>
    </cfRule>
    <cfRule type="containsText" dxfId="188" priority="304" operator="containsText" text="Muy Baja">
      <formula>NOT(ISERROR(SEARCH("Muy Baja",J40)))</formula>
    </cfRule>
    <cfRule type="containsText" dxfId="187" priority="310" operator="containsText" text="Muy Alta">
      <formula>NOT(ISERROR(SEARCH("Muy Alta",J40)))</formula>
    </cfRule>
    <cfRule type="containsText" dxfId="186" priority="311" operator="containsText" text="Alta">
      <formula>NOT(ISERROR(SEARCH("Alta",J40)))</formula>
    </cfRule>
    <cfRule type="containsText" dxfId="185" priority="313" operator="containsText" text="Baja">
      <formula>NOT(ISERROR(SEARCH("Baja",J40)))</formula>
    </cfRule>
  </conditionalFormatting>
  <conditionalFormatting sqref="K10:K89">
    <cfRule type="containsText" dxfId="184" priority="305" operator="containsText" text="Catastrófico">
      <formula>NOT(ISERROR(SEARCH("Catastrófico",K10)))</formula>
    </cfRule>
    <cfRule type="containsText" dxfId="183" priority="307" operator="containsText" text="Menor">
      <formula>NOT(ISERROR(SEARCH("Menor",K10)))</formula>
    </cfRule>
    <cfRule type="containsText" dxfId="182" priority="308" operator="containsText" text="Leve">
      <formula>NOT(ISERROR(SEARCH("Leve",K10)))</formula>
    </cfRule>
    <cfRule type="containsText" dxfId="181" priority="309" operator="containsText" text="Mayor">
      <formula>NOT(ISERROR(SEARCH("Mayor",K10)))</formula>
    </cfRule>
    <cfRule type="containsText" dxfId="180" priority="306" operator="containsText" text="Moderado">
      <formula>NOT(ISERROR(SEARCH("Moderado",K10)))</formula>
    </cfRule>
  </conditionalFormatting>
  <conditionalFormatting sqref="M10 M20 M30">
    <cfRule type="containsText" dxfId="179" priority="607" operator="containsText" text="Extremo">
      <formula>NOT(ISERROR(SEARCH("Extremo",M10)))</formula>
    </cfRule>
    <cfRule type="containsText" dxfId="178" priority="608" operator="containsText" text="Baja">
      <formula>NOT(ISERROR(SEARCH("Baja",M10)))</formula>
    </cfRule>
    <cfRule type="containsText" dxfId="177" priority="609" operator="containsText" text="Alto">
      <formula>NOT(ISERROR(SEARCH("Alto",M10)))</formula>
    </cfRule>
    <cfRule type="containsText" dxfId="176" priority="604" operator="containsText" text="Menor">
      <formula>NOT(ISERROR(SEARCH("Menor",M10)))</formula>
    </cfRule>
    <cfRule type="containsText" dxfId="175" priority="601" operator="containsText" text="Extremo">
      <formula>NOT(ISERROR(SEARCH("Extremo",M10)))</formula>
    </cfRule>
    <cfRule type="containsText" dxfId="174" priority="602" operator="containsText" text="Alto">
      <formula>NOT(ISERROR(SEARCH("Alto",M10)))</formula>
    </cfRule>
    <cfRule type="containsText" dxfId="173" priority="603" operator="containsText" text="Moderado">
      <formula>NOT(ISERROR(SEARCH("Moderado",M10)))</formula>
    </cfRule>
    <cfRule type="containsText" dxfId="172" priority="605" operator="containsText" text="Bajo">
      <formula>NOT(ISERROR(SEARCH("Bajo",M10)))</formula>
    </cfRule>
    <cfRule type="containsText" dxfId="171" priority="606" operator="containsText" text="Moderado">
      <formula>NOT(ISERROR(SEARCH("Moderado",M10)))</formula>
    </cfRule>
  </conditionalFormatting>
  <conditionalFormatting sqref="M40">
    <cfRule type="containsText" dxfId="170" priority="323" operator="containsText" text="Alto">
      <formula>NOT(ISERROR(SEARCH("Alto",M40)))</formula>
    </cfRule>
    <cfRule type="containsText" dxfId="169" priority="321" operator="containsText" text="Extremo">
      <formula>NOT(ISERROR(SEARCH("Extremo",M40)))</formula>
    </cfRule>
    <cfRule type="containsText" dxfId="168" priority="322" operator="containsText" text="Baja">
      <formula>NOT(ISERROR(SEARCH("Baja",M40)))</formula>
    </cfRule>
    <cfRule type="containsText" dxfId="167" priority="316" operator="containsText" text="Alto">
      <formula>NOT(ISERROR(SEARCH("Alto",M40)))</formula>
    </cfRule>
    <cfRule type="containsText" dxfId="166" priority="320" operator="containsText" text="Moderado">
      <formula>NOT(ISERROR(SEARCH("Moderado",M40)))</formula>
    </cfRule>
    <cfRule type="containsText" dxfId="165" priority="319" operator="containsText" text="Bajo">
      <formula>NOT(ISERROR(SEARCH("Bajo",M40)))</formula>
    </cfRule>
    <cfRule type="containsText" dxfId="164" priority="318" operator="containsText" text="Menor">
      <formula>NOT(ISERROR(SEARCH("Menor",M40)))</formula>
    </cfRule>
    <cfRule type="containsText" dxfId="163" priority="317" operator="containsText" text="Moderado">
      <formula>NOT(ISERROR(SEARCH("Moderado",M40)))</formula>
    </cfRule>
    <cfRule type="containsText" dxfId="162" priority="315" operator="containsText" text="Extremo">
      <formula>NOT(ISERROR(SEARCH("Extremo",M40)))</formula>
    </cfRule>
  </conditionalFormatting>
  <conditionalFormatting sqref="M50">
    <cfRule type="containsText" dxfId="161" priority="222" operator="containsText" text="Moderado">
      <formula>NOT(ISERROR(SEARCH("Moderado",M50)))</formula>
    </cfRule>
    <cfRule type="containsText" dxfId="160" priority="221" operator="containsText" text="Alto">
      <formula>NOT(ISERROR(SEARCH("Alto",M50)))</formula>
    </cfRule>
    <cfRule type="containsText" dxfId="159" priority="228" operator="containsText" text="Alto">
      <formula>NOT(ISERROR(SEARCH("Alto",M50)))</formula>
    </cfRule>
    <cfRule type="containsText" dxfId="158" priority="220" operator="containsText" text="Extremo">
      <formula>NOT(ISERROR(SEARCH("Extremo",M50)))</formula>
    </cfRule>
    <cfRule type="containsText" dxfId="157" priority="223" operator="containsText" text="Menor">
      <formula>NOT(ISERROR(SEARCH("Menor",M50)))</formula>
    </cfRule>
    <cfRule type="containsText" dxfId="156" priority="227" operator="containsText" text="Baja">
      <formula>NOT(ISERROR(SEARCH("Baja",M50)))</formula>
    </cfRule>
    <cfRule type="containsText" dxfId="155" priority="226" operator="containsText" text="Extremo">
      <formula>NOT(ISERROR(SEARCH("Extremo",M50)))</formula>
    </cfRule>
    <cfRule type="containsText" dxfId="154" priority="225" operator="containsText" text="Moderado">
      <formula>NOT(ISERROR(SEARCH("Moderado",M50)))</formula>
    </cfRule>
    <cfRule type="containsText" dxfId="153" priority="224" operator="containsText" text="Bajo">
      <formula>NOT(ISERROR(SEARCH("Bajo",M50)))</formula>
    </cfRule>
  </conditionalFormatting>
  <conditionalFormatting sqref="M60">
    <cfRule type="containsText" dxfId="152" priority="99" operator="containsText" text="Moderado">
      <formula>NOT(ISERROR(SEARCH("Moderado",M60)))</formula>
    </cfRule>
    <cfRule type="containsText" dxfId="151" priority="97" operator="containsText" text="Menor">
      <formula>NOT(ISERROR(SEARCH("Menor",M60)))</formula>
    </cfRule>
    <cfRule type="containsText" dxfId="150" priority="102" operator="containsText" text="Alto">
      <formula>NOT(ISERROR(SEARCH("Alto",M60)))</formula>
    </cfRule>
    <cfRule type="containsText" dxfId="149" priority="100" operator="containsText" text="Extremo">
      <formula>NOT(ISERROR(SEARCH("Extremo",M60)))</formula>
    </cfRule>
    <cfRule type="containsText" dxfId="148" priority="101" operator="containsText" text="Baja">
      <formula>NOT(ISERROR(SEARCH("Baja",M60)))</formula>
    </cfRule>
    <cfRule type="containsText" dxfId="147" priority="94" operator="containsText" text="Extremo">
      <formula>NOT(ISERROR(SEARCH("Extremo",M60)))</formula>
    </cfRule>
    <cfRule type="containsText" dxfId="146" priority="95" operator="containsText" text="Alto">
      <formula>NOT(ISERROR(SEARCH("Alto",M60)))</formula>
    </cfRule>
    <cfRule type="containsText" dxfId="145" priority="96" operator="containsText" text="Moderado">
      <formula>NOT(ISERROR(SEARCH("Moderado",M60)))</formula>
    </cfRule>
    <cfRule type="containsText" dxfId="144" priority="98" operator="containsText" text="Bajo">
      <formula>NOT(ISERROR(SEARCH("Bajo",M60)))</formula>
    </cfRule>
  </conditionalFormatting>
  <conditionalFormatting sqref="M70">
    <cfRule type="containsText" dxfId="143" priority="52" operator="containsText" text="Extremo">
      <formula>NOT(ISERROR(SEARCH("Extremo",M70)))</formula>
    </cfRule>
    <cfRule type="containsText" dxfId="142" priority="53" operator="containsText" text="Alto">
      <formula>NOT(ISERROR(SEARCH("Alto",M70)))</formula>
    </cfRule>
    <cfRule type="containsText" dxfId="141" priority="60" operator="containsText" text="Alto">
      <formula>NOT(ISERROR(SEARCH("Alto",M70)))</formula>
    </cfRule>
    <cfRule type="containsText" dxfId="140" priority="59" operator="containsText" text="Baja">
      <formula>NOT(ISERROR(SEARCH("Baja",M70)))</formula>
    </cfRule>
    <cfRule type="containsText" dxfId="139" priority="58" operator="containsText" text="Extremo">
      <formula>NOT(ISERROR(SEARCH("Extremo",M70)))</formula>
    </cfRule>
    <cfRule type="containsText" dxfId="138" priority="57" operator="containsText" text="Moderado">
      <formula>NOT(ISERROR(SEARCH("Moderado",M70)))</formula>
    </cfRule>
    <cfRule type="containsText" dxfId="137" priority="56" operator="containsText" text="Bajo">
      <formula>NOT(ISERROR(SEARCH("Bajo",M70)))</formula>
    </cfRule>
    <cfRule type="containsText" dxfId="136" priority="55" operator="containsText" text="Menor">
      <formula>NOT(ISERROR(SEARCH("Menor",M70)))</formula>
    </cfRule>
    <cfRule type="containsText" dxfId="135" priority="54" operator="containsText" text="Moderado">
      <formula>NOT(ISERROR(SEARCH("Moderado",M70)))</formula>
    </cfRule>
  </conditionalFormatting>
  <conditionalFormatting sqref="M80">
    <cfRule type="containsText" dxfId="134" priority="6" operator="containsText" text="Moderado">
      <formula>NOT(ISERROR(SEARCH("Moderado",M80)))</formula>
    </cfRule>
    <cfRule type="containsText" dxfId="133" priority="5" operator="containsText" text="Bajo">
      <formula>NOT(ISERROR(SEARCH("Bajo",M80)))</formula>
    </cfRule>
    <cfRule type="containsText" dxfId="132" priority="4" operator="containsText" text="Menor">
      <formula>NOT(ISERROR(SEARCH("Menor",M80)))</formula>
    </cfRule>
    <cfRule type="containsText" dxfId="131" priority="3" operator="containsText" text="Moderado">
      <formula>NOT(ISERROR(SEARCH("Moderado",M80)))</formula>
    </cfRule>
    <cfRule type="containsText" dxfId="130" priority="2" operator="containsText" text="Alto">
      <formula>NOT(ISERROR(SEARCH("Alto",M80)))</formula>
    </cfRule>
    <cfRule type="containsText" dxfId="129" priority="8" operator="containsText" text="Baja">
      <formula>NOT(ISERROR(SEARCH("Baja",M80)))</formula>
    </cfRule>
    <cfRule type="containsText" dxfId="128" priority="1" operator="containsText" text="Extremo">
      <formula>NOT(ISERROR(SEARCH("Extremo",M80)))</formula>
    </cfRule>
    <cfRule type="containsText" dxfId="127" priority="7" operator="containsText" text="Extremo">
      <formula>NOT(ISERROR(SEARCH("Extremo",M80)))</formula>
    </cfRule>
    <cfRule type="containsText" dxfId="126" priority="9" operator="containsText" text="Alto">
      <formula>NOT(ISERROR(SEARCH("Alto",M80)))</formula>
    </cfRule>
  </conditionalFormatting>
  <dataValidations count="1">
    <dataValidation type="list" allowBlank="1" showInputMessage="1" showErrorMessage="1" sqref="D10:D8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58"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657"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xm:sqref>
        </x14:conditionalFormatting>
        <x14:conditionalFormatting xmlns:xm="http://schemas.microsoft.com/office/excel/2006/main">
          <x14:cfRule type="containsText" priority="258" operator="containsText" id="{37B1FF55-3E45-460B-95E7-60D085119331}">
            <xm:f>NOT(ISERROR(SEARCH('8- Políticas de Administración '!$B$5,F50)))</xm:f>
            <xm:f>'8- Políticas de Administración '!$B$5</xm:f>
            <x14:dxf>
              <font>
                <color rgb="FF006100"/>
              </font>
              <fill>
                <patternFill>
                  <bgColor rgb="FFC6EFCE"/>
                </patternFill>
              </fill>
            </x14:dxf>
          </x14:cfRule>
          <x14:cfRule type="containsText" priority="259" operator="containsText" id="{C867839D-11E6-4724-8481-E951D7A735DE}">
            <xm:f>NOT(ISERROR(SEARCH('8- Políticas de Administración '!$B$5,F50)))</xm:f>
            <xm:f>'8- Políticas de Administración '!$B$5</xm:f>
            <x14:dxf>
              <font>
                <color rgb="FF9C0006"/>
              </font>
              <fill>
                <patternFill>
                  <bgColor rgb="FFFFC7CE"/>
                </patternFill>
              </fill>
            </x14:dxf>
          </x14:cfRule>
          <xm:sqref>F50</xm:sqref>
        </x14:conditionalFormatting>
        <x14:conditionalFormatting xmlns:xm="http://schemas.microsoft.com/office/excel/2006/main">
          <x14:cfRule type="containsText" priority="132"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133" operator="containsText" id="{3720DE3E-57B0-4635-83EB-15526E5A76B6}">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90" operator="containsText" id="{0C561044-5F74-4808-B0CD-95AA49655497}">
            <xm:f>NOT(ISERROR(SEARCH('8- Políticas de Administración '!$B$5,F70)))</xm:f>
            <xm:f>'8- Políticas de Administración '!$B$5</xm:f>
            <x14:dxf>
              <font>
                <color rgb="FF006100"/>
              </font>
              <fill>
                <patternFill>
                  <bgColor rgb="FFC6EFCE"/>
                </patternFill>
              </fill>
            </x14:dxf>
          </x14:cfRule>
          <x14:cfRule type="containsText" priority="91" operator="containsText" id="{A6DCE7D2-2258-4111-B179-C9F8DFACFD5B}">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49" operator="containsText" id="{71CDFF87-7A18-46E2-B23E-95D5BA734F94}">
            <xm:f>NOT(ISERROR(SEARCH('8- Políticas de Administración '!$B$5,F80)))</xm:f>
            <xm:f>'8- Políticas de Administración '!$B$5</xm:f>
            <x14:dxf>
              <font>
                <color rgb="FF9C0006"/>
              </font>
              <fill>
                <patternFill>
                  <bgColor rgb="FFFFC7CE"/>
                </patternFill>
              </fill>
            </x14:dxf>
          </x14:cfRule>
          <x14:cfRule type="containsText" priority="48" operator="containsText" id="{F0DB9132-6279-4AD8-8381-8BDFA7BEC616}">
            <xm:f>NOT(ISERROR(SEARCH('8- Políticas de Administración '!$B$5,F80)))</xm:f>
            <xm:f>'8- Políticas de Administración '!$B$5</xm:f>
            <x14:dxf>
              <font>
                <color rgb="FF006100"/>
              </font>
              <fill>
                <patternFill>
                  <bgColor rgb="FFC6EFCE"/>
                </patternFill>
              </fill>
            </x14:dxf>
          </x14:cfRule>
          <xm:sqref>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heetViews>
  <sheetFormatPr baseColWidth="10" defaultColWidth="11.42578125" defaultRowHeight="15" x14ac:dyDescent="0.25"/>
  <cols>
    <col min="2" max="2" width="24.28515625" customWidth="1"/>
    <col min="3" max="3" width="62.85546875" customWidth="1"/>
    <col min="4" max="4" width="10.28515625" bestFit="1" customWidth="1"/>
    <col min="5" max="5" width="84.28515625" style="47" customWidth="1"/>
    <col min="6" max="6" width="24.7109375" customWidth="1"/>
    <col min="7" max="7" width="11.5703125" customWidth="1"/>
    <col min="8" max="8" width="13.7109375" customWidth="1"/>
    <col min="9" max="9" width="38.140625" hidden="1" customWidth="1"/>
    <col min="10" max="13" width="11.5703125" customWidth="1"/>
    <col min="14" max="14" width="11.5703125" style="122"/>
    <col min="15" max="15" width="102.7109375" style="264" customWidth="1"/>
    <col min="16" max="32" width="11.5703125" style="90"/>
    <col min="33" max="36" width="11.42578125" style="3"/>
    <col min="37" max="138" width="11.42578125" style="2"/>
  </cols>
  <sheetData>
    <row r="1" spans="1:138" s="2" customFormat="1" x14ac:dyDescent="0.25">
      <c r="E1" s="44"/>
      <c r="N1" s="119"/>
      <c r="O1" s="259"/>
      <c r="P1" s="3"/>
      <c r="Q1" s="3"/>
      <c r="R1" s="3"/>
      <c r="S1" s="3"/>
      <c r="T1" s="3"/>
      <c r="U1" s="3"/>
      <c r="V1" s="3"/>
      <c r="W1" s="3"/>
      <c r="X1" s="3"/>
      <c r="Y1" s="3"/>
      <c r="Z1" s="3"/>
      <c r="AA1" s="3"/>
      <c r="AB1" s="3"/>
      <c r="AC1" s="3"/>
      <c r="AD1" s="3"/>
      <c r="AE1" s="3"/>
      <c r="AF1" s="3"/>
      <c r="AG1" s="3"/>
      <c r="AH1" s="3"/>
      <c r="AI1" s="3"/>
      <c r="AJ1" s="3"/>
    </row>
    <row r="2" spans="1:138" ht="24" thickBot="1" x14ac:dyDescent="0.3">
      <c r="A2" s="2"/>
      <c r="B2" s="643" t="s">
        <v>458</v>
      </c>
      <c r="C2" s="643"/>
      <c r="D2" s="643"/>
      <c r="E2" s="643"/>
      <c r="F2" s="80"/>
      <c r="G2" s="2"/>
      <c r="H2" s="2"/>
      <c r="I2" s="2"/>
      <c r="J2" s="2"/>
      <c r="K2" s="2"/>
      <c r="L2" s="2"/>
      <c r="M2" s="2"/>
      <c r="N2" s="119"/>
      <c r="O2" s="259"/>
      <c r="P2" s="3"/>
      <c r="Q2" s="3"/>
      <c r="R2" s="3"/>
      <c r="S2" s="3"/>
      <c r="T2" s="3"/>
      <c r="U2" s="3"/>
      <c r="V2" s="3"/>
      <c r="W2" s="3"/>
      <c r="X2" s="3"/>
      <c r="Y2" s="3"/>
      <c r="Z2" s="3"/>
      <c r="AA2" s="3"/>
      <c r="AB2" s="3"/>
      <c r="AC2" s="3"/>
      <c r="AD2" s="3"/>
      <c r="AE2" s="3"/>
      <c r="AF2" s="3"/>
    </row>
    <row r="3" spans="1:138" ht="15.75" thickTop="1" x14ac:dyDescent="0.25">
      <c r="A3" s="2"/>
      <c r="B3" s="16"/>
      <c r="C3" s="16"/>
      <c r="D3" s="16"/>
      <c r="E3" s="45"/>
      <c r="F3" s="2"/>
      <c r="G3" s="2"/>
      <c r="H3" s="2"/>
      <c r="I3" s="2"/>
      <c r="J3" s="2"/>
      <c r="K3" s="2"/>
      <c r="L3" s="2"/>
      <c r="M3" s="2"/>
      <c r="N3" s="119"/>
      <c r="O3" s="259"/>
      <c r="P3" s="3"/>
      <c r="Q3" s="3"/>
      <c r="R3" s="3"/>
      <c r="S3" s="3"/>
      <c r="T3" s="3"/>
      <c r="U3" s="3"/>
      <c r="V3" s="3"/>
      <c r="W3" s="3"/>
      <c r="X3" s="3"/>
      <c r="Y3" s="3"/>
      <c r="Z3" s="3"/>
      <c r="AA3" s="3"/>
      <c r="AB3" s="3"/>
      <c r="AC3" s="3"/>
      <c r="AD3" s="3"/>
      <c r="AE3" s="3"/>
      <c r="AF3" s="3"/>
    </row>
    <row r="4" spans="1:138" ht="21" x14ac:dyDescent="0.35">
      <c r="A4" s="2"/>
      <c r="B4" s="55"/>
      <c r="C4" s="56" t="s">
        <v>459</v>
      </c>
      <c r="D4" s="56"/>
      <c r="E4" s="56" t="s">
        <v>460</v>
      </c>
      <c r="F4" s="57"/>
      <c r="G4" s="2"/>
      <c r="H4" s="2"/>
      <c r="I4" s="2"/>
      <c r="J4" s="2"/>
      <c r="K4" s="2"/>
      <c r="L4" s="2"/>
      <c r="M4" s="2"/>
      <c r="N4" s="119"/>
      <c r="O4" s="259"/>
      <c r="P4" s="3"/>
      <c r="Q4" s="3"/>
      <c r="R4" s="3"/>
      <c r="S4" s="3"/>
      <c r="T4" s="3"/>
      <c r="U4" s="3"/>
      <c r="V4" s="3"/>
      <c r="W4" s="3"/>
      <c r="X4" s="3"/>
      <c r="Y4" s="3"/>
      <c r="Z4" s="3"/>
      <c r="AA4" s="3"/>
      <c r="AB4" s="3"/>
      <c r="AC4" s="3"/>
      <c r="AD4" s="3"/>
      <c r="AE4" s="3"/>
      <c r="AF4" s="3"/>
    </row>
    <row r="5" spans="1:138" ht="40.5" x14ac:dyDescent="0.25">
      <c r="A5" s="2"/>
      <c r="B5" s="55"/>
      <c r="C5" s="56" t="s">
        <v>461</v>
      </c>
      <c r="D5" s="56"/>
      <c r="E5" s="58" t="s">
        <v>462</v>
      </c>
      <c r="F5" s="56" t="s">
        <v>460</v>
      </c>
      <c r="G5" s="2"/>
      <c r="H5" s="2"/>
      <c r="I5" s="2"/>
      <c r="J5" s="2"/>
      <c r="K5" s="2"/>
      <c r="L5" s="2"/>
      <c r="M5" s="2"/>
      <c r="N5" s="119"/>
      <c r="O5" s="259"/>
      <c r="P5" s="3"/>
      <c r="Q5" s="3"/>
      <c r="R5" s="3"/>
      <c r="S5" s="3"/>
      <c r="T5" s="3"/>
      <c r="U5" s="3"/>
      <c r="V5" s="3"/>
      <c r="W5" s="3"/>
      <c r="X5" s="3"/>
      <c r="Y5" s="3"/>
      <c r="Z5" s="3"/>
      <c r="AA5" s="3"/>
      <c r="AB5" s="3"/>
      <c r="AC5" s="3"/>
      <c r="AD5" s="3"/>
      <c r="AE5" s="3"/>
      <c r="AF5" s="3"/>
    </row>
    <row r="6" spans="1:138" ht="20.25" x14ac:dyDescent="0.25">
      <c r="A6" s="2"/>
      <c r="B6" s="59" t="s">
        <v>463</v>
      </c>
      <c r="C6" s="104" t="s">
        <v>464</v>
      </c>
      <c r="D6" s="60">
        <v>0.04</v>
      </c>
      <c r="E6" s="61" t="s">
        <v>465</v>
      </c>
      <c r="F6" s="62">
        <v>1</v>
      </c>
      <c r="G6" s="2"/>
      <c r="H6" s="48"/>
      <c r="I6" s="2"/>
      <c r="J6" s="2"/>
      <c r="K6" s="2"/>
      <c r="L6" s="2"/>
      <c r="M6" s="2"/>
      <c r="N6" s="119"/>
      <c r="O6" s="260"/>
      <c r="P6" s="3"/>
      <c r="Q6" s="3"/>
      <c r="R6" s="3"/>
      <c r="S6" s="3"/>
      <c r="T6" s="3"/>
      <c r="U6" s="3"/>
      <c r="V6" s="3"/>
      <c r="W6" s="3"/>
      <c r="X6" s="3"/>
      <c r="Y6" s="3"/>
      <c r="Z6" s="3"/>
      <c r="AA6" s="3"/>
      <c r="AB6" s="3"/>
      <c r="AC6" s="3"/>
      <c r="AD6" s="3"/>
      <c r="AE6" s="3"/>
      <c r="AF6" s="3"/>
    </row>
    <row r="7" spans="1:138" ht="20.25" x14ac:dyDescent="0.25">
      <c r="A7" s="2"/>
      <c r="B7" s="63" t="s">
        <v>466</v>
      </c>
      <c r="C7" s="104" t="s">
        <v>467</v>
      </c>
      <c r="D7" s="60">
        <v>0.09</v>
      </c>
      <c r="E7" s="61" t="s">
        <v>468</v>
      </c>
      <c r="F7" s="62">
        <v>2</v>
      </c>
      <c r="G7" s="2"/>
      <c r="H7" s="2"/>
      <c r="I7" s="2"/>
      <c r="J7" s="2"/>
      <c r="K7" s="2"/>
      <c r="L7" s="2"/>
      <c r="M7" s="2"/>
      <c r="N7" s="119"/>
      <c r="O7" s="260"/>
      <c r="P7" s="3"/>
      <c r="Q7" s="3"/>
      <c r="R7" s="3"/>
      <c r="S7" s="3"/>
      <c r="T7" s="3"/>
      <c r="U7" s="3"/>
      <c r="V7" s="3"/>
      <c r="W7" s="3"/>
      <c r="X7" s="3"/>
      <c r="Y7" s="3"/>
      <c r="Z7" s="3"/>
      <c r="AA7" s="3"/>
      <c r="AB7" s="3"/>
      <c r="AC7" s="3"/>
      <c r="AD7" s="3"/>
      <c r="AE7" s="3"/>
      <c r="AF7" s="3"/>
    </row>
    <row r="8" spans="1:138" ht="20.25" x14ac:dyDescent="0.25">
      <c r="A8" s="2"/>
      <c r="B8" s="64" t="s">
        <v>469</v>
      </c>
      <c r="C8" s="104" t="s">
        <v>470</v>
      </c>
      <c r="D8" s="60">
        <v>0.28999999999999998</v>
      </c>
      <c r="E8" s="61" t="s">
        <v>471</v>
      </c>
      <c r="F8" s="62">
        <v>3</v>
      </c>
      <c r="G8" s="2"/>
      <c r="H8" s="2"/>
      <c r="I8" s="2"/>
      <c r="J8" s="2"/>
      <c r="K8" s="2"/>
      <c r="L8" s="2"/>
      <c r="M8" s="2"/>
      <c r="N8" s="119"/>
      <c r="O8" s="260"/>
      <c r="P8" s="3"/>
      <c r="Q8" s="3"/>
      <c r="R8" s="3"/>
      <c r="S8" s="3"/>
      <c r="T8" s="3"/>
      <c r="U8" s="3"/>
      <c r="V8" s="3"/>
      <c r="W8" s="3"/>
      <c r="X8" s="3"/>
      <c r="Y8" s="3"/>
      <c r="Z8" s="3"/>
      <c r="AA8" s="3"/>
      <c r="AB8" s="3"/>
      <c r="AC8" s="3"/>
      <c r="AD8" s="3"/>
      <c r="AE8" s="3"/>
      <c r="AF8" s="3"/>
    </row>
    <row r="9" spans="1:138" ht="20.25" x14ac:dyDescent="0.25">
      <c r="A9" s="2"/>
      <c r="B9" s="65" t="s">
        <v>472</v>
      </c>
      <c r="C9" s="104" t="s">
        <v>473</v>
      </c>
      <c r="D9" s="60">
        <v>0.49</v>
      </c>
      <c r="E9" s="61" t="s">
        <v>474</v>
      </c>
      <c r="F9" s="62">
        <v>4</v>
      </c>
      <c r="G9" s="2"/>
      <c r="H9" s="2"/>
      <c r="I9" s="2"/>
      <c r="J9" s="2"/>
      <c r="K9" s="2"/>
      <c r="L9" s="2"/>
      <c r="M9" s="2"/>
      <c r="N9" s="119"/>
      <c r="O9" s="260"/>
      <c r="P9" s="3"/>
      <c r="Q9" s="3"/>
      <c r="R9" s="3"/>
      <c r="S9" s="3"/>
      <c r="T9" s="3"/>
      <c r="U9" s="3"/>
      <c r="V9" s="3"/>
      <c r="W9" s="3"/>
      <c r="X9" s="3"/>
      <c r="Y9" s="3"/>
      <c r="Z9" s="3"/>
      <c r="AA9" s="3"/>
      <c r="AB9" s="3"/>
      <c r="AC9" s="3"/>
      <c r="AD9" s="3"/>
      <c r="AE9" s="3"/>
      <c r="AF9" s="3"/>
    </row>
    <row r="10" spans="1:138" ht="20.25" x14ac:dyDescent="0.25">
      <c r="A10" s="2"/>
      <c r="B10" s="66" t="s">
        <v>475</v>
      </c>
      <c r="C10" s="104" t="s">
        <v>476</v>
      </c>
      <c r="D10" s="60">
        <v>1</v>
      </c>
      <c r="E10" s="61" t="s">
        <v>477</v>
      </c>
      <c r="F10" s="62">
        <v>5</v>
      </c>
      <c r="G10" s="2"/>
      <c r="H10" s="2"/>
      <c r="I10" s="84" t="s">
        <v>478</v>
      </c>
      <c r="J10" s="2"/>
      <c r="K10" s="2"/>
      <c r="L10" s="2"/>
      <c r="M10" s="2"/>
      <c r="N10" s="119"/>
      <c r="O10" s="260"/>
      <c r="P10" s="3"/>
      <c r="Q10" s="3"/>
      <c r="R10" s="3"/>
      <c r="S10" s="3"/>
      <c r="T10" s="3"/>
      <c r="U10" s="3"/>
      <c r="V10" s="3"/>
      <c r="W10" s="3"/>
      <c r="X10" s="3"/>
      <c r="Y10" s="3"/>
      <c r="Z10" s="3"/>
      <c r="AA10" s="3"/>
      <c r="AB10" s="3"/>
      <c r="AC10" s="3"/>
      <c r="AD10" s="3"/>
      <c r="AE10" s="3"/>
      <c r="AF10" s="3"/>
    </row>
    <row r="11" spans="1:138" ht="16.5" x14ac:dyDescent="0.25">
      <c r="A11" s="2"/>
      <c r="B11" s="4"/>
      <c r="C11" s="3"/>
      <c r="D11" s="3"/>
      <c r="E11" s="46"/>
      <c r="F11" s="2"/>
      <c r="G11" s="2"/>
      <c r="H11" s="2"/>
      <c r="I11" s="2"/>
      <c r="J11" s="2"/>
      <c r="K11" s="2"/>
      <c r="L11" s="2"/>
      <c r="M11" s="2"/>
      <c r="N11" s="119"/>
      <c r="O11" s="259"/>
      <c r="P11" s="3"/>
      <c r="Q11" s="3"/>
      <c r="R11" s="3"/>
      <c r="S11" s="3"/>
      <c r="T11" s="3"/>
      <c r="U11" s="3"/>
      <c r="V11" s="3"/>
      <c r="W11" s="3"/>
      <c r="X11" s="3"/>
      <c r="Y11" s="3"/>
      <c r="Z11" s="3"/>
      <c r="AA11" s="3"/>
      <c r="AB11" s="3"/>
      <c r="AC11" s="3"/>
      <c r="AD11" s="3"/>
      <c r="AE11" s="3"/>
      <c r="AF11" s="3"/>
    </row>
    <row r="12" spans="1:138" x14ac:dyDescent="0.25">
      <c r="A12" s="2"/>
      <c r="B12" s="2"/>
      <c r="C12" s="2"/>
      <c r="D12" s="2"/>
      <c r="E12" s="44"/>
      <c r="F12" s="2"/>
      <c r="G12" s="2"/>
      <c r="H12" s="2"/>
      <c r="I12" s="2"/>
      <c r="J12" s="2"/>
      <c r="K12" s="2"/>
      <c r="L12" s="2"/>
      <c r="M12" s="2"/>
      <c r="N12" s="119"/>
      <c r="O12" s="259"/>
      <c r="P12" s="3"/>
      <c r="Q12" s="3"/>
      <c r="R12" s="3"/>
      <c r="S12" s="3"/>
      <c r="T12" s="3"/>
      <c r="U12" s="3"/>
      <c r="V12" s="3"/>
      <c r="W12" s="3"/>
      <c r="X12" s="3"/>
      <c r="Y12" s="3"/>
      <c r="Z12" s="3"/>
      <c r="AA12" s="3"/>
      <c r="AB12" s="3"/>
      <c r="AC12" s="3"/>
      <c r="AD12" s="3"/>
      <c r="AE12" s="3"/>
      <c r="AF12" s="3"/>
    </row>
    <row r="13" spans="1:138" x14ac:dyDescent="0.25">
      <c r="A13" s="2"/>
      <c r="B13" s="2"/>
      <c r="C13" s="2"/>
      <c r="D13" s="2"/>
      <c r="E13" s="44"/>
      <c r="F13" s="2"/>
      <c r="G13" s="2"/>
      <c r="H13" s="2"/>
      <c r="I13" s="2"/>
      <c r="J13" s="2"/>
      <c r="K13" s="2"/>
      <c r="L13" s="2"/>
      <c r="M13" s="2"/>
      <c r="N13" s="119"/>
      <c r="O13" s="259"/>
      <c r="P13" s="3"/>
      <c r="Q13" s="3"/>
      <c r="R13" s="3"/>
      <c r="S13" s="3"/>
      <c r="T13" s="3"/>
      <c r="U13" s="3"/>
      <c r="V13" s="3"/>
      <c r="W13" s="3"/>
      <c r="X13" s="3"/>
      <c r="Y13" s="3"/>
      <c r="Z13" s="3"/>
      <c r="AA13" s="3"/>
      <c r="AB13" s="3"/>
      <c r="AC13" s="3"/>
      <c r="AD13" s="3"/>
      <c r="AE13" s="3"/>
      <c r="AF13" s="3"/>
    </row>
    <row r="14" spans="1:138" ht="23.25" x14ac:dyDescent="0.25">
      <c r="A14" s="2"/>
      <c r="B14" s="644" t="s">
        <v>479</v>
      </c>
      <c r="C14" s="644"/>
      <c r="D14" s="644"/>
      <c r="E14" s="644"/>
      <c r="F14" s="92"/>
      <c r="G14" s="54"/>
      <c r="H14" s="2"/>
      <c r="I14" s="2"/>
      <c r="J14" s="2"/>
      <c r="K14" s="2"/>
      <c r="L14" s="2"/>
      <c r="M14" s="2"/>
      <c r="N14" s="119"/>
      <c r="O14" s="259"/>
      <c r="P14" s="3"/>
      <c r="Q14" s="3"/>
      <c r="R14" s="3"/>
      <c r="S14" s="3"/>
      <c r="T14" s="3"/>
      <c r="U14" s="3"/>
      <c r="V14" s="3"/>
      <c r="W14" s="3"/>
      <c r="X14" s="3"/>
      <c r="Y14" s="3"/>
      <c r="Z14" s="3"/>
      <c r="AA14" s="3"/>
      <c r="AB14" s="3"/>
      <c r="AC14" s="3"/>
      <c r="AD14" s="3"/>
      <c r="AE14" s="3"/>
      <c r="AF14" s="3"/>
    </row>
    <row r="15" spans="1:138" x14ac:dyDescent="0.25">
      <c r="A15" s="2"/>
      <c r="B15" s="91"/>
      <c r="C15" s="91"/>
      <c r="D15" s="91"/>
      <c r="E15" s="91"/>
      <c r="F15" s="93"/>
      <c r="G15" s="2"/>
      <c r="H15" s="2"/>
      <c r="I15" s="2"/>
      <c r="J15" s="2"/>
      <c r="K15" s="2"/>
      <c r="L15" s="2"/>
      <c r="M15" s="2"/>
      <c r="N15" s="119"/>
      <c r="O15" s="259"/>
      <c r="P15" s="3"/>
      <c r="Q15" s="3"/>
      <c r="R15" s="3"/>
      <c r="S15" s="3"/>
      <c r="T15" s="3"/>
      <c r="U15" s="3"/>
      <c r="V15" s="3"/>
      <c r="W15" s="3"/>
      <c r="X15" s="3"/>
      <c r="Y15" s="3"/>
      <c r="Z15" s="3"/>
      <c r="AA15" s="3"/>
      <c r="AB15" s="3"/>
      <c r="AC15" s="3"/>
      <c r="AD15" s="3"/>
      <c r="AE15" s="3"/>
      <c r="AF15" s="3"/>
    </row>
    <row r="16" spans="1:138" s="70" customFormat="1" ht="20.25" x14ac:dyDescent="0.3">
      <c r="A16" s="68"/>
      <c r="B16" s="94"/>
      <c r="C16" s="646" t="s">
        <v>333</v>
      </c>
      <c r="D16" s="646"/>
      <c r="E16" s="646"/>
      <c r="F16" s="95"/>
      <c r="G16" s="68"/>
      <c r="H16" s="68"/>
      <c r="I16" s="85" t="s">
        <v>327</v>
      </c>
      <c r="J16" s="68"/>
      <c r="K16" s="68"/>
      <c r="L16" s="68"/>
      <c r="M16" s="68"/>
      <c r="N16" s="120"/>
      <c r="O16" s="261"/>
      <c r="P16" s="97"/>
      <c r="Q16" s="97"/>
      <c r="R16" s="97"/>
      <c r="S16" s="97"/>
      <c r="T16" s="97"/>
      <c r="U16" s="97"/>
      <c r="V16" s="97"/>
      <c r="W16" s="97"/>
      <c r="X16" s="97"/>
      <c r="Y16" s="97"/>
      <c r="Z16" s="97"/>
      <c r="AA16" s="97"/>
      <c r="AB16" s="97"/>
      <c r="AC16" s="97"/>
      <c r="AD16" s="97"/>
      <c r="AE16" s="97"/>
      <c r="AF16" s="97"/>
      <c r="AG16" s="97"/>
      <c r="AH16" s="97"/>
      <c r="AI16" s="97"/>
      <c r="AJ16" s="97"/>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row>
    <row r="17" spans="1:138" s="70" customFormat="1" ht="40.5" customHeight="1" x14ac:dyDescent="0.3">
      <c r="A17" s="68"/>
      <c r="B17" s="59" t="s">
        <v>480</v>
      </c>
      <c r="C17" s="645" t="s">
        <v>334</v>
      </c>
      <c r="D17" s="645"/>
      <c r="E17" s="645"/>
      <c r="F17" s="96">
        <v>1</v>
      </c>
      <c r="G17" s="68"/>
      <c r="H17" s="68"/>
      <c r="I17" s="84" t="s">
        <v>333</v>
      </c>
      <c r="J17" s="68"/>
      <c r="K17" s="68"/>
      <c r="L17" s="68"/>
      <c r="M17" s="68"/>
      <c r="N17" s="120"/>
      <c r="O17" s="262"/>
      <c r="P17" s="97"/>
      <c r="Q17" s="97"/>
      <c r="R17" s="97"/>
      <c r="S17" s="97"/>
      <c r="T17" s="97"/>
      <c r="U17" s="97"/>
      <c r="V17" s="97"/>
      <c r="W17" s="97"/>
      <c r="X17" s="97"/>
      <c r="Y17" s="97"/>
      <c r="Z17" s="97"/>
      <c r="AA17" s="97"/>
      <c r="AB17" s="97"/>
      <c r="AC17" s="97"/>
      <c r="AD17" s="97"/>
      <c r="AE17" s="97"/>
      <c r="AF17" s="97"/>
      <c r="AG17" s="97"/>
      <c r="AH17" s="97"/>
      <c r="AI17" s="97"/>
      <c r="AJ17" s="97"/>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row>
    <row r="18" spans="1:138" s="70" customFormat="1" ht="33.75" x14ac:dyDescent="0.3">
      <c r="A18" s="68"/>
      <c r="B18" s="63" t="s">
        <v>481</v>
      </c>
      <c r="C18" s="645" t="s">
        <v>482</v>
      </c>
      <c r="D18" s="645"/>
      <c r="E18" s="645"/>
      <c r="F18" s="96">
        <v>2</v>
      </c>
      <c r="G18" s="68"/>
      <c r="H18" s="68"/>
      <c r="I18" s="84" t="s">
        <v>336</v>
      </c>
      <c r="J18" s="68"/>
      <c r="K18" s="68"/>
      <c r="L18" s="68"/>
      <c r="M18" s="68"/>
      <c r="N18" s="120"/>
      <c r="O18" s="262"/>
      <c r="P18" s="97"/>
      <c r="Q18" s="97"/>
      <c r="R18" s="97"/>
      <c r="S18" s="97"/>
      <c r="T18" s="97"/>
      <c r="U18" s="97"/>
      <c r="V18" s="97"/>
      <c r="W18" s="97"/>
      <c r="X18" s="97"/>
      <c r="Y18" s="97"/>
      <c r="Z18" s="97"/>
      <c r="AA18" s="97"/>
      <c r="AB18" s="97"/>
      <c r="AC18" s="97"/>
      <c r="AD18" s="97"/>
      <c r="AE18" s="97"/>
      <c r="AF18" s="97"/>
      <c r="AG18" s="97"/>
      <c r="AH18" s="97"/>
      <c r="AI18" s="97"/>
      <c r="AJ18" s="97"/>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row>
    <row r="19" spans="1:138" s="70" customFormat="1" ht="33.75" x14ac:dyDescent="0.3">
      <c r="A19" s="68"/>
      <c r="B19" s="64" t="s">
        <v>483</v>
      </c>
      <c r="C19" s="645" t="s">
        <v>360</v>
      </c>
      <c r="D19" s="645"/>
      <c r="E19" s="645"/>
      <c r="F19" s="96">
        <v>3</v>
      </c>
      <c r="G19" s="68"/>
      <c r="H19" s="68"/>
      <c r="I19" s="84" t="s">
        <v>339</v>
      </c>
      <c r="J19" s="68"/>
      <c r="K19" s="68"/>
      <c r="L19" s="68"/>
      <c r="M19" s="68"/>
      <c r="N19" s="120"/>
      <c r="O19" s="262"/>
      <c r="P19" s="97"/>
      <c r="Q19" s="97"/>
      <c r="R19" s="97"/>
      <c r="S19" s="97"/>
      <c r="T19" s="97"/>
      <c r="U19" s="97"/>
      <c r="V19" s="97"/>
      <c r="W19" s="97"/>
      <c r="X19" s="97"/>
      <c r="Y19" s="97"/>
      <c r="Z19" s="97"/>
      <c r="AA19" s="97"/>
      <c r="AB19" s="97"/>
      <c r="AC19" s="97"/>
      <c r="AD19" s="97"/>
      <c r="AE19" s="97"/>
      <c r="AF19" s="97"/>
      <c r="AG19" s="97"/>
      <c r="AH19" s="97"/>
      <c r="AI19" s="97"/>
      <c r="AJ19" s="97"/>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row>
    <row r="20" spans="1:138" s="70" customFormat="1" ht="33.75" x14ac:dyDescent="0.3">
      <c r="A20" s="68"/>
      <c r="B20" s="65" t="s">
        <v>484</v>
      </c>
      <c r="C20" s="645" t="s">
        <v>375</v>
      </c>
      <c r="D20" s="645"/>
      <c r="E20" s="645"/>
      <c r="F20" s="96">
        <v>4</v>
      </c>
      <c r="G20" s="68"/>
      <c r="H20" s="68"/>
      <c r="I20" s="84" t="s">
        <v>345</v>
      </c>
      <c r="J20" s="68"/>
      <c r="K20" s="68"/>
      <c r="L20" s="68"/>
      <c r="M20" s="68"/>
      <c r="N20" s="120"/>
      <c r="O20" s="262"/>
      <c r="P20" s="97"/>
      <c r="Q20" s="97"/>
      <c r="R20" s="97"/>
      <c r="S20" s="97"/>
      <c r="T20" s="97"/>
      <c r="U20" s="97"/>
      <c r="V20" s="97"/>
      <c r="W20" s="97"/>
      <c r="X20" s="97"/>
      <c r="Y20" s="97"/>
      <c r="Z20" s="97"/>
      <c r="AA20" s="97"/>
      <c r="AB20" s="97"/>
      <c r="AC20" s="97"/>
      <c r="AD20" s="97"/>
      <c r="AE20" s="97"/>
      <c r="AF20" s="97"/>
      <c r="AG20" s="97"/>
      <c r="AH20" s="97"/>
      <c r="AI20" s="97"/>
      <c r="AJ20" s="97"/>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row>
    <row r="21" spans="1:138" s="70" customFormat="1" ht="60.6" customHeight="1" x14ac:dyDescent="0.3">
      <c r="A21" s="68"/>
      <c r="B21" s="66" t="s">
        <v>485</v>
      </c>
      <c r="C21" s="645" t="s">
        <v>486</v>
      </c>
      <c r="D21" s="645"/>
      <c r="E21" s="645"/>
      <c r="F21" s="96">
        <v>5</v>
      </c>
      <c r="G21" s="68"/>
      <c r="H21" s="68"/>
      <c r="I21" s="84" t="str">
        <f>C48</f>
        <v>Interrupción o afectación en la prestación del servicio administrativo</v>
      </c>
      <c r="J21" s="68"/>
      <c r="K21" s="68"/>
      <c r="L21" s="68"/>
      <c r="M21" s="68"/>
      <c r="N21" s="120"/>
      <c r="O21" s="262"/>
      <c r="P21" s="97"/>
      <c r="Q21" s="97"/>
      <c r="R21" s="97"/>
      <c r="S21" s="97"/>
      <c r="T21" s="97"/>
      <c r="U21" s="97"/>
      <c r="V21" s="97"/>
      <c r="W21" s="97"/>
      <c r="X21" s="97"/>
      <c r="Y21" s="97"/>
      <c r="Z21" s="97"/>
      <c r="AA21" s="97"/>
      <c r="AB21" s="97"/>
      <c r="AC21" s="97"/>
      <c r="AD21" s="97"/>
      <c r="AE21" s="97"/>
      <c r="AF21" s="97"/>
      <c r="AG21" s="97"/>
      <c r="AH21" s="97"/>
      <c r="AI21" s="97"/>
      <c r="AJ21" s="97"/>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row>
    <row r="22" spans="1:138" s="70" customFormat="1" ht="20.25" x14ac:dyDescent="0.3">
      <c r="A22" s="68"/>
      <c r="B22" s="76"/>
      <c r="C22" s="67"/>
      <c r="D22" s="67"/>
      <c r="E22" s="67"/>
      <c r="F22" s="77"/>
      <c r="G22" s="68"/>
      <c r="H22" s="68"/>
      <c r="I22" s="84" t="str">
        <f>C56</f>
        <v>Afectación Ambiental</v>
      </c>
      <c r="J22" s="68"/>
      <c r="K22" s="68"/>
      <c r="L22" s="68"/>
      <c r="M22" s="68"/>
      <c r="N22" s="120"/>
      <c r="O22" s="261"/>
      <c r="P22" s="97"/>
      <c r="Q22" s="97"/>
      <c r="R22" s="97"/>
      <c r="S22" s="97"/>
      <c r="T22" s="97"/>
      <c r="U22" s="97"/>
      <c r="V22" s="97"/>
      <c r="W22" s="97"/>
      <c r="X22" s="97"/>
      <c r="Y22" s="97"/>
      <c r="Z22" s="97"/>
      <c r="AA22" s="97"/>
      <c r="AB22" s="97"/>
      <c r="AC22" s="97"/>
      <c r="AD22" s="97"/>
      <c r="AE22" s="97"/>
      <c r="AF22" s="97"/>
      <c r="AG22" s="97"/>
      <c r="AH22" s="97"/>
      <c r="AI22" s="97"/>
      <c r="AJ22" s="97"/>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row>
    <row r="23" spans="1:138" s="70" customFormat="1" ht="20.25" x14ac:dyDescent="0.3">
      <c r="A23" s="68"/>
      <c r="B23" s="76"/>
      <c r="C23" s="67"/>
      <c r="D23" s="67"/>
      <c r="E23" s="67"/>
      <c r="F23" s="77"/>
      <c r="G23" s="68"/>
      <c r="H23" s="68"/>
      <c r="I23" s="68"/>
      <c r="J23" s="68"/>
      <c r="K23" s="68"/>
      <c r="L23" s="68"/>
      <c r="M23" s="68"/>
      <c r="N23" s="120"/>
      <c r="O23" s="261"/>
      <c r="P23" s="97"/>
      <c r="Q23" s="97"/>
      <c r="R23" s="97"/>
      <c r="S23" s="97"/>
      <c r="T23" s="97"/>
      <c r="U23" s="97"/>
      <c r="V23" s="97"/>
      <c r="W23" s="97"/>
      <c r="X23" s="97"/>
      <c r="Y23" s="97"/>
      <c r="Z23" s="97"/>
      <c r="AA23" s="97"/>
      <c r="AB23" s="97"/>
      <c r="AC23" s="97"/>
      <c r="AD23" s="97"/>
      <c r="AE23" s="97"/>
      <c r="AF23" s="97"/>
      <c r="AG23" s="97"/>
      <c r="AH23" s="97"/>
      <c r="AI23" s="97"/>
      <c r="AJ23" s="97"/>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row>
    <row r="24" spans="1:138" s="70" customFormat="1" ht="20.25" x14ac:dyDescent="0.3">
      <c r="A24" s="68"/>
      <c r="B24" s="69"/>
      <c r="C24" s="647" t="s">
        <v>336</v>
      </c>
      <c r="D24" s="647"/>
      <c r="E24" s="647"/>
      <c r="F24" s="77"/>
      <c r="G24" s="68"/>
      <c r="H24" s="68"/>
      <c r="I24" s="68"/>
      <c r="J24" s="68"/>
      <c r="K24" s="68"/>
      <c r="L24" s="68"/>
      <c r="M24" s="68"/>
      <c r="N24" s="120"/>
      <c r="O24" s="261"/>
      <c r="P24" s="97"/>
      <c r="Q24" s="97"/>
      <c r="R24" s="97"/>
      <c r="S24" s="97"/>
      <c r="T24" s="97"/>
      <c r="U24" s="97"/>
      <c r="V24" s="97"/>
      <c r="W24" s="97"/>
      <c r="X24" s="97"/>
      <c r="Y24" s="97"/>
      <c r="Z24" s="97"/>
      <c r="AA24" s="97"/>
      <c r="AB24" s="97"/>
      <c r="AC24" s="97"/>
      <c r="AD24" s="97"/>
      <c r="AE24" s="97"/>
      <c r="AF24" s="97"/>
      <c r="AG24" s="97"/>
      <c r="AH24" s="97"/>
      <c r="AI24" s="97"/>
      <c r="AJ24" s="97"/>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row>
    <row r="25" spans="1:138" s="70" customFormat="1" ht="33.75" x14ac:dyDescent="0.3">
      <c r="A25" s="68"/>
      <c r="B25" s="71" t="s">
        <v>480</v>
      </c>
      <c r="C25" s="645" t="s">
        <v>487</v>
      </c>
      <c r="D25" s="645"/>
      <c r="E25" s="645"/>
      <c r="F25" s="96">
        <v>1</v>
      </c>
      <c r="G25" s="68"/>
      <c r="H25" s="68"/>
      <c r="I25" s="68"/>
      <c r="J25" s="68"/>
      <c r="K25" s="68"/>
      <c r="L25" s="68"/>
      <c r="M25" s="68"/>
      <c r="N25" s="120"/>
      <c r="O25" s="263"/>
      <c r="P25" s="97"/>
      <c r="Q25" s="97"/>
      <c r="R25" s="97"/>
      <c r="S25" s="97"/>
      <c r="T25" s="97"/>
      <c r="U25" s="97"/>
      <c r="V25" s="97"/>
      <c r="W25" s="97"/>
      <c r="X25" s="97"/>
      <c r="Y25" s="97"/>
      <c r="Z25" s="97"/>
      <c r="AA25" s="97"/>
      <c r="AB25" s="97"/>
      <c r="AC25" s="97"/>
      <c r="AD25" s="97"/>
      <c r="AE25" s="97"/>
      <c r="AF25" s="97"/>
      <c r="AG25" s="97"/>
      <c r="AH25" s="97"/>
      <c r="AI25" s="97"/>
      <c r="AJ25" s="97"/>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row>
    <row r="26" spans="1:138" s="70" customFormat="1" ht="33.75" x14ac:dyDescent="0.3">
      <c r="A26" s="68"/>
      <c r="B26" s="72" t="s">
        <v>481</v>
      </c>
      <c r="C26" s="645" t="s">
        <v>488</v>
      </c>
      <c r="D26" s="645"/>
      <c r="E26" s="645"/>
      <c r="F26" s="96">
        <v>2</v>
      </c>
      <c r="G26" s="68"/>
      <c r="H26" s="68"/>
      <c r="I26" s="76"/>
      <c r="J26" s="76"/>
      <c r="K26" s="76"/>
      <c r="L26" s="76"/>
      <c r="M26" s="76"/>
      <c r="N26" s="121"/>
      <c r="O26" s="263"/>
      <c r="P26" s="97"/>
      <c r="Q26" s="97"/>
      <c r="R26" s="97"/>
      <c r="S26" s="97"/>
      <c r="T26" s="97"/>
      <c r="U26" s="97"/>
      <c r="V26" s="97"/>
      <c r="W26" s="97"/>
      <c r="X26" s="97"/>
      <c r="Y26" s="97"/>
      <c r="Z26" s="97"/>
      <c r="AA26" s="97"/>
      <c r="AB26" s="97"/>
      <c r="AC26" s="97"/>
      <c r="AD26" s="97"/>
      <c r="AE26" s="97"/>
      <c r="AF26" s="97"/>
      <c r="AG26" s="97"/>
      <c r="AH26" s="97"/>
      <c r="AI26" s="97"/>
      <c r="AJ26" s="97"/>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row>
    <row r="27" spans="1:138" s="70" customFormat="1" ht="33.75" x14ac:dyDescent="0.3">
      <c r="A27" s="68"/>
      <c r="B27" s="73" t="s">
        <v>483</v>
      </c>
      <c r="C27" s="645" t="s">
        <v>377</v>
      </c>
      <c r="D27" s="645"/>
      <c r="E27" s="645"/>
      <c r="F27" s="96">
        <v>3</v>
      </c>
      <c r="G27" s="68"/>
      <c r="H27" s="68"/>
      <c r="I27" s="76"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6"/>
      <c r="K27" s="76"/>
      <c r="L27" s="76"/>
      <c r="M27" s="76"/>
      <c r="N27" s="121"/>
      <c r="O27" s="263"/>
      <c r="P27" s="97"/>
      <c r="Q27" s="97"/>
      <c r="R27" s="97"/>
      <c r="S27" s="97"/>
      <c r="T27" s="97"/>
      <c r="U27" s="97"/>
      <c r="V27" s="97"/>
      <c r="W27" s="97"/>
      <c r="X27" s="97"/>
      <c r="Y27" s="97"/>
      <c r="Z27" s="97"/>
      <c r="AA27" s="97"/>
      <c r="AB27" s="97"/>
      <c r="AC27" s="97"/>
      <c r="AD27" s="97"/>
      <c r="AE27" s="97"/>
      <c r="AF27" s="97"/>
      <c r="AG27" s="97"/>
      <c r="AH27" s="97"/>
      <c r="AI27" s="97"/>
      <c r="AJ27" s="97"/>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row>
    <row r="28" spans="1:138" s="70" customFormat="1" ht="33.75" x14ac:dyDescent="0.3">
      <c r="A28" s="68"/>
      <c r="B28" s="74" t="s">
        <v>484</v>
      </c>
      <c r="C28" s="645" t="s">
        <v>337</v>
      </c>
      <c r="D28" s="645"/>
      <c r="E28" s="645"/>
      <c r="F28" s="96">
        <v>4</v>
      </c>
      <c r="G28" s="68"/>
      <c r="H28" s="68"/>
      <c r="I28" s="76" t="str">
        <v xml:space="preserve">Si el hecho llegara a presentarse, tendría bajo impacto o efecto sobre la entidad.
</v>
      </c>
      <c r="J28" s="76"/>
      <c r="K28" s="76"/>
      <c r="L28" s="76"/>
      <c r="M28" s="76"/>
      <c r="N28" s="121"/>
      <c r="O28" s="263"/>
      <c r="P28" s="97"/>
      <c r="Q28" s="97"/>
      <c r="R28" s="97"/>
      <c r="S28" s="97"/>
      <c r="T28" s="97"/>
      <c r="U28" s="97"/>
      <c r="V28" s="97"/>
      <c r="W28" s="97"/>
      <c r="X28" s="97"/>
      <c r="Y28" s="97"/>
      <c r="Z28" s="97"/>
      <c r="AA28" s="97"/>
      <c r="AB28" s="97"/>
      <c r="AC28" s="97"/>
      <c r="AD28" s="97"/>
      <c r="AE28" s="97"/>
      <c r="AF28" s="97"/>
      <c r="AG28" s="97"/>
      <c r="AH28" s="97"/>
      <c r="AI28" s="97"/>
      <c r="AJ28" s="97"/>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row>
    <row r="29" spans="1:138" s="70" customFormat="1" ht="33.75" x14ac:dyDescent="0.3">
      <c r="A29" s="68"/>
      <c r="B29" s="75" t="s">
        <v>485</v>
      </c>
      <c r="C29" s="645" t="s">
        <v>489</v>
      </c>
      <c r="D29" s="645"/>
      <c r="E29" s="645"/>
      <c r="F29" s="96">
        <v>5</v>
      </c>
      <c r="G29" s="68"/>
      <c r="H29" s="68"/>
      <c r="I29" s="76" t="str">
        <v xml:space="preserve">Si el hecho llegara a presentarse, tendría medianas consecuencias o efectos sobre la entidad.
</v>
      </c>
      <c r="J29" s="76"/>
      <c r="K29" s="76"/>
      <c r="L29" s="76"/>
      <c r="M29" s="76"/>
      <c r="N29" s="121"/>
      <c r="O29" s="263"/>
      <c r="P29" s="97"/>
      <c r="Q29" s="97"/>
      <c r="R29" s="97"/>
      <c r="S29" s="97"/>
      <c r="T29" s="97"/>
      <c r="U29" s="97"/>
      <c r="V29" s="97"/>
      <c r="W29" s="97"/>
      <c r="X29" s="97"/>
      <c r="Y29" s="97"/>
      <c r="Z29" s="97"/>
      <c r="AA29" s="97"/>
      <c r="AB29" s="97"/>
      <c r="AC29" s="97"/>
      <c r="AD29" s="97"/>
      <c r="AE29" s="97"/>
      <c r="AF29" s="97"/>
      <c r="AG29" s="97"/>
      <c r="AH29" s="97"/>
      <c r="AI29" s="97"/>
      <c r="AJ29" s="97"/>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row>
    <row r="30" spans="1:138" s="70" customFormat="1" ht="20.25" x14ac:dyDescent="0.3">
      <c r="A30" s="68"/>
      <c r="B30" s="76"/>
      <c r="C30" s="67"/>
      <c r="D30" s="67"/>
      <c r="E30" s="67"/>
      <c r="F30" s="77"/>
      <c r="G30" s="68"/>
      <c r="H30" s="68"/>
      <c r="I30" s="76" t="str">
        <v xml:space="preserve">Si el hecho llegara a presentarse, tendría altas consecuencias o efectos sobre la entidad
</v>
      </c>
      <c r="J30" s="76"/>
      <c r="K30" s="76"/>
      <c r="L30" s="76"/>
      <c r="M30" s="76"/>
      <c r="N30" s="121"/>
      <c r="O30" s="261"/>
      <c r="P30" s="97"/>
      <c r="Q30" s="97"/>
      <c r="R30" s="97"/>
      <c r="S30" s="97"/>
      <c r="T30" s="97"/>
      <c r="U30" s="97"/>
      <c r="V30" s="97"/>
      <c r="W30" s="97"/>
      <c r="X30" s="97"/>
      <c r="Y30" s="97"/>
      <c r="Z30" s="97"/>
      <c r="AA30" s="97"/>
      <c r="AB30" s="97"/>
      <c r="AC30" s="97"/>
      <c r="AD30" s="97"/>
      <c r="AE30" s="97"/>
      <c r="AF30" s="97"/>
      <c r="AG30" s="97"/>
      <c r="AH30" s="97"/>
      <c r="AI30" s="97"/>
      <c r="AJ30" s="97"/>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row>
    <row r="31" spans="1:138" s="68" customFormat="1" ht="20.25" x14ac:dyDescent="0.3">
      <c r="B31" s="78"/>
      <c r="C31" s="78"/>
      <c r="D31" s="78"/>
      <c r="E31" s="78"/>
      <c r="F31" s="77"/>
      <c r="I31" s="76" t="str">
        <v xml:space="preserve">Si el hecho llegara a presentarse, tendría desastrosas consecuencias o efectos sobre la entidad.
</v>
      </c>
      <c r="J31" s="76"/>
      <c r="K31" s="76"/>
      <c r="L31" s="76"/>
      <c r="M31" s="76"/>
      <c r="N31" s="121"/>
      <c r="O31" s="261"/>
      <c r="P31" s="97"/>
      <c r="Q31" s="97"/>
      <c r="R31" s="97"/>
      <c r="S31" s="97"/>
      <c r="T31" s="97"/>
      <c r="U31" s="97"/>
      <c r="V31" s="97"/>
      <c r="W31" s="97"/>
      <c r="X31" s="97"/>
      <c r="Y31" s="97"/>
      <c r="Z31" s="97"/>
      <c r="AA31" s="97"/>
      <c r="AB31" s="97"/>
      <c r="AC31" s="97"/>
      <c r="AD31" s="97"/>
      <c r="AE31" s="97"/>
      <c r="AF31" s="97"/>
      <c r="AG31" s="97"/>
      <c r="AH31" s="97"/>
      <c r="AI31" s="97"/>
      <c r="AJ31" s="97"/>
    </row>
    <row r="32" spans="1:138" s="68" customFormat="1" ht="20.25" x14ac:dyDescent="0.3">
      <c r="B32" s="94"/>
      <c r="C32" s="646" t="s">
        <v>339</v>
      </c>
      <c r="D32" s="646"/>
      <c r="E32" s="646"/>
      <c r="F32" s="77"/>
      <c r="I32" s="76"/>
      <c r="J32" s="76"/>
      <c r="K32" s="76"/>
      <c r="L32" s="76"/>
      <c r="M32" s="76"/>
      <c r="N32" s="121"/>
      <c r="O32" s="261"/>
      <c r="P32" s="97"/>
      <c r="Q32" s="97"/>
      <c r="R32" s="97"/>
      <c r="S32" s="97"/>
      <c r="T32" s="97"/>
      <c r="U32" s="97"/>
      <c r="V32" s="97"/>
      <c r="W32" s="97"/>
      <c r="X32" s="97"/>
      <c r="Y32" s="97"/>
      <c r="Z32" s="97"/>
      <c r="AA32" s="97"/>
      <c r="AB32" s="97"/>
      <c r="AC32" s="97"/>
      <c r="AD32" s="97"/>
      <c r="AE32" s="97"/>
      <c r="AF32" s="97"/>
      <c r="AG32" s="97"/>
      <c r="AH32" s="97"/>
      <c r="AI32" s="97"/>
      <c r="AJ32" s="97"/>
    </row>
    <row r="33" spans="2:36" s="68" customFormat="1" ht="20.25" x14ac:dyDescent="0.3">
      <c r="B33" s="59" t="s">
        <v>480</v>
      </c>
      <c r="C33" s="645" t="s">
        <v>340</v>
      </c>
      <c r="D33" s="645"/>
      <c r="E33" s="645"/>
      <c r="F33" s="98">
        <v>1</v>
      </c>
      <c r="I33" s="76"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6"/>
      <c r="K33" s="76"/>
      <c r="L33" s="76"/>
      <c r="M33" s="76"/>
      <c r="N33" s="121"/>
      <c r="O33" s="261"/>
      <c r="P33" s="97"/>
      <c r="Q33" s="97"/>
      <c r="R33" s="97"/>
      <c r="S33" s="97"/>
      <c r="T33" s="97"/>
      <c r="U33" s="97"/>
      <c r="V33" s="97"/>
      <c r="W33" s="97"/>
      <c r="X33" s="97"/>
      <c r="Y33" s="97"/>
      <c r="Z33" s="97"/>
      <c r="AA33" s="97"/>
      <c r="AB33" s="97"/>
      <c r="AC33" s="97"/>
      <c r="AD33" s="97"/>
      <c r="AE33" s="97"/>
      <c r="AF33" s="97"/>
      <c r="AG33" s="97"/>
      <c r="AH33" s="97"/>
      <c r="AI33" s="97"/>
      <c r="AJ33" s="97"/>
    </row>
    <row r="34" spans="2:36" s="68" customFormat="1" ht="20.25" x14ac:dyDescent="0.3">
      <c r="B34" s="63" t="s">
        <v>481</v>
      </c>
      <c r="C34" s="645" t="s">
        <v>490</v>
      </c>
      <c r="D34" s="645"/>
      <c r="E34" s="645"/>
      <c r="F34" s="98">
        <v>2</v>
      </c>
      <c r="I34" s="76" t="str">
        <v xml:space="preserve">Si el hecho llegara a presentarse, tendría bajo impacto o efecto sobre la entidad.
</v>
      </c>
      <c r="J34" s="76"/>
      <c r="K34" s="76"/>
      <c r="L34" s="76"/>
      <c r="M34" s="76"/>
      <c r="N34" s="121"/>
      <c r="O34" s="261"/>
      <c r="P34" s="97"/>
      <c r="Q34" s="97"/>
      <c r="R34" s="97"/>
      <c r="S34" s="97"/>
      <c r="T34" s="97"/>
      <c r="U34" s="97"/>
      <c r="V34" s="97"/>
      <c r="W34" s="97"/>
      <c r="X34" s="97"/>
      <c r="Y34" s="97"/>
      <c r="Z34" s="97"/>
      <c r="AA34" s="97"/>
      <c r="AB34" s="97"/>
      <c r="AC34" s="97"/>
      <c r="AD34" s="97"/>
      <c r="AE34" s="97"/>
      <c r="AF34" s="97"/>
      <c r="AG34" s="97"/>
      <c r="AH34" s="97"/>
      <c r="AI34" s="97"/>
      <c r="AJ34" s="97"/>
    </row>
    <row r="35" spans="2:36" s="68" customFormat="1" ht="20.25" x14ac:dyDescent="0.3">
      <c r="B35" s="64" t="s">
        <v>483</v>
      </c>
      <c r="C35" s="645" t="s">
        <v>491</v>
      </c>
      <c r="D35" s="645"/>
      <c r="E35" s="645"/>
      <c r="F35" s="98">
        <v>3</v>
      </c>
      <c r="I35" s="76" t="str">
        <v xml:space="preserve">Si el hecho llegara a presentarse, tendría medianas consecuencias o efectos sobre la entidad.
</v>
      </c>
      <c r="J35" s="76"/>
      <c r="K35" s="76"/>
      <c r="L35" s="76"/>
      <c r="M35" s="76"/>
      <c r="N35" s="121"/>
      <c r="O35" s="261"/>
      <c r="P35" s="97"/>
      <c r="Q35" s="97"/>
      <c r="R35" s="97"/>
      <c r="S35" s="97"/>
      <c r="T35" s="97"/>
      <c r="U35" s="97"/>
      <c r="V35" s="97"/>
      <c r="W35" s="97"/>
      <c r="X35" s="97"/>
      <c r="Y35" s="97"/>
      <c r="Z35" s="97"/>
      <c r="AA35" s="97"/>
      <c r="AB35" s="97"/>
      <c r="AC35" s="97"/>
      <c r="AD35" s="97"/>
      <c r="AE35" s="97"/>
      <c r="AF35" s="97"/>
      <c r="AG35" s="97"/>
      <c r="AH35" s="97"/>
      <c r="AI35" s="97"/>
      <c r="AJ35" s="97"/>
    </row>
    <row r="36" spans="2:36" s="68" customFormat="1" ht="20.25" x14ac:dyDescent="0.3">
      <c r="B36" s="65" t="s">
        <v>484</v>
      </c>
      <c r="C36" s="645" t="s">
        <v>492</v>
      </c>
      <c r="D36" s="645"/>
      <c r="E36" s="645"/>
      <c r="F36" s="98">
        <v>4</v>
      </c>
      <c r="I36" s="76" t="str">
        <v xml:space="preserve">Si el hecho llegara a presentarse, tendría altas consecuencias o efectos sobre la entidad
</v>
      </c>
      <c r="J36" s="76"/>
      <c r="K36" s="76"/>
      <c r="L36" s="76"/>
      <c r="M36" s="76"/>
      <c r="N36" s="121"/>
      <c r="O36" s="261"/>
      <c r="P36" s="97"/>
      <c r="Q36" s="97"/>
      <c r="R36" s="97"/>
      <c r="S36" s="97"/>
      <c r="T36" s="97"/>
      <c r="U36" s="97"/>
      <c r="V36" s="97"/>
      <c r="W36" s="97"/>
      <c r="X36" s="97"/>
      <c r="Y36" s="97"/>
      <c r="Z36" s="97"/>
      <c r="AA36" s="97"/>
      <c r="AB36" s="97"/>
      <c r="AC36" s="97"/>
      <c r="AD36" s="97"/>
      <c r="AE36" s="97"/>
      <c r="AF36" s="97"/>
      <c r="AG36" s="97"/>
      <c r="AH36" s="97"/>
      <c r="AI36" s="97"/>
      <c r="AJ36" s="97"/>
    </row>
    <row r="37" spans="2:36" s="68" customFormat="1" ht="20.25" x14ac:dyDescent="0.3">
      <c r="B37" s="66" t="s">
        <v>485</v>
      </c>
      <c r="C37" s="645" t="s">
        <v>493</v>
      </c>
      <c r="D37" s="645"/>
      <c r="E37" s="645"/>
      <c r="F37" s="98">
        <v>5</v>
      </c>
      <c r="I37" s="76" t="str">
        <v xml:space="preserve">Si el hecho llegara a presentarse, tendría desastrosas consecuencias o efectos sobre la entidad.
</v>
      </c>
      <c r="J37" s="76"/>
      <c r="K37" s="76"/>
      <c r="L37" s="76"/>
      <c r="M37" s="76"/>
      <c r="N37" s="121"/>
      <c r="O37" s="261"/>
      <c r="P37" s="97"/>
      <c r="Q37" s="97"/>
      <c r="R37" s="97"/>
      <c r="S37" s="97"/>
      <c r="T37" s="97"/>
      <c r="U37" s="97"/>
      <c r="V37" s="97"/>
      <c r="W37" s="97"/>
      <c r="X37" s="97"/>
      <c r="Y37" s="97"/>
      <c r="Z37" s="97"/>
      <c r="AA37" s="97"/>
      <c r="AB37" s="97"/>
      <c r="AC37" s="97"/>
      <c r="AD37" s="97"/>
      <c r="AE37" s="97"/>
      <c r="AF37" s="97"/>
      <c r="AG37" s="97"/>
      <c r="AH37" s="97"/>
      <c r="AI37" s="97"/>
      <c r="AJ37" s="97"/>
    </row>
    <row r="38" spans="2:36" s="68" customFormat="1" ht="20.25" x14ac:dyDescent="0.3">
      <c r="B38" s="78"/>
      <c r="C38" s="78"/>
      <c r="D38" s="78"/>
      <c r="E38" s="78"/>
      <c r="F38" s="77"/>
      <c r="I38" s="76"/>
      <c r="J38" s="76"/>
      <c r="K38" s="76"/>
      <c r="L38" s="76"/>
      <c r="M38" s="76"/>
      <c r="N38" s="121"/>
      <c r="O38" s="261"/>
      <c r="P38" s="97"/>
      <c r="Q38" s="97"/>
      <c r="R38" s="97"/>
      <c r="S38" s="97"/>
      <c r="T38" s="97"/>
      <c r="U38" s="97"/>
      <c r="V38" s="97"/>
      <c r="W38" s="97"/>
      <c r="X38" s="97"/>
      <c r="Y38" s="97"/>
      <c r="Z38" s="97"/>
      <c r="AA38" s="97"/>
      <c r="AB38" s="97"/>
      <c r="AC38" s="97"/>
      <c r="AD38" s="97"/>
      <c r="AE38" s="97"/>
      <c r="AF38" s="97"/>
      <c r="AG38" s="97"/>
      <c r="AH38" s="97"/>
      <c r="AI38" s="97"/>
      <c r="AJ38" s="97"/>
    </row>
    <row r="39" spans="2:36" s="68" customFormat="1" ht="20.25" x14ac:dyDescent="0.3">
      <c r="B39" s="78"/>
      <c r="C39" s="78"/>
      <c r="D39" s="78"/>
      <c r="E39" s="78"/>
      <c r="F39" s="77"/>
      <c r="N39" s="120"/>
      <c r="O39" s="261"/>
      <c r="P39" s="97"/>
      <c r="Q39" s="97"/>
      <c r="R39" s="97"/>
      <c r="S39" s="97"/>
      <c r="T39" s="97"/>
      <c r="U39" s="97"/>
      <c r="V39" s="97"/>
      <c r="W39" s="97"/>
      <c r="X39" s="97"/>
      <c r="Y39" s="97"/>
      <c r="Z39" s="97"/>
      <c r="AA39" s="97"/>
      <c r="AB39" s="97"/>
      <c r="AC39" s="97"/>
      <c r="AD39" s="97"/>
      <c r="AE39" s="97"/>
      <c r="AF39" s="97"/>
      <c r="AG39" s="97"/>
      <c r="AH39" s="97"/>
      <c r="AI39" s="97"/>
      <c r="AJ39" s="97"/>
    </row>
    <row r="40" spans="2:36" s="68" customFormat="1" ht="20.25" x14ac:dyDescent="0.3">
      <c r="B40" s="69"/>
      <c r="C40" s="646" t="s">
        <v>345</v>
      </c>
      <c r="D40" s="646"/>
      <c r="E40" s="646"/>
      <c r="F40" s="77"/>
      <c r="N40" s="120"/>
      <c r="O40" s="261"/>
      <c r="P40" s="97"/>
      <c r="Q40" s="97"/>
      <c r="R40" s="97"/>
      <c r="S40" s="97"/>
      <c r="T40" s="97"/>
      <c r="U40" s="97"/>
      <c r="V40" s="97"/>
      <c r="W40" s="97"/>
      <c r="X40" s="97"/>
      <c r="Y40" s="97"/>
      <c r="Z40" s="97"/>
      <c r="AA40" s="97"/>
      <c r="AB40" s="97"/>
      <c r="AC40" s="97"/>
      <c r="AD40" s="97"/>
      <c r="AE40" s="97"/>
      <c r="AF40" s="97"/>
      <c r="AG40" s="97"/>
      <c r="AH40" s="97"/>
      <c r="AI40" s="97"/>
      <c r="AJ40" s="97"/>
    </row>
    <row r="41" spans="2:36" s="68" customFormat="1" ht="20.25" x14ac:dyDescent="0.3">
      <c r="B41" s="99" t="s">
        <v>480</v>
      </c>
      <c r="C41" s="645" t="s">
        <v>346</v>
      </c>
      <c r="D41" s="645"/>
      <c r="E41" s="645"/>
      <c r="F41" s="98">
        <v>1</v>
      </c>
      <c r="N41" s="120"/>
      <c r="O41" s="261"/>
      <c r="P41" s="97"/>
      <c r="Q41" s="97"/>
      <c r="R41" s="97"/>
      <c r="S41" s="97"/>
      <c r="T41" s="97"/>
      <c r="U41" s="97"/>
      <c r="V41" s="97"/>
      <c r="W41" s="97"/>
      <c r="X41" s="97"/>
      <c r="Y41" s="97"/>
      <c r="Z41" s="97"/>
      <c r="AA41" s="97"/>
      <c r="AB41" s="97"/>
      <c r="AC41" s="97"/>
      <c r="AD41" s="97"/>
      <c r="AE41" s="97"/>
      <c r="AF41" s="97"/>
      <c r="AG41" s="97"/>
      <c r="AH41" s="97"/>
      <c r="AI41" s="97"/>
      <c r="AJ41" s="97"/>
    </row>
    <row r="42" spans="2:36" s="68" customFormat="1" ht="20.25" x14ac:dyDescent="0.3">
      <c r="B42" s="100" t="s">
        <v>481</v>
      </c>
      <c r="C42" s="645" t="s">
        <v>364</v>
      </c>
      <c r="D42" s="645"/>
      <c r="E42" s="645"/>
      <c r="F42" s="98">
        <v>2</v>
      </c>
      <c r="N42" s="120"/>
      <c r="O42" s="261"/>
      <c r="P42" s="97"/>
      <c r="Q42" s="97"/>
      <c r="R42" s="97"/>
      <c r="S42" s="97"/>
      <c r="T42" s="97"/>
      <c r="U42" s="97"/>
      <c r="V42" s="97"/>
      <c r="W42" s="97"/>
      <c r="X42" s="97"/>
      <c r="Y42" s="97"/>
      <c r="Z42" s="97"/>
      <c r="AA42" s="97"/>
      <c r="AB42" s="97"/>
      <c r="AC42" s="97"/>
      <c r="AD42" s="97"/>
      <c r="AE42" s="97"/>
      <c r="AF42" s="97"/>
      <c r="AG42" s="97"/>
      <c r="AH42" s="97"/>
      <c r="AI42" s="97"/>
      <c r="AJ42" s="97"/>
    </row>
    <row r="43" spans="2:36" s="68" customFormat="1" ht="20.25" x14ac:dyDescent="0.3">
      <c r="B43" s="101" t="s">
        <v>483</v>
      </c>
      <c r="C43" s="645" t="s">
        <v>494</v>
      </c>
      <c r="D43" s="645"/>
      <c r="E43" s="645"/>
      <c r="F43" s="98">
        <v>3</v>
      </c>
      <c r="N43" s="120"/>
      <c r="O43" s="261"/>
      <c r="P43" s="97"/>
      <c r="Q43" s="97"/>
      <c r="R43" s="97"/>
      <c r="S43" s="97"/>
      <c r="T43" s="97"/>
      <c r="U43" s="97"/>
      <c r="V43" s="97"/>
      <c r="W43" s="97"/>
      <c r="X43" s="97"/>
      <c r="Y43" s="97"/>
      <c r="Z43" s="97"/>
      <c r="AA43" s="97"/>
      <c r="AB43" s="97"/>
      <c r="AC43" s="97"/>
      <c r="AD43" s="97"/>
      <c r="AE43" s="97"/>
      <c r="AF43" s="97"/>
      <c r="AG43" s="97"/>
      <c r="AH43" s="97"/>
      <c r="AI43" s="97"/>
      <c r="AJ43" s="97"/>
    </row>
    <row r="44" spans="2:36" s="68" customFormat="1" ht="20.25" x14ac:dyDescent="0.3">
      <c r="B44" s="102" t="s">
        <v>484</v>
      </c>
      <c r="C44" s="645" t="s">
        <v>495</v>
      </c>
      <c r="D44" s="645"/>
      <c r="E44" s="645"/>
      <c r="F44" s="98">
        <v>4</v>
      </c>
      <c r="N44" s="120"/>
      <c r="O44" s="261"/>
      <c r="P44" s="97"/>
      <c r="Q44" s="97"/>
      <c r="R44" s="97"/>
      <c r="S44" s="97"/>
      <c r="T44" s="97"/>
      <c r="U44" s="97"/>
      <c r="V44" s="97"/>
      <c r="W44" s="97"/>
      <c r="X44" s="97"/>
      <c r="Y44" s="97"/>
      <c r="Z44" s="97"/>
      <c r="AA44" s="97"/>
      <c r="AB44" s="97"/>
      <c r="AC44" s="97"/>
      <c r="AD44" s="97"/>
      <c r="AE44" s="97"/>
      <c r="AF44" s="97"/>
      <c r="AG44" s="97"/>
      <c r="AH44" s="97"/>
      <c r="AI44" s="97"/>
      <c r="AJ44" s="97"/>
    </row>
    <row r="45" spans="2:36" s="68" customFormat="1" ht="20.25" x14ac:dyDescent="0.3">
      <c r="B45" s="103" t="s">
        <v>485</v>
      </c>
      <c r="C45" s="645" t="s">
        <v>496</v>
      </c>
      <c r="D45" s="645"/>
      <c r="E45" s="645"/>
      <c r="F45" s="98">
        <v>5</v>
      </c>
      <c r="N45" s="120"/>
      <c r="O45" s="261"/>
      <c r="P45" s="97"/>
      <c r="Q45" s="97"/>
      <c r="R45" s="97"/>
      <c r="S45" s="97"/>
      <c r="T45" s="97"/>
      <c r="U45" s="97"/>
      <c r="V45" s="97"/>
      <c r="W45" s="97"/>
      <c r="X45" s="97"/>
      <c r="Y45" s="97"/>
      <c r="Z45" s="97"/>
      <c r="AA45" s="97"/>
      <c r="AB45" s="97"/>
      <c r="AC45" s="97"/>
      <c r="AD45" s="97"/>
      <c r="AE45" s="97"/>
      <c r="AF45" s="97"/>
      <c r="AG45" s="97"/>
      <c r="AH45" s="97"/>
      <c r="AI45" s="97"/>
      <c r="AJ45" s="97"/>
    </row>
    <row r="46" spans="2:36" s="68" customFormat="1" ht="20.25" x14ac:dyDescent="0.3">
      <c r="B46" s="76"/>
      <c r="C46" s="76" t="s">
        <v>497</v>
      </c>
      <c r="D46" s="76"/>
      <c r="F46" s="77"/>
      <c r="N46" s="120"/>
      <c r="O46" s="261"/>
      <c r="P46" s="97"/>
      <c r="Q46" s="97"/>
      <c r="R46" s="97"/>
      <c r="S46" s="97"/>
      <c r="T46" s="97"/>
      <c r="U46" s="97"/>
      <c r="V46" s="97"/>
      <c r="W46" s="97"/>
      <c r="X46" s="97"/>
      <c r="Y46" s="97"/>
      <c r="Z46" s="97"/>
      <c r="AA46" s="97"/>
      <c r="AB46" s="97"/>
      <c r="AC46" s="97"/>
      <c r="AD46" s="97"/>
      <c r="AE46" s="97"/>
      <c r="AF46" s="97"/>
      <c r="AG46" s="97"/>
      <c r="AH46" s="97"/>
      <c r="AI46" s="97"/>
      <c r="AJ46" s="97"/>
    </row>
    <row r="47" spans="2:36" s="68" customFormat="1" ht="20.25" x14ac:dyDescent="0.3">
      <c r="B47" s="76"/>
      <c r="C47" s="76"/>
      <c r="D47" s="76"/>
      <c r="F47" s="77"/>
      <c r="N47" s="120"/>
      <c r="O47" s="261"/>
      <c r="P47" s="97"/>
      <c r="Q47" s="97"/>
      <c r="R47" s="97"/>
      <c r="S47" s="97"/>
      <c r="T47" s="97"/>
      <c r="U47" s="97"/>
      <c r="V47" s="97"/>
      <c r="W47" s="97"/>
      <c r="X47" s="97"/>
      <c r="Y47" s="97"/>
      <c r="Z47" s="97"/>
      <c r="AA47" s="97"/>
      <c r="AB47" s="97"/>
      <c r="AC47" s="97"/>
      <c r="AD47" s="97"/>
      <c r="AE47" s="97"/>
      <c r="AF47" s="97"/>
      <c r="AG47" s="97"/>
      <c r="AH47" s="97"/>
      <c r="AI47" s="97"/>
      <c r="AJ47" s="97"/>
    </row>
    <row r="48" spans="2:36" s="68" customFormat="1" ht="20.25" x14ac:dyDescent="0.3">
      <c r="B48" s="69"/>
      <c r="C48" s="647" t="s">
        <v>342</v>
      </c>
      <c r="D48" s="647"/>
      <c r="E48" s="647"/>
      <c r="F48" s="77"/>
      <c r="N48" s="120"/>
      <c r="O48" s="261"/>
      <c r="P48" s="97"/>
      <c r="Q48" s="97"/>
      <c r="R48" s="97"/>
      <c r="S48" s="97"/>
      <c r="T48" s="97"/>
      <c r="U48" s="97"/>
      <c r="V48" s="97"/>
      <c r="W48" s="97"/>
      <c r="X48" s="97"/>
      <c r="Y48" s="97"/>
      <c r="Z48" s="97"/>
      <c r="AA48" s="97"/>
      <c r="AB48" s="97"/>
      <c r="AC48" s="97"/>
      <c r="AD48" s="97"/>
      <c r="AE48" s="97"/>
      <c r="AF48" s="97"/>
      <c r="AG48" s="97"/>
      <c r="AH48" s="97"/>
      <c r="AI48" s="97"/>
      <c r="AJ48" s="97"/>
    </row>
    <row r="49" spans="2:36" s="68" customFormat="1" ht="20.25" customHeight="1" x14ac:dyDescent="0.3">
      <c r="B49" s="71" t="s">
        <v>480</v>
      </c>
      <c r="C49" s="648" t="s">
        <v>343</v>
      </c>
      <c r="D49" s="649"/>
      <c r="E49" s="650"/>
      <c r="F49" s="62">
        <v>1</v>
      </c>
      <c r="N49" s="120"/>
      <c r="O49" s="261"/>
      <c r="P49" s="97"/>
      <c r="Q49" s="97"/>
      <c r="R49" s="97"/>
      <c r="S49" s="97"/>
      <c r="T49" s="97"/>
      <c r="U49" s="97"/>
      <c r="V49" s="97"/>
      <c r="W49" s="97"/>
      <c r="X49" s="97"/>
      <c r="Y49" s="97"/>
      <c r="Z49" s="97"/>
      <c r="AA49" s="97"/>
      <c r="AB49" s="97"/>
      <c r="AC49" s="97"/>
      <c r="AD49" s="97"/>
      <c r="AE49" s="97"/>
      <c r="AF49" s="97"/>
      <c r="AG49" s="97"/>
      <c r="AH49" s="97"/>
      <c r="AI49" s="97"/>
      <c r="AJ49" s="97"/>
    </row>
    <row r="50" spans="2:36" s="68" customFormat="1" ht="20.25" customHeight="1" x14ac:dyDescent="0.3">
      <c r="B50" s="72" t="s">
        <v>481</v>
      </c>
      <c r="C50" s="648" t="s">
        <v>498</v>
      </c>
      <c r="D50" s="649"/>
      <c r="E50" s="650"/>
      <c r="F50" s="62">
        <v>2</v>
      </c>
      <c r="N50" s="120"/>
      <c r="O50" s="261"/>
      <c r="P50" s="97"/>
      <c r="Q50" s="97"/>
      <c r="R50" s="97"/>
      <c r="S50" s="97"/>
      <c r="T50" s="97"/>
      <c r="U50" s="97"/>
      <c r="V50" s="97"/>
      <c r="W50" s="97"/>
      <c r="X50" s="97"/>
      <c r="Y50" s="97"/>
      <c r="Z50" s="97"/>
      <c r="AA50" s="97"/>
      <c r="AB50" s="97"/>
      <c r="AC50" s="97"/>
      <c r="AD50" s="97"/>
      <c r="AE50" s="97"/>
      <c r="AF50" s="97"/>
      <c r="AG50" s="97"/>
      <c r="AH50" s="97"/>
      <c r="AI50" s="97"/>
      <c r="AJ50" s="97"/>
    </row>
    <row r="51" spans="2:36" s="68" customFormat="1" ht="20.25" customHeight="1" x14ac:dyDescent="0.3">
      <c r="B51" s="73" t="s">
        <v>483</v>
      </c>
      <c r="C51" s="648" t="s">
        <v>362</v>
      </c>
      <c r="D51" s="649"/>
      <c r="E51" s="650"/>
      <c r="F51" s="62">
        <v>3</v>
      </c>
      <c r="N51" s="120"/>
      <c r="O51" s="261"/>
      <c r="P51" s="97"/>
      <c r="Q51" s="97"/>
      <c r="R51" s="97"/>
      <c r="S51" s="97"/>
      <c r="T51" s="97"/>
      <c r="U51" s="97"/>
      <c r="V51" s="97"/>
      <c r="W51" s="97"/>
      <c r="X51" s="97"/>
      <c r="Y51" s="97"/>
      <c r="Z51" s="97"/>
      <c r="AA51" s="97"/>
      <c r="AB51" s="97"/>
      <c r="AC51" s="97"/>
      <c r="AD51" s="97"/>
      <c r="AE51" s="97"/>
      <c r="AF51" s="97"/>
      <c r="AG51" s="97"/>
      <c r="AH51" s="97"/>
      <c r="AI51" s="97"/>
      <c r="AJ51" s="97"/>
    </row>
    <row r="52" spans="2:36" s="68" customFormat="1" ht="20.25" customHeight="1" x14ac:dyDescent="0.3">
      <c r="B52" s="74" t="s">
        <v>484</v>
      </c>
      <c r="C52" s="648" t="s">
        <v>499</v>
      </c>
      <c r="D52" s="649"/>
      <c r="E52" s="650"/>
      <c r="F52" s="62">
        <v>4</v>
      </c>
      <c r="N52" s="120"/>
      <c r="O52" s="261"/>
      <c r="P52" s="97"/>
      <c r="Q52" s="97"/>
      <c r="R52" s="97"/>
      <c r="S52" s="97"/>
      <c r="T52" s="97"/>
      <c r="U52" s="97"/>
      <c r="V52" s="97"/>
      <c r="W52" s="97"/>
      <c r="X52" s="97"/>
      <c r="Y52" s="97"/>
      <c r="Z52" s="97"/>
      <c r="AA52" s="97"/>
      <c r="AB52" s="97"/>
      <c r="AC52" s="97"/>
      <c r="AD52" s="97"/>
      <c r="AE52" s="97"/>
      <c r="AF52" s="97"/>
      <c r="AG52" s="97"/>
      <c r="AH52" s="97"/>
      <c r="AI52" s="97"/>
      <c r="AJ52" s="97"/>
    </row>
    <row r="53" spans="2:36" s="68" customFormat="1" ht="20.25" customHeight="1" x14ac:dyDescent="0.3">
      <c r="B53" s="75" t="s">
        <v>485</v>
      </c>
      <c r="C53" s="648" t="s">
        <v>500</v>
      </c>
      <c r="D53" s="649"/>
      <c r="E53" s="650"/>
      <c r="F53" s="62">
        <v>5</v>
      </c>
      <c r="N53" s="120"/>
      <c r="O53" s="261"/>
      <c r="P53" s="97"/>
      <c r="Q53" s="97"/>
      <c r="R53" s="97"/>
      <c r="S53" s="97"/>
      <c r="T53" s="97"/>
      <c r="U53" s="97"/>
      <c r="V53" s="97"/>
      <c r="W53" s="97"/>
      <c r="X53" s="97"/>
      <c r="Y53" s="97"/>
      <c r="Z53" s="97"/>
      <c r="AA53" s="97"/>
      <c r="AB53" s="97"/>
      <c r="AC53" s="97"/>
      <c r="AD53" s="97"/>
      <c r="AE53" s="97"/>
      <c r="AF53" s="97"/>
      <c r="AG53" s="97"/>
      <c r="AH53" s="97"/>
      <c r="AI53" s="97"/>
      <c r="AJ53" s="97"/>
    </row>
    <row r="54" spans="2:36" s="68" customFormat="1" ht="20.25" x14ac:dyDescent="0.3">
      <c r="B54" s="76"/>
      <c r="C54" s="76"/>
      <c r="D54" s="76"/>
      <c r="E54" s="76"/>
      <c r="F54" s="77"/>
      <c r="N54" s="120"/>
      <c r="O54" s="261"/>
      <c r="P54" s="97"/>
      <c r="Q54" s="97"/>
      <c r="R54" s="97"/>
      <c r="S54" s="97"/>
      <c r="T54" s="97"/>
      <c r="U54" s="97"/>
      <c r="V54" s="97"/>
      <c r="W54" s="97"/>
      <c r="X54" s="97"/>
      <c r="Y54" s="97"/>
      <c r="Z54" s="97"/>
      <c r="AA54" s="97"/>
      <c r="AB54" s="97"/>
      <c r="AC54" s="97"/>
      <c r="AD54" s="97"/>
      <c r="AE54" s="97"/>
      <c r="AF54" s="97"/>
      <c r="AG54" s="97"/>
      <c r="AH54" s="97"/>
      <c r="AI54" s="97"/>
      <c r="AJ54" s="97"/>
    </row>
    <row r="55" spans="2:36" s="68" customFormat="1" ht="20.25" x14ac:dyDescent="0.3">
      <c r="N55" s="120"/>
      <c r="O55" s="261"/>
      <c r="P55" s="97"/>
      <c r="Q55" s="97"/>
      <c r="R55" s="97"/>
      <c r="S55" s="97"/>
      <c r="T55" s="97"/>
      <c r="U55" s="97"/>
      <c r="V55" s="97"/>
      <c r="W55" s="97"/>
      <c r="X55" s="97"/>
      <c r="Y55" s="97"/>
      <c r="Z55" s="97"/>
      <c r="AA55" s="97"/>
      <c r="AB55" s="97"/>
      <c r="AC55" s="97"/>
      <c r="AD55" s="97"/>
      <c r="AE55" s="97"/>
      <c r="AF55" s="97"/>
      <c r="AG55" s="97"/>
      <c r="AH55" s="97"/>
      <c r="AI55" s="97"/>
      <c r="AJ55" s="97"/>
    </row>
    <row r="56" spans="2:36" s="68" customFormat="1" ht="20.25" customHeight="1" x14ac:dyDescent="0.3">
      <c r="B56" s="69"/>
      <c r="C56" s="87" t="s">
        <v>478</v>
      </c>
      <c r="D56" s="87"/>
      <c r="E56" s="87"/>
      <c r="F56" s="77"/>
      <c r="N56" s="120"/>
      <c r="O56" s="261"/>
      <c r="P56" s="97"/>
      <c r="Q56" s="97"/>
      <c r="R56" s="97"/>
      <c r="S56" s="97"/>
      <c r="T56" s="97"/>
      <c r="U56" s="97"/>
      <c r="V56" s="97"/>
      <c r="W56" s="97"/>
      <c r="X56" s="97"/>
      <c r="Y56" s="97"/>
      <c r="Z56" s="97"/>
      <c r="AA56" s="97"/>
      <c r="AB56" s="97"/>
      <c r="AC56" s="97"/>
      <c r="AD56" s="97"/>
      <c r="AE56" s="97"/>
      <c r="AF56" s="97"/>
      <c r="AG56" s="97"/>
      <c r="AH56" s="97"/>
      <c r="AI56" s="97"/>
      <c r="AJ56" s="97"/>
    </row>
    <row r="57" spans="2:36" s="68" customFormat="1" ht="20.25" customHeight="1" x14ac:dyDescent="0.3">
      <c r="B57" s="71" t="s">
        <v>480</v>
      </c>
      <c r="C57" s="651" t="s">
        <v>501</v>
      </c>
      <c r="D57" s="652"/>
      <c r="E57" s="653"/>
      <c r="F57" s="62">
        <v>1</v>
      </c>
      <c r="N57" s="120"/>
      <c r="O57" s="261"/>
      <c r="P57" s="97"/>
      <c r="Q57" s="97"/>
      <c r="R57" s="97"/>
      <c r="S57" s="97"/>
      <c r="T57" s="97"/>
      <c r="U57" s="97"/>
      <c r="V57" s="97"/>
      <c r="W57" s="97"/>
      <c r="X57" s="97"/>
      <c r="Y57" s="97"/>
      <c r="Z57" s="97"/>
      <c r="AA57" s="97"/>
      <c r="AB57" s="97"/>
      <c r="AC57" s="97"/>
      <c r="AD57" s="97"/>
      <c r="AE57" s="97"/>
      <c r="AF57" s="97"/>
      <c r="AG57" s="97"/>
      <c r="AH57" s="97"/>
      <c r="AI57" s="97"/>
      <c r="AJ57" s="97"/>
    </row>
    <row r="58" spans="2:36" s="68" customFormat="1" ht="20.25" customHeight="1" x14ac:dyDescent="0.3">
      <c r="B58" s="72" t="s">
        <v>481</v>
      </c>
      <c r="C58" s="651" t="s">
        <v>502</v>
      </c>
      <c r="D58" s="652"/>
      <c r="E58" s="653"/>
      <c r="F58" s="62">
        <v>2</v>
      </c>
      <c r="N58" s="120"/>
      <c r="O58" s="261"/>
      <c r="P58" s="97"/>
      <c r="Q58" s="97"/>
      <c r="R58" s="97"/>
      <c r="S58" s="97"/>
      <c r="T58" s="97"/>
      <c r="U58" s="97"/>
      <c r="V58" s="97"/>
      <c r="W58" s="97"/>
      <c r="X58" s="97"/>
      <c r="Y58" s="97"/>
      <c r="Z58" s="97"/>
      <c r="AA58" s="97"/>
      <c r="AB58" s="97"/>
      <c r="AC58" s="97"/>
      <c r="AD58" s="97"/>
      <c r="AE58" s="97"/>
      <c r="AF58" s="97"/>
      <c r="AG58" s="97"/>
      <c r="AH58" s="97"/>
      <c r="AI58" s="97"/>
      <c r="AJ58" s="97"/>
    </row>
    <row r="59" spans="2:36" s="68" customFormat="1" ht="20.25" customHeight="1" x14ac:dyDescent="0.3">
      <c r="B59" s="73" t="s">
        <v>483</v>
      </c>
      <c r="C59" s="651" t="s">
        <v>503</v>
      </c>
      <c r="D59" s="652"/>
      <c r="E59" s="653"/>
      <c r="F59" s="62">
        <v>3</v>
      </c>
      <c r="N59" s="120"/>
      <c r="O59" s="261"/>
      <c r="P59" s="97"/>
      <c r="Q59" s="97"/>
      <c r="R59" s="97"/>
      <c r="S59" s="97"/>
      <c r="T59" s="97"/>
      <c r="U59" s="97"/>
      <c r="V59" s="97"/>
      <c r="W59" s="97"/>
      <c r="X59" s="97"/>
      <c r="Y59" s="97"/>
      <c r="Z59" s="97"/>
      <c r="AA59" s="97"/>
      <c r="AB59" s="97"/>
      <c r="AC59" s="97"/>
      <c r="AD59" s="97"/>
      <c r="AE59" s="97"/>
      <c r="AF59" s="97"/>
      <c r="AG59" s="97"/>
      <c r="AH59" s="97"/>
      <c r="AI59" s="97"/>
      <c r="AJ59" s="97"/>
    </row>
    <row r="60" spans="2:36" s="68" customFormat="1" ht="20.25" customHeight="1" x14ac:dyDescent="0.3">
      <c r="B60" s="74" t="s">
        <v>484</v>
      </c>
      <c r="C60" s="651" t="s">
        <v>504</v>
      </c>
      <c r="D60" s="652"/>
      <c r="E60" s="653"/>
      <c r="F60" s="62">
        <v>4</v>
      </c>
      <c r="N60" s="120"/>
      <c r="O60" s="261"/>
      <c r="P60" s="97"/>
      <c r="Q60" s="97"/>
      <c r="R60" s="97"/>
      <c r="S60" s="97"/>
      <c r="T60" s="97"/>
      <c r="U60" s="97"/>
      <c r="V60" s="97"/>
      <c r="W60" s="97"/>
      <c r="X60" s="97"/>
      <c r="Y60" s="97"/>
      <c r="Z60" s="97"/>
      <c r="AA60" s="97"/>
      <c r="AB60" s="97"/>
      <c r="AC60" s="97"/>
      <c r="AD60" s="97"/>
      <c r="AE60" s="97"/>
      <c r="AF60" s="97"/>
      <c r="AG60" s="97"/>
      <c r="AH60" s="97"/>
      <c r="AI60" s="97"/>
      <c r="AJ60" s="97"/>
    </row>
    <row r="61" spans="2:36" s="68" customFormat="1" ht="20.25" customHeight="1" x14ac:dyDescent="0.3">
      <c r="B61" s="75" t="s">
        <v>485</v>
      </c>
      <c r="C61" s="651" t="s">
        <v>505</v>
      </c>
      <c r="D61" s="652"/>
      <c r="E61" s="653"/>
      <c r="F61" s="62">
        <v>5</v>
      </c>
      <c r="N61" s="120"/>
      <c r="O61" s="261"/>
      <c r="P61" s="97"/>
      <c r="Q61" s="97"/>
      <c r="R61" s="97"/>
      <c r="S61" s="97"/>
      <c r="T61" s="97"/>
      <c r="U61" s="97"/>
      <c r="V61" s="97"/>
      <c r="W61" s="97"/>
      <c r="X61" s="97"/>
      <c r="Y61" s="97"/>
      <c r="Z61" s="97"/>
      <c r="AA61" s="97"/>
      <c r="AB61" s="97"/>
      <c r="AC61" s="97"/>
      <c r="AD61" s="97"/>
      <c r="AE61" s="97"/>
      <c r="AF61" s="97"/>
      <c r="AG61" s="97"/>
      <c r="AH61" s="97"/>
      <c r="AI61" s="97"/>
      <c r="AJ61" s="97"/>
    </row>
    <row r="62" spans="2:36" s="68" customFormat="1" ht="20.25" x14ac:dyDescent="0.3">
      <c r="E62" s="79"/>
      <c r="N62" s="120"/>
      <c r="O62" s="261"/>
      <c r="P62" s="97"/>
      <c r="Q62" s="97"/>
      <c r="R62" s="97"/>
      <c r="S62" s="97"/>
      <c r="T62" s="97"/>
      <c r="U62" s="97"/>
      <c r="V62" s="97"/>
      <c r="W62" s="97"/>
      <c r="X62" s="97"/>
      <c r="Y62" s="97"/>
      <c r="Z62" s="97"/>
      <c r="AA62" s="97"/>
      <c r="AB62" s="97"/>
      <c r="AC62" s="97"/>
      <c r="AD62" s="97"/>
      <c r="AE62" s="97"/>
      <c r="AF62" s="97"/>
      <c r="AG62" s="97"/>
      <c r="AH62" s="97"/>
      <c r="AI62" s="97"/>
      <c r="AJ62" s="97"/>
    </row>
    <row r="63" spans="2:36" s="68" customFormat="1" ht="20.25" x14ac:dyDescent="0.3">
      <c r="E63" s="79"/>
      <c r="N63" s="120"/>
      <c r="O63" s="261"/>
      <c r="P63" s="97"/>
      <c r="Q63" s="97"/>
      <c r="R63" s="97"/>
      <c r="S63" s="97"/>
      <c r="T63" s="97"/>
      <c r="U63" s="97"/>
      <c r="V63" s="97"/>
      <c r="W63" s="97"/>
      <c r="X63" s="97"/>
      <c r="Y63" s="97"/>
      <c r="Z63" s="97"/>
      <c r="AA63" s="97"/>
      <c r="AB63" s="97"/>
      <c r="AC63" s="97"/>
      <c r="AD63" s="97"/>
      <c r="AE63" s="97"/>
      <c r="AF63" s="97"/>
      <c r="AG63" s="97"/>
      <c r="AH63" s="97"/>
      <c r="AI63" s="97"/>
      <c r="AJ63" s="97"/>
    </row>
    <row r="64" spans="2:36" s="68" customFormat="1" ht="20.25" x14ac:dyDescent="0.3">
      <c r="E64" s="79"/>
      <c r="N64" s="120"/>
      <c r="O64" s="261"/>
      <c r="P64" s="97"/>
      <c r="Q64" s="97"/>
      <c r="R64" s="97"/>
      <c r="S64" s="97"/>
      <c r="T64" s="97"/>
      <c r="U64" s="97"/>
      <c r="V64" s="97"/>
      <c r="W64" s="97"/>
      <c r="X64" s="97"/>
      <c r="Y64" s="97"/>
      <c r="Z64" s="97"/>
      <c r="AA64" s="97"/>
      <c r="AB64" s="97"/>
      <c r="AC64" s="97"/>
      <c r="AD64" s="97"/>
      <c r="AE64" s="97"/>
      <c r="AF64" s="97"/>
      <c r="AG64" s="97"/>
      <c r="AH64" s="97"/>
      <c r="AI64" s="97"/>
      <c r="AJ64" s="97"/>
    </row>
    <row r="65" spans="5:36" s="68" customFormat="1" ht="20.25" x14ac:dyDescent="0.3">
      <c r="E65" s="79"/>
      <c r="N65" s="120"/>
      <c r="O65" s="261"/>
      <c r="P65" s="97"/>
      <c r="Q65" s="97"/>
      <c r="R65" s="97"/>
      <c r="S65" s="97"/>
      <c r="T65" s="97"/>
      <c r="U65" s="97"/>
      <c r="V65" s="97"/>
      <c r="W65" s="97"/>
      <c r="X65" s="97"/>
      <c r="Y65" s="97"/>
      <c r="Z65" s="97"/>
      <c r="AA65" s="97"/>
      <c r="AB65" s="97"/>
      <c r="AC65" s="97"/>
      <c r="AD65" s="97"/>
      <c r="AE65" s="97"/>
      <c r="AF65" s="97"/>
      <c r="AG65" s="97"/>
      <c r="AH65" s="97"/>
      <c r="AI65" s="97"/>
      <c r="AJ65" s="97"/>
    </row>
    <row r="66" spans="5:36" s="68" customFormat="1" ht="20.25" x14ac:dyDescent="0.3">
      <c r="E66" s="79"/>
      <c r="N66" s="120"/>
      <c r="O66" s="261"/>
      <c r="P66" s="97"/>
      <c r="Q66" s="97"/>
      <c r="R66" s="97"/>
      <c r="S66" s="97"/>
      <c r="T66" s="97"/>
      <c r="U66" s="97"/>
      <c r="V66" s="97"/>
      <c r="W66" s="97"/>
      <c r="X66" s="97"/>
      <c r="Y66" s="97"/>
      <c r="Z66" s="97"/>
      <c r="AA66" s="97"/>
      <c r="AB66" s="97"/>
      <c r="AC66" s="97"/>
      <c r="AD66" s="97"/>
      <c r="AE66" s="97"/>
      <c r="AF66" s="97"/>
      <c r="AG66" s="97"/>
      <c r="AH66" s="97"/>
      <c r="AI66" s="97"/>
      <c r="AJ66" s="97"/>
    </row>
    <row r="67" spans="5:36" s="68" customFormat="1" ht="20.25" x14ac:dyDescent="0.3">
      <c r="E67" s="79"/>
      <c r="N67" s="120"/>
      <c r="O67" s="261"/>
      <c r="P67" s="97"/>
      <c r="Q67" s="97"/>
      <c r="R67" s="97"/>
      <c r="S67" s="97"/>
      <c r="T67" s="97"/>
      <c r="U67" s="97"/>
      <c r="V67" s="97"/>
      <c r="W67" s="97"/>
      <c r="X67" s="97"/>
      <c r="Y67" s="97"/>
      <c r="Z67" s="97"/>
      <c r="AA67" s="97"/>
      <c r="AB67" s="97"/>
      <c r="AC67" s="97"/>
      <c r="AD67" s="97"/>
      <c r="AE67" s="97"/>
      <c r="AF67" s="97"/>
      <c r="AG67" s="97"/>
      <c r="AH67" s="97"/>
      <c r="AI67" s="97"/>
      <c r="AJ67" s="97"/>
    </row>
    <row r="68" spans="5:36" s="68" customFormat="1" ht="20.25" x14ac:dyDescent="0.3">
      <c r="E68" s="79"/>
      <c r="N68" s="120"/>
      <c r="O68" s="261"/>
      <c r="P68" s="97"/>
      <c r="Q68" s="97"/>
      <c r="R68" s="97"/>
      <c r="S68" s="97"/>
      <c r="T68" s="97"/>
      <c r="U68" s="97"/>
      <c r="V68" s="97"/>
      <c r="W68" s="97"/>
      <c r="X68" s="97"/>
      <c r="Y68" s="97"/>
      <c r="Z68" s="97"/>
      <c r="AA68" s="97"/>
      <c r="AB68" s="97"/>
      <c r="AC68" s="97"/>
      <c r="AD68" s="97"/>
      <c r="AE68" s="97"/>
      <c r="AF68" s="97"/>
      <c r="AG68" s="97"/>
      <c r="AH68" s="97"/>
      <c r="AI68" s="97"/>
      <c r="AJ68" s="97"/>
    </row>
    <row r="69" spans="5:36" s="68" customFormat="1" ht="20.25" x14ac:dyDescent="0.3">
      <c r="E69" s="79"/>
      <c r="N69" s="120"/>
      <c r="O69" s="261"/>
      <c r="P69" s="97"/>
      <c r="Q69" s="97"/>
      <c r="R69" s="97"/>
      <c r="S69" s="97"/>
      <c r="T69" s="97"/>
      <c r="U69" s="97"/>
      <c r="V69" s="97"/>
      <c r="W69" s="97"/>
      <c r="X69" s="97"/>
      <c r="Y69" s="97"/>
      <c r="Z69" s="97"/>
      <c r="AA69" s="97"/>
      <c r="AB69" s="97"/>
      <c r="AC69" s="97"/>
      <c r="AD69" s="97"/>
      <c r="AE69" s="97"/>
      <c r="AF69" s="97"/>
      <c r="AG69" s="97"/>
      <c r="AH69" s="97"/>
      <c r="AI69" s="97"/>
      <c r="AJ69" s="97"/>
    </row>
    <row r="70" spans="5:36" s="68" customFormat="1" ht="20.25" x14ac:dyDescent="0.3">
      <c r="E70" s="79"/>
      <c r="N70" s="120"/>
      <c r="O70" s="261"/>
      <c r="P70" s="97"/>
      <c r="Q70" s="97"/>
      <c r="R70" s="97"/>
      <c r="S70" s="97"/>
      <c r="T70" s="97"/>
      <c r="U70" s="97"/>
      <c r="V70" s="97"/>
      <c r="W70" s="97"/>
      <c r="X70" s="97"/>
      <c r="Y70" s="97"/>
      <c r="Z70" s="97"/>
      <c r="AA70" s="97"/>
      <c r="AB70" s="97"/>
      <c r="AC70" s="97"/>
      <c r="AD70" s="97"/>
      <c r="AE70" s="97"/>
      <c r="AF70" s="97"/>
      <c r="AG70" s="97"/>
      <c r="AH70" s="97"/>
      <c r="AI70" s="97"/>
      <c r="AJ70" s="97"/>
    </row>
    <row r="71" spans="5:36" s="68" customFormat="1" ht="20.25" x14ac:dyDescent="0.3">
      <c r="E71" s="79"/>
      <c r="N71" s="120"/>
      <c r="O71" s="261"/>
      <c r="P71" s="97"/>
      <c r="Q71" s="97"/>
      <c r="R71" s="97"/>
      <c r="S71" s="97"/>
      <c r="T71" s="97"/>
      <c r="U71" s="97"/>
      <c r="V71" s="97"/>
      <c r="W71" s="97"/>
      <c r="X71" s="97"/>
      <c r="Y71" s="97"/>
      <c r="Z71" s="97"/>
      <c r="AA71" s="97"/>
      <c r="AB71" s="97"/>
      <c r="AC71" s="97"/>
      <c r="AD71" s="97"/>
      <c r="AE71" s="97"/>
      <c r="AF71" s="97"/>
      <c r="AG71" s="97"/>
      <c r="AH71" s="97"/>
      <c r="AI71" s="97"/>
      <c r="AJ71" s="97"/>
    </row>
    <row r="72" spans="5:36" s="68" customFormat="1" ht="20.25" x14ac:dyDescent="0.3">
      <c r="E72" s="79"/>
      <c r="N72" s="120"/>
      <c r="O72" s="261"/>
      <c r="P72" s="97"/>
      <c r="Q72" s="97"/>
      <c r="R72" s="97"/>
      <c r="S72" s="97"/>
      <c r="T72" s="97"/>
      <c r="U72" s="97"/>
      <c r="V72" s="97"/>
      <c r="W72" s="97"/>
      <c r="X72" s="97"/>
      <c r="Y72" s="97"/>
      <c r="Z72" s="97"/>
      <c r="AA72" s="97"/>
      <c r="AB72" s="97"/>
      <c r="AC72" s="97"/>
      <c r="AD72" s="97"/>
      <c r="AE72" s="97"/>
      <c r="AF72" s="97"/>
      <c r="AG72" s="97"/>
      <c r="AH72" s="97"/>
      <c r="AI72" s="97"/>
      <c r="AJ72" s="97"/>
    </row>
    <row r="73" spans="5:36" s="68" customFormat="1" ht="20.25" x14ac:dyDescent="0.3">
      <c r="E73" s="79"/>
      <c r="N73" s="120"/>
      <c r="O73" s="261"/>
      <c r="P73" s="97"/>
      <c r="Q73" s="97"/>
      <c r="R73" s="97"/>
      <c r="S73" s="97"/>
      <c r="T73" s="97"/>
      <c r="U73" s="97"/>
      <c r="V73" s="97"/>
      <c r="W73" s="97"/>
      <c r="X73" s="97"/>
      <c r="Y73" s="97"/>
      <c r="Z73" s="97"/>
      <c r="AA73" s="97"/>
      <c r="AB73" s="97"/>
      <c r="AC73" s="97"/>
      <c r="AD73" s="97"/>
      <c r="AE73" s="97"/>
      <c r="AF73" s="97"/>
      <c r="AG73" s="97"/>
      <c r="AH73" s="97"/>
      <c r="AI73" s="97"/>
      <c r="AJ73" s="97"/>
    </row>
    <row r="74" spans="5:36" s="68" customFormat="1" ht="20.25" x14ac:dyDescent="0.3">
      <c r="E74" s="79"/>
      <c r="N74" s="120"/>
      <c r="O74" s="261"/>
      <c r="P74" s="97"/>
      <c r="Q74" s="97"/>
      <c r="R74" s="97"/>
      <c r="S74" s="97"/>
      <c r="T74" s="97"/>
      <c r="U74" s="97"/>
      <c r="V74" s="97"/>
      <c r="W74" s="97"/>
      <c r="X74" s="97"/>
      <c r="Y74" s="97"/>
      <c r="Z74" s="97"/>
      <c r="AA74" s="97"/>
      <c r="AB74" s="97"/>
      <c r="AC74" s="97"/>
      <c r="AD74" s="97"/>
      <c r="AE74" s="97"/>
      <c r="AF74" s="97"/>
      <c r="AG74" s="97"/>
      <c r="AH74" s="97"/>
      <c r="AI74" s="97"/>
      <c r="AJ74" s="97"/>
    </row>
    <row r="75" spans="5:36" s="68" customFormat="1" ht="20.25" x14ac:dyDescent="0.3">
      <c r="E75" s="79"/>
      <c r="N75" s="120"/>
      <c r="O75" s="261"/>
      <c r="P75" s="97"/>
      <c r="Q75" s="97"/>
      <c r="R75" s="97"/>
      <c r="S75" s="97"/>
      <c r="T75" s="97"/>
      <c r="U75" s="97"/>
      <c r="V75" s="97"/>
      <c r="W75" s="97"/>
      <c r="X75" s="97"/>
      <c r="Y75" s="97"/>
      <c r="Z75" s="97"/>
      <c r="AA75" s="97"/>
      <c r="AB75" s="97"/>
      <c r="AC75" s="97"/>
      <c r="AD75" s="97"/>
      <c r="AE75" s="97"/>
      <c r="AF75" s="97"/>
      <c r="AG75" s="97"/>
      <c r="AH75" s="97"/>
      <c r="AI75" s="97"/>
      <c r="AJ75" s="97"/>
    </row>
    <row r="76" spans="5:36" s="68" customFormat="1" ht="20.25" x14ac:dyDescent="0.3">
      <c r="E76" s="79"/>
      <c r="N76" s="120"/>
      <c r="O76" s="261"/>
      <c r="P76" s="97"/>
      <c r="Q76" s="97"/>
      <c r="R76" s="97"/>
      <c r="S76" s="97"/>
      <c r="T76" s="97"/>
      <c r="U76" s="97"/>
      <c r="V76" s="97"/>
      <c r="W76" s="97"/>
      <c r="X76" s="97"/>
      <c r="Y76" s="97"/>
      <c r="Z76" s="97"/>
      <c r="AA76" s="97"/>
      <c r="AB76" s="97"/>
      <c r="AC76" s="97"/>
      <c r="AD76" s="97"/>
      <c r="AE76" s="97"/>
      <c r="AF76" s="97"/>
      <c r="AG76" s="97"/>
      <c r="AH76" s="97"/>
      <c r="AI76" s="97"/>
      <c r="AJ76" s="97"/>
    </row>
    <row r="77" spans="5:36" s="68" customFormat="1" ht="20.25" x14ac:dyDescent="0.3">
      <c r="E77" s="79"/>
      <c r="N77" s="120"/>
      <c r="O77" s="261"/>
      <c r="P77" s="97"/>
      <c r="Q77" s="97"/>
      <c r="R77" s="97"/>
      <c r="S77" s="97"/>
      <c r="T77" s="97"/>
      <c r="U77" s="97"/>
      <c r="V77" s="97"/>
      <c r="W77" s="97"/>
      <c r="X77" s="97"/>
      <c r="Y77" s="97"/>
      <c r="Z77" s="97"/>
      <c r="AA77" s="97"/>
      <c r="AB77" s="97"/>
      <c r="AC77" s="97"/>
      <c r="AD77" s="97"/>
      <c r="AE77" s="97"/>
      <c r="AF77" s="97"/>
      <c r="AG77" s="97"/>
      <c r="AH77" s="97"/>
      <c r="AI77" s="97"/>
      <c r="AJ77" s="97"/>
    </row>
    <row r="78" spans="5:36" s="68" customFormat="1" ht="20.25" x14ac:dyDescent="0.3">
      <c r="E78" s="79"/>
      <c r="N78" s="120"/>
      <c r="O78" s="261"/>
      <c r="P78" s="97"/>
      <c r="Q78" s="97"/>
      <c r="R78" s="97"/>
      <c r="S78" s="97"/>
      <c r="T78" s="97"/>
      <c r="U78" s="97"/>
      <c r="V78" s="97"/>
      <c r="W78" s="97"/>
      <c r="X78" s="97"/>
      <c r="Y78" s="97"/>
      <c r="Z78" s="97"/>
      <c r="AA78" s="97"/>
      <c r="AB78" s="97"/>
      <c r="AC78" s="97"/>
      <c r="AD78" s="97"/>
      <c r="AE78" s="97"/>
      <c r="AF78" s="97"/>
      <c r="AG78" s="97"/>
      <c r="AH78" s="97"/>
      <c r="AI78" s="97"/>
      <c r="AJ78" s="97"/>
    </row>
    <row r="79" spans="5:36" s="68" customFormat="1" ht="20.25" x14ac:dyDescent="0.3">
      <c r="E79" s="79"/>
      <c r="N79" s="120"/>
      <c r="O79" s="261"/>
      <c r="P79" s="97"/>
      <c r="Q79" s="97"/>
      <c r="R79" s="97"/>
      <c r="S79" s="97"/>
      <c r="T79" s="97"/>
      <c r="U79" s="97"/>
      <c r="V79" s="97"/>
      <c r="W79" s="97"/>
      <c r="X79" s="97"/>
      <c r="Y79" s="97"/>
      <c r="Z79" s="97"/>
      <c r="AA79" s="97"/>
      <c r="AB79" s="97"/>
      <c r="AC79" s="97"/>
      <c r="AD79" s="97"/>
      <c r="AE79" s="97"/>
      <c r="AF79" s="97"/>
      <c r="AG79" s="97"/>
      <c r="AH79" s="97"/>
      <c r="AI79" s="97"/>
      <c r="AJ79" s="97"/>
    </row>
    <row r="80" spans="5:36" s="68" customFormat="1" ht="20.25" x14ac:dyDescent="0.3">
      <c r="E80" s="79"/>
      <c r="N80" s="120"/>
      <c r="O80" s="261"/>
      <c r="P80" s="97"/>
      <c r="Q80" s="97"/>
      <c r="R80" s="97"/>
      <c r="S80" s="97"/>
      <c r="T80" s="97"/>
      <c r="U80" s="97"/>
      <c r="V80" s="97"/>
      <c r="W80" s="97"/>
      <c r="X80" s="97"/>
      <c r="Y80" s="97"/>
      <c r="Z80" s="97"/>
      <c r="AA80" s="97"/>
      <c r="AB80" s="97"/>
      <c r="AC80" s="97"/>
      <c r="AD80" s="97"/>
      <c r="AE80" s="97"/>
      <c r="AF80" s="97"/>
      <c r="AG80" s="97"/>
      <c r="AH80" s="97"/>
      <c r="AI80" s="97"/>
      <c r="AJ80" s="97"/>
    </row>
    <row r="81" spans="5:36" s="68" customFormat="1" ht="20.25" x14ac:dyDescent="0.3">
      <c r="E81" s="79"/>
      <c r="N81" s="120"/>
      <c r="O81" s="261"/>
      <c r="P81" s="97"/>
      <c r="Q81" s="97"/>
      <c r="R81" s="97"/>
      <c r="S81" s="97"/>
      <c r="T81" s="97"/>
      <c r="U81" s="97"/>
      <c r="V81" s="97"/>
      <c r="W81" s="97"/>
      <c r="X81" s="97"/>
      <c r="Y81" s="97"/>
      <c r="Z81" s="97"/>
      <c r="AA81" s="97"/>
      <c r="AB81" s="97"/>
      <c r="AC81" s="97"/>
      <c r="AD81" s="97"/>
      <c r="AE81" s="97"/>
      <c r="AF81" s="97"/>
      <c r="AG81" s="97"/>
      <c r="AH81" s="97"/>
      <c r="AI81" s="97"/>
      <c r="AJ81" s="97"/>
    </row>
    <row r="82" spans="5:36" s="68" customFormat="1" ht="20.25" x14ac:dyDescent="0.3">
      <c r="E82" s="79"/>
      <c r="N82" s="120"/>
      <c r="O82" s="261"/>
      <c r="P82" s="97"/>
      <c r="Q82" s="97"/>
      <c r="R82" s="97"/>
      <c r="S82" s="97"/>
      <c r="T82" s="97"/>
      <c r="U82" s="97"/>
      <c r="V82" s="97"/>
      <c r="W82" s="97"/>
      <c r="X82" s="97"/>
      <c r="Y82" s="97"/>
      <c r="Z82" s="97"/>
      <c r="AA82" s="97"/>
      <c r="AB82" s="97"/>
      <c r="AC82" s="97"/>
      <c r="AD82" s="97"/>
      <c r="AE82" s="97"/>
      <c r="AF82" s="97"/>
      <c r="AG82" s="97"/>
      <c r="AH82" s="97"/>
      <c r="AI82" s="97"/>
      <c r="AJ82" s="97"/>
    </row>
    <row r="83" spans="5:36" s="68" customFormat="1" ht="20.25" x14ac:dyDescent="0.3">
      <c r="E83" s="79"/>
      <c r="N83" s="120"/>
      <c r="O83" s="261"/>
      <c r="P83" s="97"/>
      <c r="Q83" s="97"/>
      <c r="R83" s="97"/>
      <c r="S83" s="97"/>
      <c r="T83" s="97"/>
      <c r="U83" s="97"/>
      <c r="V83" s="97"/>
      <c r="W83" s="97"/>
      <c r="X83" s="97"/>
      <c r="Y83" s="97"/>
      <c r="Z83" s="97"/>
      <c r="AA83" s="97"/>
      <c r="AB83" s="97"/>
      <c r="AC83" s="97"/>
      <c r="AD83" s="97"/>
      <c r="AE83" s="97"/>
      <c r="AF83" s="97"/>
      <c r="AG83" s="97"/>
      <c r="AH83" s="97"/>
      <c r="AI83" s="97"/>
      <c r="AJ83" s="97"/>
    </row>
    <row r="84" spans="5:36" s="68" customFormat="1" ht="20.25" x14ac:dyDescent="0.3">
      <c r="E84" s="79"/>
      <c r="N84" s="120"/>
      <c r="O84" s="261"/>
      <c r="P84" s="97"/>
      <c r="Q84" s="97"/>
      <c r="R84" s="97"/>
      <c r="S84" s="97"/>
      <c r="T84" s="97"/>
      <c r="U84" s="97"/>
      <c r="V84" s="97"/>
      <c r="W84" s="97"/>
      <c r="X84" s="97"/>
      <c r="Y84" s="97"/>
      <c r="Z84" s="97"/>
      <c r="AA84" s="97"/>
      <c r="AB84" s="97"/>
      <c r="AC84" s="97"/>
      <c r="AD84" s="97"/>
      <c r="AE84" s="97"/>
      <c r="AF84" s="97"/>
      <c r="AG84" s="97"/>
      <c r="AH84" s="97"/>
      <c r="AI84" s="97"/>
      <c r="AJ84" s="97"/>
    </row>
    <row r="85" spans="5:36" s="68" customFormat="1" ht="20.25" x14ac:dyDescent="0.3">
      <c r="E85" s="79"/>
      <c r="N85" s="120"/>
      <c r="O85" s="261"/>
      <c r="P85" s="97"/>
      <c r="Q85" s="97"/>
      <c r="R85" s="97"/>
      <c r="S85" s="97"/>
      <c r="T85" s="97"/>
      <c r="U85" s="97"/>
      <c r="V85" s="97"/>
      <c r="W85" s="97"/>
      <c r="X85" s="97"/>
      <c r="Y85" s="97"/>
      <c r="Z85" s="97"/>
      <c r="AA85" s="97"/>
      <c r="AB85" s="97"/>
      <c r="AC85" s="97"/>
      <c r="AD85" s="97"/>
      <c r="AE85" s="97"/>
      <c r="AF85" s="97"/>
      <c r="AG85" s="97"/>
      <c r="AH85" s="97"/>
      <c r="AI85" s="97"/>
      <c r="AJ85" s="97"/>
    </row>
    <row r="86" spans="5:36" s="68" customFormat="1" ht="20.25" x14ac:dyDescent="0.3">
      <c r="E86" s="79"/>
      <c r="N86" s="120"/>
      <c r="O86" s="261"/>
      <c r="P86" s="97"/>
      <c r="Q86" s="97"/>
      <c r="R86" s="97"/>
      <c r="S86" s="97"/>
      <c r="T86" s="97"/>
      <c r="U86" s="97"/>
      <c r="V86" s="97"/>
      <c r="W86" s="97"/>
      <c r="X86" s="97"/>
      <c r="Y86" s="97"/>
      <c r="Z86" s="97"/>
      <c r="AA86" s="97"/>
      <c r="AB86" s="97"/>
      <c r="AC86" s="97"/>
      <c r="AD86" s="97"/>
      <c r="AE86" s="97"/>
      <c r="AF86" s="97"/>
      <c r="AG86" s="97"/>
      <c r="AH86" s="97"/>
      <c r="AI86" s="97"/>
      <c r="AJ86" s="97"/>
    </row>
    <row r="87" spans="5:36" s="68" customFormat="1" ht="20.25" x14ac:dyDescent="0.3">
      <c r="E87" s="79"/>
      <c r="N87" s="120"/>
      <c r="O87" s="261"/>
      <c r="P87" s="97"/>
      <c r="Q87" s="97"/>
      <c r="R87" s="97"/>
      <c r="S87" s="97"/>
      <c r="T87" s="97"/>
      <c r="U87" s="97"/>
      <c r="V87" s="97"/>
      <c r="W87" s="97"/>
      <c r="X87" s="97"/>
      <c r="Y87" s="97"/>
      <c r="Z87" s="97"/>
      <c r="AA87" s="97"/>
      <c r="AB87" s="97"/>
      <c r="AC87" s="97"/>
      <c r="AD87" s="97"/>
      <c r="AE87" s="97"/>
      <c r="AF87" s="97"/>
      <c r="AG87" s="97"/>
      <c r="AH87" s="97"/>
      <c r="AI87" s="97"/>
      <c r="AJ87" s="97"/>
    </row>
    <row r="88" spans="5:36" s="68" customFormat="1" ht="20.25" x14ac:dyDescent="0.3">
      <c r="E88" s="79"/>
      <c r="N88" s="120"/>
      <c r="O88" s="261"/>
      <c r="P88" s="97"/>
      <c r="Q88" s="97"/>
      <c r="R88" s="97"/>
      <c r="S88" s="97"/>
      <c r="T88" s="97"/>
      <c r="U88" s="97"/>
      <c r="V88" s="97"/>
      <c r="W88" s="97"/>
      <c r="X88" s="97"/>
      <c r="Y88" s="97"/>
      <c r="Z88" s="97"/>
      <c r="AA88" s="97"/>
      <c r="AB88" s="97"/>
      <c r="AC88" s="97"/>
      <c r="AD88" s="97"/>
      <c r="AE88" s="97"/>
      <c r="AF88" s="97"/>
      <c r="AG88" s="97"/>
      <c r="AH88" s="97"/>
      <c r="AI88" s="97"/>
      <c r="AJ88" s="97"/>
    </row>
    <row r="89" spans="5:36" s="68" customFormat="1" ht="20.25" x14ac:dyDescent="0.3">
      <c r="E89" s="79"/>
      <c r="N89" s="120"/>
      <c r="O89" s="261"/>
      <c r="P89" s="97"/>
      <c r="Q89" s="97"/>
      <c r="R89" s="97"/>
      <c r="S89" s="97"/>
      <c r="T89" s="97"/>
      <c r="U89" s="97"/>
      <c r="V89" s="97"/>
      <c r="W89" s="97"/>
      <c r="X89" s="97"/>
      <c r="Y89" s="97"/>
      <c r="Z89" s="97"/>
      <c r="AA89" s="97"/>
      <c r="AB89" s="97"/>
      <c r="AC89" s="97"/>
      <c r="AD89" s="97"/>
      <c r="AE89" s="97"/>
      <c r="AF89" s="97"/>
      <c r="AG89" s="97"/>
      <c r="AH89" s="97"/>
      <c r="AI89" s="97"/>
      <c r="AJ89" s="97"/>
    </row>
    <row r="90" spans="5:36" s="68" customFormat="1" ht="20.25" x14ac:dyDescent="0.3">
      <c r="E90" s="79"/>
      <c r="N90" s="120"/>
      <c r="O90" s="261"/>
      <c r="P90" s="97"/>
      <c r="Q90" s="97"/>
      <c r="R90" s="97"/>
      <c r="S90" s="97"/>
      <c r="T90" s="97"/>
      <c r="U90" s="97"/>
      <c r="V90" s="97"/>
      <c r="W90" s="97"/>
      <c r="X90" s="97"/>
      <c r="Y90" s="97"/>
      <c r="Z90" s="97"/>
      <c r="AA90" s="97"/>
      <c r="AB90" s="97"/>
      <c r="AC90" s="97"/>
      <c r="AD90" s="97"/>
      <c r="AE90" s="97"/>
      <c r="AF90" s="97"/>
      <c r="AG90" s="97"/>
      <c r="AH90" s="97"/>
      <c r="AI90" s="97"/>
      <c r="AJ90" s="97"/>
    </row>
    <row r="91" spans="5:36" s="68" customFormat="1" ht="20.25" x14ac:dyDescent="0.3">
      <c r="E91" s="79"/>
      <c r="N91" s="120"/>
      <c r="O91" s="261"/>
      <c r="P91" s="97"/>
      <c r="Q91" s="97"/>
      <c r="R91" s="97"/>
      <c r="S91" s="97"/>
      <c r="T91" s="97"/>
      <c r="U91" s="97"/>
      <c r="V91" s="97"/>
      <c r="W91" s="97"/>
      <c r="X91" s="97"/>
      <c r="Y91" s="97"/>
      <c r="Z91" s="97"/>
      <c r="AA91" s="97"/>
      <c r="AB91" s="97"/>
      <c r="AC91" s="97"/>
      <c r="AD91" s="97"/>
      <c r="AE91" s="97"/>
      <c r="AF91" s="97"/>
      <c r="AG91" s="97"/>
      <c r="AH91" s="97"/>
      <c r="AI91" s="97"/>
      <c r="AJ91" s="97"/>
    </row>
    <row r="92" spans="5:36" s="68" customFormat="1" ht="20.25" x14ac:dyDescent="0.3">
      <c r="E92" s="79"/>
      <c r="N92" s="120"/>
      <c r="O92" s="261"/>
      <c r="P92" s="97"/>
      <c r="Q92" s="97"/>
      <c r="R92" s="97"/>
      <c r="S92" s="97"/>
      <c r="T92" s="97"/>
      <c r="U92" s="97"/>
      <c r="V92" s="97"/>
      <c r="W92" s="97"/>
      <c r="X92" s="97"/>
      <c r="Y92" s="97"/>
      <c r="Z92" s="97"/>
      <c r="AA92" s="97"/>
      <c r="AB92" s="97"/>
      <c r="AC92" s="97"/>
      <c r="AD92" s="97"/>
      <c r="AE92" s="97"/>
      <c r="AF92" s="97"/>
      <c r="AG92" s="97"/>
      <c r="AH92" s="97"/>
      <c r="AI92" s="97"/>
      <c r="AJ92" s="97"/>
    </row>
    <row r="93" spans="5:36" s="68" customFormat="1" ht="20.25" x14ac:dyDescent="0.3">
      <c r="E93" s="79"/>
      <c r="N93" s="120"/>
      <c r="O93" s="261"/>
      <c r="P93" s="97"/>
      <c r="Q93" s="97"/>
      <c r="R93" s="97"/>
      <c r="S93" s="97"/>
      <c r="T93" s="97"/>
      <c r="U93" s="97"/>
      <c r="V93" s="97"/>
      <c r="W93" s="97"/>
      <c r="X93" s="97"/>
      <c r="Y93" s="97"/>
      <c r="Z93" s="97"/>
      <c r="AA93" s="97"/>
      <c r="AB93" s="97"/>
      <c r="AC93" s="97"/>
      <c r="AD93" s="97"/>
      <c r="AE93" s="97"/>
      <c r="AF93" s="97"/>
      <c r="AG93" s="97"/>
      <c r="AH93" s="97"/>
      <c r="AI93" s="97"/>
      <c r="AJ93" s="97"/>
    </row>
    <row r="94" spans="5:36" s="68" customFormat="1" ht="20.25" x14ac:dyDescent="0.3">
      <c r="E94" s="79"/>
      <c r="N94" s="120"/>
      <c r="O94" s="261"/>
      <c r="P94" s="97"/>
      <c r="Q94" s="97"/>
      <c r="R94" s="97"/>
      <c r="S94" s="97"/>
      <c r="T94" s="97"/>
      <c r="U94" s="97"/>
      <c r="V94" s="97"/>
      <c r="W94" s="97"/>
      <c r="X94" s="97"/>
      <c r="Y94" s="97"/>
      <c r="Z94" s="97"/>
      <c r="AA94" s="97"/>
      <c r="AB94" s="97"/>
      <c r="AC94" s="97"/>
      <c r="AD94" s="97"/>
      <c r="AE94" s="97"/>
      <c r="AF94" s="97"/>
      <c r="AG94" s="97"/>
      <c r="AH94" s="97"/>
      <c r="AI94" s="97"/>
      <c r="AJ94" s="97"/>
    </row>
    <row r="95" spans="5:36" s="68" customFormat="1" ht="20.25" x14ac:dyDescent="0.3">
      <c r="E95" s="79"/>
      <c r="N95" s="120"/>
      <c r="O95" s="261"/>
      <c r="P95" s="97"/>
      <c r="Q95" s="97"/>
      <c r="R95" s="97"/>
      <c r="S95" s="97"/>
      <c r="T95" s="97"/>
      <c r="U95" s="97"/>
      <c r="V95" s="97"/>
      <c r="W95" s="97"/>
      <c r="X95" s="97"/>
      <c r="Y95" s="97"/>
      <c r="Z95" s="97"/>
      <c r="AA95" s="97"/>
      <c r="AB95" s="97"/>
      <c r="AC95" s="97"/>
      <c r="AD95" s="97"/>
      <c r="AE95" s="97"/>
      <c r="AF95" s="97"/>
      <c r="AG95" s="97"/>
      <c r="AH95" s="97"/>
      <c r="AI95" s="97"/>
      <c r="AJ95" s="97"/>
    </row>
    <row r="96" spans="5:36" s="68" customFormat="1" ht="20.25" x14ac:dyDescent="0.3">
      <c r="E96" s="79"/>
      <c r="N96" s="120"/>
      <c r="O96" s="261"/>
      <c r="P96" s="97"/>
      <c r="Q96" s="97"/>
      <c r="R96" s="97"/>
      <c r="S96" s="97"/>
      <c r="T96" s="97"/>
      <c r="U96" s="97"/>
      <c r="V96" s="97"/>
      <c r="W96" s="97"/>
      <c r="X96" s="97"/>
      <c r="Y96" s="97"/>
      <c r="Z96" s="97"/>
      <c r="AA96" s="97"/>
      <c r="AB96" s="97"/>
      <c r="AC96" s="97"/>
      <c r="AD96" s="97"/>
      <c r="AE96" s="97"/>
      <c r="AF96" s="97"/>
      <c r="AG96" s="97"/>
      <c r="AH96" s="97"/>
      <c r="AI96" s="97"/>
      <c r="AJ96" s="97"/>
    </row>
    <row r="97" spans="5:36" s="68" customFormat="1" ht="20.25" x14ac:dyDescent="0.3">
      <c r="E97" s="79"/>
      <c r="N97" s="120"/>
      <c r="O97" s="261"/>
      <c r="P97" s="97"/>
      <c r="Q97" s="97"/>
      <c r="R97" s="97"/>
      <c r="S97" s="97"/>
      <c r="T97" s="97"/>
      <c r="U97" s="97"/>
      <c r="V97" s="97"/>
      <c r="W97" s="97"/>
      <c r="X97" s="97"/>
      <c r="Y97" s="97"/>
      <c r="Z97" s="97"/>
      <c r="AA97" s="97"/>
      <c r="AB97" s="97"/>
      <c r="AC97" s="97"/>
      <c r="AD97" s="97"/>
      <c r="AE97" s="97"/>
      <c r="AF97" s="97"/>
      <c r="AG97" s="97"/>
      <c r="AH97" s="97"/>
      <c r="AI97" s="97"/>
      <c r="AJ97" s="97"/>
    </row>
    <row r="98" spans="5:36" s="68" customFormat="1" ht="20.25" x14ac:dyDescent="0.3">
      <c r="E98" s="79"/>
      <c r="N98" s="120"/>
      <c r="O98" s="261"/>
      <c r="P98" s="97"/>
      <c r="Q98" s="97"/>
      <c r="R98" s="97"/>
      <c r="S98" s="97"/>
      <c r="T98" s="97"/>
      <c r="U98" s="97"/>
      <c r="V98" s="97"/>
      <c r="W98" s="97"/>
      <c r="X98" s="97"/>
      <c r="Y98" s="97"/>
      <c r="Z98" s="97"/>
      <c r="AA98" s="97"/>
      <c r="AB98" s="97"/>
      <c r="AC98" s="97"/>
      <c r="AD98" s="97"/>
      <c r="AE98" s="97"/>
      <c r="AF98" s="97"/>
      <c r="AG98" s="97"/>
      <c r="AH98" s="97"/>
      <c r="AI98" s="97"/>
      <c r="AJ98" s="97"/>
    </row>
    <row r="99" spans="5:36" s="68" customFormat="1" ht="20.25" x14ac:dyDescent="0.3">
      <c r="E99" s="79"/>
      <c r="N99" s="120"/>
      <c r="O99" s="261"/>
      <c r="P99" s="97"/>
      <c r="Q99" s="97"/>
      <c r="R99" s="97"/>
      <c r="S99" s="97"/>
      <c r="T99" s="97"/>
      <c r="U99" s="97"/>
      <c r="V99" s="97"/>
      <c r="W99" s="97"/>
      <c r="X99" s="97"/>
      <c r="Y99" s="97"/>
      <c r="Z99" s="97"/>
      <c r="AA99" s="97"/>
      <c r="AB99" s="97"/>
      <c r="AC99" s="97"/>
      <c r="AD99" s="97"/>
      <c r="AE99" s="97"/>
      <c r="AF99" s="97"/>
      <c r="AG99" s="97"/>
      <c r="AH99" s="97"/>
      <c r="AI99" s="97"/>
      <c r="AJ99" s="97"/>
    </row>
    <row r="100" spans="5:36" s="68" customFormat="1" ht="20.25" x14ac:dyDescent="0.3">
      <c r="E100" s="79"/>
      <c r="N100" s="120"/>
      <c r="O100" s="261"/>
      <c r="P100" s="97"/>
      <c r="Q100" s="97"/>
      <c r="R100" s="97"/>
      <c r="S100" s="97"/>
      <c r="T100" s="97"/>
      <c r="U100" s="97"/>
      <c r="V100" s="97"/>
      <c r="W100" s="97"/>
      <c r="X100" s="97"/>
      <c r="Y100" s="97"/>
      <c r="Z100" s="97"/>
      <c r="AA100" s="97"/>
      <c r="AB100" s="97"/>
      <c r="AC100" s="97"/>
      <c r="AD100" s="97"/>
      <c r="AE100" s="97"/>
      <c r="AF100" s="97"/>
      <c r="AG100" s="97"/>
      <c r="AH100" s="97"/>
      <c r="AI100" s="97"/>
      <c r="AJ100" s="97"/>
    </row>
    <row r="101" spans="5:36" s="68" customFormat="1" ht="20.25" x14ac:dyDescent="0.3">
      <c r="E101" s="79"/>
      <c r="N101" s="120"/>
      <c r="O101" s="261"/>
      <c r="P101" s="97"/>
      <c r="Q101" s="97"/>
      <c r="R101" s="97"/>
      <c r="S101" s="97"/>
      <c r="T101" s="97"/>
      <c r="U101" s="97"/>
      <c r="V101" s="97"/>
      <c r="W101" s="97"/>
      <c r="X101" s="97"/>
      <c r="Y101" s="97"/>
      <c r="Z101" s="97"/>
      <c r="AA101" s="97"/>
      <c r="AB101" s="97"/>
      <c r="AC101" s="97"/>
      <c r="AD101" s="97"/>
      <c r="AE101" s="97"/>
      <c r="AF101" s="97"/>
      <c r="AG101" s="97"/>
      <c r="AH101" s="97"/>
      <c r="AI101" s="97"/>
      <c r="AJ101" s="97"/>
    </row>
    <row r="102" spans="5:36" s="68" customFormat="1" ht="20.25" x14ac:dyDescent="0.3">
      <c r="E102" s="79"/>
      <c r="N102" s="120"/>
      <c r="O102" s="261"/>
      <c r="P102" s="97"/>
      <c r="Q102" s="97"/>
      <c r="R102" s="97"/>
      <c r="S102" s="97"/>
      <c r="T102" s="97"/>
      <c r="U102" s="97"/>
      <c r="V102" s="97"/>
      <c r="W102" s="97"/>
      <c r="X102" s="97"/>
      <c r="Y102" s="97"/>
      <c r="Z102" s="97"/>
      <c r="AA102" s="97"/>
      <c r="AB102" s="97"/>
      <c r="AC102" s="97"/>
      <c r="AD102" s="97"/>
      <c r="AE102" s="97"/>
      <c r="AF102" s="97"/>
      <c r="AG102" s="97"/>
      <c r="AH102" s="97"/>
      <c r="AI102" s="97"/>
      <c r="AJ102" s="97"/>
    </row>
    <row r="103" spans="5:36" s="68" customFormat="1" ht="20.25" x14ac:dyDescent="0.3">
      <c r="E103" s="79"/>
      <c r="N103" s="120"/>
      <c r="O103" s="261"/>
      <c r="P103" s="97"/>
      <c r="Q103" s="97"/>
      <c r="R103" s="97"/>
      <c r="S103" s="97"/>
      <c r="T103" s="97"/>
      <c r="U103" s="97"/>
      <c r="V103" s="97"/>
      <c r="W103" s="97"/>
      <c r="X103" s="97"/>
      <c r="Y103" s="97"/>
      <c r="Z103" s="97"/>
      <c r="AA103" s="97"/>
      <c r="AB103" s="97"/>
      <c r="AC103" s="97"/>
      <c r="AD103" s="97"/>
      <c r="AE103" s="97"/>
      <c r="AF103" s="97"/>
      <c r="AG103" s="97"/>
      <c r="AH103" s="97"/>
      <c r="AI103" s="97"/>
      <c r="AJ103" s="97"/>
    </row>
    <row r="104" spans="5:36" s="68" customFormat="1" ht="20.25" x14ac:dyDescent="0.3">
      <c r="E104" s="79"/>
      <c r="N104" s="120"/>
      <c r="O104" s="261"/>
      <c r="P104" s="97"/>
      <c r="Q104" s="97"/>
      <c r="R104" s="97"/>
      <c r="S104" s="97"/>
      <c r="T104" s="97"/>
      <c r="U104" s="97"/>
      <c r="V104" s="97"/>
      <c r="W104" s="97"/>
      <c r="X104" s="97"/>
      <c r="Y104" s="97"/>
      <c r="Z104" s="97"/>
      <c r="AA104" s="97"/>
      <c r="AB104" s="97"/>
      <c r="AC104" s="97"/>
      <c r="AD104" s="97"/>
      <c r="AE104" s="97"/>
      <c r="AF104" s="97"/>
      <c r="AG104" s="97"/>
      <c r="AH104" s="97"/>
      <c r="AI104" s="97"/>
      <c r="AJ104" s="97"/>
    </row>
    <row r="105" spans="5:36" s="68" customFormat="1" ht="20.25" x14ac:dyDescent="0.3">
      <c r="E105" s="79"/>
      <c r="N105" s="120"/>
      <c r="O105" s="261"/>
      <c r="P105" s="97"/>
      <c r="Q105" s="97"/>
      <c r="R105" s="97"/>
      <c r="S105" s="97"/>
      <c r="T105" s="97"/>
      <c r="U105" s="97"/>
      <c r="V105" s="97"/>
      <c r="W105" s="97"/>
      <c r="X105" s="97"/>
      <c r="Y105" s="97"/>
      <c r="Z105" s="97"/>
      <c r="AA105" s="97"/>
      <c r="AB105" s="97"/>
      <c r="AC105" s="97"/>
      <c r="AD105" s="97"/>
      <c r="AE105" s="97"/>
      <c r="AF105" s="97"/>
      <c r="AG105" s="97"/>
      <c r="AH105" s="97"/>
      <c r="AI105" s="97"/>
      <c r="AJ105" s="97"/>
    </row>
    <row r="106" spans="5:36" s="68" customFormat="1" ht="20.25" x14ac:dyDescent="0.3">
      <c r="E106" s="79"/>
      <c r="N106" s="120"/>
      <c r="O106" s="261"/>
      <c r="P106" s="97"/>
      <c r="Q106" s="97"/>
      <c r="R106" s="97"/>
      <c r="S106" s="97"/>
      <c r="T106" s="97"/>
      <c r="U106" s="97"/>
      <c r="V106" s="97"/>
      <c r="W106" s="97"/>
      <c r="X106" s="97"/>
      <c r="Y106" s="97"/>
      <c r="Z106" s="97"/>
      <c r="AA106" s="97"/>
      <c r="AB106" s="97"/>
      <c r="AC106" s="97"/>
      <c r="AD106" s="97"/>
      <c r="AE106" s="97"/>
      <c r="AF106" s="97"/>
      <c r="AG106" s="97"/>
      <c r="AH106" s="97"/>
      <c r="AI106" s="97"/>
      <c r="AJ106" s="97"/>
    </row>
    <row r="107" spans="5:36" s="68" customFormat="1" ht="20.25" x14ac:dyDescent="0.3">
      <c r="E107" s="79"/>
      <c r="N107" s="120"/>
      <c r="O107" s="261"/>
      <c r="P107" s="97"/>
      <c r="Q107" s="97"/>
      <c r="R107" s="97"/>
      <c r="S107" s="97"/>
      <c r="T107" s="97"/>
      <c r="U107" s="97"/>
      <c r="V107" s="97"/>
      <c r="W107" s="97"/>
      <c r="X107" s="97"/>
      <c r="Y107" s="97"/>
      <c r="Z107" s="97"/>
      <c r="AA107" s="97"/>
      <c r="AB107" s="97"/>
      <c r="AC107" s="97"/>
      <c r="AD107" s="97"/>
      <c r="AE107" s="97"/>
      <c r="AF107" s="97"/>
      <c r="AG107" s="97"/>
      <c r="AH107" s="97"/>
      <c r="AI107" s="97"/>
      <c r="AJ107" s="97"/>
    </row>
    <row r="108" spans="5:36" s="68" customFormat="1" ht="20.25" x14ac:dyDescent="0.3">
      <c r="E108" s="79"/>
      <c r="N108" s="120"/>
      <c r="O108" s="261"/>
      <c r="P108" s="97"/>
      <c r="Q108" s="97"/>
      <c r="R108" s="97"/>
      <c r="S108" s="97"/>
      <c r="T108" s="97"/>
      <c r="U108" s="97"/>
      <c r="V108" s="97"/>
      <c r="W108" s="97"/>
      <c r="X108" s="97"/>
      <c r="Y108" s="97"/>
      <c r="Z108" s="97"/>
      <c r="AA108" s="97"/>
      <c r="AB108" s="97"/>
      <c r="AC108" s="97"/>
      <c r="AD108" s="97"/>
      <c r="AE108" s="97"/>
      <c r="AF108" s="97"/>
      <c r="AG108" s="97"/>
      <c r="AH108" s="97"/>
      <c r="AI108" s="97"/>
      <c r="AJ108" s="97"/>
    </row>
    <row r="109" spans="5:36" s="68" customFormat="1" ht="20.25" x14ac:dyDescent="0.3">
      <c r="E109" s="79"/>
      <c r="N109" s="120"/>
      <c r="O109" s="261"/>
      <c r="P109" s="97"/>
      <c r="Q109" s="97"/>
      <c r="R109" s="97"/>
      <c r="S109" s="97"/>
      <c r="T109" s="97"/>
      <c r="U109" s="97"/>
      <c r="V109" s="97"/>
      <c r="W109" s="97"/>
      <c r="X109" s="97"/>
      <c r="Y109" s="97"/>
      <c r="Z109" s="97"/>
      <c r="AA109" s="97"/>
      <c r="AB109" s="97"/>
      <c r="AC109" s="97"/>
      <c r="AD109" s="97"/>
      <c r="AE109" s="97"/>
      <c r="AF109" s="97"/>
      <c r="AG109" s="97"/>
      <c r="AH109" s="97"/>
      <c r="AI109" s="97"/>
      <c r="AJ109" s="97"/>
    </row>
    <row r="110" spans="5:36" s="68" customFormat="1" ht="20.25" x14ac:dyDescent="0.3">
      <c r="E110" s="79"/>
      <c r="N110" s="120"/>
      <c r="O110" s="261"/>
      <c r="P110" s="97"/>
      <c r="Q110" s="97"/>
      <c r="R110" s="97"/>
      <c r="S110" s="97"/>
      <c r="T110" s="97"/>
      <c r="U110" s="97"/>
      <c r="V110" s="97"/>
      <c r="W110" s="97"/>
      <c r="X110" s="97"/>
      <c r="Y110" s="97"/>
      <c r="Z110" s="97"/>
      <c r="AA110" s="97"/>
      <c r="AB110" s="97"/>
      <c r="AC110" s="97"/>
      <c r="AD110" s="97"/>
      <c r="AE110" s="97"/>
      <c r="AF110" s="97"/>
      <c r="AG110" s="97"/>
      <c r="AH110" s="97"/>
      <c r="AI110" s="97"/>
      <c r="AJ110" s="97"/>
    </row>
    <row r="111" spans="5:36" s="68" customFormat="1" ht="20.25" x14ac:dyDescent="0.3">
      <c r="E111" s="79"/>
      <c r="N111" s="120"/>
      <c r="O111" s="261"/>
      <c r="P111" s="97"/>
      <c r="Q111" s="97"/>
      <c r="R111" s="97"/>
      <c r="S111" s="97"/>
      <c r="T111" s="97"/>
      <c r="U111" s="97"/>
      <c r="V111" s="97"/>
      <c r="W111" s="97"/>
      <c r="X111" s="97"/>
      <c r="Y111" s="97"/>
      <c r="Z111" s="97"/>
      <c r="AA111" s="97"/>
      <c r="AB111" s="97"/>
      <c r="AC111" s="97"/>
      <c r="AD111" s="97"/>
      <c r="AE111" s="97"/>
      <c r="AF111" s="97"/>
      <c r="AG111" s="97"/>
      <c r="AH111" s="97"/>
      <c r="AI111" s="97"/>
      <c r="AJ111" s="97"/>
    </row>
    <row r="112" spans="5:36" s="68" customFormat="1" ht="20.25" x14ac:dyDescent="0.3">
      <c r="E112" s="79"/>
      <c r="N112" s="120"/>
      <c r="O112" s="261"/>
      <c r="P112" s="97"/>
      <c r="Q112" s="97"/>
      <c r="R112" s="97"/>
      <c r="S112" s="97"/>
      <c r="T112" s="97"/>
      <c r="U112" s="97"/>
      <c r="V112" s="97"/>
      <c r="W112" s="97"/>
      <c r="X112" s="97"/>
      <c r="Y112" s="97"/>
      <c r="Z112" s="97"/>
      <c r="AA112" s="97"/>
      <c r="AB112" s="97"/>
      <c r="AC112" s="97"/>
      <c r="AD112" s="97"/>
      <c r="AE112" s="97"/>
      <c r="AF112" s="97"/>
      <c r="AG112" s="97"/>
      <c r="AH112" s="97"/>
      <c r="AI112" s="97"/>
      <c r="AJ112" s="97"/>
    </row>
    <row r="113" spans="5:36" s="68" customFormat="1" ht="20.25" x14ac:dyDescent="0.3">
      <c r="E113" s="79"/>
      <c r="N113" s="120"/>
      <c r="O113" s="261"/>
      <c r="P113" s="97"/>
      <c r="Q113" s="97"/>
      <c r="R113" s="97"/>
      <c r="S113" s="97"/>
      <c r="T113" s="97"/>
      <c r="U113" s="97"/>
      <c r="V113" s="97"/>
      <c r="W113" s="97"/>
      <c r="X113" s="97"/>
      <c r="Y113" s="97"/>
      <c r="Z113" s="97"/>
      <c r="AA113" s="97"/>
      <c r="AB113" s="97"/>
      <c r="AC113" s="97"/>
      <c r="AD113" s="97"/>
      <c r="AE113" s="97"/>
      <c r="AF113" s="97"/>
      <c r="AG113" s="97"/>
      <c r="AH113" s="97"/>
      <c r="AI113" s="97"/>
      <c r="AJ113" s="97"/>
    </row>
    <row r="114" spans="5:36" s="68" customFormat="1" ht="20.25" x14ac:dyDescent="0.3">
      <c r="E114" s="79"/>
      <c r="N114" s="120"/>
      <c r="O114" s="261"/>
      <c r="P114" s="97"/>
      <c r="Q114" s="97"/>
      <c r="R114" s="97"/>
      <c r="S114" s="97"/>
      <c r="T114" s="97"/>
      <c r="U114" s="97"/>
      <c r="V114" s="97"/>
      <c r="W114" s="97"/>
      <c r="X114" s="97"/>
      <c r="Y114" s="97"/>
      <c r="Z114" s="97"/>
      <c r="AA114" s="97"/>
      <c r="AB114" s="97"/>
      <c r="AC114" s="97"/>
      <c r="AD114" s="97"/>
      <c r="AE114" s="97"/>
      <c r="AF114" s="97"/>
      <c r="AG114" s="97"/>
      <c r="AH114" s="97"/>
      <c r="AI114" s="97"/>
      <c r="AJ114" s="97"/>
    </row>
    <row r="115" spans="5:36" s="68" customFormat="1" ht="20.25" x14ac:dyDescent="0.3">
      <c r="E115" s="79"/>
      <c r="N115" s="120"/>
      <c r="O115" s="261"/>
      <c r="P115" s="97"/>
      <c r="Q115" s="97"/>
      <c r="R115" s="97"/>
      <c r="S115" s="97"/>
      <c r="T115" s="97"/>
      <c r="U115" s="97"/>
      <c r="V115" s="97"/>
      <c r="W115" s="97"/>
      <c r="X115" s="97"/>
      <c r="Y115" s="97"/>
      <c r="Z115" s="97"/>
      <c r="AA115" s="97"/>
      <c r="AB115" s="97"/>
      <c r="AC115" s="97"/>
      <c r="AD115" s="97"/>
      <c r="AE115" s="97"/>
      <c r="AF115" s="97"/>
      <c r="AG115" s="97"/>
      <c r="AH115" s="97"/>
      <c r="AI115" s="97"/>
      <c r="AJ115" s="97"/>
    </row>
    <row r="116" spans="5:36" s="68" customFormat="1" ht="20.25" x14ac:dyDescent="0.3">
      <c r="E116" s="79"/>
      <c r="N116" s="120"/>
      <c r="O116" s="261"/>
      <c r="P116" s="97"/>
      <c r="Q116" s="97"/>
      <c r="R116" s="97"/>
      <c r="S116" s="97"/>
      <c r="T116" s="97"/>
      <c r="U116" s="97"/>
      <c r="V116" s="97"/>
      <c r="W116" s="97"/>
      <c r="X116" s="97"/>
      <c r="Y116" s="97"/>
      <c r="Z116" s="97"/>
      <c r="AA116" s="97"/>
      <c r="AB116" s="97"/>
      <c r="AC116" s="97"/>
      <c r="AD116" s="97"/>
      <c r="AE116" s="97"/>
      <c r="AF116" s="97"/>
      <c r="AG116" s="97"/>
      <c r="AH116" s="97"/>
      <c r="AI116" s="97"/>
      <c r="AJ116" s="97"/>
    </row>
    <row r="117" spans="5:36" s="68" customFormat="1" ht="20.25" x14ac:dyDescent="0.3">
      <c r="E117" s="79"/>
      <c r="N117" s="120"/>
      <c r="O117" s="261"/>
      <c r="P117" s="97"/>
      <c r="Q117" s="97"/>
      <c r="R117" s="97"/>
      <c r="S117" s="97"/>
      <c r="T117" s="97"/>
      <c r="U117" s="97"/>
      <c r="V117" s="97"/>
      <c r="W117" s="97"/>
      <c r="X117" s="97"/>
      <c r="Y117" s="97"/>
      <c r="Z117" s="97"/>
      <c r="AA117" s="97"/>
      <c r="AB117" s="97"/>
      <c r="AC117" s="97"/>
      <c r="AD117" s="97"/>
      <c r="AE117" s="97"/>
      <c r="AF117" s="97"/>
      <c r="AG117" s="97"/>
      <c r="AH117" s="97"/>
      <c r="AI117" s="97"/>
      <c r="AJ117" s="97"/>
    </row>
    <row r="118" spans="5:36" s="68" customFormat="1" ht="20.25" x14ac:dyDescent="0.3">
      <c r="E118" s="79"/>
      <c r="N118" s="120"/>
      <c r="O118" s="261"/>
      <c r="P118" s="97"/>
      <c r="Q118" s="97"/>
      <c r="R118" s="97"/>
      <c r="S118" s="97"/>
      <c r="T118" s="97"/>
      <c r="U118" s="97"/>
      <c r="V118" s="97"/>
      <c r="W118" s="97"/>
      <c r="X118" s="97"/>
      <c r="Y118" s="97"/>
      <c r="Z118" s="97"/>
      <c r="AA118" s="97"/>
      <c r="AB118" s="97"/>
      <c r="AC118" s="97"/>
      <c r="AD118" s="97"/>
      <c r="AE118" s="97"/>
      <c r="AF118" s="97"/>
      <c r="AG118" s="97"/>
      <c r="AH118" s="97"/>
      <c r="AI118" s="97"/>
      <c r="AJ118" s="97"/>
    </row>
    <row r="119" spans="5:36" s="68" customFormat="1" ht="20.25" x14ac:dyDescent="0.3">
      <c r="E119" s="79"/>
      <c r="N119" s="120"/>
      <c r="O119" s="261"/>
      <c r="P119" s="97"/>
      <c r="Q119" s="97"/>
      <c r="R119" s="97"/>
      <c r="S119" s="97"/>
      <c r="T119" s="97"/>
      <c r="U119" s="97"/>
      <c r="V119" s="97"/>
      <c r="W119" s="97"/>
      <c r="X119" s="97"/>
      <c r="Y119" s="97"/>
      <c r="Z119" s="97"/>
      <c r="AA119" s="97"/>
      <c r="AB119" s="97"/>
      <c r="AC119" s="97"/>
      <c r="AD119" s="97"/>
      <c r="AE119" s="97"/>
      <c r="AF119" s="97"/>
      <c r="AG119" s="97"/>
      <c r="AH119" s="97"/>
      <c r="AI119" s="97"/>
      <c r="AJ119" s="97"/>
    </row>
    <row r="120" spans="5:36" s="68" customFormat="1" ht="20.25" x14ac:dyDescent="0.3">
      <c r="E120" s="79"/>
      <c r="N120" s="120"/>
      <c r="O120" s="261"/>
      <c r="P120" s="97"/>
      <c r="Q120" s="97"/>
      <c r="R120" s="97"/>
      <c r="S120" s="97"/>
      <c r="T120" s="97"/>
      <c r="U120" s="97"/>
      <c r="V120" s="97"/>
      <c r="W120" s="97"/>
      <c r="X120" s="97"/>
      <c r="Y120" s="97"/>
      <c r="Z120" s="97"/>
      <c r="AA120" s="97"/>
      <c r="AB120" s="97"/>
      <c r="AC120" s="97"/>
      <c r="AD120" s="97"/>
      <c r="AE120" s="97"/>
      <c r="AF120" s="97"/>
      <c r="AG120" s="97"/>
      <c r="AH120" s="97"/>
      <c r="AI120" s="97"/>
      <c r="AJ120" s="97"/>
    </row>
    <row r="121" spans="5:36" s="68" customFormat="1" ht="20.25" x14ac:dyDescent="0.3">
      <c r="E121" s="79"/>
      <c r="N121" s="120"/>
      <c r="O121" s="261"/>
      <c r="P121" s="97"/>
      <c r="Q121" s="97"/>
      <c r="R121" s="97"/>
      <c r="S121" s="97"/>
      <c r="T121" s="97"/>
      <c r="U121" s="97"/>
      <c r="V121" s="97"/>
      <c r="W121" s="97"/>
      <c r="X121" s="97"/>
      <c r="Y121" s="97"/>
      <c r="Z121" s="97"/>
      <c r="AA121" s="97"/>
      <c r="AB121" s="97"/>
      <c r="AC121" s="97"/>
      <c r="AD121" s="97"/>
      <c r="AE121" s="97"/>
      <c r="AF121" s="97"/>
      <c r="AG121" s="97"/>
      <c r="AH121" s="97"/>
      <c r="AI121" s="97"/>
      <c r="AJ121" s="97"/>
    </row>
    <row r="122" spans="5:36" s="68" customFormat="1" ht="20.25" x14ac:dyDescent="0.3">
      <c r="E122" s="79"/>
      <c r="N122" s="120"/>
      <c r="O122" s="261"/>
      <c r="P122" s="97"/>
      <c r="Q122" s="97"/>
      <c r="R122" s="97"/>
      <c r="S122" s="97"/>
      <c r="T122" s="97"/>
      <c r="U122" s="97"/>
      <c r="V122" s="97"/>
      <c r="W122" s="97"/>
      <c r="X122" s="97"/>
      <c r="Y122" s="97"/>
      <c r="Z122" s="97"/>
      <c r="AA122" s="97"/>
      <c r="AB122" s="97"/>
      <c r="AC122" s="97"/>
      <c r="AD122" s="97"/>
      <c r="AE122" s="97"/>
      <c r="AF122" s="97"/>
      <c r="AG122" s="97"/>
      <c r="AH122" s="97"/>
      <c r="AI122" s="97"/>
      <c r="AJ122" s="97"/>
    </row>
    <row r="123" spans="5:36" s="68" customFormat="1" ht="20.25" x14ac:dyDescent="0.3">
      <c r="E123" s="79"/>
      <c r="N123" s="120"/>
      <c r="O123" s="261"/>
      <c r="P123" s="97"/>
      <c r="Q123" s="97"/>
      <c r="R123" s="97"/>
      <c r="S123" s="97"/>
      <c r="T123" s="97"/>
      <c r="U123" s="97"/>
      <c r="V123" s="97"/>
      <c r="W123" s="97"/>
      <c r="X123" s="97"/>
      <c r="Y123" s="97"/>
      <c r="Z123" s="97"/>
      <c r="AA123" s="97"/>
      <c r="AB123" s="97"/>
      <c r="AC123" s="97"/>
      <c r="AD123" s="97"/>
      <c r="AE123" s="97"/>
      <c r="AF123" s="97"/>
      <c r="AG123" s="97"/>
      <c r="AH123" s="97"/>
      <c r="AI123" s="97"/>
      <c r="AJ123" s="97"/>
    </row>
    <row r="124" spans="5:36" s="68" customFormat="1" ht="20.25" x14ac:dyDescent="0.3">
      <c r="E124" s="79"/>
      <c r="N124" s="120"/>
      <c r="O124" s="261"/>
      <c r="P124" s="97"/>
      <c r="Q124" s="97"/>
      <c r="R124" s="97"/>
      <c r="S124" s="97"/>
      <c r="T124" s="97"/>
      <c r="U124" s="97"/>
      <c r="V124" s="97"/>
      <c r="W124" s="97"/>
      <c r="X124" s="97"/>
      <c r="Y124" s="97"/>
      <c r="Z124" s="97"/>
      <c r="AA124" s="97"/>
      <c r="AB124" s="97"/>
      <c r="AC124" s="97"/>
      <c r="AD124" s="97"/>
      <c r="AE124" s="97"/>
      <c r="AF124" s="97"/>
      <c r="AG124" s="97"/>
      <c r="AH124" s="97"/>
      <c r="AI124" s="97"/>
      <c r="AJ124" s="97"/>
    </row>
    <row r="125" spans="5:36" s="68" customFormat="1" ht="20.25" x14ac:dyDescent="0.3">
      <c r="E125" s="79"/>
      <c r="N125" s="120"/>
      <c r="O125" s="261"/>
      <c r="P125" s="97"/>
      <c r="Q125" s="97"/>
      <c r="R125" s="97"/>
      <c r="S125" s="97"/>
      <c r="T125" s="97"/>
      <c r="U125" s="97"/>
      <c r="V125" s="97"/>
      <c r="W125" s="97"/>
      <c r="X125" s="97"/>
      <c r="Y125" s="97"/>
      <c r="Z125" s="97"/>
      <c r="AA125" s="97"/>
      <c r="AB125" s="97"/>
      <c r="AC125" s="97"/>
      <c r="AD125" s="97"/>
      <c r="AE125" s="97"/>
      <c r="AF125" s="97"/>
      <c r="AG125" s="97"/>
      <c r="AH125" s="97"/>
      <c r="AI125" s="97"/>
      <c r="AJ125" s="97"/>
    </row>
    <row r="126" spans="5:36" s="68" customFormat="1" ht="20.25" x14ac:dyDescent="0.3">
      <c r="E126" s="79"/>
      <c r="N126" s="120"/>
      <c r="O126" s="261"/>
      <c r="P126" s="97"/>
      <c r="Q126" s="97"/>
      <c r="R126" s="97"/>
      <c r="S126" s="97"/>
      <c r="T126" s="97"/>
      <c r="U126" s="97"/>
      <c r="V126" s="97"/>
      <c r="W126" s="97"/>
      <c r="X126" s="97"/>
      <c r="Y126" s="97"/>
      <c r="Z126" s="97"/>
      <c r="AA126" s="97"/>
      <c r="AB126" s="97"/>
      <c r="AC126" s="97"/>
      <c r="AD126" s="97"/>
      <c r="AE126" s="97"/>
      <c r="AF126" s="97"/>
      <c r="AG126" s="97"/>
      <c r="AH126" s="97"/>
      <c r="AI126" s="97"/>
      <c r="AJ126" s="97"/>
    </row>
    <row r="127" spans="5:36" s="68" customFormat="1" ht="20.25" x14ac:dyDescent="0.3">
      <c r="E127" s="79"/>
      <c r="N127" s="120"/>
      <c r="O127" s="261"/>
      <c r="P127" s="97"/>
      <c r="Q127" s="97"/>
      <c r="R127" s="97"/>
      <c r="S127" s="97"/>
      <c r="T127" s="97"/>
      <c r="U127" s="97"/>
      <c r="V127" s="97"/>
      <c r="W127" s="97"/>
      <c r="X127" s="97"/>
      <c r="Y127" s="97"/>
      <c r="Z127" s="97"/>
      <c r="AA127" s="97"/>
      <c r="AB127" s="97"/>
      <c r="AC127" s="97"/>
      <c r="AD127" s="97"/>
      <c r="AE127" s="97"/>
      <c r="AF127" s="97"/>
      <c r="AG127" s="97"/>
      <c r="AH127" s="97"/>
      <c r="AI127" s="97"/>
      <c r="AJ127" s="97"/>
    </row>
    <row r="128" spans="5:36" s="68" customFormat="1" ht="20.25" x14ac:dyDescent="0.3">
      <c r="E128" s="79"/>
      <c r="N128" s="120"/>
      <c r="O128" s="261"/>
      <c r="P128" s="97"/>
      <c r="Q128" s="97"/>
      <c r="R128" s="97"/>
      <c r="S128" s="97"/>
      <c r="T128" s="97"/>
      <c r="U128" s="97"/>
      <c r="V128" s="97"/>
      <c r="W128" s="97"/>
      <c r="X128" s="97"/>
      <c r="Y128" s="97"/>
      <c r="Z128" s="97"/>
      <c r="AA128" s="97"/>
      <c r="AB128" s="97"/>
      <c r="AC128" s="97"/>
      <c r="AD128" s="97"/>
      <c r="AE128" s="97"/>
      <c r="AF128" s="97"/>
      <c r="AG128" s="97"/>
      <c r="AH128" s="97"/>
      <c r="AI128" s="97"/>
      <c r="AJ128" s="97"/>
    </row>
    <row r="129" spans="5:36" s="68" customFormat="1" ht="20.25" x14ac:dyDescent="0.3">
      <c r="E129" s="79"/>
      <c r="N129" s="120"/>
      <c r="O129" s="261"/>
      <c r="P129" s="97"/>
      <c r="Q129" s="97"/>
      <c r="R129" s="97"/>
      <c r="S129" s="97"/>
      <c r="T129" s="97"/>
      <c r="U129" s="97"/>
      <c r="V129" s="97"/>
      <c r="W129" s="97"/>
      <c r="X129" s="97"/>
      <c r="Y129" s="97"/>
      <c r="Z129" s="97"/>
      <c r="AA129" s="97"/>
      <c r="AB129" s="97"/>
      <c r="AC129" s="97"/>
      <c r="AD129" s="97"/>
      <c r="AE129" s="97"/>
      <c r="AF129" s="97"/>
      <c r="AG129" s="97"/>
      <c r="AH129" s="97"/>
      <c r="AI129" s="97"/>
      <c r="AJ129" s="97"/>
    </row>
    <row r="130" spans="5:36" s="68" customFormat="1" ht="20.25" x14ac:dyDescent="0.3">
      <c r="E130" s="79"/>
      <c r="N130" s="120"/>
      <c r="O130" s="261"/>
      <c r="P130" s="97"/>
      <c r="Q130" s="97"/>
      <c r="R130" s="97"/>
      <c r="S130" s="97"/>
      <c r="T130" s="97"/>
      <c r="U130" s="97"/>
      <c r="V130" s="97"/>
      <c r="W130" s="97"/>
      <c r="X130" s="97"/>
      <c r="Y130" s="97"/>
      <c r="Z130" s="97"/>
      <c r="AA130" s="97"/>
      <c r="AB130" s="97"/>
      <c r="AC130" s="97"/>
      <c r="AD130" s="97"/>
      <c r="AE130" s="97"/>
      <c r="AF130" s="97"/>
      <c r="AG130" s="97"/>
      <c r="AH130" s="97"/>
      <c r="AI130" s="97"/>
      <c r="AJ130" s="97"/>
    </row>
    <row r="131" spans="5:36" s="68" customFormat="1" ht="20.25" x14ac:dyDescent="0.3">
      <c r="E131" s="79"/>
      <c r="N131" s="120"/>
      <c r="O131" s="261"/>
      <c r="P131" s="97"/>
      <c r="Q131" s="97"/>
      <c r="R131" s="97"/>
      <c r="S131" s="97"/>
      <c r="T131" s="97"/>
      <c r="U131" s="97"/>
      <c r="V131" s="97"/>
      <c r="W131" s="97"/>
      <c r="X131" s="97"/>
      <c r="Y131" s="97"/>
      <c r="Z131" s="97"/>
      <c r="AA131" s="97"/>
      <c r="AB131" s="97"/>
      <c r="AC131" s="97"/>
      <c r="AD131" s="97"/>
      <c r="AE131" s="97"/>
      <c r="AF131" s="97"/>
      <c r="AG131" s="97"/>
      <c r="AH131" s="97"/>
      <c r="AI131" s="97"/>
      <c r="AJ131" s="97"/>
    </row>
    <row r="132" spans="5:36" s="68" customFormat="1" ht="20.25" x14ac:dyDescent="0.3">
      <c r="E132" s="79"/>
      <c r="N132" s="120"/>
      <c r="O132" s="261"/>
      <c r="P132" s="97"/>
      <c r="Q132" s="97"/>
      <c r="R132" s="97"/>
      <c r="S132" s="97"/>
      <c r="T132" s="97"/>
      <c r="U132" s="97"/>
      <c r="V132" s="97"/>
      <c r="W132" s="97"/>
      <c r="X132" s="97"/>
      <c r="Y132" s="97"/>
      <c r="Z132" s="97"/>
      <c r="AA132" s="97"/>
      <c r="AB132" s="97"/>
      <c r="AC132" s="97"/>
      <c r="AD132" s="97"/>
      <c r="AE132" s="97"/>
      <c r="AF132" s="97"/>
      <c r="AG132" s="97"/>
      <c r="AH132" s="97"/>
      <c r="AI132" s="97"/>
      <c r="AJ132" s="97"/>
    </row>
    <row r="133" spans="5:36" s="68" customFormat="1" ht="20.25" x14ac:dyDescent="0.3">
      <c r="E133" s="79"/>
      <c r="N133" s="120"/>
      <c r="O133" s="261"/>
      <c r="P133" s="97"/>
      <c r="Q133" s="97"/>
      <c r="R133" s="97"/>
      <c r="S133" s="97"/>
      <c r="T133" s="97"/>
      <c r="U133" s="97"/>
      <c r="V133" s="97"/>
      <c r="W133" s="97"/>
      <c r="X133" s="97"/>
      <c r="Y133" s="97"/>
      <c r="Z133" s="97"/>
      <c r="AA133" s="97"/>
      <c r="AB133" s="97"/>
      <c r="AC133" s="97"/>
      <c r="AD133" s="97"/>
      <c r="AE133" s="97"/>
      <c r="AF133" s="97"/>
      <c r="AG133" s="97"/>
      <c r="AH133" s="97"/>
      <c r="AI133" s="97"/>
      <c r="AJ133" s="97"/>
    </row>
    <row r="134" spans="5:36" s="68" customFormat="1" ht="20.25" x14ac:dyDescent="0.3">
      <c r="E134" s="79"/>
      <c r="N134" s="120"/>
      <c r="O134" s="261"/>
      <c r="P134" s="97"/>
      <c r="Q134" s="97"/>
      <c r="R134" s="97"/>
      <c r="S134" s="97"/>
      <c r="T134" s="97"/>
      <c r="U134" s="97"/>
      <c r="V134" s="97"/>
      <c r="W134" s="97"/>
      <c r="X134" s="97"/>
      <c r="Y134" s="97"/>
      <c r="Z134" s="97"/>
      <c r="AA134" s="97"/>
      <c r="AB134" s="97"/>
      <c r="AC134" s="97"/>
      <c r="AD134" s="97"/>
      <c r="AE134" s="97"/>
      <c r="AF134" s="97"/>
      <c r="AG134" s="97"/>
      <c r="AH134" s="97"/>
      <c r="AI134" s="97"/>
      <c r="AJ134" s="97"/>
    </row>
    <row r="135" spans="5:36" s="68" customFormat="1" ht="20.25" x14ac:dyDescent="0.3">
      <c r="E135" s="79"/>
      <c r="N135" s="120"/>
      <c r="O135" s="261"/>
      <c r="P135" s="97"/>
      <c r="Q135" s="97"/>
      <c r="R135" s="97"/>
      <c r="S135" s="97"/>
      <c r="T135" s="97"/>
      <c r="U135" s="97"/>
      <c r="V135" s="97"/>
      <c r="W135" s="97"/>
      <c r="X135" s="97"/>
      <c r="Y135" s="97"/>
      <c r="Z135" s="97"/>
      <c r="AA135" s="97"/>
      <c r="AB135" s="97"/>
      <c r="AC135" s="97"/>
      <c r="AD135" s="97"/>
      <c r="AE135" s="97"/>
      <c r="AF135" s="97"/>
      <c r="AG135" s="97"/>
      <c r="AH135" s="97"/>
      <c r="AI135" s="97"/>
      <c r="AJ135" s="97"/>
    </row>
    <row r="136" spans="5:36" s="68" customFormat="1" ht="20.25" x14ac:dyDescent="0.3">
      <c r="E136" s="79"/>
      <c r="N136" s="120"/>
      <c r="O136" s="261"/>
      <c r="P136" s="97"/>
      <c r="Q136" s="97"/>
      <c r="R136" s="97"/>
      <c r="S136" s="97"/>
      <c r="T136" s="97"/>
      <c r="U136" s="97"/>
      <c r="V136" s="97"/>
      <c r="W136" s="97"/>
      <c r="X136" s="97"/>
      <c r="Y136" s="97"/>
      <c r="Z136" s="97"/>
      <c r="AA136" s="97"/>
      <c r="AB136" s="97"/>
      <c r="AC136" s="97"/>
      <c r="AD136" s="97"/>
      <c r="AE136" s="97"/>
      <c r="AF136" s="97"/>
      <c r="AG136" s="97"/>
      <c r="AH136" s="97"/>
      <c r="AI136" s="97"/>
      <c r="AJ136" s="97"/>
    </row>
    <row r="137" spans="5:36" s="68" customFormat="1" ht="20.25" x14ac:dyDescent="0.3">
      <c r="E137" s="79"/>
      <c r="N137" s="120"/>
      <c r="O137" s="261"/>
      <c r="P137" s="97"/>
      <c r="Q137" s="97"/>
      <c r="R137" s="97"/>
      <c r="S137" s="97"/>
      <c r="T137" s="97"/>
      <c r="U137" s="97"/>
      <c r="V137" s="97"/>
      <c r="W137" s="97"/>
      <c r="X137" s="97"/>
      <c r="Y137" s="97"/>
      <c r="Z137" s="97"/>
      <c r="AA137" s="97"/>
      <c r="AB137" s="97"/>
      <c r="AC137" s="97"/>
      <c r="AD137" s="97"/>
      <c r="AE137" s="97"/>
      <c r="AF137" s="97"/>
      <c r="AG137" s="97"/>
      <c r="AH137" s="97"/>
      <c r="AI137" s="97"/>
      <c r="AJ137" s="97"/>
    </row>
    <row r="138" spans="5:36" s="68" customFormat="1" ht="20.25" x14ac:dyDescent="0.3">
      <c r="E138" s="79"/>
      <c r="N138" s="120"/>
      <c r="O138" s="261"/>
      <c r="P138" s="97"/>
      <c r="Q138" s="97"/>
      <c r="R138" s="97"/>
      <c r="S138" s="97"/>
      <c r="T138" s="97"/>
      <c r="U138" s="97"/>
      <c r="V138" s="97"/>
      <c r="W138" s="97"/>
      <c r="X138" s="97"/>
      <c r="Y138" s="97"/>
      <c r="Z138" s="97"/>
      <c r="AA138" s="97"/>
      <c r="AB138" s="97"/>
      <c r="AC138" s="97"/>
      <c r="AD138" s="97"/>
      <c r="AE138" s="97"/>
      <c r="AF138" s="97"/>
      <c r="AG138" s="97"/>
      <c r="AH138" s="97"/>
      <c r="AI138" s="97"/>
      <c r="AJ138" s="97"/>
    </row>
    <row r="139" spans="5:36" s="68" customFormat="1" ht="20.25" x14ac:dyDescent="0.3">
      <c r="E139" s="79"/>
      <c r="N139" s="120"/>
      <c r="O139" s="261"/>
      <c r="P139" s="97"/>
      <c r="Q139" s="97"/>
      <c r="R139" s="97"/>
      <c r="S139" s="97"/>
      <c r="T139" s="97"/>
      <c r="U139" s="97"/>
      <c r="V139" s="97"/>
      <c r="W139" s="97"/>
      <c r="X139" s="97"/>
      <c r="Y139" s="97"/>
      <c r="Z139" s="97"/>
      <c r="AA139" s="97"/>
      <c r="AB139" s="97"/>
      <c r="AC139" s="97"/>
      <c r="AD139" s="97"/>
      <c r="AE139" s="97"/>
      <c r="AF139" s="97"/>
      <c r="AG139" s="97"/>
      <c r="AH139" s="97"/>
      <c r="AI139" s="97"/>
      <c r="AJ139" s="97"/>
    </row>
    <row r="140" spans="5:36" s="68" customFormat="1" ht="20.25" x14ac:dyDescent="0.3">
      <c r="E140" s="79"/>
      <c r="N140" s="120"/>
      <c r="O140" s="261"/>
      <c r="P140" s="97"/>
      <c r="Q140" s="97"/>
      <c r="R140" s="97"/>
      <c r="S140" s="97"/>
      <c r="T140" s="97"/>
      <c r="U140" s="97"/>
      <c r="V140" s="97"/>
      <c r="W140" s="97"/>
      <c r="X140" s="97"/>
      <c r="Y140" s="97"/>
      <c r="Z140" s="97"/>
      <c r="AA140" s="97"/>
      <c r="AB140" s="97"/>
      <c r="AC140" s="97"/>
      <c r="AD140" s="97"/>
      <c r="AE140" s="97"/>
      <c r="AF140" s="97"/>
      <c r="AG140" s="97"/>
      <c r="AH140" s="97"/>
      <c r="AI140" s="97"/>
      <c r="AJ140" s="97"/>
    </row>
    <row r="141" spans="5:36" s="68" customFormat="1" ht="20.25" x14ac:dyDescent="0.3">
      <c r="E141" s="79"/>
      <c r="N141" s="120"/>
      <c r="O141" s="261"/>
      <c r="P141" s="97"/>
      <c r="Q141" s="97"/>
      <c r="R141" s="97"/>
      <c r="S141" s="97"/>
      <c r="T141" s="97"/>
      <c r="U141" s="97"/>
      <c r="V141" s="97"/>
      <c r="W141" s="97"/>
      <c r="X141" s="97"/>
      <c r="Y141" s="97"/>
      <c r="Z141" s="97"/>
      <c r="AA141" s="97"/>
      <c r="AB141" s="97"/>
      <c r="AC141" s="97"/>
      <c r="AD141" s="97"/>
      <c r="AE141" s="97"/>
      <c r="AF141" s="97"/>
      <c r="AG141" s="97"/>
      <c r="AH141" s="97"/>
      <c r="AI141" s="97"/>
      <c r="AJ141" s="97"/>
    </row>
    <row r="142" spans="5:36" s="68" customFormat="1" ht="20.25" x14ac:dyDescent="0.3">
      <c r="E142" s="79"/>
      <c r="N142" s="120"/>
      <c r="O142" s="261"/>
      <c r="P142" s="97"/>
      <c r="Q142" s="97"/>
      <c r="R142" s="97"/>
      <c r="S142" s="97"/>
      <c r="T142" s="97"/>
      <c r="U142" s="97"/>
      <c r="V142" s="97"/>
      <c r="W142" s="97"/>
      <c r="X142" s="97"/>
      <c r="Y142" s="97"/>
      <c r="Z142" s="97"/>
      <c r="AA142" s="97"/>
      <c r="AB142" s="97"/>
      <c r="AC142" s="97"/>
      <c r="AD142" s="97"/>
      <c r="AE142" s="97"/>
      <c r="AF142" s="97"/>
      <c r="AG142" s="97"/>
      <c r="AH142" s="97"/>
      <c r="AI142" s="97"/>
      <c r="AJ142" s="97"/>
    </row>
    <row r="143" spans="5:36" s="68" customFormat="1" ht="20.25" x14ac:dyDescent="0.3">
      <c r="E143" s="79"/>
      <c r="N143" s="120"/>
      <c r="O143" s="261"/>
      <c r="P143" s="97"/>
      <c r="Q143" s="97"/>
      <c r="R143" s="97"/>
      <c r="S143" s="97"/>
      <c r="T143" s="97"/>
      <c r="U143" s="97"/>
      <c r="V143" s="97"/>
      <c r="W143" s="97"/>
      <c r="X143" s="97"/>
      <c r="Y143" s="97"/>
      <c r="Z143" s="97"/>
      <c r="AA143" s="97"/>
      <c r="AB143" s="97"/>
      <c r="AC143" s="97"/>
      <c r="AD143" s="97"/>
      <c r="AE143" s="97"/>
      <c r="AF143" s="97"/>
      <c r="AG143" s="97"/>
      <c r="AH143" s="97"/>
      <c r="AI143" s="97"/>
      <c r="AJ143" s="97"/>
    </row>
    <row r="144" spans="5:36" s="68" customFormat="1" ht="20.25" x14ac:dyDescent="0.3">
      <c r="E144" s="79"/>
      <c r="N144" s="120"/>
      <c r="O144" s="261"/>
      <c r="P144" s="97"/>
      <c r="Q144" s="97"/>
      <c r="R144" s="97"/>
      <c r="S144" s="97"/>
      <c r="T144" s="97"/>
      <c r="U144" s="97"/>
      <c r="V144" s="97"/>
      <c r="W144" s="97"/>
      <c r="X144" s="97"/>
      <c r="Y144" s="97"/>
      <c r="Z144" s="97"/>
      <c r="AA144" s="97"/>
      <c r="AB144" s="97"/>
      <c r="AC144" s="97"/>
      <c r="AD144" s="97"/>
      <c r="AE144" s="97"/>
      <c r="AF144" s="97"/>
      <c r="AG144" s="97"/>
      <c r="AH144" s="97"/>
      <c r="AI144" s="97"/>
      <c r="AJ144" s="97"/>
    </row>
    <row r="145" spans="5:36" s="68" customFormat="1" ht="20.25" x14ac:dyDescent="0.3">
      <c r="E145" s="79"/>
      <c r="N145" s="120"/>
      <c r="O145" s="261"/>
      <c r="P145" s="97"/>
      <c r="Q145" s="97"/>
      <c r="R145" s="97"/>
      <c r="S145" s="97"/>
      <c r="T145" s="97"/>
      <c r="U145" s="97"/>
      <c r="V145" s="97"/>
      <c r="W145" s="97"/>
      <c r="X145" s="97"/>
      <c r="Y145" s="97"/>
      <c r="Z145" s="97"/>
      <c r="AA145" s="97"/>
      <c r="AB145" s="97"/>
      <c r="AC145" s="97"/>
      <c r="AD145" s="97"/>
      <c r="AE145" s="97"/>
      <c r="AF145" s="97"/>
      <c r="AG145" s="97"/>
      <c r="AH145" s="97"/>
      <c r="AI145" s="97"/>
      <c r="AJ145" s="97"/>
    </row>
    <row r="146" spans="5:36" s="68" customFormat="1" ht="20.25" x14ac:dyDescent="0.3">
      <c r="E146" s="79"/>
      <c r="N146" s="120"/>
      <c r="O146" s="261"/>
      <c r="P146" s="97"/>
      <c r="Q146" s="97"/>
      <c r="R146" s="97"/>
      <c r="S146" s="97"/>
      <c r="T146" s="97"/>
      <c r="U146" s="97"/>
      <c r="V146" s="97"/>
      <c r="W146" s="97"/>
      <c r="X146" s="97"/>
      <c r="Y146" s="97"/>
      <c r="Z146" s="97"/>
      <c r="AA146" s="97"/>
      <c r="AB146" s="97"/>
      <c r="AC146" s="97"/>
      <c r="AD146" s="97"/>
      <c r="AE146" s="97"/>
      <c r="AF146" s="97"/>
      <c r="AG146" s="97"/>
      <c r="AH146" s="97"/>
      <c r="AI146" s="97"/>
      <c r="AJ146" s="97"/>
    </row>
    <row r="147" spans="5:36" s="68" customFormat="1" ht="20.25" x14ac:dyDescent="0.3">
      <c r="E147" s="79"/>
      <c r="N147" s="120"/>
      <c r="O147" s="261"/>
      <c r="P147" s="97"/>
      <c r="Q147" s="97"/>
      <c r="R147" s="97"/>
      <c r="S147" s="97"/>
      <c r="T147" s="97"/>
      <c r="U147" s="97"/>
      <c r="V147" s="97"/>
      <c r="W147" s="97"/>
      <c r="X147" s="97"/>
      <c r="Y147" s="97"/>
      <c r="Z147" s="97"/>
      <c r="AA147" s="97"/>
      <c r="AB147" s="97"/>
      <c r="AC147" s="97"/>
      <c r="AD147" s="97"/>
      <c r="AE147" s="97"/>
      <c r="AF147" s="97"/>
      <c r="AG147" s="97"/>
      <c r="AH147" s="97"/>
      <c r="AI147" s="97"/>
      <c r="AJ147" s="97"/>
    </row>
    <row r="148" spans="5:36" s="68" customFormat="1" ht="20.25" x14ac:dyDescent="0.3">
      <c r="E148" s="79"/>
      <c r="N148" s="120"/>
      <c r="O148" s="261"/>
      <c r="P148" s="97"/>
      <c r="Q148" s="97"/>
      <c r="R148" s="97"/>
      <c r="S148" s="97"/>
      <c r="T148" s="97"/>
      <c r="U148" s="97"/>
      <c r="V148" s="97"/>
      <c r="W148" s="97"/>
      <c r="X148" s="97"/>
      <c r="Y148" s="97"/>
      <c r="Z148" s="97"/>
      <c r="AA148" s="97"/>
      <c r="AB148" s="97"/>
      <c r="AC148" s="97"/>
      <c r="AD148" s="97"/>
      <c r="AE148" s="97"/>
      <c r="AF148" s="97"/>
      <c r="AG148" s="97"/>
      <c r="AH148" s="97"/>
      <c r="AI148" s="97"/>
      <c r="AJ148" s="97"/>
    </row>
    <row r="149" spans="5:36" s="68" customFormat="1" ht="20.25" x14ac:dyDescent="0.3">
      <c r="E149" s="79"/>
      <c r="N149" s="120"/>
      <c r="O149" s="261"/>
      <c r="P149" s="97"/>
      <c r="Q149" s="97"/>
      <c r="R149" s="97"/>
      <c r="S149" s="97"/>
      <c r="T149" s="97"/>
      <c r="U149" s="97"/>
      <c r="V149" s="97"/>
      <c r="W149" s="97"/>
      <c r="X149" s="97"/>
      <c r="Y149" s="97"/>
      <c r="Z149" s="97"/>
      <c r="AA149" s="97"/>
      <c r="AB149" s="97"/>
      <c r="AC149" s="97"/>
      <c r="AD149" s="97"/>
      <c r="AE149" s="97"/>
      <c r="AF149" s="97"/>
      <c r="AG149" s="97"/>
      <c r="AH149" s="97"/>
      <c r="AI149" s="97"/>
      <c r="AJ149" s="97"/>
    </row>
    <row r="150" spans="5:36" s="68" customFormat="1" ht="20.25" x14ac:dyDescent="0.3">
      <c r="E150" s="79"/>
      <c r="N150" s="120"/>
      <c r="O150" s="261"/>
      <c r="P150" s="97"/>
      <c r="Q150" s="97"/>
      <c r="R150" s="97"/>
      <c r="S150" s="97"/>
      <c r="T150" s="97"/>
      <c r="U150" s="97"/>
      <c r="V150" s="97"/>
      <c r="W150" s="97"/>
      <c r="X150" s="97"/>
      <c r="Y150" s="97"/>
      <c r="Z150" s="97"/>
      <c r="AA150" s="97"/>
      <c r="AB150" s="97"/>
      <c r="AC150" s="97"/>
      <c r="AD150" s="97"/>
      <c r="AE150" s="97"/>
      <c r="AF150" s="97"/>
      <c r="AG150" s="97"/>
      <c r="AH150" s="97"/>
      <c r="AI150" s="97"/>
      <c r="AJ150" s="97"/>
    </row>
    <row r="151" spans="5:36" s="68" customFormat="1" ht="20.25" x14ac:dyDescent="0.3">
      <c r="E151" s="79"/>
      <c r="N151" s="120"/>
      <c r="O151" s="261"/>
      <c r="P151" s="97"/>
      <c r="Q151" s="97"/>
      <c r="R151" s="97"/>
      <c r="S151" s="97"/>
      <c r="T151" s="97"/>
      <c r="U151" s="97"/>
      <c r="V151" s="97"/>
      <c r="W151" s="97"/>
      <c r="X151" s="97"/>
      <c r="Y151" s="97"/>
      <c r="Z151" s="97"/>
      <c r="AA151" s="97"/>
      <c r="AB151" s="97"/>
      <c r="AC151" s="97"/>
      <c r="AD151" s="97"/>
      <c r="AE151" s="97"/>
      <c r="AF151" s="97"/>
      <c r="AG151" s="97"/>
      <c r="AH151" s="97"/>
      <c r="AI151" s="97"/>
      <c r="AJ151" s="97"/>
    </row>
    <row r="152" spans="5:36" s="68" customFormat="1" ht="20.25" x14ac:dyDescent="0.3">
      <c r="E152" s="79"/>
      <c r="N152" s="120"/>
      <c r="O152" s="261"/>
      <c r="P152" s="97"/>
      <c r="Q152" s="97"/>
      <c r="R152" s="97"/>
      <c r="S152" s="97"/>
      <c r="T152" s="97"/>
      <c r="U152" s="97"/>
      <c r="V152" s="97"/>
      <c r="W152" s="97"/>
      <c r="X152" s="97"/>
      <c r="Y152" s="97"/>
      <c r="Z152" s="97"/>
      <c r="AA152" s="97"/>
      <c r="AB152" s="97"/>
      <c r="AC152" s="97"/>
      <c r="AD152" s="97"/>
      <c r="AE152" s="97"/>
      <c r="AF152" s="97"/>
      <c r="AG152" s="97"/>
      <c r="AH152" s="97"/>
      <c r="AI152" s="97"/>
      <c r="AJ152" s="97"/>
    </row>
    <row r="153" spans="5:36" s="68" customFormat="1" ht="20.25" x14ac:dyDescent="0.3">
      <c r="E153" s="79"/>
      <c r="N153" s="120"/>
      <c r="O153" s="261"/>
      <c r="P153" s="97"/>
      <c r="Q153" s="97"/>
      <c r="R153" s="97"/>
      <c r="S153" s="97"/>
      <c r="T153" s="97"/>
      <c r="U153" s="97"/>
      <c r="V153" s="97"/>
      <c r="W153" s="97"/>
      <c r="X153" s="97"/>
      <c r="Y153" s="97"/>
      <c r="Z153" s="97"/>
      <c r="AA153" s="97"/>
      <c r="AB153" s="97"/>
      <c r="AC153" s="97"/>
      <c r="AD153" s="97"/>
      <c r="AE153" s="97"/>
      <c r="AF153" s="97"/>
      <c r="AG153" s="97"/>
      <c r="AH153" s="97"/>
      <c r="AI153" s="97"/>
      <c r="AJ153" s="97"/>
    </row>
    <row r="154" spans="5:36" s="68" customFormat="1" ht="20.25" x14ac:dyDescent="0.3">
      <c r="E154" s="79"/>
      <c r="N154" s="120"/>
      <c r="O154" s="261"/>
      <c r="P154" s="97"/>
      <c r="Q154" s="97"/>
      <c r="R154" s="97"/>
      <c r="S154" s="97"/>
      <c r="T154" s="97"/>
      <c r="U154" s="97"/>
      <c r="V154" s="97"/>
      <c r="W154" s="97"/>
      <c r="X154" s="97"/>
      <c r="Y154" s="97"/>
      <c r="Z154" s="97"/>
      <c r="AA154" s="97"/>
      <c r="AB154" s="97"/>
      <c r="AC154" s="97"/>
      <c r="AD154" s="97"/>
      <c r="AE154" s="97"/>
      <c r="AF154" s="97"/>
      <c r="AG154" s="97"/>
      <c r="AH154" s="97"/>
      <c r="AI154" s="97"/>
      <c r="AJ154" s="97"/>
    </row>
    <row r="155" spans="5:36" s="68" customFormat="1" ht="20.25" x14ac:dyDescent="0.3">
      <c r="E155" s="79"/>
      <c r="N155" s="120"/>
      <c r="O155" s="261"/>
      <c r="P155" s="97"/>
      <c r="Q155" s="97"/>
      <c r="R155" s="97"/>
      <c r="S155" s="97"/>
      <c r="T155" s="97"/>
      <c r="U155" s="97"/>
      <c r="V155" s="97"/>
      <c r="W155" s="97"/>
      <c r="X155" s="97"/>
      <c r="Y155" s="97"/>
      <c r="Z155" s="97"/>
      <c r="AA155" s="97"/>
      <c r="AB155" s="97"/>
      <c r="AC155" s="97"/>
      <c r="AD155" s="97"/>
      <c r="AE155" s="97"/>
      <c r="AF155" s="97"/>
      <c r="AG155" s="97"/>
      <c r="AH155" s="97"/>
      <c r="AI155" s="97"/>
      <c r="AJ155" s="97"/>
    </row>
    <row r="156" spans="5:36" s="68" customFormat="1" ht="20.25" x14ac:dyDescent="0.3">
      <c r="E156" s="79"/>
      <c r="N156" s="120"/>
      <c r="O156" s="261"/>
      <c r="P156" s="97"/>
      <c r="Q156" s="97"/>
      <c r="R156" s="97"/>
      <c r="S156" s="97"/>
      <c r="T156" s="97"/>
      <c r="U156" s="97"/>
      <c r="V156" s="97"/>
      <c r="W156" s="97"/>
      <c r="X156" s="97"/>
      <c r="Y156" s="97"/>
      <c r="Z156" s="97"/>
      <c r="AA156" s="97"/>
      <c r="AB156" s="97"/>
      <c r="AC156" s="97"/>
      <c r="AD156" s="97"/>
      <c r="AE156" s="97"/>
      <c r="AF156" s="97"/>
      <c r="AG156" s="97"/>
      <c r="AH156" s="97"/>
      <c r="AI156" s="97"/>
      <c r="AJ156" s="97"/>
    </row>
    <row r="157" spans="5:36" s="68" customFormat="1" ht="20.25" x14ac:dyDescent="0.3">
      <c r="E157" s="79"/>
      <c r="N157" s="120"/>
      <c r="O157" s="261"/>
      <c r="P157" s="97"/>
      <c r="Q157" s="97"/>
      <c r="R157" s="97"/>
      <c r="S157" s="97"/>
      <c r="T157" s="97"/>
      <c r="U157" s="97"/>
      <c r="V157" s="97"/>
      <c r="W157" s="97"/>
      <c r="X157" s="97"/>
      <c r="Y157" s="97"/>
      <c r="Z157" s="97"/>
      <c r="AA157" s="97"/>
      <c r="AB157" s="97"/>
      <c r="AC157" s="97"/>
      <c r="AD157" s="97"/>
      <c r="AE157" s="97"/>
      <c r="AF157" s="97"/>
      <c r="AG157" s="97"/>
      <c r="AH157" s="97"/>
      <c r="AI157" s="97"/>
      <c r="AJ157" s="97"/>
    </row>
    <row r="158" spans="5:36" s="68" customFormat="1" ht="20.25" x14ac:dyDescent="0.3">
      <c r="E158" s="79"/>
      <c r="N158" s="120"/>
      <c r="O158" s="261"/>
      <c r="P158" s="97"/>
      <c r="Q158" s="97"/>
      <c r="R158" s="97"/>
      <c r="S158" s="97"/>
      <c r="T158" s="97"/>
      <c r="U158" s="97"/>
      <c r="V158" s="97"/>
      <c r="W158" s="97"/>
      <c r="X158" s="97"/>
      <c r="Y158" s="97"/>
      <c r="Z158" s="97"/>
      <c r="AA158" s="97"/>
      <c r="AB158" s="97"/>
      <c r="AC158" s="97"/>
      <c r="AD158" s="97"/>
      <c r="AE158" s="97"/>
      <c r="AF158" s="97"/>
      <c r="AG158" s="97"/>
      <c r="AH158" s="97"/>
      <c r="AI158" s="97"/>
      <c r="AJ158" s="97"/>
    </row>
    <row r="159" spans="5:36" s="68" customFormat="1" ht="20.25" x14ac:dyDescent="0.3">
      <c r="E159" s="79"/>
      <c r="N159" s="120"/>
      <c r="O159" s="261"/>
      <c r="P159" s="97"/>
      <c r="Q159" s="97"/>
      <c r="R159" s="97"/>
      <c r="S159" s="97"/>
      <c r="T159" s="97"/>
      <c r="U159" s="97"/>
      <c r="V159" s="97"/>
      <c r="W159" s="97"/>
      <c r="X159" s="97"/>
      <c r="Y159" s="97"/>
      <c r="Z159" s="97"/>
      <c r="AA159" s="97"/>
      <c r="AB159" s="97"/>
      <c r="AC159" s="97"/>
      <c r="AD159" s="97"/>
      <c r="AE159" s="97"/>
      <c r="AF159" s="97"/>
      <c r="AG159" s="97"/>
      <c r="AH159" s="97"/>
      <c r="AI159" s="97"/>
      <c r="AJ159" s="97"/>
    </row>
    <row r="160" spans="5:36" s="68" customFormat="1" ht="20.25" x14ac:dyDescent="0.3">
      <c r="E160" s="79"/>
      <c r="N160" s="120"/>
      <c r="O160" s="261"/>
      <c r="P160" s="97"/>
      <c r="Q160" s="97"/>
      <c r="R160" s="97"/>
      <c r="S160" s="97"/>
      <c r="T160" s="97"/>
      <c r="U160" s="97"/>
      <c r="V160" s="97"/>
      <c r="W160" s="97"/>
      <c r="X160" s="97"/>
      <c r="Y160" s="97"/>
      <c r="Z160" s="97"/>
      <c r="AA160" s="97"/>
      <c r="AB160" s="97"/>
      <c r="AC160" s="97"/>
      <c r="AD160" s="97"/>
      <c r="AE160" s="97"/>
      <c r="AF160" s="97"/>
      <c r="AG160" s="97"/>
      <c r="AH160" s="97"/>
      <c r="AI160" s="97"/>
      <c r="AJ160" s="97"/>
    </row>
    <row r="161" spans="5:36" s="68" customFormat="1" ht="20.25" x14ac:dyDescent="0.3">
      <c r="E161" s="79"/>
      <c r="N161" s="120"/>
      <c r="O161" s="261"/>
      <c r="P161" s="97"/>
      <c r="Q161" s="97"/>
      <c r="R161" s="97"/>
      <c r="S161" s="97"/>
      <c r="T161" s="97"/>
      <c r="U161" s="97"/>
      <c r="V161" s="97"/>
      <c r="W161" s="97"/>
      <c r="X161" s="97"/>
      <c r="Y161" s="97"/>
      <c r="Z161" s="97"/>
      <c r="AA161" s="97"/>
      <c r="AB161" s="97"/>
      <c r="AC161" s="97"/>
      <c r="AD161" s="97"/>
      <c r="AE161" s="97"/>
      <c r="AF161" s="97"/>
      <c r="AG161" s="97"/>
      <c r="AH161" s="97"/>
      <c r="AI161" s="97"/>
      <c r="AJ161" s="97"/>
    </row>
    <row r="162" spans="5:36" s="68" customFormat="1" ht="20.25" x14ac:dyDescent="0.3">
      <c r="E162" s="79"/>
      <c r="N162" s="120"/>
      <c r="O162" s="261"/>
      <c r="P162" s="97"/>
      <c r="Q162" s="97"/>
      <c r="R162" s="97"/>
      <c r="S162" s="97"/>
      <c r="T162" s="97"/>
      <c r="U162" s="97"/>
      <c r="V162" s="97"/>
      <c r="W162" s="97"/>
      <c r="X162" s="97"/>
      <c r="Y162" s="97"/>
      <c r="Z162" s="97"/>
      <c r="AA162" s="97"/>
      <c r="AB162" s="97"/>
      <c r="AC162" s="97"/>
      <c r="AD162" s="97"/>
      <c r="AE162" s="97"/>
      <c r="AF162" s="97"/>
      <c r="AG162" s="97"/>
      <c r="AH162" s="97"/>
      <c r="AI162" s="97"/>
      <c r="AJ162" s="97"/>
    </row>
    <row r="163" spans="5:36" s="68" customFormat="1" ht="20.25" x14ac:dyDescent="0.3">
      <c r="E163" s="79"/>
      <c r="N163" s="120"/>
      <c r="O163" s="261"/>
      <c r="P163" s="97"/>
      <c r="Q163" s="97"/>
      <c r="R163" s="97"/>
      <c r="S163" s="97"/>
      <c r="T163" s="97"/>
      <c r="U163" s="97"/>
      <c r="V163" s="97"/>
      <c r="W163" s="97"/>
      <c r="X163" s="97"/>
      <c r="Y163" s="97"/>
      <c r="Z163" s="97"/>
      <c r="AA163" s="97"/>
      <c r="AB163" s="97"/>
      <c r="AC163" s="97"/>
      <c r="AD163" s="97"/>
      <c r="AE163" s="97"/>
      <c r="AF163" s="97"/>
      <c r="AG163" s="97"/>
      <c r="AH163" s="97"/>
      <c r="AI163" s="97"/>
      <c r="AJ163" s="97"/>
    </row>
    <row r="164" spans="5:36" s="68" customFormat="1" ht="20.25" x14ac:dyDescent="0.3">
      <c r="E164" s="79"/>
      <c r="N164" s="120"/>
      <c r="O164" s="261"/>
      <c r="P164" s="97"/>
      <c r="Q164" s="97"/>
      <c r="R164" s="97"/>
      <c r="S164" s="97"/>
      <c r="T164" s="97"/>
      <c r="U164" s="97"/>
      <c r="V164" s="97"/>
      <c r="W164" s="97"/>
      <c r="X164" s="97"/>
      <c r="Y164" s="97"/>
      <c r="Z164" s="97"/>
      <c r="AA164" s="97"/>
      <c r="AB164" s="97"/>
      <c r="AC164" s="97"/>
      <c r="AD164" s="97"/>
      <c r="AE164" s="97"/>
      <c r="AF164" s="97"/>
      <c r="AG164" s="97"/>
      <c r="AH164" s="97"/>
      <c r="AI164" s="97"/>
      <c r="AJ164" s="97"/>
    </row>
    <row r="165" spans="5:36" s="68" customFormat="1" ht="20.25" x14ac:dyDescent="0.3">
      <c r="E165" s="79"/>
      <c r="N165" s="120"/>
      <c r="O165" s="261"/>
      <c r="P165" s="97"/>
      <c r="Q165" s="97"/>
      <c r="R165" s="97"/>
      <c r="S165" s="97"/>
      <c r="T165" s="97"/>
      <c r="U165" s="97"/>
      <c r="V165" s="97"/>
      <c r="W165" s="97"/>
      <c r="X165" s="97"/>
      <c r="Y165" s="97"/>
      <c r="Z165" s="97"/>
      <c r="AA165" s="97"/>
      <c r="AB165" s="97"/>
      <c r="AC165" s="97"/>
      <c r="AD165" s="97"/>
      <c r="AE165" s="97"/>
      <c r="AF165" s="97"/>
      <c r="AG165" s="97"/>
      <c r="AH165" s="97"/>
      <c r="AI165" s="97"/>
      <c r="AJ165" s="97"/>
    </row>
    <row r="166" spans="5:36" s="68" customFormat="1" ht="20.25" x14ac:dyDescent="0.3">
      <c r="E166" s="79"/>
      <c r="N166" s="120"/>
      <c r="O166" s="261"/>
      <c r="P166" s="97"/>
      <c r="Q166" s="97"/>
      <c r="R166" s="97"/>
      <c r="S166" s="97"/>
      <c r="T166" s="97"/>
      <c r="U166" s="97"/>
      <c r="V166" s="97"/>
      <c r="W166" s="97"/>
      <c r="X166" s="97"/>
      <c r="Y166" s="97"/>
      <c r="Z166" s="97"/>
      <c r="AA166" s="97"/>
      <c r="AB166" s="97"/>
      <c r="AC166" s="97"/>
      <c r="AD166" s="97"/>
      <c r="AE166" s="97"/>
      <c r="AF166" s="97"/>
      <c r="AG166" s="97"/>
      <c r="AH166" s="97"/>
      <c r="AI166" s="97"/>
      <c r="AJ166" s="97"/>
    </row>
    <row r="167" spans="5:36" s="68" customFormat="1" ht="20.25" x14ac:dyDescent="0.3">
      <c r="E167" s="79"/>
      <c r="N167" s="120"/>
      <c r="O167" s="261"/>
      <c r="P167" s="97"/>
      <c r="Q167" s="97"/>
      <c r="R167" s="97"/>
      <c r="S167" s="97"/>
      <c r="T167" s="97"/>
      <c r="U167" s="97"/>
      <c r="V167" s="97"/>
      <c r="W167" s="97"/>
      <c r="X167" s="97"/>
      <c r="Y167" s="97"/>
      <c r="Z167" s="97"/>
      <c r="AA167" s="97"/>
      <c r="AB167" s="97"/>
      <c r="AC167" s="97"/>
      <c r="AD167" s="97"/>
      <c r="AE167" s="97"/>
      <c r="AF167" s="97"/>
      <c r="AG167" s="97"/>
      <c r="AH167" s="97"/>
      <c r="AI167" s="97"/>
      <c r="AJ167" s="97"/>
    </row>
    <row r="168" spans="5:36" s="68" customFormat="1" ht="20.25" x14ac:dyDescent="0.3">
      <c r="E168" s="79"/>
      <c r="N168" s="120"/>
      <c r="O168" s="261"/>
      <c r="P168" s="97"/>
      <c r="Q168" s="97"/>
      <c r="R168" s="97"/>
      <c r="S168" s="97"/>
      <c r="T168" s="97"/>
      <c r="U168" s="97"/>
      <c r="V168" s="97"/>
      <c r="W168" s="97"/>
      <c r="X168" s="97"/>
      <c r="Y168" s="97"/>
      <c r="Z168" s="97"/>
      <c r="AA168" s="97"/>
      <c r="AB168" s="97"/>
      <c r="AC168" s="97"/>
      <c r="AD168" s="97"/>
      <c r="AE168" s="97"/>
      <c r="AF168" s="97"/>
      <c r="AG168" s="97"/>
      <c r="AH168" s="97"/>
      <c r="AI168" s="97"/>
      <c r="AJ168" s="97"/>
    </row>
    <row r="169" spans="5:36" s="68" customFormat="1" ht="20.25" x14ac:dyDescent="0.3">
      <c r="E169" s="79"/>
      <c r="N169" s="120"/>
      <c r="O169" s="261"/>
      <c r="P169" s="97"/>
      <c r="Q169" s="97"/>
      <c r="R169" s="97"/>
      <c r="S169" s="97"/>
      <c r="T169" s="97"/>
      <c r="U169" s="97"/>
      <c r="V169" s="97"/>
      <c r="W169" s="97"/>
      <c r="X169" s="97"/>
      <c r="Y169" s="97"/>
      <c r="Z169" s="97"/>
      <c r="AA169" s="97"/>
      <c r="AB169" s="97"/>
      <c r="AC169" s="97"/>
      <c r="AD169" s="97"/>
      <c r="AE169" s="97"/>
      <c r="AF169" s="97"/>
      <c r="AG169" s="97"/>
      <c r="AH169" s="97"/>
      <c r="AI169" s="97"/>
      <c r="AJ169" s="97"/>
    </row>
    <row r="170" spans="5:36" s="68" customFormat="1" ht="20.25" x14ac:dyDescent="0.3">
      <c r="E170" s="79"/>
      <c r="N170" s="120"/>
      <c r="O170" s="261"/>
      <c r="P170" s="97"/>
      <c r="Q170" s="97"/>
      <c r="R170" s="97"/>
      <c r="S170" s="97"/>
      <c r="T170" s="97"/>
      <c r="U170" s="97"/>
      <c r="V170" s="97"/>
      <c r="W170" s="97"/>
      <c r="X170" s="97"/>
      <c r="Y170" s="97"/>
      <c r="Z170" s="97"/>
      <c r="AA170" s="97"/>
      <c r="AB170" s="97"/>
      <c r="AC170" s="97"/>
      <c r="AD170" s="97"/>
      <c r="AE170" s="97"/>
      <c r="AF170" s="97"/>
      <c r="AG170" s="97"/>
      <c r="AH170" s="97"/>
      <c r="AI170" s="97"/>
      <c r="AJ170" s="97"/>
    </row>
    <row r="171" spans="5:36" s="68" customFormat="1" ht="20.25" x14ac:dyDescent="0.3">
      <c r="E171" s="79"/>
      <c r="N171" s="120"/>
      <c r="O171" s="261"/>
      <c r="P171" s="97"/>
      <c r="Q171" s="97"/>
      <c r="R171" s="97"/>
      <c r="S171" s="97"/>
      <c r="T171" s="97"/>
      <c r="U171" s="97"/>
      <c r="V171" s="97"/>
      <c r="W171" s="97"/>
      <c r="X171" s="97"/>
      <c r="Y171" s="97"/>
      <c r="Z171" s="97"/>
      <c r="AA171" s="97"/>
      <c r="AB171" s="97"/>
      <c r="AC171" s="97"/>
      <c r="AD171" s="97"/>
      <c r="AE171" s="97"/>
      <c r="AF171" s="97"/>
      <c r="AG171" s="97"/>
      <c r="AH171" s="97"/>
      <c r="AI171" s="97"/>
      <c r="AJ171" s="97"/>
    </row>
    <row r="172" spans="5:36" s="68" customFormat="1" ht="20.25" x14ac:dyDescent="0.3">
      <c r="E172" s="79"/>
      <c r="N172" s="120"/>
      <c r="O172" s="261"/>
      <c r="P172" s="97"/>
      <c r="Q172" s="97"/>
      <c r="R172" s="97"/>
      <c r="S172" s="97"/>
      <c r="T172" s="97"/>
      <c r="U172" s="97"/>
      <c r="V172" s="97"/>
      <c r="W172" s="97"/>
      <c r="X172" s="97"/>
      <c r="Y172" s="97"/>
      <c r="Z172" s="97"/>
      <c r="AA172" s="97"/>
      <c r="AB172" s="97"/>
      <c r="AC172" s="97"/>
      <c r="AD172" s="97"/>
      <c r="AE172" s="97"/>
      <c r="AF172" s="97"/>
      <c r="AG172" s="97"/>
      <c r="AH172" s="97"/>
      <c r="AI172" s="97"/>
      <c r="AJ172" s="97"/>
    </row>
    <row r="173" spans="5:36" s="68" customFormat="1" ht="20.25" x14ac:dyDescent="0.3">
      <c r="E173" s="79"/>
      <c r="N173" s="120"/>
      <c r="O173" s="261"/>
      <c r="P173" s="97"/>
      <c r="Q173" s="97"/>
      <c r="R173" s="97"/>
      <c r="S173" s="97"/>
      <c r="T173" s="97"/>
      <c r="U173" s="97"/>
      <c r="V173" s="97"/>
      <c r="W173" s="97"/>
      <c r="X173" s="97"/>
      <c r="Y173" s="97"/>
      <c r="Z173" s="97"/>
      <c r="AA173" s="97"/>
      <c r="AB173" s="97"/>
      <c r="AC173" s="97"/>
      <c r="AD173" s="97"/>
      <c r="AE173" s="97"/>
      <c r="AF173" s="97"/>
      <c r="AG173" s="97"/>
      <c r="AH173" s="97"/>
      <c r="AI173" s="97"/>
      <c r="AJ173" s="97"/>
    </row>
    <row r="174" spans="5:36" s="68" customFormat="1" ht="20.25" x14ac:dyDescent="0.3">
      <c r="E174" s="79"/>
      <c r="N174" s="120"/>
      <c r="O174" s="261"/>
      <c r="P174" s="97"/>
      <c r="Q174" s="97"/>
      <c r="R174" s="97"/>
      <c r="S174" s="97"/>
      <c r="T174" s="97"/>
      <c r="U174" s="97"/>
      <c r="V174" s="97"/>
      <c r="W174" s="97"/>
      <c r="X174" s="97"/>
      <c r="Y174" s="97"/>
      <c r="Z174" s="97"/>
      <c r="AA174" s="97"/>
      <c r="AB174" s="97"/>
      <c r="AC174" s="97"/>
      <c r="AD174" s="97"/>
      <c r="AE174" s="97"/>
      <c r="AF174" s="97"/>
      <c r="AG174" s="97"/>
      <c r="AH174" s="97"/>
      <c r="AI174" s="97"/>
      <c r="AJ174" s="97"/>
    </row>
    <row r="175" spans="5:36" s="68" customFormat="1" ht="20.25" x14ac:dyDescent="0.3">
      <c r="E175" s="79"/>
      <c r="N175" s="120"/>
      <c r="O175" s="261"/>
      <c r="P175" s="97"/>
      <c r="Q175" s="97"/>
      <c r="R175" s="97"/>
      <c r="S175" s="97"/>
      <c r="T175" s="97"/>
      <c r="U175" s="97"/>
      <c r="V175" s="97"/>
      <c r="W175" s="97"/>
      <c r="X175" s="97"/>
      <c r="Y175" s="97"/>
      <c r="Z175" s="97"/>
      <c r="AA175" s="97"/>
      <c r="AB175" s="97"/>
      <c r="AC175" s="97"/>
      <c r="AD175" s="97"/>
      <c r="AE175" s="97"/>
      <c r="AF175" s="97"/>
      <c r="AG175" s="97"/>
      <c r="AH175" s="97"/>
      <c r="AI175" s="97"/>
      <c r="AJ175" s="97"/>
    </row>
    <row r="176" spans="5:36" s="68" customFormat="1" ht="20.25" x14ac:dyDescent="0.3">
      <c r="E176" s="79"/>
      <c r="N176" s="120"/>
      <c r="O176" s="261"/>
      <c r="P176" s="97"/>
      <c r="Q176" s="97"/>
      <c r="R176" s="97"/>
      <c r="S176" s="97"/>
      <c r="T176" s="97"/>
      <c r="U176" s="97"/>
      <c r="V176" s="97"/>
      <c r="W176" s="97"/>
      <c r="X176" s="97"/>
      <c r="Y176" s="97"/>
      <c r="Z176" s="97"/>
      <c r="AA176" s="97"/>
      <c r="AB176" s="97"/>
      <c r="AC176" s="97"/>
      <c r="AD176" s="97"/>
      <c r="AE176" s="97"/>
      <c r="AF176" s="97"/>
      <c r="AG176" s="97"/>
      <c r="AH176" s="97"/>
      <c r="AI176" s="97"/>
      <c r="AJ176" s="97"/>
    </row>
    <row r="177" spans="5:36" s="68" customFormat="1" ht="20.25" x14ac:dyDescent="0.3">
      <c r="E177" s="79"/>
      <c r="N177" s="120"/>
      <c r="O177" s="261"/>
      <c r="P177" s="97"/>
      <c r="Q177" s="97"/>
      <c r="R177" s="97"/>
      <c r="S177" s="97"/>
      <c r="T177" s="97"/>
      <c r="U177" s="97"/>
      <c r="V177" s="97"/>
      <c r="W177" s="97"/>
      <c r="X177" s="97"/>
      <c r="Y177" s="97"/>
      <c r="Z177" s="97"/>
      <c r="AA177" s="97"/>
      <c r="AB177" s="97"/>
      <c r="AC177" s="97"/>
      <c r="AD177" s="97"/>
      <c r="AE177" s="97"/>
      <c r="AF177" s="97"/>
      <c r="AG177" s="97"/>
      <c r="AH177" s="97"/>
      <c r="AI177" s="97"/>
      <c r="AJ177" s="97"/>
    </row>
    <row r="178" spans="5:36" s="68" customFormat="1" ht="20.25" x14ac:dyDescent="0.3">
      <c r="E178" s="79"/>
      <c r="N178" s="120"/>
      <c r="O178" s="261"/>
      <c r="P178" s="97"/>
      <c r="Q178" s="97"/>
      <c r="R178" s="97"/>
      <c r="S178" s="97"/>
      <c r="T178" s="97"/>
      <c r="U178" s="97"/>
      <c r="V178" s="97"/>
      <c r="W178" s="97"/>
      <c r="X178" s="97"/>
      <c r="Y178" s="97"/>
      <c r="Z178" s="97"/>
      <c r="AA178" s="97"/>
      <c r="AB178" s="97"/>
      <c r="AC178" s="97"/>
      <c r="AD178" s="97"/>
      <c r="AE178" s="97"/>
      <c r="AF178" s="97"/>
      <c r="AG178" s="97"/>
      <c r="AH178" s="97"/>
      <c r="AI178" s="97"/>
      <c r="AJ178" s="97"/>
    </row>
    <row r="179" spans="5:36" s="68" customFormat="1" ht="20.25" x14ac:dyDescent="0.3">
      <c r="E179" s="79"/>
      <c r="N179" s="120"/>
      <c r="O179" s="261"/>
      <c r="P179" s="97"/>
      <c r="Q179" s="97"/>
      <c r="R179" s="97"/>
      <c r="S179" s="97"/>
      <c r="T179" s="97"/>
      <c r="U179" s="97"/>
      <c r="V179" s="97"/>
      <c r="W179" s="97"/>
      <c r="X179" s="97"/>
      <c r="Y179" s="97"/>
      <c r="Z179" s="97"/>
      <c r="AA179" s="97"/>
      <c r="AB179" s="97"/>
      <c r="AC179" s="97"/>
      <c r="AD179" s="97"/>
      <c r="AE179" s="97"/>
      <c r="AF179" s="97"/>
      <c r="AG179" s="97"/>
      <c r="AH179" s="97"/>
      <c r="AI179" s="97"/>
      <c r="AJ179" s="97"/>
    </row>
    <row r="180" spans="5:36" s="68" customFormat="1" ht="20.25" x14ac:dyDescent="0.3">
      <c r="E180" s="79"/>
      <c r="N180" s="120"/>
      <c r="O180" s="261"/>
      <c r="P180" s="97"/>
      <c r="Q180" s="97"/>
      <c r="R180" s="97"/>
      <c r="S180" s="97"/>
      <c r="T180" s="97"/>
      <c r="U180" s="97"/>
      <c r="V180" s="97"/>
      <c r="W180" s="97"/>
      <c r="X180" s="97"/>
      <c r="Y180" s="97"/>
      <c r="Z180" s="97"/>
      <c r="AA180" s="97"/>
      <c r="AB180" s="97"/>
      <c r="AC180" s="97"/>
      <c r="AD180" s="97"/>
      <c r="AE180" s="97"/>
      <c r="AF180" s="97"/>
      <c r="AG180" s="97"/>
      <c r="AH180" s="97"/>
      <c r="AI180" s="97"/>
      <c r="AJ180" s="97"/>
    </row>
    <row r="181" spans="5:36" s="68" customFormat="1" ht="20.25" x14ac:dyDescent="0.3">
      <c r="E181" s="79"/>
      <c r="N181" s="120"/>
      <c r="O181" s="261"/>
      <c r="P181" s="97"/>
      <c r="Q181" s="97"/>
      <c r="R181" s="97"/>
      <c r="S181" s="97"/>
      <c r="T181" s="97"/>
      <c r="U181" s="97"/>
      <c r="V181" s="97"/>
      <c r="W181" s="97"/>
      <c r="X181" s="97"/>
      <c r="Y181" s="97"/>
      <c r="Z181" s="97"/>
      <c r="AA181" s="97"/>
      <c r="AB181" s="97"/>
      <c r="AC181" s="97"/>
      <c r="AD181" s="97"/>
      <c r="AE181" s="97"/>
      <c r="AF181" s="97"/>
      <c r="AG181" s="97"/>
      <c r="AH181" s="97"/>
      <c r="AI181" s="97"/>
      <c r="AJ181" s="97"/>
    </row>
    <row r="182" spans="5:36" s="68" customFormat="1" ht="20.25" x14ac:dyDescent="0.3">
      <c r="E182" s="79"/>
      <c r="N182" s="120"/>
      <c r="O182" s="261"/>
      <c r="P182" s="97"/>
      <c r="Q182" s="97"/>
      <c r="R182" s="97"/>
      <c r="S182" s="97"/>
      <c r="T182" s="97"/>
      <c r="U182" s="97"/>
      <c r="V182" s="97"/>
      <c r="W182" s="97"/>
      <c r="X182" s="97"/>
      <c r="Y182" s="97"/>
      <c r="Z182" s="97"/>
      <c r="AA182" s="97"/>
      <c r="AB182" s="97"/>
      <c r="AC182" s="97"/>
      <c r="AD182" s="97"/>
      <c r="AE182" s="97"/>
      <c r="AF182" s="97"/>
      <c r="AG182" s="97"/>
      <c r="AH182" s="97"/>
      <c r="AI182" s="97"/>
      <c r="AJ182" s="97"/>
    </row>
    <row r="183" spans="5:36" s="68" customFormat="1" ht="20.25" x14ac:dyDescent="0.3">
      <c r="E183" s="79"/>
      <c r="N183" s="120"/>
      <c r="O183" s="261"/>
      <c r="P183" s="97"/>
      <c r="Q183" s="97"/>
      <c r="R183" s="97"/>
      <c r="S183" s="97"/>
      <c r="T183" s="97"/>
      <c r="U183" s="97"/>
      <c r="V183" s="97"/>
      <c r="W183" s="97"/>
      <c r="X183" s="97"/>
      <c r="Y183" s="97"/>
      <c r="Z183" s="97"/>
      <c r="AA183" s="97"/>
      <c r="AB183" s="97"/>
      <c r="AC183" s="97"/>
      <c r="AD183" s="97"/>
      <c r="AE183" s="97"/>
      <c r="AF183" s="97"/>
      <c r="AG183" s="97"/>
      <c r="AH183" s="97"/>
      <c r="AI183" s="97"/>
      <c r="AJ183" s="97"/>
    </row>
    <row r="184" spans="5:36" s="68" customFormat="1" ht="20.25" x14ac:dyDescent="0.3">
      <c r="E184" s="79"/>
      <c r="N184" s="120"/>
      <c r="O184" s="261"/>
      <c r="P184" s="97"/>
      <c r="Q184" s="97"/>
      <c r="R184" s="97"/>
      <c r="S184" s="97"/>
      <c r="T184" s="97"/>
      <c r="U184" s="97"/>
      <c r="V184" s="97"/>
      <c r="W184" s="97"/>
      <c r="X184" s="97"/>
      <c r="Y184" s="97"/>
      <c r="Z184" s="97"/>
      <c r="AA184" s="97"/>
      <c r="AB184" s="97"/>
      <c r="AC184" s="97"/>
      <c r="AD184" s="97"/>
      <c r="AE184" s="97"/>
      <c r="AF184" s="97"/>
      <c r="AG184" s="97"/>
      <c r="AH184" s="97"/>
      <c r="AI184" s="97"/>
      <c r="AJ184" s="97"/>
    </row>
    <row r="185" spans="5:36" s="68" customFormat="1" ht="20.25" x14ac:dyDescent="0.3">
      <c r="E185" s="79"/>
      <c r="N185" s="120"/>
      <c r="O185" s="261"/>
      <c r="P185" s="97"/>
      <c r="Q185" s="97"/>
      <c r="R185" s="97"/>
      <c r="S185" s="97"/>
      <c r="T185" s="97"/>
      <c r="U185" s="97"/>
      <c r="V185" s="97"/>
      <c r="W185" s="97"/>
      <c r="X185" s="97"/>
      <c r="Y185" s="97"/>
      <c r="Z185" s="97"/>
      <c r="AA185" s="97"/>
      <c r="AB185" s="97"/>
      <c r="AC185" s="97"/>
      <c r="AD185" s="97"/>
      <c r="AE185" s="97"/>
      <c r="AF185" s="97"/>
      <c r="AG185" s="97"/>
      <c r="AH185" s="97"/>
      <c r="AI185" s="97"/>
      <c r="AJ185" s="97"/>
    </row>
    <row r="186" spans="5:36" s="68" customFormat="1" ht="20.25" x14ac:dyDescent="0.3">
      <c r="E186" s="79"/>
      <c r="N186" s="120"/>
      <c r="O186" s="261"/>
      <c r="P186" s="97"/>
      <c r="Q186" s="97"/>
      <c r="R186" s="97"/>
      <c r="S186" s="97"/>
      <c r="T186" s="97"/>
      <c r="U186" s="97"/>
      <c r="V186" s="97"/>
      <c r="W186" s="97"/>
      <c r="X186" s="97"/>
      <c r="Y186" s="97"/>
      <c r="Z186" s="97"/>
      <c r="AA186" s="97"/>
      <c r="AB186" s="97"/>
      <c r="AC186" s="97"/>
      <c r="AD186" s="97"/>
      <c r="AE186" s="97"/>
      <c r="AF186" s="97"/>
      <c r="AG186" s="97"/>
      <c r="AH186" s="97"/>
      <c r="AI186" s="97"/>
      <c r="AJ186" s="97"/>
    </row>
    <row r="187" spans="5:36" s="68" customFormat="1" ht="20.25" x14ac:dyDescent="0.3">
      <c r="E187" s="79"/>
      <c r="N187" s="120"/>
      <c r="O187" s="261"/>
      <c r="P187" s="97"/>
      <c r="Q187" s="97"/>
      <c r="R187" s="97"/>
      <c r="S187" s="97"/>
      <c r="T187" s="97"/>
      <c r="U187" s="97"/>
      <c r="V187" s="97"/>
      <c r="W187" s="97"/>
      <c r="X187" s="97"/>
      <c r="Y187" s="97"/>
      <c r="Z187" s="97"/>
      <c r="AA187" s="97"/>
      <c r="AB187" s="97"/>
      <c r="AC187" s="97"/>
      <c r="AD187" s="97"/>
      <c r="AE187" s="97"/>
      <c r="AF187" s="97"/>
      <c r="AG187" s="97"/>
      <c r="AH187" s="97"/>
      <c r="AI187" s="97"/>
      <c r="AJ187" s="97"/>
    </row>
    <row r="188" spans="5:36" s="68" customFormat="1" ht="20.25" x14ac:dyDescent="0.3">
      <c r="E188" s="79"/>
      <c r="N188" s="120"/>
      <c r="O188" s="261"/>
      <c r="P188" s="97"/>
      <c r="Q188" s="97"/>
      <c r="R188" s="97"/>
      <c r="S188" s="97"/>
      <c r="T188" s="97"/>
      <c r="U188" s="97"/>
      <c r="V188" s="97"/>
      <c r="W188" s="97"/>
      <c r="X188" s="97"/>
      <c r="Y188" s="97"/>
      <c r="Z188" s="97"/>
      <c r="AA188" s="97"/>
      <c r="AB188" s="97"/>
      <c r="AC188" s="97"/>
      <c r="AD188" s="97"/>
      <c r="AE188" s="97"/>
      <c r="AF188" s="97"/>
      <c r="AG188" s="97"/>
      <c r="AH188" s="97"/>
      <c r="AI188" s="97"/>
      <c r="AJ188" s="97"/>
    </row>
    <row r="189" spans="5:36" s="68" customFormat="1" ht="20.25" x14ac:dyDescent="0.3">
      <c r="E189" s="79"/>
      <c r="N189" s="120"/>
      <c r="O189" s="261"/>
      <c r="P189" s="97"/>
      <c r="Q189" s="97"/>
      <c r="R189" s="97"/>
      <c r="S189" s="97"/>
      <c r="T189" s="97"/>
      <c r="U189" s="97"/>
      <c r="V189" s="97"/>
      <c r="W189" s="97"/>
      <c r="X189" s="97"/>
      <c r="Y189" s="97"/>
      <c r="Z189" s="97"/>
      <c r="AA189" s="97"/>
      <c r="AB189" s="97"/>
      <c r="AC189" s="97"/>
      <c r="AD189" s="97"/>
      <c r="AE189" s="97"/>
      <c r="AF189" s="97"/>
      <c r="AG189" s="97"/>
      <c r="AH189" s="97"/>
      <c r="AI189" s="97"/>
      <c r="AJ189" s="97"/>
    </row>
    <row r="190" spans="5:36" s="68" customFormat="1" ht="20.25" x14ac:dyDescent="0.3">
      <c r="E190" s="79"/>
      <c r="N190" s="120"/>
      <c r="O190" s="261"/>
      <c r="P190" s="97"/>
      <c r="Q190" s="97"/>
      <c r="R190" s="97"/>
      <c r="S190" s="97"/>
      <c r="T190" s="97"/>
      <c r="U190" s="97"/>
      <c r="V190" s="97"/>
      <c r="W190" s="97"/>
      <c r="X190" s="97"/>
      <c r="Y190" s="97"/>
      <c r="Z190" s="97"/>
      <c r="AA190" s="97"/>
      <c r="AB190" s="97"/>
      <c r="AC190" s="97"/>
      <c r="AD190" s="97"/>
      <c r="AE190" s="97"/>
      <c r="AF190" s="97"/>
      <c r="AG190" s="97"/>
      <c r="AH190" s="97"/>
      <c r="AI190" s="97"/>
      <c r="AJ190" s="97"/>
    </row>
    <row r="191" spans="5:36" s="68" customFormat="1" ht="20.25" x14ac:dyDescent="0.3">
      <c r="E191" s="79"/>
      <c r="N191" s="120"/>
      <c r="O191" s="261"/>
      <c r="P191" s="97"/>
      <c r="Q191" s="97"/>
      <c r="R191" s="97"/>
      <c r="S191" s="97"/>
      <c r="T191" s="97"/>
      <c r="U191" s="97"/>
      <c r="V191" s="97"/>
      <c r="W191" s="97"/>
      <c r="X191" s="97"/>
      <c r="Y191" s="97"/>
      <c r="Z191" s="97"/>
      <c r="AA191" s="97"/>
      <c r="AB191" s="97"/>
      <c r="AC191" s="97"/>
      <c r="AD191" s="97"/>
      <c r="AE191" s="97"/>
      <c r="AF191" s="97"/>
      <c r="AG191" s="97"/>
      <c r="AH191" s="97"/>
      <c r="AI191" s="97"/>
      <c r="AJ191" s="97"/>
    </row>
    <row r="192" spans="5:36" s="68" customFormat="1" ht="20.25" x14ac:dyDescent="0.3">
      <c r="E192" s="79"/>
      <c r="N192" s="120"/>
      <c r="O192" s="261"/>
      <c r="P192" s="97"/>
      <c r="Q192" s="97"/>
      <c r="R192" s="97"/>
      <c r="S192" s="97"/>
      <c r="T192" s="97"/>
      <c r="U192" s="97"/>
      <c r="V192" s="97"/>
      <c r="W192" s="97"/>
      <c r="X192" s="97"/>
      <c r="Y192" s="97"/>
      <c r="Z192" s="97"/>
      <c r="AA192" s="97"/>
      <c r="AB192" s="97"/>
      <c r="AC192" s="97"/>
      <c r="AD192" s="97"/>
      <c r="AE192" s="97"/>
      <c r="AF192" s="97"/>
      <c r="AG192" s="97"/>
      <c r="AH192" s="97"/>
      <c r="AI192" s="97"/>
      <c r="AJ192" s="97"/>
    </row>
    <row r="193" spans="5:36" s="68" customFormat="1" ht="20.25" x14ac:dyDescent="0.3">
      <c r="E193" s="79"/>
      <c r="N193" s="120"/>
      <c r="O193" s="261"/>
      <c r="P193" s="97"/>
      <c r="Q193" s="97"/>
      <c r="R193" s="97"/>
      <c r="S193" s="97"/>
      <c r="T193" s="97"/>
      <c r="U193" s="97"/>
      <c r="V193" s="97"/>
      <c r="W193" s="97"/>
      <c r="X193" s="97"/>
      <c r="Y193" s="97"/>
      <c r="Z193" s="97"/>
      <c r="AA193" s="97"/>
      <c r="AB193" s="97"/>
      <c r="AC193" s="97"/>
      <c r="AD193" s="97"/>
      <c r="AE193" s="97"/>
      <c r="AF193" s="97"/>
      <c r="AG193" s="97"/>
      <c r="AH193" s="97"/>
      <c r="AI193" s="97"/>
      <c r="AJ193" s="97"/>
    </row>
    <row r="194" spans="5:36" s="68" customFormat="1" ht="20.25" x14ac:dyDescent="0.3">
      <c r="E194" s="79"/>
      <c r="N194" s="120"/>
      <c r="O194" s="261"/>
      <c r="P194" s="97"/>
      <c r="Q194" s="97"/>
      <c r="R194" s="97"/>
      <c r="S194" s="97"/>
      <c r="T194" s="97"/>
      <c r="U194" s="97"/>
      <c r="V194" s="97"/>
      <c r="W194" s="97"/>
      <c r="X194" s="97"/>
      <c r="Y194" s="97"/>
      <c r="Z194" s="97"/>
      <c r="AA194" s="97"/>
      <c r="AB194" s="97"/>
      <c r="AC194" s="97"/>
      <c r="AD194" s="97"/>
      <c r="AE194" s="97"/>
      <c r="AF194" s="97"/>
      <c r="AG194" s="97"/>
      <c r="AH194" s="97"/>
      <c r="AI194" s="97"/>
      <c r="AJ194" s="97"/>
    </row>
    <row r="195" spans="5:36" s="68" customFormat="1" ht="20.25" x14ac:dyDescent="0.3">
      <c r="E195" s="79"/>
      <c r="N195" s="120"/>
      <c r="O195" s="261"/>
      <c r="P195" s="97"/>
      <c r="Q195" s="97"/>
      <c r="R195" s="97"/>
      <c r="S195" s="97"/>
      <c r="T195" s="97"/>
      <c r="U195" s="97"/>
      <c r="V195" s="97"/>
      <c r="W195" s="97"/>
      <c r="X195" s="97"/>
      <c r="Y195" s="97"/>
      <c r="Z195" s="97"/>
      <c r="AA195" s="97"/>
      <c r="AB195" s="97"/>
      <c r="AC195" s="97"/>
      <c r="AD195" s="97"/>
      <c r="AE195" s="97"/>
      <c r="AF195" s="97"/>
      <c r="AG195" s="97"/>
      <c r="AH195" s="97"/>
      <c r="AI195" s="97"/>
      <c r="AJ195" s="97"/>
    </row>
    <row r="196" spans="5:36" s="68" customFormat="1" ht="20.25" x14ac:dyDescent="0.3">
      <c r="E196" s="79"/>
      <c r="N196" s="120"/>
      <c r="O196" s="261"/>
      <c r="P196" s="97"/>
      <c r="Q196" s="97"/>
      <c r="R196" s="97"/>
      <c r="S196" s="97"/>
      <c r="T196" s="97"/>
      <c r="U196" s="97"/>
      <c r="V196" s="97"/>
      <c r="W196" s="97"/>
      <c r="X196" s="97"/>
      <c r="Y196" s="97"/>
      <c r="Z196" s="97"/>
      <c r="AA196" s="97"/>
      <c r="AB196" s="97"/>
      <c r="AC196" s="97"/>
      <c r="AD196" s="97"/>
      <c r="AE196" s="97"/>
      <c r="AF196" s="97"/>
      <c r="AG196" s="97"/>
      <c r="AH196" s="97"/>
      <c r="AI196" s="97"/>
      <c r="AJ196" s="97"/>
    </row>
    <row r="197" spans="5:36" s="68" customFormat="1" ht="20.25" x14ac:dyDescent="0.3">
      <c r="E197" s="79"/>
      <c r="N197" s="120"/>
      <c r="O197" s="261"/>
      <c r="P197" s="97"/>
      <c r="Q197" s="97"/>
      <c r="R197" s="97"/>
      <c r="S197" s="97"/>
      <c r="T197" s="97"/>
      <c r="U197" s="97"/>
      <c r="V197" s="97"/>
      <c r="W197" s="97"/>
      <c r="X197" s="97"/>
      <c r="Y197" s="97"/>
      <c r="Z197" s="97"/>
      <c r="AA197" s="97"/>
      <c r="AB197" s="97"/>
      <c r="AC197" s="97"/>
      <c r="AD197" s="97"/>
      <c r="AE197" s="97"/>
      <c r="AF197" s="97"/>
      <c r="AG197" s="97"/>
      <c r="AH197" s="97"/>
      <c r="AI197" s="97"/>
      <c r="AJ197" s="97"/>
    </row>
    <row r="198" spans="5:36" s="68" customFormat="1" ht="20.25" x14ac:dyDescent="0.3">
      <c r="E198" s="79"/>
      <c r="N198" s="120"/>
      <c r="O198" s="261"/>
      <c r="P198" s="97"/>
      <c r="Q198" s="97"/>
      <c r="R198" s="97"/>
      <c r="S198" s="97"/>
      <c r="T198" s="97"/>
      <c r="U198" s="97"/>
      <c r="V198" s="97"/>
      <c r="W198" s="97"/>
      <c r="X198" s="97"/>
      <c r="Y198" s="97"/>
      <c r="Z198" s="97"/>
      <c r="AA198" s="97"/>
      <c r="AB198" s="97"/>
      <c r="AC198" s="97"/>
      <c r="AD198" s="97"/>
      <c r="AE198" s="97"/>
      <c r="AF198" s="97"/>
      <c r="AG198" s="97"/>
      <c r="AH198" s="97"/>
      <c r="AI198" s="97"/>
      <c r="AJ198" s="97"/>
    </row>
    <row r="199" spans="5:36" s="2" customFormat="1" x14ac:dyDescent="0.25">
      <c r="E199" s="44"/>
      <c r="N199" s="119"/>
      <c r="O199" s="259"/>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x14ac:dyDescent="0.25">
      <c r="E200" s="44"/>
      <c r="N200" s="119"/>
      <c r="O200" s="259"/>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x14ac:dyDescent="0.25">
      <c r="E201" s="44"/>
      <c r="N201" s="119"/>
      <c r="O201" s="259"/>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x14ac:dyDescent="0.25">
      <c r="E202" s="44"/>
      <c r="N202" s="119"/>
      <c r="O202" s="259"/>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x14ac:dyDescent="0.25">
      <c r="E203" s="44"/>
      <c r="N203" s="119"/>
      <c r="O203" s="259"/>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x14ac:dyDescent="0.25">
      <c r="E204" s="44"/>
      <c r="N204" s="119"/>
      <c r="O204" s="259"/>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x14ac:dyDescent="0.25">
      <c r="E205" s="44"/>
      <c r="N205" s="119"/>
      <c r="O205" s="259"/>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x14ac:dyDescent="0.25">
      <c r="E206" s="44"/>
      <c r="N206" s="119"/>
      <c r="O206" s="259"/>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x14ac:dyDescent="0.25">
      <c r="E207" s="44"/>
      <c r="N207" s="119"/>
      <c r="O207" s="259"/>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x14ac:dyDescent="0.25">
      <c r="E208" s="44"/>
      <c r="N208" s="119"/>
      <c r="O208" s="259"/>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x14ac:dyDescent="0.25">
      <c r="E209" s="44"/>
      <c r="N209" s="119"/>
      <c r="O209" s="259"/>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x14ac:dyDescent="0.25">
      <c r="E210" s="44"/>
      <c r="N210" s="119"/>
      <c r="O210" s="259"/>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x14ac:dyDescent="0.25">
      <c r="E211" s="44"/>
      <c r="N211" s="119"/>
      <c r="O211" s="259"/>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x14ac:dyDescent="0.25">
      <c r="E212" s="44"/>
      <c r="N212" s="119"/>
      <c r="O212" s="259"/>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x14ac:dyDescent="0.25">
      <c r="E213" s="44"/>
      <c r="N213" s="119"/>
      <c r="O213" s="259"/>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x14ac:dyDescent="0.25">
      <c r="E214" s="44"/>
      <c r="N214" s="119"/>
      <c r="O214" s="259"/>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x14ac:dyDescent="0.25">
      <c r="E215" s="44"/>
      <c r="N215" s="119"/>
      <c r="O215" s="259"/>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x14ac:dyDescent="0.25">
      <c r="E216" s="44"/>
      <c r="N216" s="119"/>
      <c r="O216" s="259"/>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x14ac:dyDescent="0.25">
      <c r="E217" s="44"/>
      <c r="N217" s="119"/>
      <c r="O217" s="259"/>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x14ac:dyDescent="0.25">
      <c r="E218" s="44"/>
      <c r="N218" s="119"/>
      <c r="O218" s="259"/>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x14ac:dyDescent="0.25">
      <c r="E219" s="44"/>
      <c r="N219" s="119"/>
      <c r="O219" s="259"/>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x14ac:dyDescent="0.25">
      <c r="E220" s="44"/>
      <c r="N220" s="119"/>
      <c r="O220" s="259"/>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x14ac:dyDescent="0.25">
      <c r="E221" s="44"/>
      <c r="N221" s="119"/>
      <c r="O221" s="259"/>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x14ac:dyDescent="0.25">
      <c r="E222" s="44"/>
      <c r="N222" s="119"/>
      <c r="O222" s="259"/>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x14ac:dyDescent="0.25">
      <c r="E223" s="44"/>
      <c r="N223" s="119"/>
      <c r="O223" s="259"/>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x14ac:dyDescent="0.25">
      <c r="E224" s="44"/>
      <c r="N224" s="119"/>
      <c r="O224" s="259"/>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x14ac:dyDescent="0.25">
      <c r="E225" s="44"/>
      <c r="N225" s="119"/>
      <c r="O225" s="259"/>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x14ac:dyDescent="0.25">
      <c r="E226" s="44"/>
      <c r="N226" s="119"/>
      <c r="O226" s="259"/>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x14ac:dyDescent="0.25">
      <c r="E227" s="44"/>
      <c r="N227" s="119"/>
      <c r="O227" s="259"/>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x14ac:dyDescent="0.25">
      <c r="E228" s="44"/>
      <c r="N228" s="119"/>
      <c r="O228" s="259"/>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x14ac:dyDescent="0.25">
      <c r="E229" s="44"/>
      <c r="N229" s="119"/>
      <c r="O229" s="259"/>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x14ac:dyDescent="0.25">
      <c r="E230" s="44"/>
      <c r="N230" s="119"/>
      <c r="O230" s="259"/>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x14ac:dyDescent="0.25">
      <c r="E231" s="44"/>
      <c r="N231" s="119"/>
      <c r="O231" s="259"/>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x14ac:dyDescent="0.25">
      <c r="E232" s="44"/>
      <c r="N232" s="119"/>
      <c r="O232" s="259"/>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x14ac:dyDescent="0.25">
      <c r="E233" s="44"/>
      <c r="N233" s="119"/>
      <c r="O233" s="259"/>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x14ac:dyDescent="0.25">
      <c r="E234" s="44"/>
      <c r="N234" s="119"/>
      <c r="O234" s="259"/>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x14ac:dyDescent="0.25">
      <c r="E235" s="44"/>
      <c r="N235" s="119"/>
      <c r="O235" s="259"/>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x14ac:dyDescent="0.25">
      <c r="E236" s="44"/>
      <c r="N236" s="119"/>
      <c r="O236" s="259"/>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x14ac:dyDescent="0.25">
      <c r="E237" s="44"/>
      <c r="N237" s="119"/>
      <c r="O237" s="259"/>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x14ac:dyDescent="0.25">
      <c r="E238" s="44"/>
      <c r="N238" s="119"/>
      <c r="O238" s="259"/>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x14ac:dyDescent="0.25">
      <c r="E239" s="44"/>
      <c r="N239" s="119"/>
      <c r="O239" s="259"/>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x14ac:dyDescent="0.25">
      <c r="E240" s="44"/>
      <c r="N240" s="119"/>
      <c r="O240" s="259"/>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x14ac:dyDescent="0.25">
      <c r="E241" s="44"/>
      <c r="N241" s="119"/>
      <c r="O241" s="259"/>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x14ac:dyDescent="0.25">
      <c r="E242" s="44"/>
      <c r="N242" s="119"/>
      <c r="O242" s="259"/>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x14ac:dyDescent="0.25">
      <c r="E243" s="44"/>
      <c r="N243" s="119"/>
      <c r="O243" s="259"/>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x14ac:dyDescent="0.25">
      <c r="E244" s="44"/>
      <c r="N244" s="119"/>
      <c r="O244" s="259"/>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x14ac:dyDescent="0.25">
      <c r="E245" s="44"/>
      <c r="N245" s="119"/>
      <c r="O245" s="259"/>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x14ac:dyDescent="0.25">
      <c r="E246" s="44"/>
      <c r="N246" s="119"/>
      <c r="O246" s="259"/>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x14ac:dyDescent="0.25">
      <c r="E247" s="44"/>
      <c r="N247" s="119"/>
      <c r="O247" s="259"/>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x14ac:dyDescent="0.25">
      <c r="E248" s="44"/>
      <c r="N248" s="119"/>
      <c r="O248" s="259"/>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x14ac:dyDescent="0.25">
      <c r="E249" s="44"/>
      <c r="N249" s="119"/>
      <c r="O249" s="259"/>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x14ac:dyDescent="0.25">
      <c r="E250" s="44"/>
      <c r="N250" s="119"/>
      <c r="O250" s="259"/>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x14ac:dyDescent="0.25">
      <c r="E251" s="44"/>
      <c r="N251" s="119"/>
      <c r="O251" s="259"/>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x14ac:dyDescent="0.25">
      <c r="E252" s="44"/>
      <c r="N252" s="119"/>
      <c r="O252" s="259"/>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x14ac:dyDescent="0.25">
      <c r="E253" s="44"/>
      <c r="N253" s="119"/>
      <c r="O253" s="259"/>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x14ac:dyDescent="0.25">
      <c r="E254" s="44"/>
      <c r="N254" s="119"/>
      <c r="O254" s="259"/>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x14ac:dyDescent="0.25">
      <c r="E255" s="44"/>
      <c r="N255" s="119"/>
      <c r="O255" s="259"/>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x14ac:dyDescent="0.25">
      <c r="E256" s="44"/>
      <c r="N256" s="119"/>
      <c r="O256" s="259"/>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x14ac:dyDescent="0.25">
      <c r="E257" s="44"/>
      <c r="N257" s="119"/>
      <c r="O257" s="259"/>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x14ac:dyDescent="0.25">
      <c r="E258" s="44"/>
      <c r="N258" s="119"/>
      <c r="O258" s="259"/>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x14ac:dyDescent="0.25">
      <c r="E259" s="44"/>
      <c r="N259" s="119"/>
      <c r="O259" s="259"/>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x14ac:dyDescent="0.25">
      <c r="E260" s="44"/>
      <c r="N260" s="119"/>
      <c r="O260" s="259"/>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x14ac:dyDescent="0.25">
      <c r="E261" s="44"/>
      <c r="N261" s="119"/>
      <c r="O261" s="259"/>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x14ac:dyDescent="0.25">
      <c r="E262" s="44"/>
      <c r="N262" s="119"/>
      <c r="O262" s="259"/>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x14ac:dyDescent="0.25">
      <c r="E263" s="44"/>
      <c r="N263" s="119"/>
      <c r="O263" s="259"/>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x14ac:dyDescent="0.25">
      <c r="E264" s="44"/>
      <c r="N264" s="119"/>
      <c r="O264" s="259"/>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x14ac:dyDescent="0.25">
      <c r="E265" s="44"/>
      <c r="N265" s="119"/>
      <c r="O265" s="259"/>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x14ac:dyDescent="0.25">
      <c r="E266" s="44"/>
      <c r="N266" s="119"/>
      <c r="O266" s="259"/>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x14ac:dyDescent="0.25">
      <c r="E267" s="44"/>
      <c r="N267" s="119"/>
      <c r="O267" s="259"/>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x14ac:dyDescent="0.25">
      <c r="E268" s="44"/>
      <c r="N268" s="119"/>
      <c r="O268" s="259"/>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x14ac:dyDescent="0.25">
      <c r="E269" s="44"/>
      <c r="N269" s="119"/>
      <c r="O269" s="259"/>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x14ac:dyDescent="0.25">
      <c r="E270" s="44"/>
      <c r="N270" s="119"/>
      <c r="O270" s="259"/>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x14ac:dyDescent="0.25">
      <c r="E271" s="44"/>
      <c r="N271" s="119"/>
      <c r="O271" s="259"/>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x14ac:dyDescent="0.25">
      <c r="E272" s="44"/>
      <c r="N272" s="119"/>
      <c r="O272" s="259"/>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x14ac:dyDescent="0.25">
      <c r="E273" s="44"/>
      <c r="N273" s="119"/>
      <c r="O273" s="259"/>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x14ac:dyDescent="0.25">
      <c r="E274" s="44"/>
      <c r="N274" s="119"/>
      <c r="O274" s="259"/>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x14ac:dyDescent="0.25">
      <c r="E275" s="44"/>
      <c r="N275" s="119"/>
      <c r="O275" s="259"/>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x14ac:dyDescent="0.25">
      <c r="E276" s="44"/>
      <c r="N276" s="119"/>
      <c r="O276" s="259"/>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x14ac:dyDescent="0.25">
      <c r="E277" s="44"/>
      <c r="N277" s="119"/>
      <c r="O277" s="259"/>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x14ac:dyDescent="0.25">
      <c r="E278" s="44"/>
      <c r="N278" s="119"/>
      <c r="O278" s="259"/>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x14ac:dyDescent="0.25">
      <c r="E279" s="44"/>
      <c r="N279" s="119"/>
      <c r="O279" s="259"/>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x14ac:dyDescent="0.25">
      <c r="E280" s="44"/>
      <c r="N280" s="119"/>
      <c r="O280" s="259"/>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x14ac:dyDescent="0.25">
      <c r="E281" s="44"/>
      <c r="N281" s="119"/>
      <c r="O281" s="259"/>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x14ac:dyDescent="0.25">
      <c r="E282" s="44"/>
      <c r="N282" s="119"/>
      <c r="O282" s="259"/>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x14ac:dyDescent="0.25">
      <c r="E283" s="44"/>
      <c r="N283" s="119"/>
      <c r="O283" s="259"/>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x14ac:dyDescent="0.25">
      <c r="E284" s="44"/>
      <c r="N284" s="119"/>
      <c r="O284" s="259"/>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x14ac:dyDescent="0.25">
      <c r="E285" s="44"/>
      <c r="N285" s="119"/>
      <c r="O285" s="259"/>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x14ac:dyDescent="0.25">
      <c r="E286" s="44"/>
      <c r="N286" s="119"/>
      <c r="O286" s="259"/>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x14ac:dyDescent="0.25">
      <c r="E287" s="44"/>
      <c r="N287" s="119"/>
      <c r="O287" s="259"/>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x14ac:dyDescent="0.25">
      <c r="E288" s="44"/>
      <c r="N288" s="119"/>
      <c r="O288" s="259"/>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x14ac:dyDescent="0.25">
      <c r="E289" s="44"/>
      <c r="N289" s="119"/>
      <c r="O289" s="259"/>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x14ac:dyDescent="0.25">
      <c r="E290" s="44"/>
      <c r="N290" s="119"/>
      <c r="O290" s="259"/>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x14ac:dyDescent="0.25">
      <c r="E291" s="44"/>
      <c r="N291" s="119"/>
      <c r="O291" s="259"/>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x14ac:dyDescent="0.25">
      <c r="E292" s="44"/>
      <c r="N292" s="119"/>
      <c r="O292" s="259"/>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x14ac:dyDescent="0.25">
      <c r="E293" s="44"/>
      <c r="N293" s="119"/>
      <c r="O293" s="259"/>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x14ac:dyDescent="0.25">
      <c r="E294" s="44"/>
      <c r="N294" s="119"/>
      <c r="O294" s="259"/>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x14ac:dyDescent="0.25">
      <c r="E295" s="44"/>
      <c r="N295" s="119"/>
      <c r="O295" s="259"/>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x14ac:dyDescent="0.25">
      <c r="E296" s="44"/>
      <c r="N296" s="119"/>
      <c r="O296" s="259"/>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x14ac:dyDescent="0.25">
      <c r="E297" s="44"/>
      <c r="N297" s="119"/>
      <c r="O297" s="259"/>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x14ac:dyDescent="0.25">
      <c r="E298" s="44"/>
      <c r="N298" s="119"/>
      <c r="O298" s="259"/>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x14ac:dyDescent="0.25">
      <c r="E299" s="44"/>
      <c r="N299" s="119"/>
      <c r="O299" s="259"/>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x14ac:dyDescent="0.25">
      <c r="E300" s="44"/>
      <c r="N300" s="119"/>
      <c r="O300" s="259"/>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x14ac:dyDescent="0.25">
      <c r="E301" s="44"/>
      <c r="N301" s="119"/>
      <c r="O301" s="259"/>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x14ac:dyDescent="0.25">
      <c r="E302" s="44"/>
      <c r="N302" s="119"/>
      <c r="O302" s="259"/>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x14ac:dyDescent="0.25">
      <c r="E303" s="44"/>
      <c r="N303" s="119"/>
      <c r="O303" s="259"/>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x14ac:dyDescent="0.25">
      <c r="E304" s="44"/>
      <c r="N304" s="119"/>
      <c r="O304" s="259"/>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x14ac:dyDescent="0.25">
      <c r="E305" s="44"/>
      <c r="N305" s="119"/>
      <c r="O305" s="259"/>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x14ac:dyDescent="0.25">
      <c r="E306" s="44"/>
      <c r="N306" s="119"/>
      <c r="O306" s="259"/>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x14ac:dyDescent="0.25">
      <c r="E307" s="44"/>
      <c r="N307" s="119"/>
      <c r="O307" s="259"/>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x14ac:dyDescent="0.25">
      <c r="E308" s="44"/>
      <c r="N308" s="119"/>
      <c r="O308" s="259"/>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x14ac:dyDescent="0.25">
      <c r="E309" s="44"/>
      <c r="N309" s="119"/>
      <c r="O309" s="259"/>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x14ac:dyDescent="0.25">
      <c r="E310" s="44"/>
      <c r="N310" s="119"/>
      <c r="O310" s="259"/>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x14ac:dyDescent="0.25">
      <c r="E311" s="44"/>
      <c r="N311" s="119"/>
      <c r="O311" s="259"/>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x14ac:dyDescent="0.25">
      <c r="E312" s="44"/>
      <c r="N312" s="119"/>
      <c r="O312" s="259"/>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x14ac:dyDescent="0.25">
      <c r="E313" s="44"/>
      <c r="N313" s="119"/>
      <c r="O313" s="259"/>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x14ac:dyDescent="0.25">
      <c r="E314" s="44"/>
      <c r="N314" s="119"/>
      <c r="O314" s="259"/>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x14ac:dyDescent="0.25">
      <c r="E315" s="44"/>
      <c r="N315" s="119"/>
      <c r="O315" s="259"/>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x14ac:dyDescent="0.25">
      <c r="E316" s="44"/>
      <c r="N316" s="119"/>
      <c r="O316" s="259"/>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x14ac:dyDescent="0.25">
      <c r="E317" s="44"/>
      <c r="N317" s="119"/>
      <c r="O317" s="259"/>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x14ac:dyDescent="0.25">
      <c r="E318" s="44"/>
      <c r="N318" s="119"/>
      <c r="O318" s="259"/>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x14ac:dyDescent="0.25">
      <c r="E319" s="44"/>
      <c r="N319" s="119"/>
      <c r="O319" s="259"/>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x14ac:dyDescent="0.25">
      <c r="E320" s="44"/>
      <c r="N320" s="119"/>
      <c r="O320" s="259"/>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x14ac:dyDescent="0.25">
      <c r="E321" s="44"/>
      <c r="N321" s="119"/>
      <c r="O321" s="259"/>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x14ac:dyDescent="0.25">
      <c r="E322" s="44"/>
      <c r="N322" s="119"/>
      <c r="O322" s="259"/>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x14ac:dyDescent="0.25">
      <c r="E323" s="44"/>
      <c r="N323" s="119"/>
      <c r="O323" s="259"/>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x14ac:dyDescent="0.25">
      <c r="E324" s="44"/>
      <c r="N324" s="119"/>
      <c r="O324" s="259"/>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x14ac:dyDescent="0.25">
      <c r="E325" s="44"/>
      <c r="N325" s="119"/>
      <c r="O325" s="259"/>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x14ac:dyDescent="0.25">
      <c r="E326" s="44"/>
      <c r="N326" s="119"/>
      <c r="O326" s="259"/>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x14ac:dyDescent="0.25">
      <c r="E327" s="44"/>
      <c r="N327" s="119"/>
      <c r="O327" s="259"/>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x14ac:dyDescent="0.25">
      <c r="E328" s="44"/>
      <c r="N328" s="119"/>
      <c r="O328" s="259"/>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x14ac:dyDescent="0.25">
      <c r="E329" s="44"/>
      <c r="N329" s="119"/>
      <c r="O329" s="259"/>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x14ac:dyDescent="0.25">
      <c r="E330" s="44"/>
      <c r="N330" s="119"/>
      <c r="O330" s="259"/>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x14ac:dyDescent="0.25">
      <c r="E331" s="44"/>
      <c r="N331" s="119"/>
      <c r="O331" s="259"/>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x14ac:dyDescent="0.25">
      <c r="E332" s="44"/>
      <c r="N332" s="119"/>
      <c r="O332" s="259"/>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x14ac:dyDescent="0.25">
      <c r="E333" s="44"/>
      <c r="N333" s="119"/>
      <c r="O333" s="259"/>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x14ac:dyDescent="0.25">
      <c r="E334" s="44"/>
      <c r="N334" s="119"/>
      <c r="O334" s="259"/>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x14ac:dyDescent="0.25">
      <c r="E335" s="44"/>
      <c r="N335" s="119"/>
      <c r="O335" s="259"/>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x14ac:dyDescent="0.25">
      <c r="E336" s="44"/>
      <c r="N336" s="119"/>
      <c r="O336" s="259"/>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x14ac:dyDescent="0.25">
      <c r="E337" s="44"/>
      <c r="N337" s="119"/>
      <c r="O337" s="259"/>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x14ac:dyDescent="0.25">
      <c r="E338" s="44"/>
      <c r="N338" s="119"/>
      <c r="O338" s="259"/>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x14ac:dyDescent="0.25">
      <c r="E339" s="44"/>
      <c r="N339" s="119"/>
      <c r="O339" s="259"/>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x14ac:dyDescent="0.25">
      <c r="E340" s="44"/>
      <c r="N340" s="119"/>
      <c r="O340" s="259"/>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x14ac:dyDescent="0.25">
      <c r="E341" s="44"/>
      <c r="N341" s="119"/>
      <c r="O341" s="259"/>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x14ac:dyDescent="0.25">
      <c r="E342" s="44"/>
      <c r="N342" s="119"/>
      <c r="O342" s="259"/>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x14ac:dyDescent="0.25">
      <c r="E343" s="44"/>
      <c r="N343" s="119"/>
      <c r="O343" s="259"/>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x14ac:dyDescent="0.25">
      <c r="E344" s="44"/>
      <c r="N344" s="119"/>
      <c r="O344" s="259"/>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x14ac:dyDescent="0.25">
      <c r="E345" s="44"/>
      <c r="N345" s="119"/>
      <c r="O345" s="259"/>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x14ac:dyDescent="0.25">
      <c r="E346" s="44"/>
      <c r="N346" s="119"/>
      <c r="O346" s="259"/>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x14ac:dyDescent="0.25">
      <c r="E347" s="44"/>
      <c r="N347" s="119"/>
      <c r="O347" s="259"/>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x14ac:dyDescent="0.25">
      <c r="E348" s="44"/>
      <c r="N348" s="119"/>
      <c r="O348" s="259"/>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x14ac:dyDescent="0.25">
      <c r="E349" s="44"/>
      <c r="N349" s="119"/>
      <c r="O349" s="259"/>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x14ac:dyDescent="0.25">
      <c r="E350" s="44"/>
      <c r="N350" s="119"/>
      <c r="O350" s="259"/>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x14ac:dyDescent="0.25">
      <c r="E351" s="44"/>
      <c r="N351" s="119"/>
      <c r="O351" s="259"/>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x14ac:dyDescent="0.25">
      <c r="E352" s="44"/>
      <c r="N352" s="119"/>
      <c r="O352" s="259"/>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x14ac:dyDescent="0.25">
      <c r="E353" s="44"/>
      <c r="N353" s="119"/>
      <c r="O353" s="259"/>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x14ac:dyDescent="0.25">
      <c r="E354" s="44"/>
      <c r="N354" s="119"/>
      <c r="O354" s="259"/>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x14ac:dyDescent="0.25">
      <c r="E355" s="44"/>
      <c r="N355" s="119"/>
      <c r="O355" s="259"/>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x14ac:dyDescent="0.25">
      <c r="E356" s="44"/>
      <c r="N356" s="119"/>
      <c r="O356" s="259"/>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x14ac:dyDescent="0.25">
      <c r="E357" s="44"/>
      <c r="N357" s="119"/>
      <c r="O357" s="259"/>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x14ac:dyDescent="0.25">
      <c r="E358" s="44"/>
      <c r="N358" s="119"/>
      <c r="O358" s="259"/>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x14ac:dyDescent="0.25">
      <c r="E359" s="44"/>
      <c r="N359" s="119"/>
      <c r="O359" s="259"/>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x14ac:dyDescent="0.25">
      <c r="E360" s="44"/>
      <c r="N360" s="119"/>
      <c r="O360" s="259"/>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x14ac:dyDescent="0.25">
      <c r="E361" s="44"/>
      <c r="N361" s="119"/>
      <c r="O361" s="259"/>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x14ac:dyDescent="0.25">
      <c r="E362" s="44"/>
      <c r="N362" s="119"/>
      <c r="O362" s="259"/>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x14ac:dyDescent="0.25">
      <c r="E363" s="44"/>
      <c r="N363" s="119"/>
      <c r="O363" s="259"/>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x14ac:dyDescent="0.25">
      <c r="E364" s="44"/>
      <c r="N364" s="119"/>
      <c r="O364" s="259"/>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x14ac:dyDescent="0.25">
      <c r="E365" s="44"/>
      <c r="N365" s="119"/>
      <c r="O365" s="259"/>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x14ac:dyDescent="0.25">
      <c r="E366" s="44"/>
      <c r="N366" s="119"/>
      <c r="O366" s="259"/>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x14ac:dyDescent="0.25">
      <c r="E367" s="44"/>
      <c r="N367" s="119"/>
      <c r="O367" s="259"/>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x14ac:dyDescent="0.25">
      <c r="E368" s="44"/>
      <c r="N368" s="119"/>
      <c r="O368" s="259"/>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x14ac:dyDescent="0.25">
      <c r="E369" s="44"/>
      <c r="N369" s="119"/>
      <c r="O369" s="259"/>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x14ac:dyDescent="0.25">
      <c r="E370" s="44"/>
      <c r="N370" s="119"/>
      <c r="O370" s="259"/>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x14ac:dyDescent="0.25">
      <c r="E371" s="44"/>
      <c r="N371" s="119"/>
      <c r="O371" s="259"/>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x14ac:dyDescent="0.25">
      <c r="E372" s="44"/>
      <c r="N372" s="119"/>
      <c r="O372" s="259"/>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x14ac:dyDescent="0.25">
      <c r="E373" s="44"/>
      <c r="N373" s="119"/>
      <c r="O373" s="259"/>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x14ac:dyDescent="0.25">
      <c r="E374" s="44"/>
      <c r="N374" s="119"/>
      <c r="O374" s="259"/>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x14ac:dyDescent="0.25">
      <c r="E375" s="44"/>
      <c r="N375" s="119"/>
      <c r="O375" s="259"/>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x14ac:dyDescent="0.25">
      <c r="E376" s="44"/>
      <c r="N376" s="119"/>
      <c r="O376" s="259"/>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x14ac:dyDescent="0.25">
      <c r="E377" s="44"/>
      <c r="N377" s="119"/>
      <c r="O377" s="259"/>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x14ac:dyDescent="0.25">
      <c r="E378" s="44"/>
      <c r="N378" s="119"/>
      <c r="O378" s="259"/>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x14ac:dyDescent="0.25">
      <c r="E379" s="44"/>
      <c r="N379" s="119"/>
      <c r="O379" s="259"/>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x14ac:dyDescent="0.25">
      <c r="E380" s="44"/>
      <c r="N380" s="119"/>
      <c r="O380" s="259"/>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x14ac:dyDescent="0.25">
      <c r="E381" s="44"/>
      <c r="N381" s="119"/>
      <c r="O381" s="259"/>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x14ac:dyDescent="0.25">
      <c r="E382" s="44"/>
      <c r="N382" s="119"/>
      <c r="O382" s="259"/>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x14ac:dyDescent="0.25">
      <c r="E383" s="44"/>
      <c r="N383" s="119"/>
      <c r="O383" s="259"/>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x14ac:dyDescent="0.25">
      <c r="E384" s="44"/>
      <c r="N384" s="119"/>
      <c r="O384" s="259"/>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x14ac:dyDescent="0.25">
      <c r="E385" s="44"/>
      <c r="N385" s="119"/>
      <c r="O385" s="259"/>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x14ac:dyDescent="0.25">
      <c r="E386" s="44"/>
      <c r="N386" s="119"/>
      <c r="O386" s="259"/>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x14ac:dyDescent="0.25">
      <c r="E387" s="44"/>
      <c r="N387" s="119"/>
      <c r="O387" s="259"/>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x14ac:dyDescent="0.25">
      <c r="E388" s="44"/>
      <c r="N388" s="119"/>
      <c r="O388" s="259"/>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x14ac:dyDescent="0.25">
      <c r="E389" s="44"/>
      <c r="N389" s="119"/>
      <c r="O389" s="259"/>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x14ac:dyDescent="0.25">
      <c r="E390" s="44"/>
      <c r="N390" s="119"/>
      <c r="O390" s="259"/>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x14ac:dyDescent="0.25">
      <c r="E391" s="44"/>
      <c r="N391" s="119"/>
      <c r="O391" s="259"/>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x14ac:dyDescent="0.25">
      <c r="E392" s="44"/>
      <c r="N392" s="119"/>
      <c r="O392" s="259"/>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x14ac:dyDescent="0.25">
      <c r="E393" s="44"/>
      <c r="N393" s="119"/>
      <c r="O393" s="259"/>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x14ac:dyDescent="0.25">
      <c r="E394" s="44"/>
      <c r="N394" s="119"/>
      <c r="O394" s="259"/>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x14ac:dyDescent="0.25">
      <c r="E395" s="44"/>
      <c r="N395" s="119"/>
      <c r="O395" s="259"/>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x14ac:dyDescent="0.25">
      <c r="E396" s="44"/>
      <c r="N396" s="119"/>
      <c r="O396" s="259"/>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x14ac:dyDescent="0.25">
      <c r="E397" s="44"/>
      <c r="N397" s="119"/>
      <c r="O397" s="259"/>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x14ac:dyDescent="0.25">
      <c r="E398" s="44"/>
      <c r="N398" s="119"/>
      <c r="O398" s="259"/>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x14ac:dyDescent="0.25">
      <c r="E399" s="44"/>
      <c r="N399" s="119"/>
      <c r="O399" s="259"/>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x14ac:dyDescent="0.25">
      <c r="E400" s="44"/>
      <c r="N400" s="119"/>
      <c r="O400" s="259"/>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x14ac:dyDescent="0.25">
      <c r="E401" s="44"/>
      <c r="N401" s="119"/>
      <c r="O401" s="259"/>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x14ac:dyDescent="0.25">
      <c r="E402" s="44"/>
      <c r="N402" s="119"/>
      <c r="O402" s="259"/>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x14ac:dyDescent="0.25">
      <c r="E403" s="44"/>
      <c r="N403" s="119"/>
      <c r="O403" s="259"/>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x14ac:dyDescent="0.25">
      <c r="E404" s="44"/>
      <c r="N404" s="119"/>
      <c r="O404" s="259"/>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x14ac:dyDescent="0.25">
      <c r="E405" s="44"/>
      <c r="N405" s="119"/>
      <c r="O405" s="259"/>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x14ac:dyDescent="0.25">
      <c r="E406" s="44"/>
      <c r="N406" s="119"/>
      <c r="O406" s="259"/>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x14ac:dyDescent="0.25">
      <c r="E407" s="44"/>
      <c r="N407" s="119"/>
      <c r="O407" s="259"/>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x14ac:dyDescent="0.25">
      <c r="E408" s="44"/>
      <c r="N408" s="119"/>
      <c r="O408" s="259"/>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x14ac:dyDescent="0.25">
      <c r="E409" s="44"/>
      <c r="N409" s="119"/>
      <c r="O409" s="259"/>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x14ac:dyDescent="0.25">
      <c r="E410" s="44"/>
      <c r="N410" s="119"/>
      <c r="O410" s="259"/>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x14ac:dyDescent="0.25">
      <c r="E411" s="44"/>
      <c r="N411" s="119"/>
      <c r="O411" s="259"/>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x14ac:dyDescent="0.25">
      <c r="E412" s="44"/>
      <c r="N412" s="119"/>
      <c r="O412" s="259"/>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x14ac:dyDescent="0.25">
      <c r="E413" s="44"/>
      <c r="N413" s="119"/>
      <c r="O413" s="259"/>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x14ac:dyDescent="0.25">
      <c r="E414" s="44"/>
      <c r="N414" s="119"/>
      <c r="O414" s="259"/>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x14ac:dyDescent="0.25">
      <c r="E415" s="44"/>
      <c r="N415" s="119"/>
      <c r="O415" s="259"/>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x14ac:dyDescent="0.25">
      <c r="E416" s="44"/>
      <c r="N416" s="119"/>
      <c r="O416" s="259"/>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x14ac:dyDescent="0.25">
      <c r="E417" s="44"/>
      <c r="N417" s="119"/>
      <c r="O417" s="259"/>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x14ac:dyDescent="0.25">
      <c r="E418" s="44"/>
      <c r="N418" s="119"/>
      <c r="O418" s="259"/>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x14ac:dyDescent="0.25">
      <c r="E419" s="44"/>
      <c r="N419" s="119"/>
      <c r="O419" s="259"/>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x14ac:dyDescent="0.25">
      <c r="E420" s="44"/>
      <c r="N420" s="119"/>
      <c r="O420" s="259"/>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x14ac:dyDescent="0.25">
      <c r="E421" s="44"/>
      <c r="N421" s="119"/>
      <c r="O421" s="259"/>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x14ac:dyDescent="0.25">
      <c r="E422" s="44"/>
      <c r="N422" s="119"/>
      <c r="O422" s="259"/>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x14ac:dyDescent="0.25">
      <c r="E423" s="44"/>
      <c r="N423" s="119"/>
      <c r="O423" s="259"/>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x14ac:dyDescent="0.25">
      <c r="E424" s="44"/>
      <c r="N424" s="119"/>
      <c r="O424" s="259"/>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x14ac:dyDescent="0.25">
      <c r="E425" s="44"/>
      <c r="N425" s="119"/>
      <c r="O425" s="259"/>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x14ac:dyDescent="0.25">
      <c r="E426" s="44"/>
      <c r="N426" s="119"/>
      <c r="O426" s="259"/>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x14ac:dyDescent="0.25">
      <c r="E427" s="44"/>
      <c r="N427" s="119"/>
      <c r="O427" s="259"/>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x14ac:dyDescent="0.25">
      <c r="E428" s="44"/>
      <c r="N428" s="119"/>
      <c r="O428" s="259"/>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x14ac:dyDescent="0.25">
      <c r="E429" s="44"/>
      <c r="N429" s="119"/>
      <c r="O429" s="259"/>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x14ac:dyDescent="0.25">
      <c r="E430" s="44"/>
      <c r="N430" s="119"/>
      <c r="O430" s="259"/>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x14ac:dyDescent="0.25">
      <c r="E431" s="44"/>
      <c r="N431" s="119"/>
      <c r="O431" s="259"/>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x14ac:dyDescent="0.25">
      <c r="E432" s="44"/>
      <c r="N432" s="119"/>
      <c r="O432" s="259"/>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x14ac:dyDescent="0.25">
      <c r="E433" s="44"/>
      <c r="N433" s="119"/>
      <c r="O433" s="259"/>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x14ac:dyDescent="0.25">
      <c r="E434" s="44"/>
      <c r="N434" s="119"/>
      <c r="O434" s="259"/>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x14ac:dyDescent="0.25">
      <c r="E435" s="44"/>
      <c r="N435" s="119"/>
      <c r="O435" s="259"/>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x14ac:dyDescent="0.25">
      <c r="E436" s="44"/>
      <c r="N436" s="119"/>
      <c r="O436" s="259"/>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x14ac:dyDescent="0.25">
      <c r="E437" s="44"/>
      <c r="N437" s="119"/>
      <c r="O437" s="259"/>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x14ac:dyDescent="0.25">
      <c r="E438" s="44"/>
      <c r="N438" s="119"/>
      <c r="O438" s="259"/>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x14ac:dyDescent="0.25">
      <c r="E439" s="44"/>
      <c r="N439" s="119"/>
      <c r="O439" s="259"/>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x14ac:dyDescent="0.25">
      <c r="E440" s="44"/>
      <c r="N440" s="119"/>
      <c r="O440" s="259"/>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x14ac:dyDescent="0.25">
      <c r="E441" s="44"/>
      <c r="N441" s="119"/>
      <c r="O441" s="259"/>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x14ac:dyDescent="0.25">
      <c r="E442" s="44"/>
      <c r="N442" s="119"/>
      <c r="O442" s="259"/>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x14ac:dyDescent="0.25">
      <c r="E443" s="44"/>
      <c r="N443" s="119"/>
      <c r="O443" s="259"/>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x14ac:dyDescent="0.25">
      <c r="E444" s="44"/>
      <c r="N444" s="119"/>
      <c r="O444" s="259"/>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x14ac:dyDescent="0.25">
      <c r="E445" s="44"/>
      <c r="N445" s="119"/>
      <c r="O445" s="259"/>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x14ac:dyDescent="0.25">
      <c r="E446" s="44"/>
      <c r="N446" s="119"/>
      <c r="O446" s="259"/>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x14ac:dyDescent="0.25">
      <c r="E447" s="44"/>
      <c r="N447" s="119"/>
      <c r="O447" s="259"/>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x14ac:dyDescent="0.25">
      <c r="E448" s="44"/>
      <c r="N448" s="119"/>
      <c r="O448" s="259"/>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x14ac:dyDescent="0.25">
      <c r="E449" s="44"/>
      <c r="N449" s="119"/>
      <c r="O449" s="259"/>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x14ac:dyDescent="0.25">
      <c r="E450" s="44"/>
      <c r="N450" s="119"/>
      <c r="O450" s="259"/>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x14ac:dyDescent="0.25">
      <c r="E451" s="44"/>
      <c r="N451" s="119"/>
      <c r="O451" s="259"/>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x14ac:dyDescent="0.25">
      <c r="E452" s="44"/>
      <c r="N452" s="119"/>
      <c r="O452" s="259"/>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x14ac:dyDescent="0.25">
      <c r="E453" s="44"/>
      <c r="N453" s="119"/>
      <c r="O453" s="259"/>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x14ac:dyDescent="0.25">
      <c r="E454" s="44"/>
      <c r="N454" s="119"/>
      <c r="O454" s="259"/>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x14ac:dyDescent="0.25">
      <c r="E455" s="44"/>
      <c r="N455" s="119"/>
      <c r="O455" s="259"/>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x14ac:dyDescent="0.25">
      <c r="E456" s="44"/>
      <c r="N456" s="119"/>
      <c r="O456" s="259"/>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x14ac:dyDescent="0.25">
      <c r="E457" s="44"/>
      <c r="N457" s="119"/>
      <c r="O457" s="259"/>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x14ac:dyDescent="0.25">
      <c r="E458" s="44"/>
      <c r="N458" s="119"/>
      <c r="O458" s="259"/>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x14ac:dyDescent="0.25">
      <c r="E459" s="44"/>
      <c r="N459" s="119"/>
      <c r="O459" s="259"/>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x14ac:dyDescent="0.25">
      <c r="E460" s="44"/>
      <c r="N460" s="119"/>
      <c r="O460" s="259"/>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x14ac:dyDescent="0.25">
      <c r="E461" s="44"/>
      <c r="N461" s="119"/>
      <c r="O461" s="259"/>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x14ac:dyDescent="0.25">
      <c r="E462" s="44"/>
      <c r="N462" s="119"/>
      <c r="O462" s="259"/>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x14ac:dyDescent="0.25">
      <c r="E463" s="44"/>
      <c r="N463" s="119"/>
      <c r="O463" s="259"/>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x14ac:dyDescent="0.25">
      <c r="E464" s="44"/>
      <c r="N464" s="119"/>
      <c r="O464" s="259"/>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x14ac:dyDescent="0.25">
      <c r="E465" s="44"/>
      <c r="N465" s="119"/>
      <c r="O465" s="259"/>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x14ac:dyDescent="0.25">
      <c r="E466" s="44"/>
      <c r="N466" s="119"/>
      <c r="O466" s="259"/>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x14ac:dyDescent="0.25">
      <c r="E467" s="44"/>
      <c r="N467" s="119"/>
      <c r="O467" s="259"/>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x14ac:dyDescent="0.25">
      <c r="E468" s="44"/>
      <c r="N468" s="119"/>
      <c r="O468" s="259"/>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x14ac:dyDescent="0.25">
      <c r="E469" s="44"/>
      <c r="N469" s="119"/>
      <c r="O469" s="259"/>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x14ac:dyDescent="0.25">
      <c r="E470" s="44"/>
      <c r="N470" s="119"/>
      <c r="O470" s="259"/>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x14ac:dyDescent="0.25">
      <c r="E471" s="44"/>
      <c r="N471" s="119"/>
      <c r="O471" s="259"/>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x14ac:dyDescent="0.25">
      <c r="E472" s="44"/>
      <c r="N472" s="119"/>
      <c r="O472" s="259"/>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x14ac:dyDescent="0.25">
      <c r="E473" s="44"/>
      <c r="N473" s="119"/>
      <c r="O473" s="259"/>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x14ac:dyDescent="0.25">
      <c r="E474" s="44"/>
      <c r="N474" s="119"/>
      <c r="O474" s="259"/>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x14ac:dyDescent="0.25">
      <c r="E475" s="44"/>
      <c r="N475" s="119"/>
      <c r="O475" s="259"/>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x14ac:dyDescent="0.25">
      <c r="E476" s="44"/>
      <c r="N476" s="119"/>
      <c r="O476" s="259"/>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x14ac:dyDescent="0.25">
      <c r="E477" s="44"/>
      <c r="N477" s="119"/>
      <c r="O477" s="259"/>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x14ac:dyDescent="0.25">
      <c r="E478" s="44"/>
      <c r="N478" s="119"/>
      <c r="O478" s="259"/>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x14ac:dyDescent="0.25">
      <c r="E479" s="44"/>
      <c r="N479" s="119"/>
      <c r="O479" s="259"/>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x14ac:dyDescent="0.25">
      <c r="E480" s="44"/>
      <c r="N480" s="119"/>
      <c r="O480" s="259"/>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x14ac:dyDescent="0.25">
      <c r="E481" s="44"/>
      <c r="N481" s="119"/>
      <c r="O481" s="259"/>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x14ac:dyDescent="0.25">
      <c r="E482" s="44"/>
      <c r="N482" s="119"/>
      <c r="O482" s="259"/>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x14ac:dyDescent="0.25">
      <c r="E483" s="44"/>
      <c r="N483" s="119"/>
      <c r="O483" s="259"/>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x14ac:dyDescent="0.25">
      <c r="E484" s="44"/>
      <c r="N484" s="119"/>
      <c r="O484" s="259"/>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x14ac:dyDescent="0.25">
      <c r="E485" s="44"/>
      <c r="N485" s="119"/>
      <c r="O485" s="259"/>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x14ac:dyDescent="0.25">
      <c r="E486" s="44"/>
      <c r="N486" s="119"/>
      <c r="O486" s="259"/>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x14ac:dyDescent="0.25">
      <c r="E487" s="44"/>
      <c r="N487" s="119"/>
      <c r="O487" s="259"/>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x14ac:dyDescent="0.25">
      <c r="E488" s="44"/>
      <c r="N488" s="119"/>
      <c r="O488" s="259"/>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x14ac:dyDescent="0.25">
      <c r="E489" s="44"/>
      <c r="N489" s="119"/>
      <c r="O489" s="259"/>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x14ac:dyDescent="0.25">
      <c r="E490" s="44"/>
      <c r="N490" s="119"/>
      <c r="O490" s="259"/>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x14ac:dyDescent="0.25">
      <c r="E491" s="44"/>
      <c r="N491" s="119"/>
      <c r="O491" s="259"/>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x14ac:dyDescent="0.25">
      <c r="E492" s="44"/>
      <c r="N492" s="119"/>
      <c r="O492" s="259"/>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x14ac:dyDescent="0.25">
      <c r="E493" s="44"/>
      <c r="N493" s="119"/>
      <c r="O493" s="259"/>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x14ac:dyDescent="0.25">
      <c r="E494" s="44"/>
      <c r="N494" s="119"/>
      <c r="O494" s="259"/>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x14ac:dyDescent="0.25">
      <c r="E495" s="44"/>
      <c r="N495" s="119"/>
      <c r="O495" s="259"/>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x14ac:dyDescent="0.25">
      <c r="E496" s="44"/>
      <c r="N496" s="119"/>
      <c r="O496" s="259"/>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x14ac:dyDescent="0.25">
      <c r="E497" s="44"/>
      <c r="N497" s="119"/>
      <c r="O497" s="259"/>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x14ac:dyDescent="0.25">
      <c r="E498" s="44"/>
      <c r="N498" s="119"/>
      <c r="O498" s="259"/>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x14ac:dyDescent="0.25">
      <c r="E499" s="44"/>
      <c r="N499" s="119"/>
      <c r="O499" s="259"/>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x14ac:dyDescent="0.25">
      <c r="E500" s="44"/>
      <c r="N500" s="119"/>
      <c r="O500" s="259"/>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x14ac:dyDescent="0.25">
      <c r="E501" s="44"/>
      <c r="N501" s="119"/>
      <c r="O501" s="259"/>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x14ac:dyDescent="0.25">
      <c r="E502" s="44"/>
      <c r="N502" s="119"/>
      <c r="O502" s="259"/>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x14ac:dyDescent="0.25">
      <c r="E503" s="44"/>
      <c r="N503" s="119"/>
      <c r="O503" s="259"/>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x14ac:dyDescent="0.25">
      <c r="E504" s="44"/>
      <c r="N504" s="119"/>
      <c r="O504" s="259"/>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x14ac:dyDescent="0.25">
      <c r="E505" s="44"/>
      <c r="N505" s="119"/>
      <c r="O505" s="259"/>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x14ac:dyDescent="0.25">
      <c r="E506" s="44"/>
      <c r="N506" s="119"/>
      <c r="O506" s="259"/>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x14ac:dyDescent="0.25">
      <c r="E507" s="44"/>
      <c r="N507" s="119"/>
      <c r="O507" s="259"/>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x14ac:dyDescent="0.25">
      <c r="E508" s="44"/>
      <c r="N508" s="119"/>
      <c r="O508" s="259"/>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x14ac:dyDescent="0.25">
      <c r="E509" s="44"/>
      <c r="N509" s="119"/>
      <c r="O509" s="259"/>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x14ac:dyDescent="0.25">
      <c r="E510" s="44"/>
      <c r="N510" s="119"/>
      <c r="O510" s="259"/>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x14ac:dyDescent="0.25">
      <c r="E511" s="44"/>
      <c r="N511" s="119"/>
      <c r="O511" s="259"/>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x14ac:dyDescent="0.25">
      <c r="E512" s="44"/>
      <c r="N512" s="119"/>
      <c r="O512" s="259"/>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x14ac:dyDescent="0.25">
      <c r="E513" s="44"/>
      <c r="N513" s="119"/>
      <c r="O513" s="259"/>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x14ac:dyDescent="0.25">
      <c r="E514" s="44"/>
      <c r="N514" s="119"/>
      <c r="O514" s="259"/>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x14ac:dyDescent="0.25">
      <c r="E515" s="44"/>
      <c r="N515" s="119"/>
      <c r="O515" s="259"/>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x14ac:dyDescent="0.25">
      <c r="E516" s="44"/>
      <c r="N516" s="119"/>
      <c r="O516" s="259"/>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x14ac:dyDescent="0.25">
      <c r="E517" s="44"/>
      <c r="N517" s="119"/>
      <c r="O517" s="259"/>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x14ac:dyDescent="0.25">
      <c r="E518" s="44"/>
      <c r="N518" s="119"/>
      <c r="O518" s="259"/>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x14ac:dyDescent="0.25">
      <c r="E519" s="44"/>
      <c r="N519" s="119"/>
      <c r="O519" s="259"/>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x14ac:dyDescent="0.25">
      <c r="E520" s="44"/>
      <c r="N520" s="119"/>
      <c r="O520" s="259"/>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x14ac:dyDescent="0.25">
      <c r="E521" s="44"/>
      <c r="N521" s="119"/>
      <c r="O521" s="259"/>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x14ac:dyDescent="0.25">
      <c r="E522" s="44"/>
      <c r="N522" s="119"/>
      <c r="O522" s="259"/>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x14ac:dyDescent="0.25">
      <c r="E523" s="44"/>
      <c r="N523" s="119"/>
      <c r="O523" s="259"/>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x14ac:dyDescent="0.25">
      <c r="E524" s="44"/>
      <c r="N524" s="119"/>
      <c r="O524" s="259"/>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x14ac:dyDescent="0.25">
      <c r="E525" s="44"/>
      <c r="N525" s="119"/>
      <c r="O525" s="259"/>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x14ac:dyDescent="0.25">
      <c r="E526" s="44"/>
      <c r="N526" s="119"/>
      <c r="O526" s="259"/>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x14ac:dyDescent="0.25">
      <c r="E527" s="44"/>
      <c r="N527" s="119"/>
      <c r="O527" s="259"/>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x14ac:dyDescent="0.25">
      <c r="E528" s="44"/>
      <c r="N528" s="119"/>
      <c r="O528" s="259"/>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x14ac:dyDescent="0.25">
      <c r="E529" s="44"/>
      <c r="N529" s="119"/>
      <c r="O529" s="259"/>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x14ac:dyDescent="0.25">
      <c r="E530" s="44"/>
      <c r="N530" s="119"/>
      <c r="O530" s="259"/>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x14ac:dyDescent="0.25">
      <c r="E531" s="44"/>
      <c r="N531" s="119"/>
      <c r="O531" s="259"/>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x14ac:dyDescent="0.25">
      <c r="E532" s="44"/>
      <c r="N532" s="119"/>
      <c r="O532" s="259"/>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x14ac:dyDescent="0.25">
      <c r="E533" s="44"/>
      <c r="N533" s="119"/>
      <c r="O533" s="259"/>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x14ac:dyDescent="0.25">
      <c r="E534" s="44"/>
      <c r="N534" s="119"/>
      <c r="O534" s="259"/>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x14ac:dyDescent="0.25">
      <c r="E535" s="44"/>
      <c r="N535" s="119"/>
      <c r="O535" s="259"/>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x14ac:dyDescent="0.25">
      <c r="E536" s="44"/>
      <c r="N536" s="119"/>
      <c r="O536" s="259"/>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x14ac:dyDescent="0.25">
      <c r="E537" s="44"/>
      <c r="N537" s="119"/>
      <c r="O537" s="259"/>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x14ac:dyDescent="0.25">
      <c r="E538" s="44"/>
      <c r="N538" s="119"/>
      <c r="O538" s="259"/>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x14ac:dyDescent="0.25">
      <c r="E539" s="44"/>
      <c r="N539" s="119"/>
      <c r="O539" s="259"/>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x14ac:dyDescent="0.25">
      <c r="E540" s="44"/>
      <c r="N540" s="119"/>
      <c r="O540" s="259"/>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x14ac:dyDescent="0.25">
      <c r="E541" s="44"/>
      <c r="N541" s="119"/>
      <c r="O541" s="259"/>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x14ac:dyDescent="0.25">
      <c r="E542" s="44"/>
      <c r="N542" s="119"/>
      <c r="O542" s="259"/>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x14ac:dyDescent="0.25">
      <c r="E543" s="44"/>
      <c r="N543" s="119"/>
      <c r="O543" s="259"/>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x14ac:dyDescent="0.25">
      <c r="E544" s="44"/>
      <c r="N544" s="119"/>
      <c r="O544" s="259"/>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x14ac:dyDescent="0.25">
      <c r="E545" s="44"/>
      <c r="N545" s="119"/>
      <c r="O545" s="259"/>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x14ac:dyDescent="0.25">
      <c r="E546" s="44"/>
      <c r="N546" s="119"/>
      <c r="O546" s="259"/>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x14ac:dyDescent="0.25">
      <c r="E547" s="44"/>
      <c r="N547" s="119"/>
      <c r="O547" s="259"/>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x14ac:dyDescent="0.25">
      <c r="E548" s="44"/>
      <c r="N548" s="119"/>
      <c r="O548" s="259"/>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x14ac:dyDescent="0.25">
      <c r="E549" s="44"/>
      <c r="N549" s="119"/>
      <c r="O549" s="259"/>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x14ac:dyDescent="0.25">
      <c r="E550" s="44"/>
      <c r="N550" s="119"/>
      <c r="O550" s="259"/>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x14ac:dyDescent="0.25">
      <c r="E551" s="44"/>
      <c r="N551" s="119"/>
      <c r="O551" s="259"/>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x14ac:dyDescent="0.25">
      <c r="E552" s="44"/>
      <c r="N552" s="119"/>
      <c r="O552" s="259"/>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x14ac:dyDescent="0.25">
      <c r="E553" s="44"/>
      <c r="N553" s="119"/>
      <c r="O553" s="259"/>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x14ac:dyDescent="0.25">
      <c r="E554" s="44"/>
      <c r="N554" s="119"/>
      <c r="O554" s="259"/>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x14ac:dyDescent="0.25">
      <c r="E555" s="44"/>
      <c r="N555" s="119"/>
      <c r="O555" s="259"/>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x14ac:dyDescent="0.25">
      <c r="E556" s="44"/>
      <c r="N556" s="119"/>
      <c r="O556" s="259"/>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x14ac:dyDescent="0.25">
      <c r="E557" s="44"/>
      <c r="N557" s="119"/>
      <c r="O557" s="259"/>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x14ac:dyDescent="0.25">
      <c r="E558" s="44"/>
      <c r="N558" s="119"/>
      <c r="O558" s="259"/>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x14ac:dyDescent="0.25">
      <c r="E559" s="44"/>
      <c r="N559" s="119"/>
      <c r="O559" s="259"/>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x14ac:dyDescent="0.25">
      <c r="E560" s="44"/>
      <c r="N560" s="119"/>
      <c r="O560" s="259"/>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x14ac:dyDescent="0.25">
      <c r="E561" s="44"/>
      <c r="N561" s="119"/>
      <c r="O561" s="259"/>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x14ac:dyDescent="0.25">
      <c r="E562" s="44"/>
      <c r="N562" s="119"/>
      <c r="O562" s="259"/>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x14ac:dyDescent="0.25">
      <c r="E563" s="44"/>
      <c r="N563" s="119"/>
      <c r="O563" s="259"/>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x14ac:dyDescent="0.25">
      <c r="E564" s="44"/>
      <c r="N564" s="119"/>
      <c r="O564" s="259"/>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x14ac:dyDescent="0.25">
      <c r="E565" s="44"/>
      <c r="N565" s="119"/>
      <c r="O565" s="259"/>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x14ac:dyDescent="0.25">
      <c r="E566" s="44"/>
      <c r="N566" s="119"/>
      <c r="O566" s="259"/>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x14ac:dyDescent="0.25">
      <c r="E567" s="44"/>
      <c r="N567" s="119"/>
      <c r="O567" s="259"/>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x14ac:dyDescent="0.25">
      <c r="E568" s="44"/>
      <c r="N568" s="119"/>
      <c r="O568" s="259"/>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x14ac:dyDescent="0.25">
      <c r="E569" s="44"/>
      <c r="N569" s="119"/>
      <c r="O569" s="259"/>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x14ac:dyDescent="0.25">
      <c r="E570" s="44"/>
      <c r="N570" s="119"/>
      <c r="O570" s="259"/>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x14ac:dyDescent="0.25">
      <c r="E571" s="44"/>
      <c r="N571" s="119"/>
      <c r="O571" s="259"/>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x14ac:dyDescent="0.25">
      <c r="E572" s="44"/>
      <c r="N572" s="119"/>
      <c r="O572" s="259"/>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x14ac:dyDescent="0.25">
      <c r="E573" s="44"/>
      <c r="N573" s="119"/>
      <c r="O573" s="259"/>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x14ac:dyDescent="0.25">
      <c r="E574" s="44"/>
      <c r="N574" s="119"/>
      <c r="O574" s="259"/>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x14ac:dyDescent="0.25">
      <c r="E575" s="44"/>
      <c r="N575" s="119"/>
      <c r="O575" s="259"/>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x14ac:dyDescent="0.25">
      <c r="E576" s="44"/>
      <c r="N576" s="119"/>
      <c r="O576" s="259"/>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x14ac:dyDescent="0.25">
      <c r="E577" s="44"/>
      <c r="N577" s="119"/>
      <c r="O577" s="259"/>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x14ac:dyDescent="0.25">
      <c r="E578" s="44"/>
      <c r="N578" s="119"/>
      <c r="O578" s="259"/>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x14ac:dyDescent="0.25">
      <c r="E579" s="44"/>
      <c r="N579" s="119"/>
      <c r="O579" s="259"/>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x14ac:dyDescent="0.25">
      <c r="E580" s="44"/>
      <c r="N580" s="119"/>
      <c r="O580" s="259"/>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x14ac:dyDescent="0.25">
      <c r="E581" s="44"/>
      <c r="N581" s="119"/>
      <c r="O581" s="259"/>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x14ac:dyDescent="0.25">
      <c r="E582" s="44"/>
      <c r="N582" s="119"/>
      <c r="O582" s="259"/>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x14ac:dyDescent="0.25">
      <c r="E583" s="44"/>
      <c r="N583" s="119"/>
      <c r="O583" s="259"/>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x14ac:dyDescent="0.25">
      <c r="E584" s="44"/>
      <c r="N584" s="119"/>
      <c r="O584" s="259"/>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x14ac:dyDescent="0.25">
      <c r="E585" s="44"/>
      <c r="N585" s="119"/>
      <c r="O585" s="259"/>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x14ac:dyDescent="0.25">
      <c r="E586" s="44"/>
      <c r="N586" s="119"/>
      <c r="O586" s="259"/>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x14ac:dyDescent="0.25">
      <c r="E587" s="44"/>
      <c r="N587" s="119"/>
      <c r="O587" s="259"/>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x14ac:dyDescent="0.25">
      <c r="E588" s="44"/>
      <c r="N588" s="119"/>
      <c r="O588" s="259"/>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x14ac:dyDescent="0.25">
      <c r="E589" s="44"/>
      <c r="N589" s="119"/>
      <c r="O589" s="259"/>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x14ac:dyDescent="0.25">
      <c r="E590" s="44"/>
      <c r="N590" s="119"/>
      <c r="O590" s="259"/>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x14ac:dyDescent="0.25">
      <c r="E591" s="44"/>
      <c r="N591" s="119"/>
      <c r="O591" s="259"/>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x14ac:dyDescent="0.25">
      <c r="E592" s="44"/>
      <c r="N592" s="119"/>
      <c r="O592" s="259"/>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x14ac:dyDescent="0.25">
      <c r="E593" s="44"/>
      <c r="N593" s="119"/>
      <c r="O593" s="259"/>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x14ac:dyDescent="0.25">
      <c r="E594" s="44"/>
      <c r="N594" s="119"/>
      <c r="O594" s="259"/>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x14ac:dyDescent="0.25">
      <c r="E595" s="44"/>
      <c r="N595" s="119"/>
      <c r="O595" s="259"/>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x14ac:dyDescent="0.25">
      <c r="E596" s="44"/>
      <c r="N596" s="119"/>
      <c r="O596" s="259"/>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x14ac:dyDescent="0.25">
      <c r="E597" s="44"/>
      <c r="N597" s="119"/>
      <c r="O597" s="259"/>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x14ac:dyDescent="0.25">
      <c r="E598" s="44"/>
      <c r="N598" s="119"/>
      <c r="O598" s="259"/>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x14ac:dyDescent="0.25">
      <c r="E599" s="44"/>
      <c r="N599" s="119"/>
      <c r="O599" s="259"/>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x14ac:dyDescent="0.25">
      <c r="E600" s="44"/>
      <c r="N600" s="119"/>
      <c r="O600" s="259"/>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x14ac:dyDescent="0.25">
      <c r="E601" s="44"/>
      <c r="N601" s="119"/>
      <c r="O601" s="259"/>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x14ac:dyDescent="0.25">
      <c r="E602" s="44"/>
      <c r="N602" s="119"/>
      <c r="O602" s="259"/>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x14ac:dyDescent="0.25">
      <c r="E603" s="44"/>
      <c r="N603" s="119"/>
      <c r="O603" s="259"/>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x14ac:dyDescent="0.25">
      <c r="E604" s="44"/>
      <c r="N604" s="119"/>
      <c r="O604" s="259"/>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x14ac:dyDescent="0.25">
      <c r="E605" s="44"/>
      <c r="N605" s="119"/>
      <c r="O605" s="259"/>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x14ac:dyDescent="0.25">
      <c r="E606" s="44"/>
      <c r="N606" s="119"/>
      <c r="O606" s="259"/>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x14ac:dyDescent="0.25">
      <c r="E607" s="44"/>
      <c r="N607" s="119"/>
      <c r="O607" s="259"/>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x14ac:dyDescent="0.25">
      <c r="E608" s="44"/>
      <c r="N608" s="119"/>
      <c r="O608" s="259"/>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x14ac:dyDescent="0.25">
      <c r="E609" s="44"/>
      <c r="N609" s="119"/>
      <c r="O609" s="259"/>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x14ac:dyDescent="0.25">
      <c r="E610" s="44"/>
      <c r="N610" s="119"/>
      <c r="O610" s="259"/>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x14ac:dyDescent="0.25">
      <c r="E611" s="44"/>
      <c r="N611" s="119"/>
      <c r="O611" s="259"/>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x14ac:dyDescent="0.25">
      <c r="E612" s="44"/>
      <c r="N612" s="119"/>
      <c r="O612" s="259"/>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x14ac:dyDescent="0.25">
      <c r="E613" s="44"/>
      <c r="N613" s="119"/>
      <c r="O613" s="259"/>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x14ac:dyDescent="0.25">
      <c r="E614" s="44"/>
      <c r="N614" s="119"/>
      <c r="O614" s="259"/>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x14ac:dyDescent="0.25">
      <c r="E615" s="44"/>
      <c r="N615" s="119"/>
      <c r="O615" s="259"/>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x14ac:dyDescent="0.25">
      <c r="E616" s="44"/>
      <c r="N616" s="119"/>
      <c r="O616" s="259"/>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x14ac:dyDescent="0.25">
      <c r="E617" s="44"/>
      <c r="N617" s="119"/>
      <c r="O617" s="259"/>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x14ac:dyDescent="0.25">
      <c r="E618" s="44"/>
      <c r="N618" s="119"/>
      <c r="O618" s="259"/>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x14ac:dyDescent="0.25">
      <c r="E619" s="44"/>
      <c r="N619" s="119"/>
      <c r="O619" s="259"/>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x14ac:dyDescent="0.25">
      <c r="E620" s="44"/>
      <c r="N620" s="119"/>
      <c r="O620" s="259"/>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x14ac:dyDescent="0.25">
      <c r="E621" s="44"/>
      <c r="N621" s="119"/>
      <c r="O621" s="259"/>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x14ac:dyDescent="0.25">
      <c r="E622" s="44"/>
      <c r="N622" s="119"/>
      <c r="O622" s="259"/>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x14ac:dyDescent="0.25">
      <c r="E623" s="44"/>
      <c r="N623" s="119"/>
      <c r="O623" s="259"/>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x14ac:dyDescent="0.25">
      <c r="E624" s="44"/>
      <c r="N624" s="119"/>
      <c r="O624" s="259"/>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x14ac:dyDescent="0.25">
      <c r="E625" s="44"/>
      <c r="N625" s="119"/>
      <c r="O625" s="259"/>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x14ac:dyDescent="0.25">
      <c r="E626" s="44"/>
      <c r="N626" s="119"/>
      <c r="O626" s="259"/>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x14ac:dyDescent="0.25">
      <c r="E627" s="44"/>
      <c r="N627" s="119"/>
      <c r="O627" s="259"/>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x14ac:dyDescent="0.25">
      <c r="E628" s="44"/>
      <c r="N628" s="119"/>
      <c r="O628" s="259"/>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x14ac:dyDescent="0.25">
      <c r="E629" s="44"/>
      <c r="N629" s="119"/>
      <c r="O629" s="259"/>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x14ac:dyDescent="0.25">
      <c r="E630" s="44"/>
      <c r="N630" s="119"/>
      <c r="O630" s="259"/>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x14ac:dyDescent="0.25">
      <c r="E631" s="44"/>
      <c r="N631" s="119"/>
      <c r="O631" s="259"/>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x14ac:dyDescent="0.25">
      <c r="E632" s="44"/>
      <c r="N632" s="119"/>
      <c r="O632" s="259"/>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x14ac:dyDescent="0.25">
      <c r="E633" s="44"/>
      <c r="N633" s="119"/>
      <c r="O633" s="259"/>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x14ac:dyDescent="0.25">
      <c r="E634" s="44"/>
      <c r="N634" s="119"/>
      <c r="O634" s="259"/>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x14ac:dyDescent="0.25">
      <c r="E635" s="44"/>
      <c r="N635" s="119"/>
      <c r="O635" s="259"/>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x14ac:dyDescent="0.25">
      <c r="E636" s="44"/>
      <c r="N636" s="119"/>
      <c r="O636" s="259"/>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x14ac:dyDescent="0.25">
      <c r="E637" s="44"/>
      <c r="N637" s="119"/>
      <c r="O637" s="259"/>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x14ac:dyDescent="0.25">
      <c r="E638" s="44"/>
      <c r="N638" s="119"/>
      <c r="O638" s="259"/>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x14ac:dyDescent="0.25">
      <c r="E639" s="44"/>
      <c r="N639" s="119"/>
      <c r="O639" s="259"/>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x14ac:dyDescent="0.25">
      <c r="E640" s="44"/>
      <c r="N640" s="119"/>
      <c r="O640" s="259"/>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x14ac:dyDescent="0.25">
      <c r="E641" s="44"/>
      <c r="N641" s="119"/>
      <c r="O641" s="259"/>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x14ac:dyDescent="0.25">
      <c r="E642" s="44"/>
      <c r="N642" s="119"/>
      <c r="O642" s="259"/>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x14ac:dyDescent="0.25">
      <c r="E643" s="44"/>
      <c r="N643" s="119"/>
      <c r="O643" s="259"/>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x14ac:dyDescent="0.25">
      <c r="E644" s="44"/>
      <c r="N644" s="119"/>
      <c r="O644" s="259"/>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x14ac:dyDescent="0.25">
      <c r="E645" s="44"/>
      <c r="N645" s="119"/>
      <c r="O645" s="259"/>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x14ac:dyDescent="0.25">
      <c r="E646" s="44"/>
      <c r="N646" s="119"/>
      <c r="O646" s="259"/>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x14ac:dyDescent="0.25">
      <c r="E647" s="44"/>
      <c r="N647" s="119"/>
      <c r="O647" s="259"/>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x14ac:dyDescent="0.25">
      <c r="E648" s="44"/>
      <c r="N648" s="119"/>
      <c r="O648" s="259"/>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x14ac:dyDescent="0.25">
      <c r="E649" s="44"/>
      <c r="N649" s="119"/>
      <c r="O649" s="259"/>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x14ac:dyDescent="0.25">
      <c r="E650" s="44"/>
      <c r="N650" s="119"/>
      <c r="O650" s="259"/>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x14ac:dyDescent="0.25">
      <c r="E651" s="44"/>
      <c r="N651" s="119"/>
      <c r="O651" s="259"/>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x14ac:dyDescent="0.25">
      <c r="E652" s="44"/>
      <c r="N652" s="119"/>
      <c r="O652" s="259"/>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x14ac:dyDescent="0.25">
      <c r="E653" s="44"/>
      <c r="N653" s="119"/>
      <c r="O653" s="259"/>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x14ac:dyDescent="0.25">
      <c r="E654" s="44"/>
      <c r="N654" s="119"/>
      <c r="O654" s="259"/>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x14ac:dyDescent="0.25">
      <c r="E655" s="44"/>
      <c r="N655" s="119"/>
      <c r="O655" s="259"/>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x14ac:dyDescent="0.25">
      <c r="E656" s="44"/>
      <c r="N656" s="119"/>
      <c r="O656" s="259"/>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x14ac:dyDescent="0.25">
      <c r="E657" s="44"/>
      <c r="N657" s="119"/>
      <c r="O657" s="259"/>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x14ac:dyDescent="0.25">
      <c r="E658" s="44"/>
      <c r="N658" s="119"/>
      <c r="O658" s="259"/>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x14ac:dyDescent="0.25">
      <c r="E659" s="44"/>
      <c r="N659" s="119"/>
      <c r="O659" s="259"/>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x14ac:dyDescent="0.25">
      <c r="E660" s="44"/>
      <c r="N660" s="119"/>
      <c r="O660" s="259"/>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x14ac:dyDescent="0.25">
      <c r="E661" s="44"/>
      <c r="N661" s="119"/>
      <c r="O661" s="259"/>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x14ac:dyDescent="0.25">
      <c r="E662" s="44"/>
      <c r="N662" s="119"/>
      <c r="O662" s="259"/>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x14ac:dyDescent="0.25">
      <c r="E663" s="44"/>
      <c r="N663" s="119"/>
      <c r="O663" s="259"/>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x14ac:dyDescent="0.25">
      <c r="E664" s="44"/>
      <c r="N664" s="119"/>
      <c r="O664" s="259"/>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x14ac:dyDescent="0.25">
      <c r="E665" s="44"/>
      <c r="N665" s="119"/>
      <c r="O665" s="259"/>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x14ac:dyDescent="0.25">
      <c r="E666" s="44"/>
      <c r="N666" s="119"/>
      <c r="O666" s="259"/>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x14ac:dyDescent="0.25">
      <c r="E667" s="44"/>
      <c r="N667" s="119"/>
      <c r="O667" s="259"/>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x14ac:dyDescent="0.25">
      <c r="E668" s="44"/>
      <c r="N668" s="119"/>
      <c r="O668" s="259"/>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x14ac:dyDescent="0.25">
      <c r="E669" s="44"/>
      <c r="N669" s="119"/>
      <c r="O669" s="259"/>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x14ac:dyDescent="0.25">
      <c r="E670" s="44"/>
      <c r="N670" s="119"/>
      <c r="O670" s="259"/>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x14ac:dyDescent="0.25">
      <c r="E671" s="44"/>
      <c r="N671" s="119"/>
      <c r="O671" s="259"/>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x14ac:dyDescent="0.25">
      <c r="E672" s="44"/>
      <c r="N672" s="119"/>
      <c r="O672" s="259"/>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x14ac:dyDescent="0.25">
      <c r="E673" s="44"/>
      <c r="N673" s="119"/>
      <c r="O673" s="259"/>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x14ac:dyDescent="0.25">
      <c r="E674" s="44"/>
      <c r="N674" s="119"/>
      <c r="O674" s="259"/>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x14ac:dyDescent="0.25">
      <c r="E675" s="44"/>
      <c r="N675" s="119"/>
      <c r="O675" s="259"/>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x14ac:dyDescent="0.25">
      <c r="E676" s="44"/>
      <c r="N676" s="119"/>
      <c r="O676" s="259"/>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x14ac:dyDescent="0.25">
      <c r="E677" s="44"/>
      <c r="N677" s="119"/>
      <c r="O677" s="259"/>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x14ac:dyDescent="0.25">
      <c r="E678" s="44"/>
      <c r="N678" s="119"/>
      <c r="O678" s="259"/>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x14ac:dyDescent="0.25">
      <c r="E679" s="44"/>
      <c r="N679" s="119"/>
      <c r="O679" s="259"/>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x14ac:dyDescent="0.25">
      <c r="E680" s="44"/>
      <c r="N680" s="119"/>
      <c r="O680" s="259"/>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x14ac:dyDescent="0.25">
      <c r="E681" s="44"/>
      <c r="N681" s="119"/>
      <c r="O681" s="259"/>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x14ac:dyDescent="0.25">
      <c r="E682" s="44"/>
      <c r="N682" s="119"/>
      <c r="O682" s="259"/>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x14ac:dyDescent="0.25">
      <c r="E683" s="44"/>
      <c r="N683" s="119"/>
      <c r="O683" s="259"/>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x14ac:dyDescent="0.25">
      <c r="E684" s="44"/>
      <c r="N684" s="119"/>
      <c r="O684" s="259"/>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x14ac:dyDescent="0.25">
      <c r="E685" s="44"/>
      <c r="N685" s="119"/>
      <c r="O685" s="259"/>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x14ac:dyDescent="0.25">
      <c r="E686" s="44"/>
      <c r="N686" s="119"/>
      <c r="O686" s="259"/>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x14ac:dyDescent="0.25">
      <c r="E687" s="44"/>
      <c r="N687" s="119"/>
      <c r="O687" s="259"/>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x14ac:dyDescent="0.25">
      <c r="E688" s="44"/>
      <c r="N688" s="119"/>
      <c r="O688" s="259"/>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x14ac:dyDescent="0.25">
      <c r="E689" s="44"/>
      <c r="N689" s="119"/>
      <c r="O689" s="259"/>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x14ac:dyDescent="0.25">
      <c r="E690" s="44"/>
      <c r="N690" s="119"/>
      <c r="O690" s="259"/>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x14ac:dyDescent="0.25">
      <c r="E691" s="44"/>
      <c r="N691" s="119"/>
      <c r="O691" s="259"/>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x14ac:dyDescent="0.25">
      <c r="E692" s="44"/>
      <c r="N692" s="119"/>
      <c r="O692" s="259"/>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x14ac:dyDescent="0.25">
      <c r="E693" s="44"/>
      <c r="N693" s="119"/>
      <c r="O693" s="259"/>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x14ac:dyDescent="0.25">
      <c r="E694" s="44"/>
      <c r="N694" s="119"/>
      <c r="O694" s="259"/>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x14ac:dyDescent="0.25">
      <c r="E695" s="44"/>
      <c r="N695" s="119"/>
      <c r="O695" s="259"/>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x14ac:dyDescent="0.25">
      <c r="E696" s="44"/>
      <c r="N696" s="119"/>
      <c r="O696" s="259"/>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x14ac:dyDescent="0.25">
      <c r="E697" s="44"/>
      <c r="N697" s="119"/>
      <c r="O697" s="259"/>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x14ac:dyDescent="0.25">
      <c r="E698" s="44"/>
      <c r="N698" s="119"/>
      <c r="O698" s="259"/>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x14ac:dyDescent="0.25">
      <c r="E699" s="44"/>
      <c r="N699" s="119"/>
      <c r="O699" s="259"/>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x14ac:dyDescent="0.25">
      <c r="E700" s="44"/>
      <c r="N700" s="119"/>
      <c r="O700" s="259"/>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x14ac:dyDescent="0.25">
      <c r="E701" s="44"/>
      <c r="N701" s="119"/>
      <c r="O701" s="259"/>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x14ac:dyDescent="0.25">
      <c r="E702" s="44"/>
      <c r="N702" s="119"/>
      <c r="O702" s="259"/>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x14ac:dyDescent="0.25">
      <c r="E703" s="44"/>
      <c r="N703" s="119"/>
      <c r="O703" s="259"/>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x14ac:dyDescent="0.25">
      <c r="E704" s="44"/>
      <c r="N704" s="119"/>
      <c r="O704" s="259"/>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x14ac:dyDescent="0.25">
      <c r="E705" s="44"/>
      <c r="N705" s="119"/>
      <c r="O705" s="259"/>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x14ac:dyDescent="0.25">
      <c r="E706" s="44"/>
      <c r="N706" s="119"/>
      <c r="O706" s="259"/>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x14ac:dyDescent="0.25">
      <c r="E707" s="44"/>
      <c r="N707" s="119"/>
      <c r="O707" s="259"/>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x14ac:dyDescent="0.25">
      <c r="E708" s="44"/>
      <c r="N708" s="119"/>
      <c r="O708" s="259"/>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x14ac:dyDescent="0.25">
      <c r="E709" s="44"/>
      <c r="N709" s="119"/>
      <c r="O709" s="259"/>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x14ac:dyDescent="0.25">
      <c r="E710" s="44"/>
      <c r="N710" s="119"/>
      <c r="O710" s="259"/>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x14ac:dyDescent="0.25">
      <c r="E711" s="44"/>
      <c r="N711" s="119"/>
      <c r="O711" s="259"/>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x14ac:dyDescent="0.25">
      <c r="E712" s="44"/>
      <c r="N712" s="119"/>
      <c r="O712" s="259"/>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x14ac:dyDescent="0.25">
      <c r="E713" s="44"/>
      <c r="N713" s="119"/>
      <c r="O713" s="259"/>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x14ac:dyDescent="0.25">
      <c r="E714" s="44"/>
      <c r="N714" s="119"/>
      <c r="O714" s="259"/>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x14ac:dyDescent="0.25">
      <c r="E715" s="44"/>
      <c r="N715" s="119"/>
      <c r="O715" s="259"/>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x14ac:dyDescent="0.25">
      <c r="E716" s="44"/>
      <c r="N716" s="119"/>
      <c r="O716" s="259"/>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x14ac:dyDescent="0.25">
      <c r="E717" s="44"/>
      <c r="N717" s="119"/>
      <c r="O717" s="259"/>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x14ac:dyDescent="0.25">
      <c r="E718" s="44"/>
      <c r="N718" s="119"/>
      <c r="O718" s="259"/>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zoomScale="70" zoomScaleNormal="70" workbookViewId="0"/>
  </sheetViews>
  <sheetFormatPr baseColWidth="10" defaultColWidth="11.42578125" defaultRowHeight="15" x14ac:dyDescent="0.2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x14ac:dyDescent="0.3"/>
    <row r="3" spans="2:19" x14ac:dyDescent="0.25">
      <c r="B3" s="105"/>
      <c r="C3" s="106"/>
      <c r="D3" s="106"/>
      <c r="E3" s="106"/>
      <c r="F3" s="106"/>
      <c r="G3" s="106"/>
      <c r="H3" s="106"/>
      <c r="I3" s="107"/>
    </row>
    <row r="4" spans="2:19" x14ac:dyDescent="0.25">
      <c r="B4" s="656" t="s">
        <v>506</v>
      </c>
      <c r="C4" s="657"/>
      <c r="D4" s="657"/>
      <c r="E4" s="658" t="s">
        <v>507</v>
      </c>
      <c r="F4" s="658"/>
      <c r="G4" s="658"/>
      <c r="H4" s="658"/>
      <c r="I4" s="659"/>
      <c r="Q4" s="660" t="s">
        <v>508</v>
      </c>
      <c r="R4" s="660"/>
    </row>
    <row r="5" spans="2:19" x14ac:dyDescent="0.25">
      <c r="B5" s="656"/>
      <c r="C5" s="657"/>
      <c r="D5" s="657"/>
      <c r="E5" s="658"/>
      <c r="F5" s="658"/>
      <c r="G5" s="658"/>
      <c r="H5" s="658"/>
      <c r="I5" s="659"/>
      <c r="Q5" s="660"/>
      <c r="R5" s="660"/>
    </row>
    <row r="6" spans="2:19" x14ac:dyDescent="0.25">
      <c r="B6" s="656"/>
      <c r="C6" s="657"/>
      <c r="D6" s="657"/>
      <c r="E6" s="658"/>
      <c r="F6" s="658"/>
      <c r="G6" s="658"/>
      <c r="H6" s="658"/>
      <c r="I6" s="659"/>
      <c r="Q6" s="660"/>
      <c r="R6" s="660"/>
    </row>
    <row r="7" spans="2:19" ht="15.75" thickBot="1" x14ac:dyDescent="0.3">
      <c r="B7" s="108"/>
      <c r="I7" s="109"/>
    </row>
    <row r="8" spans="2:19" ht="62.25" customHeight="1" thickBot="1" x14ac:dyDescent="0.3">
      <c r="B8" s="661" t="s">
        <v>460</v>
      </c>
      <c r="C8" s="662"/>
      <c r="D8" s="50" t="s">
        <v>509</v>
      </c>
      <c r="E8" s="51">
        <v>5</v>
      </c>
      <c r="F8" s="51">
        <v>10</v>
      </c>
      <c r="G8" s="51">
        <v>15</v>
      </c>
      <c r="H8" s="51">
        <v>20</v>
      </c>
      <c r="I8" s="110">
        <v>25</v>
      </c>
      <c r="K8" s="663" t="s">
        <v>510</v>
      </c>
      <c r="L8" s="664"/>
      <c r="M8" s="664"/>
      <c r="N8" s="664"/>
      <c r="O8" s="664"/>
      <c r="P8" s="665"/>
      <c r="Q8" s="666" t="s">
        <v>511</v>
      </c>
      <c r="R8" s="666"/>
      <c r="S8" s="17" t="s">
        <v>512</v>
      </c>
    </row>
    <row r="9" spans="2:19" ht="62.25" customHeight="1" thickBot="1" x14ac:dyDescent="0.3">
      <c r="B9" s="661"/>
      <c r="C9" s="662"/>
      <c r="D9" s="50" t="s">
        <v>513</v>
      </c>
      <c r="E9" s="52">
        <v>4</v>
      </c>
      <c r="F9" s="52">
        <v>8</v>
      </c>
      <c r="G9" s="51">
        <v>12</v>
      </c>
      <c r="H9" s="51">
        <v>16</v>
      </c>
      <c r="I9" s="110">
        <v>20</v>
      </c>
      <c r="K9" s="667" t="s">
        <v>514</v>
      </c>
      <c r="L9" s="668"/>
      <c r="M9" s="668"/>
      <c r="N9" s="668"/>
      <c r="O9" s="668"/>
      <c r="P9" s="668"/>
      <c r="Q9" s="669" t="s">
        <v>515</v>
      </c>
      <c r="R9" s="670"/>
      <c r="S9" s="17" t="s">
        <v>516</v>
      </c>
    </row>
    <row r="10" spans="2:19" ht="62.25" customHeight="1" thickBot="1" x14ac:dyDescent="0.3">
      <c r="B10" s="661"/>
      <c r="C10" s="662"/>
      <c r="D10" s="50" t="s">
        <v>517</v>
      </c>
      <c r="E10" s="52">
        <v>3</v>
      </c>
      <c r="F10" s="52">
        <v>6</v>
      </c>
      <c r="G10" s="52">
        <v>9</v>
      </c>
      <c r="H10" s="51">
        <v>12</v>
      </c>
      <c r="I10" s="110">
        <v>15</v>
      </c>
      <c r="K10" s="671" t="s">
        <v>483</v>
      </c>
      <c r="L10" s="672"/>
      <c r="M10" s="672"/>
      <c r="N10" s="672"/>
      <c r="O10" s="672"/>
      <c r="P10" s="672"/>
      <c r="Q10" s="666" t="s">
        <v>518</v>
      </c>
      <c r="R10" s="666"/>
      <c r="S10" s="17" t="s">
        <v>519</v>
      </c>
    </row>
    <row r="11" spans="2:19" ht="62.25" customHeight="1" x14ac:dyDescent="0.25">
      <c r="B11" s="661"/>
      <c r="C11" s="662"/>
      <c r="D11" s="50" t="s">
        <v>520</v>
      </c>
      <c r="E11" s="53">
        <v>2</v>
      </c>
      <c r="F11" s="52">
        <v>4</v>
      </c>
      <c r="G11" s="52">
        <v>6</v>
      </c>
      <c r="H11" s="51">
        <v>8</v>
      </c>
      <c r="I11" s="110">
        <v>10</v>
      </c>
      <c r="K11" s="673" t="s">
        <v>521</v>
      </c>
      <c r="L11" s="674"/>
      <c r="M11" s="674"/>
      <c r="N11" s="674"/>
      <c r="O11" s="674"/>
      <c r="P11" s="674"/>
      <c r="Q11" s="666" t="s">
        <v>457</v>
      </c>
      <c r="R11" s="675"/>
      <c r="S11" s="17" t="s">
        <v>457</v>
      </c>
    </row>
    <row r="12" spans="2:19" ht="62.25" customHeight="1" x14ac:dyDescent="0.25">
      <c r="B12" s="661"/>
      <c r="C12" s="662"/>
      <c r="D12" s="50" t="s">
        <v>522</v>
      </c>
      <c r="E12" s="53">
        <v>1</v>
      </c>
      <c r="F12" s="53">
        <v>2</v>
      </c>
      <c r="G12" s="52">
        <v>3</v>
      </c>
      <c r="H12" s="51">
        <v>4</v>
      </c>
      <c r="I12" s="110">
        <v>5</v>
      </c>
    </row>
    <row r="13" spans="2:19" ht="62.25" customHeight="1" thickBot="1" x14ac:dyDescent="0.45">
      <c r="B13" s="111"/>
      <c r="C13" s="654" t="s">
        <v>523</v>
      </c>
      <c r="D13" s="655"/>
      <c r="E13" s="112" t="s">
        <v>524</v>
      </c>
      <c r="F13" s="112" t="s">
        <v>525</v>
      </c>
      <c r="G13" s="112" t="s">
        <v>526</v>
      </c>
      <c r="H13" s="112" t="s">
        <v>527</v>
      </c>
      <c r="I13" s="113" t="s">
        <v>528</v>
      </c>
    </row>
    <row r="17" spans="4:6" x14ac:dyDescent="0.25">
      <c r="D17" s="17"/>
      <c r="E17" s="17"/>
      <c r="F17" s="17"/>
    </row>
    <row r="18" spans="4:6" ht="15.75" x14ac:dyDescent="0.25">
      <c r="D18" s="22" t="s">
        <v>529</v>
      </c>
      <c r="E18" s="114" t="s">
        <v>521</v>
      </c>
      <c r="F18" s="114">
        <v>1</v>
      </c>
    </row>
    <row r="19" spans="4:6" x14ac:dyDescent="0.25">
      <c r="D19" s="22" t="s">
        <v>530</v>
      </c>
      <c r="E19" s="22" t="s">
        <v>521</v>
      </c>
      <c r="F19" s="22">
        <v>2</v>
      </c>
    </row>
    <row r="20" spans="4:6" x14ac:dyDescent="0.25">
      <c r="D20" s="22" t="s">
        <v>531</v>
      </c>
      <c r="E20" s="22" t="s">
        <v>483</v>
      </c>
      <c r="F20" s="22">
        <v>2</v>
      </c>
    </row>
    <row r="21" spans="4:6" x14ac:dyDescent="0.25">
      <c r="D21" s="22" t="s">
        <v>532</v>
      </c>
      <c r="E21" s="22" t="s">
        <v>533</v>
      </c>
      <c r="F21" s="22">
        <v>3</v>
      </c>
    </row>
    <row r="22" spans="4:6" x14ac:dyDescent="0.25">
      <c r="D22" s="22" t="s">
        <v>534</v>
      </c>
      <c r="E22" s="22" t="s">
        <v>510</v>
      </c>
      <c r="F22" s="22">
        <v>4</v>
      </c>
    </row>
    <row r="23" spans="4:6" x14ac:dyDescent="0.25">
      <c r="D23" s="22" t="s">
        <v>535</v>
      </c>
      <c r="E23" s="22" t="s">
        <v>521</v>
      </c>
      <c r="F23" s="22">
        <v>1</v>
      </c>
    </row>
    <row r="24" spans="4:6" x14ac:dyDescent="0.25">
      <c r="D24" s="22" t="s">
        <v>536</v>
      </c>
      <c r="E24" s="22" t="s">
        <v>483</v>
      </c>
      <c r="F24" s="22">
        <v>2</v>
      </c>
    </row>
    <row r="25" spans="4:6" x14ac:dyDescent="0.25">
      <c r="D25" s="22" t="s">
        <v>537</v>
      </c>
      <c r="E25" s="22" t="s">
        <v>483</v>
      </c>
      <c r="F25" s="22">
        <v>2</v>
      </c>
    </row>
    <row r="26" spans="4:6" x14ac:dyDescent="0.25">
      <c r="D26" s="22" t="s">
        <v>538</v>
      </c>
      <c r="E26" s="22" t="s">
        <v>514</v>
      </c>
      <c r="F26" s="22">
        <v>3</v>
      </c>
    </row>
    <row r="27" spans="4:6" x14ac:dyDescent="0.25">
      <c r="D27" s="22" t="s">
        <v>539</v>
      </c>
      <c r="E27" s="22" t="s">
        <v>510</v>
      </c>
      <c r="F27" s="22">
        <v>4</v>
      </c>
    </row>
    <row r="28" spans="4:6" x14ac:dyDescent="0.25">
      <c r="D28" s="22" t="s">
        <v>540</v>
      </c>
      <c r="E28" s="22" t="s">
        <v>483</v>
      </c>
      <c r="F28" s="22">
        <v>2</v>
      </c>
    </row>
    <row r="29" spans="4:6" x14ac:dyDescent="0.25">
      <c r="D29" s="22" t="s">
        <v>541</v>
      </c>
      <c r="E29" s="22" t="s">
        <v>483</v>
      </c>
      <c r="F29" s="22">
        <v>2</v>
      </c>
    </row>
    <row r="30" spans="4:6" x14ac:dyDescent="0.25">
      <c r="D30" s="22" t="s">
        <v>542</v>
      </c>
      <c r="E30" s="22" t="s">
        <v>483</v>
      </c>
      <c r="F30" s="22">
        <v>2</v>
      </c>
    </row>
    <row r="31" spans="4:6" x14ac:dyDescent="0.25">
      <c r="D31" s="22" t="s">
        <v>543</v>
      </c>
      <c r="E31" s="22" t="s">
        <v>514</v>
      </c>
      <c r="F31" s="22">
        <v>3</v>
      </c>
    </row>
    <row r="32" spans="4:6" x14ac:dyDescent="0.25">
      <c r="D32" s="22" t="s">
        <v>544</v>
      </c>
      <c r="E32" s="22" t="s">
        <v>510</v>
      </c>
      <c r="F32" s="22">
        <v>4</v>
      </c>
    </row>
    <row r="33" spans="4:6" x14ac:dyDescent="0.25">
      <c r="D33" s="22" t="s">
        <v>545</v>
      </c>
      <c r="E33" s="22" t="s">
        <v>483</v>
      </c>
      <c r="F33" s="22">
        <v>2</v>
      </c>
    </row>
    <row r="34" spans="4:6" x14ac:dyDescent="0.25">
      <c r="D34" s="22" t="s">
        <v>546</v>
      </c>
      <c r="E34" s="22" t="s">
        <v>483</v>
      </c>
      <c r="F34" s="22">
        <v>2</v>
      </c>
    </row>
    <row r="35" spans="4:6" x14ac:dyDescent="0.25">
      <c r="D35" s="22" t="s">
        <v>547</v>
      </c>
      <c r="E35" s="22" t="s">
        <v>514</v>
      </c>
      <c r="F35" s="22">
        <v>3</v>
      </c>
    </row>
    <row r="36" spans="4:6" x14ac:dyDescent="0.25">
      <c r="D36" s="22" t="s">
        <v>548</v>
      </c>
      <c r="E36" s="22" t="s">
        <v>514</v>
      </c>
      <c r="F36" s="22">
        <v>3</v>
      </c>
    </row>
    <row r="37" spans="4:6" x14ac:dyDescent="0.25">
      <c r="D37" s="22" t="s">
        <v>549</v>
      </c>
      <c r="E37" s="22" t="s">
        <v>510</v>
      </c>
      <c r="F37" s="22">
        <v>4</v>
      </c>
    </row>
    <row r="38" spans="4:6" x14ac:dyDescent="0.25">
      <c r="D38" s="22" t="s">
        <v>550</v>
      </c>
      <c r="E38" s="22" t="s">
        <v>514</v>
      </c>
      <c r="F38" s="22">
        <v>3</v>
      </c>
    </row>
    <row r="39" spans="4:6" x14ac:dyDescent="0.25">
      <c r="D39" s="22" t="s">
        <v>551</v>
      </c>
      <c r="E39" s="22" t="s">
        <v>514</v>
      </c>
      <c r="F39" s="22">
        <v>3</v>
      </c>
    </row>
    <row r="40" spans="4:6" x14ac:dyDescent="0.25">
      <c r="D40" s="22" t="s">
        <v>552</v>
      </c>
      <c r="E40" s="22" t="s">
        <v>514</v>
      </c>
      <c r="F40" s="22">
        <v>3</v>
      </c>
    </row>
    <row r="41" spans="4:6" x14ac:dyDescent="0.25">
      <c r="D41" s="22" t="s">
        <v>553</v>
      </c>
      <c r="E41" s="22" t="s">
        <v>514</v>
      </c>
      <c r="F41" s="22">
        <v>3</v>
      </c>
    </row>
    <row r="42" spans="4:6" x14ac:dyDescent="0.25">
      <c r="D42" s="22" t="s">
        <v>554</v>
      </c>
      <c r="E42" s="22" t="s">
        <v>510</v>
      </c>
      <c r="F42" s="22">
        <v>4</v>
      </c>
    </row>
    <row r="43" spans="4:6" x14ac:dyDescent="0.25">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89"/>
  <sheetViews>
    <sheetView showGridLines="0" zoomScale="85" zoomScaleNormal="85" workbookViewId="0">
      <selection sqref="A1:B2"/>
    </sheetView>
  </sheetViews>
  <sheetFormatPr baseColWidth="10" defaultColWidth="11.42578125" defaultRowHeight="15" x14ac:dyDescent="0.25"/>
  <cols>
    <col min="1" max="1" width="18.42578125" style="5" customWidth="1"/>
    <col min="2" max="2" width="35.85546875" style="5" customWidth="1"/>
    <col min="3" max="3" width="40.28515625" customWidth="1"/>
    <col min="4" max="4" width="16.85546875" style="8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x14ac:dyDescent="0.3">
      <c r="A1" s="705"/>
      <c r="B1" s="706"/>
      <c r="C1" s="709" t="s">
        <v>555</v>
      </c>
      <c r="D1" s="709"/>
      <c r="E1" s="709"/>
      <c r="F1" s="709"/>
      <c r="G1" s="709"/>
      <c r="H1" s="709"/>
      <c r="I1" s="709"/>
      <c r="J1" s="710"/>
      <c r="K1" s="700" t="s">
        <v>556</v>
      </c>
      <c r="L1" s="700"/>
      <c r="M1" s="700"/>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x14ac:dyDescent="0.3">
      <c r="A2" s="707"/>
      <c r="B2" s="708"/>
      <c r="C2" s="711"/>
      <c r="D2" s="711"/>
      <c r="E2" s="711"/>
      <c r="F2" s="711"/>
      <c r="G2" s="711"/>
      <c r="H2" s="711"/>
      <c r="I2" s="711"/>
      <c r="J2" s="712"/>
      <c r="K2" s="700"/>
      <c r="L2" s="700"/>
      <c r="M2" s="700"/>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x14ac:dyDescent="0.3">
      <c r="A3" s="1"/>
      <c r="B3" s="1"/>
      <c r="C3" s="711"/>
      <c r="D3" s="711"/>
      <c r="E3" s="711"/>
      <c r="F3" s="711"/>
      <c r="G3" s="711"/>
      <c r="H3" s="711"/>
      <c r="I3" s="711"/>
      <c r="J3" s="712"/>
      <c r="K3" s="700"/>
      <c r="L3" s="700"/>
      <c r="M3" s="70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x14ac:dyDescent="0.3">
      <c r="A4" s="701" t="s">
        <v>305</v>
      </c>
      <c r="B4" s="702"/>
      <c r="C4" s="713" t="s">
        <v>306</v>
      </c>
      <c r="D4" s="713"/>
      <c r="E4" s="713"/>
      <c r="F4" s="713"/>
      <c r="G4" s="713"/>
      <c r="H4" s="713"/>
      <c r="I4" s="713"/>
      <c r="J4" s="713"/>
      <c r="K4" s="713"/>
      <c r="L4" s="713"/>
      <c r="M4" s="714"/>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x14ac:dyDescent="0.3">
      <c r="A5" s="703" t="s">
        <v>307</v>
      </c>
      <c r="B5" s="704"/>
      <c r="C5" s="713" t="s">
        <v>22</v>
      </c>
      <c r="D5" s="713"/>
      <c r="E5" s="713"/>
      <c r="F5" s="713"/>
      <c r="G5" s="713"/>
      <c r="H5" s="713"/>
      <c r="I5" s="713"/>
      <c r="J5" s="713"/>
      <c r="K5" s="713"/>
      <c r="L5" s="713"/>
      <c r="M5" s="714"/>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x14ac:dyDescent="0.35">
      <c r="A6" s="691" t="s">
        <v>308</v>
      </c>
      <c r="B6" s="691"/>
      <c r="C6" s="697" t="s">
        <v>443</v>
      </c>
      <c r="D6" s="698"/>
      <c r="E6" s="698"/>
      <c r="F6" s="698"/>
      <c r="G6" s="698"/>
      <c r="H6" s="698"/>
      <c r="I6" s="698"/>
      <c r="J6" s="698"/>
      <c r="K6" s="698"/>
      <c r="L6" s="698"/>
      <c r="M6" s="699"/>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x14ac:dyDescent="0.35">
      <c r="A7" s="692" t="s">
        <v>557</v>
      </c>
      <c r="B7" s="693"/>
      <c r="C7" s="694"/>
      <c r="D7" s="695" t="s">
        <v>558</v>
      </c>
      <c r="E7" s="695"/>
      <c r="F7" s="695"/>
      <c r="G7" s="696" t="s">
        <v>559</v>
      </c>
      <c r="H7" s="686" t="s">
        <v>560</v>
      </c>
      <c r="I7" s="688" t="s">
        <v>561</v>
      </c>
      <c r="J7" s="689"/>
      <c r="K7" s="688" t="s">
        <v>562</v>
      </c>
      <c r="L7" s="689"/>
      <c r="M7" s="690" t="s">
        <v>563</v>
      </c>
      <c r="N7" s="18"/>
      <c r="O7" s="18"/>
      <c r="P7" s="18"/>
      <c r="Q7" s="18"/>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x14ac:dyDescent="0.3">
      <c r="A8" s="35" t="s">
        <v>27</v>
      </c>
      <c r="B8" s="35" t="s">
        <v>564</v>
      </c>
      <c r="C8" s="35" t="s">
        <v>248</v>
      </c>
      <c r="D8" s="28" t="s">
        <v>258</v>
      </c>
      <c r="E8" s="28" t="s">
        <v>565</v>
      </c>
      <c r="F8" s="28" t="s">
        <v>566</v>
      </c>
      <c r="G8" s="696"/>
      <c r="H8" s="687"/>
      <c r="I8" s="29" t="s">
        <v>567</v>
      </c>
      <c r="J8" s="29" t="s">
        <v>568</v>
      </c>
      <c r="K8" s="29" t="s">
        <v>569</v>
      </c>
      <c r="L8" s="29" t="s">
        <v>570</v>
      </c>
      <c r="M8" s="69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x14ac:dyDescent="0.25">
      <c r="A9" s="715"/>
      <c r="B9" s="716"/>
      <c r="C9" s="716"/>
      <c r="D9" s="716"/>
      <c r="E9" s="716"/>
      <c r="F9" s="716"/>
      <c r="G9" s="716"/>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x14ac:dyDescent="0.2">
      <c r="A10" s="677">
        <f>'7- Mapa Final'!A10</f>
        <v>1</v>
      </c>
      <c r="B10" s="677" t="str">
        <f>'7- Mapa Final'!B10</f>
        <v>Vencimiento de Términos 
(Acciones constitucionales /Habeas Corpus)</v>
      </c>
      <c r="C10" s="677" t="str">
        <f>'7- Mapa Final'!C10</f>
        <v>Se realizan  actuaciones procesales ose da  respuesta a las solicitudes de los usuarios de la administración de justicia en materia penal, después del  término legal establecido para decidir sobre los conflictos presentados a los jueces.</v>
      </c>
      <c r="D10" s="678" t="str">
        <f>'7- Mapa Final'!J10</f>
        <v>Muy Baja - 1</v>
      </c>
      <c r="E10" s="680" t="str">
        <f>'7- Mapa Final'!K10</f>
        <v>Menor - 2</v>
      </c>
      <c r="F10" s="684" t="str">
        <f>'7- Mapa Final'!M10</f>
        <v>Bajo - 2</v>
      </c>
      <c r="G10" s="481" t="s">
        <v>516</v>
      </c>
      <c r="H10" s="682" t="s">
        <v>571</v>
      </c>
      <c r="I10" s="682"/>
      <c r="J10" s="682" t="s">
        <v>572</v>
      </c>
      <c r="K10" s="683">
        <v>45658</v>
      </c>
      <c r="L10" s="683">
        <v>45747</v>
      </c>
      <c r="M10" s="685" t="s">
        <v>573</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x14ac:dyDescent="0.2">
      <c r="A11" s="677"/>
      <c r="B11" s="677"/>
      <c r="C11" s="677"/>
      <c r="D11" s="679"/>
      <c r="E11" s="681"/>
      <c r="F11" s="684"/>
      <c r="G11" s="481"/>
      <c r="H11" s="682"/>
      <c r="I11" s="682"/>
      <c r="J11" s="682"/>
      <c r="K11" s="682"/>
      <c r="L11" s="682"/>
      <c r="M11" s="685"/>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x14ac:dyDescent="0.2">
      <c r="A12" s="677"/>
      <c r="B12" s="677"/>
      <c r="C12" s="677"/>
      <c r="D12" s="679"/>
      <c r="E12" s="681"/>
      <c r="F12" s="684"/>
      <c r="G12" s="481"/>
      <c r="H12" s="682"/>
      <c r="I12" s="682"/>
      <c r="J12" s="682"/>
      <c r="K12" s="682"/>
      <c r="L12" s="682"/>
      <c r="M12" s="685"/>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x14ac:dyDescent="0.2">
      <c r="A13" s="677"/>
      <c r="B13" s="677"/>
      <c r="C13" s="677"/>
      <c r="D13" s="679"/>
      <c r="E13" s="681"/>
      <c r="F13" s="684"/>
      <c r="G13" s="481"/>
      <c r="H13" s="682"/>
      <c r="I13" s="682"/>
      <c r="J13" s="682"/>
      <c r="K13" s="682"/>
      <c r="L13" s="682"/>
      <c r="M13" s="685"/>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x14ac:dyDescent="0.2">
      <c r="A14" s="677"/>
      <c r="B14" s="677"/>
      <c r="C14" s="677"/>
      <c r="D14" s="679"/>
      <c r="E14" s="681"/>
      <c r="F14" s="684"/>
      <c r="G14" s="481"/>
      <c r="H14" s="682"/>
      <c r="I14" s="682"/>
      <c r="J14" s="682"/>
      <c r="K14" s="682"/>
      <c r="L14" s="682"/>
      <c r="M14" s="6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x14ac:dyDescent="0.2">
      <c r="A15" s="677"/>
      <c r="B15" s="677"/>
      <c r="C15" s="677"/>
      <c r="D15" s="679"/>
      <c r="E15" s="681"/>
      <c r="F15" s="684"/>
      <c r="G15" s="481"/>
      <c r="H15" s="682"/>
      <c r="I15" s="682"/>
      <c r="J15" s="682"/>
      <c r="K15" s="682"/>
      <c r="L15" s="682"/>
      <c r="M15" s="685"/>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x14ac:dyDescent="0.2">
      <c r="A16" s="677"/>
      <c r="B16" s="677"/>
      <c r="C16" s="677"/>
      <c r="D16" s="679"/>
      <c r="E16" s="681"/>
      <c r="F16" s="684"/>
      <c r="G16" s="481"/>
      <c r="H16" s="682"/>
      <c r="I16" s="682"/>
      <c r="J16" s="682"/>
      <c r="K16" s="682"/>
      <c r="L16" s="682"/>
      <c r="M16" s="685"/>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x14ac:dyDescent="0.2">
      <c r="A17" s="677"/>
      <c r="B17" s="677"/>
      <c r="C17" s="677"/>
      <c r="D17" s="679"/>
      <c r="E17" s="681"/>
      <c r="F17" s="684"/>
      <c r="G17" s="481"/>
      <c r="H17" s="682"/>
      <c r="I17" s="682"/>
      <c r="J17" s="682"/>
      <c r="K17" s="682"/>
      <c r="L17" s="682"/>
      <c r="M17" s="685"/>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x14ac:dyDescent="0.2">
      <c r="A18" s="677"/>
      <c r="B18" s="677"/>
      <c r="C18" s="677"/>
      <c r="D18" s="679"/>
      <c r="E18" s="681"/>
      <c r="F18" s="684"/>
      <c r="G18" s="481"/>
      <c r="H18" s="682"/>
      <c r="I18" s="682"/>
      <c r="J18" s="682"/>
      <c r="K18" s="682"/>
      <c r="L18" s="682"/>
      <c r="M18" s="685"/>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x14ac:dyDescent="0.2">
      <c r="A19" s="677"/>
      <c r="B19" s="677"/>
      <c r="C19" s="677"/>
      <c r="D19" s="679"/>
      <c r="E19" s="681"/>
      <c r="F19" s="684"/>
      <c r="G19" s="481"/>
      <c r="H19" s="682"/>
      <c r="I19" s="682"/>
      <c r="J19" s="682"/>
      <c r="K19" s="682"/>
      <c r="L19" s="682"/>
      <c r="M19" s="685"/>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x14ac:dyDescent="0.2">
      <c r="A20" s="677">
        <f>'7- Mapa Final'!A20</f>
        <v>2</v>
      </c>
      <c r="B20" s="677" t="str">
        <f>'7- Mapa Final'!B20</f>
        <v xml:space="preserve">Incumplimientos en la realizacion de audiencias </v>
      </c>
      <c r="C20" s="677" t="str">
        <f>'7- Mapa Final'!C20</f>
        <v xml:space="preserve">No se atiende la  solicitud  de un fiscal o parte interesada para la realización de una audiencia preliminar o no se cumple  la programción de audiencias de Conocimiento. </v>
      </c>
      <c r="D20" s="678" t="str">
        <f>'7- Mapa Final'!J20</f>
        <v>Media - 3</v>
      </c>
      <c r="E20" s="680" t="str">
        <f>'7- Mapa Final'!K20</f>
        <v>Leve - 1</v>
      </c>
      <c r="F20" s="684" t="str">
        <f>'7- Mapa Final'!M20</f>
        <v>Moderado - 3</v>
      </c>
      <c r="G20" s="481" t="s">
        <v>512</v>
      </c>
      <c r="H20" s="685" t="s">
        <v>574</v>
      </c>
      <c r="I20" s="682"/>
      <c r="J20" s="682" t="s">
        <v>572</v>
      </c>
      <c r="K20" s="683">
        <v>45658</v>
      </c>
      <c r="L20" s="683">
        <v>45747</v>
      </c>
      <c r="M20" s="685" t="s">
        <v>575</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x14ac:dyDescent="0.2">
      <c r="A21" s="677"/>
      <c r="B21" s="677"/>
      <c r="C21" s="677"/>
      <c r="D21" s="679"/>
      <c r="E21" s="681"/>
      <c r="F21" s="684"/>
      <c r="G21" s="481"/>
      <c r="H21" s="682"/>
      <c r="I21" s="682"/>
      <c r="J21" s="682"/>
      <c r="K21" s="682"/>
      <c r="L21" s="682"/>
      <c r="M21" s="685"/>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x14ac:dyDescent="0.2">
      <c r="A22" s="677"/>
      <c r="B22" s="677"/>
      <c r="C22" s="677"/>
      <c r="D22" s="679"/>
      <c r="E22" s="681"/>
      <c r="F22" s="684"/>
      <c r="G22" s="481"/>
      <c r="H22" s="682"/>
      <c r="I22" s="682"/>
      <c r="J22" s="682"/>
      <c r="K22" s="682"/>
      <c r="L22" s="682"/>
      <c r="M22" s="685"/>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x14ac:dyDescent="0.2">
      <c r="A23" s="677"/>
      <c r="B23" s="677"/>
      <c r="C23" s="677"/>
      <c r="D23" s="679"/>
      <c r="E23" s="681"/>
      <c r="F23" s="684"/>
      <c r="G23" s="481"/>
      <c r="H23" s="682"/>
      <c r="I23" s="682"/>
      <c r="J23" s="682"/>
      <c r="K23" s="682"/>
      <c r="L23" s="682"/>
      <c r="M23" s="685"/>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x14ac:dyDescent="0.2">
      <c r="A24" s="677"/>
      <c r="B24" s="677"/>
      <c r="C24" s="677"/>
      <c r="D24" s="679"/>
      <c r="E24" s="681"/>
      <c r="F24" s="684"/>
      <c r="G24" s="481"/>
      <c r="H24" s="682"/>
      <c r="I24" s="682"/>
      <c r="J24" s="682"/>
      <c r="K24" s="682"/>
      <c r="L24" s="682"/>
      <c r="M24" s="685"/>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x14ac:dyDescent="0.25">
      <c r="A25" s="677"/>
      <c r="B25" s="677"/>
      <c r="C25" s="677"/>
      <c r="D25" s="679"/>
      <c r="E25" s="681"/>
      <c r="F25" s="684"/>
      <c r="G25" s="481"/>
      <c r="H25" s="682"/>
      <c r="I25" s="682"/>
      <c r="J25" s="682"/>
      <c r="K25" s="682"/>
      <c r="L25" s="682"/>
      <c r="M25" s="685"/>
      <c r="N25" s="34"/>
      <c r="O25" s="34"/>
    </row>
    <row r="26" spans="1:169" x14ac:dyDescent="0.25">
      <c r="A26" s="677"/>
      <c r="B26" s="677"/>
      <c r="C26" s="677"/>
      <c r="D26" s="679"/>
      <c r="E26" s="681"/>
      <c r="F26" s="684"/>
      <c r="G26" s="481"/>
      <c r="H26" s="682"/>
      <c r="I26" s="682"/>
      <c r="J26" s="682"/>
      <c r="K26" s="682"/>
      <c r="L26" s="682"/>
      <c r="M26" s="685"/>
      <c r="N26" s="34"/>
      <c r="O26" s="34"/>
    </row>
    <row r="27" spans="1:169" x14ac:dyDescent="0.25">
      <c r="A27" s="677"/>
      <c r="B27" s="677"/>
      <c r="C27" s="677"/>
      <c r="D27" s="679"/>
      <c r="E27" s="681"/>
      <c r="F27" s="684"/>
      <c r="G27" s="481"/>
      <c r="H27" s="682"/>
      <c r="I27" s="682"/>
      <c r="J27" s="682"/>
      <c r="K27" s="682"/>
      <c r="L27" s="682"/>
      <c r="M27" s="685"/>
      <c r="N27" s="34"/>
      <c r="O27" s="34"/>
    </row>
    <row r="28" spans="1:169" x14ac:dyDescent="0.25">
      <c r="A28" s="677"/>
      <c r="B28" s="677"/>
      <c r="C28" s="677"/>
      <c r="D28" s="679"/>
      <c r="E28" s="681"/>
      <c r="F28" s="684"/>
      <c r="G28" s="481"/>
      <c r="H28" s="682"/>
      <c r="I28" s="682"/>
      <c r="J28" s="682"/>
      <c r="K28" s="682"/>
      <c r="L28" s="682"/>
      <c r="M28" s="685"/>
      <c r="N28" s="34"/>
      <c r="O28" s="34"/>
    </row>
    <row r="29" spans="1:169" x14ac:dyDescent="0.25">
      <c r="A29" s="677"/>
      <c r="B29" s="677"/>
      <c r="C29" s="677"/>
      <c r="D29" s="679"/>
      <c r="E29" s="681"/>
      <c r="F29" s="684"/>
      <c r="G29" s="481"/>
      <c r="H29" s="682"/>
      <c r="I29" s="682"/>
      <c r="J29" s="682"/>
      <c r="K29" s="682"/>
      <c r="L29" s="682"/>
      <c r="M29" s="685"/>
      <c r="N29" s="34"/>
      <c r="O29" s="34"/>
    </row>
    <row r="30" spans="1:169" s="26" customFormat="1" ht="12.75" x14ac:dyDescent="0.2">
      <c r="A30" s="677">
        <f>'7- Mapa Final'!A30</f>
        <v>3</v>
      </c>
      <c r="B30" s="677" t="str">
        <f>'7- Mapa Final'!B30</f>
        <v xml:space="preserve"> Efectuar notificaciones que no cumplan con los requistos</v>
      </c>
      <c r="C30" s="677" t="str">
        <f>'7- Mapa Final'!C30</f>
        <v>No se realizan las  notificaciones , no se erfectuan  oportunamente o no se aplica aplicar la normatividad</v>
      </c>
      <c r="D30" s="678" t="str">
        <f>'7- Mapa Final'!J30</f>
        <v>Muy Baja - 1</v>
      </c>
      <c r="E30" s="680" t="str">
        <f>'7- Mapa Final'!K30</f>
        <v>Leve - 1</v>
      </c>
      <c r="F30" s="684" t="str">
        <f>'7- Mapa Final'!M30</f>
        <v>Bajo - 1</v>
      </c>
      <c r="G30" s="481" t="s">
        <v>516</v>
      </c>
      <c r="H30" s="682">
        <v>1664</v>
      </c>
      <c r="I30" s="682"/>
      <c r="J30" s="682" t="s">
        <v>572</v>
      </c>
      <c r="K30" s="683">
        <v>45658</v>
      </c>
      <c r="L30" s="683">
        <v>45747</v>
      </c>
      <c r="M30" s="685" t="s">
        <v>576</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x14ac:dyDescent="0.2">
      <c r="A31" s="677"/>
      <c r="B31" s="677"/>
      <c r="C31" s="677"/>
      <c r="D31" s="679"/>
      <c r="E31" s="681"/>
      <c r="F31" s="684"/>
      <c r="G31" s="481"/>
      <c r="H31" s="682"/>
      <c r="I31" s="682"/>
      <c r="J31" s="682"/>
      <c r="K31" s="682"/>
      <c r="L31" s="682"/>
      <c r="M31" s="685"/>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x14ac:dyDescent="0.2">
      <c r="A32" s="677"/>
      <c r="B32" s="677"/>
      <c r="C32" s="677"/>
      <c r="D32" s="679"/>
      <c r="E32" s="681"/>
      <c r="F32" s="684"/>
      <c r="G32" s="481"/>
      <c r="H32" s="682"/>
      <c r="I32" s="682"/>
      <c r="J32" s="682"/>
      <c r="K32" s="682"/>
      <c r="L32" s="682"/>
      <c r="M32" s="685"/>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x14ac:dyDescent="0.2">
      <c r="A33" s="677"/>
      <c r="B33" s="677"/>
      <c r="C33" s="677"/>
      <c r="D33" s="679"/>
      <c r="E33" s="681"/>
      <c r="F33" s="684"/>
      <c r="G33" s="481"/>
      <c r="H33" s="682"/>
      <c r="I33" s="682"/>
      <c r="J33" s="682"/>
      <c r="K33" s="682"/>
      <c r="L33" s="682"/>
      <c r="M33" s="685"/>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x14ac:dyDescent="0.2">
      <c r="A34" s="677"/>
      <c r="B34" s="677"/>
      <c r="C34" s="677"/>
      <c r="D34" s="679"/>
      <c r="E34" s="681"/>
      <c r="F34" s="684"/>
      <c r="G34" s="481"/>
      <c r="H34" s="682"/>
      <c r="I34" s="682"/>
      <c r="J34" s="682"/>
      <c r="K34" s="682"/>
      <c r="L34" s="682"/>
      <c r="M34" s="685"/>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x14ac:dyDescent="0.25">
      <c r="A35" s="677"/>
      <c r="B35" s="677"/>
      <c r="C35" s="677"/>
      <c r="D35" s="679"/>
      <c r="E35" s="681"/>
      <c r="F35" s="684"/>
      <c r="G35" s="481"/>
      <c r="H35" s="682"/>
      <c r="I35" s="682"/>
      <c r="J35" s="682"/>
      <c r="K35" s="682"/>
      <c r="L35" s="682"/>
      <c r="M35" s="685"/>
      <c r="N35" s="34"/>
      <c r="O35" s="34"/>
    </row>
    <row r="36" spans="1:169" x14ac:dyDescent="0.25">
      <c r="A36" s="677"/>
      <c r="B36" s="677"/>
      <c r="C36" s="677"/>
      <c r="D36" s="679"/>
      <c r="E36" s="681"/>
      <c r="F36" s="684"/>
      <c r="G36" s="481"/>
      <c r="H36" s="682"/>
      <c r="I36" s="682"/>
      <c r="J36" s="682"/>
      <c r="K36" s="682"/>
      <c r="L36" s="682"/>
      <c r="M36" s="685"/>
      <c r="N36" s="34"/>
      <c r="O36" s="34"/>
    </row>
    <row r="37" spans="1:169" x14ac:dyDescent="0.25">
      <c r="A37" s="677"/>
      <c r="B37" s="677"/>
      <c r="C37" s="677"/>
      <c r="D37" s="679"/>
      <c r="E37" s="681"/>
      <c r="F37" s="684"/>
      <c r="G37" s="481"/>
      <c r="H37" s="682"/>
      <c r="I37" s="682"/>
      <c r="J37" s="682"/>
      <c r="K37" s="682"/>
      <c r="L37" s="682"/>
      <c r="M37" s="685"/>
      <c r="N37" s="34"/>
      <c r="O37" s="34"/>
    </row>
    <row r="38" spans="1:169" ht="25.5" customHeight="1" x14ac:dyDescent="0.25">
      <c r="A38" s="677"/>
      <c r="B38" s="677"/>
      <c r="C38" s="677"/>
      <c r="D38" s="679"/>
      <c r="E38" s="681"/>
      <c r="F38" s="684"/>
      <c r="G38" s="481"/>
      <c r="H38" s="682"/>
      <c r="I38" s="682"/>
      <c r="J38" s="682"/>
      <c r="K38" s="682"/>
      <c r="L38" s="682"/>
      <c r="M38" s="685"/>
      <c r="N38" s="34"/>
      <c r="O38" s="34"/>
    </row>
    <row r="39" spans="1:169" ht="22.5" customHeight="1" x14ac:dyDescent="0.25">
      <c r="A39" s="677"/>
      <c r="B39" s="677"/>
      <c r="C39" s="677"/>
      <c r="D39" s="679"/>
      <c r="E39" s="681"/>
      <c r="F39" s="684"/>
      <c r="G39" s="481"/>
      <c r="H39" s="682"/>
      <c r="I39" s="682"/>
      <c r="J39" s="682"/>
      <c r="K39" s="682"/>
      <c r="L39" s="682"/>
      <c r="M39" s="685"/>
      <c r="N39" s="34"/>
      <c r="O39" s="34"/>
    </row>
    <row r="40" spans="1:169" s="26" customFormat="1" ht="12.75" x14ac:dyDescent="0.2">
      <c r="A40" s="677">
        <v>4</v>
      </c>
      <c r="B40" s="677" t="str">
        <f>'7- Mapa Final'!B40</f>
        <v>Pérdida de documentos</v>
      </c>
      <c r="C40" s="677" t="str">
        <f>'7- Mapa Final'!C40</f>
        <v>Extravío temporal o definitivo de los  documentos de los procesos judiciales</v>
      </c>
      <c r="D40" s="678" t="str">
        <f>'7- Mapa Final'!J40</f>
        <v>Muy Baja - 1</v>
      </c>
      <c r="E40" s="680" t="str">
        <f>'7- Mapa Final'!K40</f>
        <v>Leve - 1</v>
      </c>
      <c r="F40" s="684" t="str">
        <f>'7- Mapa Final'!M40</f>
        <v>Bajo - 1</v>
      </c>
      <c r="G40" s="481" t="s">
        <v>516</v>
      </c>
      <c r="H40" s="682">
        <v>8442</v>
      </c>
      <c r="I40" s="682"/>
      <c r="J40" s="682" t="s">
        <v>572</v>
      </c>
      <c r="K40" s="683">
        <v>45658</v>
      </c>
      <c r="L40" s="683">
        <v>45747</v>
      </c>
      <c r="M40" s="685" t="s">
        <v>577</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x14ac:dyDescent="0.2">
      <c r="A41" s="677"/>
      <c r="B41" s="677"/>
      <c r="C41" s="677"/>
      <c r="D41" s="679"/>
      <c r="E41" s="681"/>
      <c r="F41" s="684"/>
      <c r="G41" s="481"/>
      <c r="H41" s="682"/>
      <c r="I41" s="682"/>
      <c r="J41" s="682"/>
      <c r="K41" s="682"/>
      <c r="L41" s="682"/>
      <c r="M41" s="685"/>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x14ac:dyDescent="0.2">
      <c r="A42" s="677"/>
      <c r="B42" s="677"/>
      <c r="C42" s="677"/>
      <c r="D42" s="679"/>
      <c r="E42" s="681"/>
      <c r="F42" s="684"/>
      <c r="G42" s="481"/>
      <c r="H42" s="682"/>
      <c r="I42" s="682"/>
      <c r="J42" s="682"/>
      <c r="K42" s="682"/>
      <c r="L42" s="682"/>
      <c r="M42" s="685"/>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x14ac:dyDescent="0.2">
      <c r="A43" s="677"/>
      <c r="B43" s="677"/>
      <c r="C43" s="677"/>
      <c r="D43" s="679"/>
      <c r="E43" s="681"/>
      <c r="F43" s="684"/>
      <c r="G43" s="481"/>
      <c r="H43" s="682"/>
      <c r="I43" s="682"/>
      <c r="J43" s="682"/>
      <c r="K43" s="682"/>
      <c r="L43" s="682"/>
      <c r="M43" s="685"/>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x14ac:dyDescent="0.2">
      <c r="A44" s="677"/>
      <c r="B44" s="677"/>
      <c r="C44" s="677"/>
      <c r="D44" s="679"/>
      <c r="E44" s="681"/>
      <c r="F44" s="684"/>
      <c r="G44" s="481"/>
      <c r="H44" s="682"/>
      <c r="I44" s="682"/>
      <c r="J44" s="682"/>
      <c r="K44" s="682"/>
      <c r="L44" s="682"/>
      <c r="M44" s="685"/>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x14ac:dyDescent="0.25">
      <c r="A45" s="677"/>
      <c r="B45" s="677"/>
      <c r="C45" s="677"/>
      <c r="D45" s="679"/>
      <c r="E45" s="681"/>
      <c r="F45" s="684"/>
      <c r="G45" s="481"/>
      <c r="H45" s="682"/>
      <c r="I45" s="682"/>
      <c r="J45" s="682"/>
      <c r="K45" s="682"/>
      <c r="L45" s="682"/>
      <c r="M45" s="685"/>
      <c r="N45" s="34"/>
      <c r="O45" s="34"/>
    </row>
    <row r="46" spans="1:169" x14ac:dyDescent="0.25">
      <c r="A46" s="677"/>
      <c r="B46" s="677"/>
      <c r="C46" s="677"/>
      <c r="D46" s="679"/>
      <c r="E46" s="681"/>
      <c r="F46" s="684"/>
      <c r="G46" s="481"/>
      <c r="H46" s="682"/>
      <c r="I46" s="682"/>
      <c r="J46" s="682"/>
      <c r="K46" s="682"/>
      <c r="L46" s="682"/>
      <c r="M46" s="685"/>
      <c r="N46" s="34"/>
      <c r="O46" s="34"/>
    </row>
    <row r="47" spans="1:169" x14ac:dyDescent="0.25">
      <c r="A47" s="677"/>
      <c r="B47" s="677"/>
      <c r="C47" s="677"/>
      <c r="D47" s="679"/>
      <c r="E47" s="681"/>
      <c r="F47" s="684"/>
      <c r="G47" s="481"/>
      <c r="H47" s="682"/>
      <c r="I47" s="682"/>
      <c r="J47" s="682"/>
      <c r="K47" s="682"/>
      <c r="L47" s="682"/>
      <c r="M47" s="685"/>
      <c r="N47" s="34"/>
      <c r="O47" s="34"/>
    </row>
    <row r="48" spans="1:169" x14ac:dyDescent="0.25">
      <c r="A48" s="677"/>
      <c r="B48" s="677"/>
      <c r="C48" s="677"/>
      <c r="D48" s="679"/>
      <c r="E48" s="681"/>
      <c r="F48" s="684"/>
      <c r="G48" s="481"/>
      <c r="H48" s="682"/>
      <c r="I48" s="682"/>
      <c r="J48" s="682"/>
      <c r="K48" s="682"/>
      <c r="L48" s="682"/>
      <c r="M48" s="685"/>
      <c r="N48" s="34"/>
      <c r="O48" s="34"/>
    </row>
    <row r="49" spans="1:169" x14ac:dyDescent="0.25">
      <c r="A49" s="677"/>
      <c r="B49" s="677"/>
      <c r="C49" s="677"/>
      <c r="D49" s="679"/>
      <c r="E49" s="681"/>
      <c r="F49" s="684"/>
      <c r="G49" s="481"/>
      <c r="H49" s="682"/>
      <c r="I49" s="682"/>
      <c r="J49" s="682"/>
      <c r="K49" s="682"/>
      <c r="L49" s="682"/>
      <c r="M49" s="685"/>
      <c r="N49" s="34"/>
      <c r="O49" s="34"/>
    </row>
    <row r="50" spans="1:169" s="26" customFormat="1" ht="12.75" x14ac:dyDescent="0.2">
      <c r="A50" s="676">
        <v>5</v>
      </c>
      <c r="B50" s="677" t="str">
        <f>'7- Mapa Final'!B50</f>
        <v xml:space="preserve">Recibir , ofrecer, prometer , entregar o aceptar dádivas o beneficios a nombre propio o de terceros para  expedir, alterar,retener , extraviar o entregar  documentos  sin el lleno de requisitos legales 
</v>
      </c>
      <c r="C50" s="677" t="str">
        <f>'7- Mapa Final'!C50</f>
        <v xml:space="preserve">Expedir, alterar, retener, extraviar o entregar  documentos  o información sin el lleno de requisitos legales </v>
      </c>
      <c r="D50" s="678" t="str">
        <f>'7- Mapa Final'!J50</f>
        <v>Muy Baja - 1</v>
      </c>
      <c r="E50" s="680" t="str">
        <f>'7- Mapa Final'!K50</f>
        <v>Moderado - 3</v>
      </c>
      <c r="F50" s="684" t="str">
        <f>'7- Mapa Final'!M50</f>
        <v>Moderado - 3</v>
      </c>
      <c r="G50" s="481" t="s">
        <v>516</v>
      </c>
      <c r="H50" s="682">
        <v>8442</v>
      </c>
      <c r="I50" s="682"/>
      <c r="J50" s="682" t="s">
        <v>572</v>
      </c>
      <c r="K50" s="683">
        <v>45658</v>
      </c>
      <c r="L50" s="683">
        <v>45747</v>
      </c>
      <c r="M50" s="682" t="s">
        <v>578</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x14ac:dyDescent="0.2">
      <c r="A51" s="676"/>
      <c r="B51" s="677"/>
      <c r="C51" s="677"/>
      <c r="D51" s="679"/>
      <c r="E51" s="681"/>
      <c r="F51" s="684"/>
      <c r="G51" s="481"/>
      <c r="H51" s="682"/>
      <c r="I51" s="682"/>
      <c r="J51" s="682"/>
      <c r="K51" s="682"/>
      <c r="L51" s="682"/>
      <c r="M51" s="682"/>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x14ac:dyDescent="0.2">
      <c r="A52" s="676"/>
      <c r="B52" s="677"/>
      <c r="C52" s="677"/>
      <c r="D52" s="679"/>
      <c r="E52" s="681"/>
      <c r="F52" s="684"/>
      <c r="G52" s="481"/>
      <c r="H52" s="682"/>
      <c r="I52" s="682"/>
      <c r="J52" s="682"/>
      <c r="K52" s="682"/>
      <c r="L52" s="682"/>
      <c r="M52" s="682"/>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x14ac:dyDescent="0.2">
      <c r="A53" s="676"/>
      <c r="B53" s="677"/>
      <c r="C53" s="677"/>
      <c r="D53" s="679"/>
      <c r="E53" s="681"/>
      <c r="F53" s="684"/>
      <c r="G53" s="481"/>
      <c r="H53" s="682"/>
      <c r="I53" s="682"/>
      <c r="J53" s="682"/>
      <c r="K53" s="682"/>
      <c r="L53" s="682"/>
      <c r="M53" s="682"/>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x14ac:dyDescent="0.2">
      <c r="A54" s="676"/>
      <c r="B54" s="677"/>
      <c r="C54" s="677"/>
      <c r="D54" s="679"/>
      <c r="E54" s="681"/>
      <c r="F54" s="684"/>
      <c r="G54" s="481"/>
      <c r="H54" s="682"/>
      <c r="I54" s="682"/>
      <c r="J54" s="682"/>
      <c r="K54" s="682"/>
      <c r="L54" s="682"/>
      <c r="M54" s="682"/>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x14ac:dyDescent="0.25">
      <c r="A55" s="676"/>
      <c r="B55" s="677"/>
      <c r="C55" s="677"/>
      <c r="D55" s="679"/>
      <c r="E55" s="681"/>
      <c r="F55" s="684"/>
      <c r="G55" s="481"/>
      <c r="H55" s="682"/>
      <c r="I55" s="682"/>
      <c r="J55" s="682"/>
      <c r="K55" s="682"/>
      <c r="L55" s="682"/>
      <c r="M55" s="682"/>
      <c r="N55" s="34"/>
      <c r="O55" s="34"/>
    </row>
    <row r="56" spans="1:169" x14ac:dyDescent="0.25">
      <c r="A56" s="676"/>
      <c r="B56" s="677"/>
      <c r="C56" s="677"/>
      <c r="D56" s="679"/>
      <c r="E56" s="681"/>
      <c r="F56" s="684"/>
      <c r="G56" s="481"/>
      <c r="H56" s="682"/>
      <c r="I56" s="682"/>
      <c r="J56" s="682"/>
      <c r="K56" s="682"/>
      <c r="L56" s="682"/>
      <c r="M56" s="682"/>
      <c r="N56" s="34"/>
      <c r="O56" s="34"/>
    </row>
    <row r="57" spans="1:169" x14ac:dyDescent="0.25">
      <c r="A57" s="676"/>
      <c r="B57" s="677"/>
      <c r="C57" s="677"/>
      <c r="D57" s="679"/>
      <c r="E57" s="681"/>
      <c r="F57" s="684"/>
      <c r="G57" s="481"/>
      <c r="H57" s="682"/>
      <c r="I57" s="682"/>
      <c r="J57" s="682"/>
      <c r="K57" s="682"/>
      <c r="L57" s="682"/>
      <c r="M57" s="682"/>
      <c r="N57" s="34"/>
      <c r="O57" s="34"/>
    </row>
    <row r="58" spans="1:169" x14ac:dyDescent="0.25">
      <c r="A58" s="676"/>
      <c r="B58" s="677"/>
      <c r="C58" s="677"/>
      <c r="D58" s="679"/>
      <c r="E58" s="681"/>
      <c r="F58" s="684"/>
      <c r="G58" s="481"/>
      <c r="H58" s="682"/>
      <c r="I58" s="682"/>
      <c r="J58" s="682"/>
      <c r="K58" s="682"/>
      <c r="L58" s="682"/>
      <c r="M58" s="682"/>
      <c r="N58" s="34"/>
      <c r="O58" s="34"/>
    </row>
    <row r="59" spans="1:169" x14ac:dyDescent="0.25">
      <c r="A59" s="676"/>
      <c r="B59" s="677"/>
      <c r="C59" s="677"/>
      <c r="D59" s="679"/>
      <c r="E59" s="681"/>
      <c r="F59" s="684"/>
      <c r="G59" s="481"/>
      <c r="H59" s="682"/>
      <c r="I59" s="682"/>
      <c r="J59" s="682"/>
      <c r="K59" s="682"/>
      <c r="L59" s="682"/>
      <c r="M59" s="682"/>
      <c r="N59" s="34"/>
      <c r="O59" s="34"/>
    </row>
    <row r="60" spans="1:169" s="26" customFormat="1" ht="12.75" customHeight="1" x14ac:dyDescent="0.2">
      <c r="A60" s="676">
        <v>6</v>
      </c>
      <c r="B60" s="677" t="str">
        <f>'7- Mapa Final'!B60</f>
        <v>Recibir, ofrecer, prometer, entregar o aceptar dadivas  o beneficios a nombre propio o de terceros para  demorar las actuaciones en los procesos</v>
      </c>
      <c r="C60" s="677" t="str">
        <f>'7- Mapa Final'!C60</f>
        <v xml:space="preserve">Cuando por indebido interés se actua de  manera indebida para retrasar las actuaciones de los procesos </v>
      </c>
      <c r="D60" s="678" t="str">
        <f>'7- Mapa Final'!J60</f>
        <v>Muy Baja - 1</v>
      </c>
      <c r="E60" s="680" t="str">
        <f>'7- Mapa Final'!K60</f>
        <v>Mayor - 4</v>
      </c>
      <c r="F60" s="684" t="str">
        <f>'7- Mapa Final'!M60</f>
        <v>Alto  - 4</v>
      </c>
      <c r="G60" s="481" t="s">
        <v>516</v>
      </c>
      <c r="H60" s="682">
        <v>8442</v>
      </c>
      <c r="I60" s="682"/>
      <c r="J60" s="682" t="s">
        <v>572</v>
      </c>
      <c r="K60" s="683">
        <v>45658</v>
      </c>
      <c r="L60" s="683">
        <v>45747</v>
      </c>
      <c r="M60" s="682" t="s">
        <v>578</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x14ac:dyDescent="0.2">
      <c r="A61" s="676"/>
      <c r="B61" s="677"/>
      <c r="C61" s="677"/>
      <c r="D61" s="679"/>
      <c r="E61" s="681"/>
      <c r="F61" s="684"/>
      <c r="G61" s="481"/>
      <c r="H61" s="682"/>
      <c r="I61" s="682"/>
      <c r="J61" s="682"/>
      <c r="K61" s="682"/>
      <c r="L61" s="682"/>
      <c r="M61" s="682"/>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x14ac:dyDescent="0.2">
      <c r="A62" s="676"/>
      <c r="B62" s="677"/>
      <c r="C62" s="677"/>
      <c r="D62" s="679"/>
      <c r="E62" s="681"/>
      <c r="F62" s="684"/>
      <c r="G62" s="481"/>
      <c r="H62" s="682"/>
      <c r="I62" s="682"/>
      <c r="J62" s="682"/>
      <c r="K62" s="682"/>
      <c r="L62" s="682"/>
      <c r="M62" s="682"/>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x14ac:dyDescent="0.2">
      <c r="A63" s="676"/>
      <c r="B63" s="677"/>
      <c r="C63" s="677"/>
      <c r="D63" s="679"/>
      <c r="E63" s="681"/>
      <c r="F63" s="684"/>
      <c r="G63" s="481"/>
      <c r="H63" s="682"/>
      <c r="I63" s="682"/>
      <c r="J63" s="682"/>
      <c r="K63" s="682"/>
      <c r="L63" s="682"/>
      <c r="M63" s="682"/>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x14ac:dyDescent="0.2">
      <c r="A64" s="676"/>
      <c r="B64" s="677"/>
      <c r="C64" s="677"/>
      <c r="D64" s="679"/>
      <c r="E64" s="681"/>
      <c r="F64" s="684"/>
      <c r="G64" s="481"/>
      <c r="H64" s="682"/>
      <c r="I64" s="682"/>
      <c r="J64" s="682"/>
      <c r="K64" s="682"/>
      <c r="L64" s="682"/>
      <c r="M64" s="682"/>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x14ac:dyDescent="0.25">
      <c r="A65" s="676"/>
      <c r="B65" s="677"/>
      <c r="C65" s="677"/>
      <c r="D65" s="679"/>
      <c r="E65" s="681"/>
      <c r="F65" s="684"/>
      <c r="G65" s="481"/>
      <c r="H65" s="682"/>
      <c r="I65" s="682"/>
      <c r="J65" s="682"/>
      <c r="K65" s="682"/>
      <c r="L65" s="682"/>
      <c r="M65" s="682"/>
      <c r="N65" s="34"/>
      <c r="O65" s="34"/>
    </row>
    <row r="66" spans="1:169" x14ac:dyDescent="0.25">
      <c r="A66" s="676"/>
      <c r="B66" s="677"/>
      <c r="C66" s="677"/>
      <c r="D66" s="679"/>
      <c r="E66" s="681"/>
      <c r="F66" s="684"/>
      <c r="G66" s="481"/>
      <c r="H66" s="682"/>
      <c r="I66" s="682"/>
      <c r="J66" s="682"/>
      <c r="K66" s="682"/>
      <c r="L66" s="682"/>
      <c r="M66" s="682"/>
      <c r="N66" s="34"/>
      <c r="O66" s="34"/>
    </row>
    <row r="67" spans="1:169" x14ac:dyDescent="0.25">
      <c r="A67" s="676"/>
      <c r="B67" s="677"/>
      <c r="C67" s="677"/>
      <c r="D67" s="679"/>
      <c r="E67" s="681"/>
      <c r="F67" s="684"/>
      <c r="G67" s="481"/>
      <c r="H67" s="682"/>
      <c r="I67" s="682"/>
      <c r="J67" s="682"/>
      <c r="K67" s="682"/>
      <c r="L67" s="682"/>
      <c r="M67" s="682"/>
      <c r="N67" s="34"/>
      <c r="O67" s="34"/>
    </row>
    <row r="68" spans="1:169" x14ac:dyDescent="0.25">
      <c r="A68" s="676"/>
      <c r="B68" s="677"/>
      <c r="C68" s="677"/>
      <c r="D68" s="679"/>
      <c r="E68" s="681"/>
      <c r="F68" s="684"/>
      <c r="G68" s="481"/>
      <c r="H68" s="682"/>
      <c r="I68" s="682"/>
      <c r="J68" s="682"/>
      <c r="K68" s="682"/>
      <c r="L68" s="682"/>
      <c r="M68" s="682"/>
      <c r="N68" s="34"/>
      <c r="O68" s="34"/>
    </row>
    <row r="69" spans="1:169" x14ac:dyDescent="0.25">
      <c r="A69" s="676"/>
      <c r="B69" s="677"/>
      <c r="C69" s="677"/>
      <c r="D69" s="679"/>
      <c r="E69" s="681"/>
      <c r="F69" s="684"/>
      <c r="G69" s="481"/>
      <c r="H69" s="682"/>
      <c r="I69" s="682"/>
      <c r="J69" s="682"/>
      <c r="K69" s="682"/>
      <c r="L69" s="682"/>
      <c r="M69" s="682"/>
      <c r="N69" s="34"/>
      <c r="O69" s="34"/>
    </row>
    <row r="70" spans="1:169" s="26" customFormat="1" ht="12.75" x14ac:dyDescent="0.2">
      <c r="A70" s="676">
        <v>7</v>
      </c>
      <c r="B70" s="677" t="str">
        <f>'7- Mapa Final'!B70</f>
        <v xml:space="preserve">Recibir, ofrecer, prometer, entregar o aceptar dadivas  o beneficios a nombre propio o de terceros para  demorar, retener, alterar o direccionar decisiones judiciales </v>
      </c>
      <c r="C70" s="677" t="str">
        <f>'7- Mapa Final'!C70</f>
        <v>Cuando por indebido interés  no se realizar una audiencia programada en la fecha establecida</v>
      </c>
      <c r="D70" s="678" t="str">
        <f>'7- Mapa Final'!J70</f>
        <v>Muy Baja - 1</v>
      </c>
      <c r="E70" s="680" t="str">
        <f>'7- Mapa Final'!K70</f>
        <v>Mayor - 4</v>
      </c>
      <c r="F70" s="684" t="str">
        <f>'7- Mapa Final'!M70</f>
        <v>Alto  - 4</v>
      </c>
      <c r="G70" s="481" t="s">
        <v>516</v>
      </c>
      <c r="H70" s="682">
        <v>8442</v>
      </c>
      <c r="I70" s="682"/>
      <c r="J70" s="682" t="s">
        <v>572</v>
      </c>
      <c r="K70" s="683">
        <v>45658</v>
      </c>
      <c r="L70" s="683">
        <v>45747</v>
      </c>
      <c r="M70" s="682" t="s">
        <v>578</v>
      </c>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x14ac:dyDescent="0.2">
      <c r="A71" s="676"/>
      <c r="B71" s="677"/>
      <c r="C71" s="677"/>
      <c r="D71" s="679"/>
      <c r="E71" s="681"/>
      <c r="F71" s="684"/>
      <c r="G71" s="481"/>
      <c r="H71" s="682"/>
      <c r="I71" s="682"/>
      <c r="J71" s="682"/>
      <c r="K71" s="682"/>
      <c r="L71" s="682"/>
      <c r="M71" s="682"/>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x14ac:dyDescent="0.2">
      <c r="A72" s="676"/>
      <c r="B72" s="677"/>
      <c r="C72" s="677"/>
      <c r="D72" s="679"/>
      <c r="E72" s="681"/>
      <c r="F72" s="684"/>
      <c r="G72" s="481"/>
      <c r="H72" s="682"/>
      <c r="I72" s="682"/>
      <c r="J72" s="682"/>
      <c r="K72" s="682"/>
      <c r="L72" s="682"/>
      <c r="M72" s="682"/>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x14ac:dyDescent="0.2">
      <c r="A73" s="676"/>
      <c r="B73" s="677"/>
      <c r="C73" s="677"/>
      <c r="D73" s="679"/>
      <c r="E73" s="681"/>
      <c r="F73" s="684"/>
      <c r="G73" s="481"/>
      <c r="H73" s="682"/>
      <c r="I73" s="682"/>
      <c r="J73" s="682"/>
      <c r="K73" s="682"/>
      <c r="L73" s="682"/>
      <c r="M73" s="682"/>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x14ac:dyDescent="0.2">
      <c r="A74" s="676"/>
      <c r="B74" s="677"/>
      <c r="C74" s="677"/>
      <c r="D74" s="679"/>
      <c r="E74" s="681"/>
      <c r="F74" s="684"/>
      <c r="G74" s="481"/>
      <c r="H74" s="682"/>
      <c r="I74" s="682"/>
      <c r="J74" s="682"/>
      <c r="K74" s="682"/>
      <c r="L74" s="682"/>
      <c r="M74" s="682"/>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x14ac:dyDescent="0.25">
      <c r="A75" s="676"/>
      <c r="B75" s="677"/>
      <c r="C75" s="677"/>
      <c r="D75" s="679"/>
      <c r="E75" s="681"/>
      <c r="F75" s="684"/>
      <c r="G75" s="481"/>
      <c r="H75" s="682"/>
      <c r="I75" s="682"/>
      <c r="J75" s="682"/>
      <c r="K75" s="682"/>
      <c r="L75" s="682"/>
      <c r="M75" s="682"/>
      <c r="N75" s="34"/>
      <c r="O75" s="34"/>
    </row>
    <row r="76" spans="1:169" x14ac:dyDescent="0.25">
      <c r="A76" s="676"/>
      <c r="B76" s="677"/>
      <c r="C76" s="677"/>
      <c r="D76" s="679"/>
      <c r="E76" s="681"/>
      <c r="F76" s="684"/>
      <c r="G76" s="481"/>
      <c r="H76" s="682"/>
      <c r="I76" s="682"/>
      <c r="J76" s="682"/>
      <c r="K76" s="682"/>
      <c r="L76" s="682"/>
      <c r="M76" s="682"/>
      <c r="N76" s="34"/>
      <c r="O76" s="34"/>
    </row>
    <row r="77" spans="1:169" x14ac:dyDescent="0.25">
      <c r="A77" s="676"/>
      <c r="B77" s="677"/>
      <c r="C77" s="677"/>
      <c r="D77" s="679"/>
      <c r="E77" s="681"/>
      <c r="F77" s="684"/>
      <c r="G77" s="481"/>
      <c r="H77" s="682"/>
      <c r="I77" s="682"/>
      <c r="J77" s="682"/>
      <c r="K77" s="682"/>
      <c r="L77" s="682"/>
      <c r="M77" s="682"/>
      <c r="N77" s="34"/>
      <c r="O77" s="34"/>
    </row>
    <row r="78" spans="1:169" x14ac:dyDescent="0.25">
      <c r="A78" s="676"/>
      <c r="B78" s="677"/>
      <c r="C78" s="677"/>
      <c r="D78" s="679"/>
      <c r="E78" s="681"/>
      <c r="F78" s="684"/>
      <c r="G78" s="481"/>
      <c r="H78" s="682"/>
      <c r="I78" s="682"/>
      <c r="J78" s="682"/>
      <c r="K78" s="682"/>
      <c r="L78" s="682"/>
      <c r="M78" s="682"/>
      <c r="N78" s="34"/>
      <c r="O78" s="34"/>
    </row>
    <row r="79" spans="1:169" x14ac:dyDescent="0.25">
      <c r="A79" s="676"/>
      <c r="B79" s="677"/>
      <c r="C79" s="677"/>
      <c r="D79" s="679"/>
      <c r="E79" s="681"/>
      <c r="F79" s="684"/>
      <c r="G79" s="481"/>
      <c r="H79" s="682"/>
      <c r="I79" s="682"/>
      <c r="J79" s="682"/>
      <c r="K79" s="682"/>
      <c r="L79" s="682"/>
      <c r="M79" s="682"/>
      <c r="N79" s="34"/>
      <c r="O79" s="34"/>
    </row>
    <row r="80" spans="1:169" x14ac:dyDescent="0.25">
      <c r="A80" s="676">
        <v>8</v>
      </c>
      <c r="B80" s="677" t="str">
        <f>'7- Mapa Final'!B80</f>
        <v xml:space="preserve">Recibir, ofrecer, prometer, entregar o aceptar o solicitar  un beneficio propio o a terceros en la omisión o indebida realización en el trámite de la notificación </v>
      </c>
      <c r="C80" s="677" t="str">
        <f>'7- Mapa Final'!C80</f>
        <v>Cuando por indebido interés  no se realizar una audiencia programada en la fecha establecida</v>
      </c>
      <c r="D80" s="678" t="str">
        <f>'7- Mapa Final'!J80</f>
        <v>Muy Baja - 1</v>
      </c>
      <c r="E80" s="680" t="str">
        <f>'7- Mapa Final'!K80</f>
        <v>Mayor - 4</v>
      </c>
      <c r="F80" s="684" t="str">
        <f>'7- Mapa Final'!M80</f>
        <v>Alto  - 4</v>
      </c>
      <c r="G80" s="481" t="s">
        <v>516</v>
      </c>
      <c r="H80" s="682">
        <v>8442</v>
      </c>
      <c r="I80" s="682"/>
      <c r="J80" s="682" t="s">
        <v>572</v>
      </c>
      <c r="K80" s="683">
        <v>45658</v>
      </c>
      <c r="L80" s="683">
        <v>45747</v>
      </c>
      <c r="M80" s="682" t="s">
        <v>578</v>
      </c>
    </row>
    <row r="81" spans="1:13" x14ac:dyDescent="0.25">
      <c r="A81" s="676"/>
      <c r="B81" s="677"/>
      <c r="C81" s="677"/>
      <c r="D81" s="679"/>
      <c r="E81" s="681"/>
      <c r="F81" s="684"/>
      <c r="G81" s="481"/>
      <c r="H81" s="682"/>
      <c r="I81" s="682"/>
      <c r="J81" s="682"/>
      <c r="K81" s="682"/>
      <c r="L81" s="682"/>
      <c r="M81" s="682"/>
    </row>
    <row r="82" spans="1:13" x14ac:dyDescent="0.25">
      <c r="A82" s="676"/>
      <c r="B82" s="677"/>
      <c r="C82" s="677"/>
      <c r="D82" s="679"/>
      <c r="E82" s="681"/>
      <c r="F82" s="684"/>
      <c r="G82" s="481"/>
      <c r="H82" s="682"/>
      <c r="I82" s="682"/>
      <c r="J82" s="682"/>
      <c r="K82" s="682"/>
      <c r="L82" s="682"/>
      <c r="M82" s="682"/>
    </row>
    <row r="83" spans="1:13" x14ac:dyDescent="0.25">
      <c r="A83" s="676"/>
      <c r="B83" s="677"/>
      <c r="C83" s="677"/>
      <c r="D83" s="679"/>
      <c r="E83" s="681"/>
      <c r="F83" s="684"/>
      <c r="G83" s="481"/>
      <c r="H83" s="682"/>
      <c r="I83" s="682"/>
      <c r="J83" s="682"/>
      <c r="K83" s="682"/>
      <c r="L83" s="682"/>
      <c r="M83" s="682"/>
    </row>
    <row r="84" spans="1:13" x14ac:dyDescent="0.25">
      <c r="A84" s="676"/>
      <c r="B84" s="677"/>
      <c r="C84" s="677"/>
      <c r="D84" s="679"/>
      <c r="E84" s="681"/>
      <c r="F84" s="684"/>
      <c r="G84" s="481"/>
      <c r="H84" s="682"/>
      <c r="I84" s="682"/>
      <c r="J84" s="682"/>
      <c r="K84" s="682"/>
      <c r="L84" s="682"/>
      <c r="M84" s="682"/>
    </row>
    <row r="85" spans="1:13" x14ac:dyDescent="0.25">
      <c r="A85" s="676"/>
      <c r="B85" s="677"/>
      <c r="C85" s="677"/>
      <c r="D85" s="679"/>
      <c r="E85" s="681"/>
      <c r="F85" s="684"/>
      <c r="G85" s="481"/>
      <c r="H85" s="682"/>
      <c r="I85" s="682"/>
      <c r="J85" s="682"/>
      <c r="K85" s="682"/>
      <c r="L85" s="682"/>
      <c r="M85" s="682"/>
    </row>
    <row r="86" spans="1:13" x14ac:dyDescent="0.25">
      <c r="A86" s="676"/>
      <c r="B86" s="677"/>
      <c r="C86" s="677"/>
      <c r="D86" s="679"/>
      <c r="E86" s="681"/>
      <c r="F86" s="684"/>
      <c r="G86" s="481"/>
      <c r="H86" s="682"/>
      <c r="I86" s="682"/>
      <c r="J86" s="682"/>
      <c r="K86" s="682"/>
      <c r="L86" s="682"/>
      <c r="M86" s="682"/>
    </row>
    <row r="87" spans="1:13" x14ac:dyDescent="0.25">
      <c r="A87" s="676"/>
      <c r="B87" s="677"/>
      <c r="C87" s="677"/>
      <c r="D87" s="679"/>
      <c r="E87" s="681"/>
      <c r="F87" s="684"/>
      <c r="G87" s="481"/>
      <c r="H87" s="682"/>
      <c r="I87" s="682"/>
      <c r="J87" s="682"/>
      <c r="K87" s="682"/>
      <c r="L87" s="682"/>
      <c r="M87" s="682"/>
    </row>
    <row r="88" spans="1:13" x14ac:dyDescent="0.25">
      <c r="A88" s="676"/>
      <c r="B88" s="677"/>
      <c r="C88" s="677"/>
      <c r="D88" s="679"/>
      <c r="E88" s="681"/>
      <c r="F88" s="684"/>
      <c r="G88" s="481"/>
      <c r="H88" s="682"/>
      <c r="I88" s="682"/>
      <c r="J88" s="682"/>
      <c r="K88" s="682"/>
      <c r="L88" s="682"/>
      <c r="M88" s="682"/>
    </row>
    <row r="89" spans="1:13" x14ac:dyDescent="0.25">
      <c r="A89" s="676"/>
      <c r="B89" s="677"/>
      <c r="C89" s="677"/>
      <c r="D89" s="679"/>
      <c r="E89" s="681"/>
      <c r="F89" s="684"/>
      <c r="G89" s="481"/>
      <c r="H89" s="682"/>
      <c r="I89" s="682"/>
      <c r="J89" s="682"/>
      <c r="K89" s="682"/>
      <c r="L89" s="682"/>
      <c r="M89" s="682"/>
    </row>
  </sheetData>
  <mergeCells count="121">
    <mergeCell ref="A80:A89"/>
    <mergeCell ref="B80:B89"/>
    <mergeCell ref="C80:C89"/>
    <mergeCell ref="D80:D89"/>
    <mergeCell ref="E80:E89"/>
    <mergeCell ref="F80:F89"/>
    <mergeCell ref="G80:G89"/>
    <mergeCell ref="H80:H89"/>
    <mergeCell ref="I80:I89"/>
    <mergeCell ref="J80:J89"/>
    <mergeCell ref="K80:K89"/>
    <mergeCell ref="L80:L89"/>
    <mergeCell ref="M80:M89"/>
    <mergeCell ref="A40:A49"/>
    <mergeCell ref="B40:B49"/>
    <mergeCell ref="C40:C49"/>
    <mergeCell ref="D40:D49"/>
    <mergeCell ref="E40:E49"/>
    <mergeCell ref="K40:K49"/>
    <mergeCell ref="L40:L49"/>
    <mergeCell ref="M40:M49"/>
    <mergeCell ref="F40:F49"/>
    <mergeCell ref="G40:G49"/>
    <mergeCell ref="H40:H49"/>
    <mergeCell ref="I40:I49"/>
    <mergeCell ref="J40:J49"/>
    <mergeCell ref="K50:K59"/>
    <mergeCell ref="L50:L59"/>
    <mergeCell ref="A50:A59"/>
    <mergeCell ref="B50:B59"/>
    <mergeCell ref="C50:C59"/>
    <mergeCell ref="D50:D59"/>
    <mergeCell ref="E50:E5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 ref="F50:F59"/>
    <mergeCell ref="G50:G59"/>
    <mergeCell ref="H50:H59"/>
    <mergeCell ref="I50:I59"/>
    <mergeCell ref="J50:J59"/>
    <mergeCell ref="M50:M59"/>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25" priority="818" operator="containsText" text="3- Bajo">
      <formula>NOT(ISERROR(SEARCH("3- Bajo",A7)))</formula>
    </cfRule>
    <cfRule type="containsText" dxfId="124" priority="817" operator="containsText" text="4- Moderado">
      <formula>NOT(ISERROR(SEARCH("4- Moderado",A7)))</formula>
    </cfRule>
    <cfRule type="containsText" dxfId="123" priority="816" operator="containsText" text="6- Moderado">
      <formula>NOT(ISERROR(SEARCH("6- Moderado",A7)))</formula>
    </cfRule>
    <cfRule type="containsText" dxfId="122" priority="815" operator="containsText" text="3- Moderado">
      <formula>NOT(ISERROR(SEARCH("3- Moderado",A7)))</formula>
    </cfRule>
    <cfRule type="containsText" dxfId="121" priority="819" operator="containsText" text="4- Bajo">
      <formula>NOT(ISERROR(SEARCH("4- Bajo",A7)))</formula>
    </cfRule>
    <cfRule type="containsText" dxfId="120" priority="820" operator="containsText" text="1- Bajo">
      <formula>NOT(ISERROR(SEARCH("1- Bajo",A7)))</formula>
    </cfRule>
  </conditionalFormatting>
  <conditionalFormatting sqref="A10:E10 A20:E20">
    <cfRule type="containsText" dxfId="119" priority="795" operator="containsText" text="4- Bajo">
      <formula>NOT(ISERROR(SEARCH("4- Bajo",A10)))</formula>
    </cfRule>
    <cfRule type="containsText" dxfId="118" priority="794" operator="containsText" text="3- Bajo">
      <formula>NOT(ISERROR(SEARCH("3- Bajo",A10)))</formula>
    </cfRule>
    <cfRule type="containsText" dxfId="117" priority="793" operator="containsText" text="4- Moderado">
      <formula>NOT(ISERROR(SEARCH("4- Moderado",A10)))</formula>
    </cfRule>
    <cfRule type="containsText" dxfId="116" priority="792" operator="containsText" text="6- Moderado">
      <formula>NOT(ISERROR(SEARCH("6- Moderado",A10)))</formula>
    </cfRule>
    <cfRule type="containsText" dxfId="115" priority="791" operator="containsText" text="3- Moderado">
      <formula>NOT(ISERROR(SEARCH("3- Moderado",A10)))</formula>
    </cfRule>
    <cfRule type="containsText" dxfId="114" priority="796" operator="containsText" text="1- Bajo">
      <formula>NOT(ISERROR(SEARCH("1- Bajo",A10)))</formula>
    </cfRule>
  </conditionalFormatting>
  <conditionalFormatting sqref="A30:E30">
    <cfRule type="containsText" dxfId="113" priority="134" operator="containsText" text="1- Bajo">
      <formula>NOT(ISERROR(SEARCH("1- Bajo",A30)))</formula>
    </cfRule>
    <cfRule type="containsText" dxfId="112" priority="133" operator="containsText" text="4- Bajo">
      <formula>NOT(ISERROR(SEARCH("4- Bajo",A30)))</formula>
    </cfRule>
    <cfRule type="containsText" dxfId="111" priority="132" operator="containsText" text="3- Bajo">
      <formula>NOT(ISERROR(SEARCH("3- Bajo",A30)))</formula>
    </cfRule>
    <cfRule type="containsText" dxfId="110" priority="131" operator="containsText" text="4- Moderado">
      <formula>NOT(ISERROR(SEARCH("4- Moderado",A30)))</formula>
    </cfRule>
    <cfRule type="containsText" dxfId="109" priority="130" operator="containsText" text="6- Moderado">
      <formula>NOT(ISERROR(SEARCH("6- Moderado",A30)))</formula>
    </cfRule>
    <cfRule type="containsText" dxfId="108" priority="129" operator="containsText" text="3- Moderado">
      <formula>NOT(ISERROR(SEARCH("3- Moderado",A30)))</formula>
    </cfRule>
  </conditionalFormatting>
  <conditionalFormatting sqref="A40:E40">
    <cfRule type="containsText" dxfId="107" priority="50" operator="containsText" text="1- Bajo">
      <formula>NOT(ISERROR(SEARCH("1- Bajo",A40)))</formula>
    </cfRule>
    <cfRule type="containsText" dxfId="106" priority="49" operator="containsText" text="4- Bajo">
      <formula>NOT(ISERROR(SEARCH("4- Bajo",A40)))</formula>
    </cfRule>
    <cfRule type="containsText" dxfId="105" priority="45" operator="containsText" text="3- Moderado">
      <formula>NOT(ISERROR(SEARCH("3- Moderado",A40)))</formula>
    </cfRule>
    <cfRule type="containsText" dxfId="104" priority="46" operator="containsText" text="6- Moderado">
      <formula>NOT(ISERROR(SEARCH("6- Moderado",A40)))</formula>
    </cfRule>
    <cfRule type="containsText" dxfId="103" priority="47" operator="containsText" text="4- Moderado">
      <formula>NOT(ISERROR(SEARCH("4- Moderado",A40)))</formula>
    </cfRule>
    <cfRule type="containsText" dxfId="102" priority="48" operator="containsText" text="3- Bajo">
      <formula>NOT(ISERROR(SEARCH("3- Bajo",A40)))</formula>
    </cfRule>
  </conditionalFormatting>
  <conditionalFormatting sqref="A50:E50">
    <cfRule type="containsText" dxfId="101" priority="25" operator="containsText" text="3- Bajo">
      <formula>NOT(ISERROR(SEARCH("3- Bajo",A50)))</formula>
    </cfRule>
    <cfRule type="containsText" dxfId="100" priority="22" operator="containsText" text="3- Moderado">
      <formula>NOT(ISERROR(SEARCH("3- Moderado",A50)))</formula>
    </cfRule>
    <cfRule type="containsText" dxfId="99" priority="23" operator="containsText" text="6- Moderado">
      <formula>NOT(ISERROR(SEARCH("6- Moderado",A50)))</formula>
    </cfRule>
    <cfRule type="containsText" dxfId="98" priority="24" operator="containsText" text="4- Moderado">
      <formula>NOT(ISERROR(SEARCH("4- Moderado",A50)))</formula>
    </cfRule>
    <cfRule type="containsText" dxfId="97" priority="26" operator="containsText" text="4- Bajo">
      <formula>NOT(ISERROR(SEARCH("4- Bajo",A50)))</formula>
    </cfRule>
    <cfRule type="containsText" dxfId="96" priority="27" operator="containsText" text="1- Bajo">
      <formula>NOT(ISERROR(SEARCH("1- Bajo",A50)))</formula>
    </cfRule>
  </conditionalFormatting>
  <conditionalFormatting sqref="A60:E60">
    <cfRule type="containsText" dxfId="95" priority="11" operator="containsText" text="3- Bajo">
      <formula>NOT(ISERROR(SEARCH("3- Bajo",A60)))</formula>
    </cfRule>
    <cfRule type="containsText" dxfId="94" priority="12" operator="containsText" text="4- Bajo">
      <formula>NOT(ISERROR(SEARCH("4- Bajo",A60)))</formula>
    </cfRule>
    <cfRule type="containsText" dxfId="93" priority="13" operator="containsText" text="1- Bajo">
      <formula>NOT(ISERROR(SEARCH("1- Bajo",A60)))</formula>
    </cfRule>
    <cfRule type="containsText" dxfId="92" priority="9" operator="containsText" text="6- Moderado">
      <formula>NOT(ISERROR(SEARCH("6- Moderado",A60)))</formula>
    </cfRule>
    <cfRule type="containsText" dxfId="91" priority="8" operator="containsText" text="3- Moderado">
      <formula>NOT(ISERROR(SEARCH("3- Moderado",A60)))</formula>
    </cfRule>
    <cfRule type="containsText" dxfId="90" priority="10" operator="containsText" text="4- Moderado">
      <formula>NOT(ISERROR(SEARCH("4- Moderado",A60)))</formula>
    </cfRule>
  </conditionalFormatting>
  <conditionalFormatting sqref="A70:E70 A80:E80">
    <cfRule type="containsText" dxfId="89" priority="1" operator="containsText" text="3- Moderado">
      <formula>NOT(ISERROR(SEARCH("3- Moderado",A70)))</formula>
    </cfRule>
    <cfRule type="containsText" dxfId="88" priority="6" operator="containsText" text="1- Bajo">
      <formula>NOT(ISERROR(SEARCH("1- Bajo",A70)))</formula>
    </cfRule>
    <cfRule type="containsText" dxfId="87" priority="5" operator="containsText" text="4- Bajo">
      <formula>NOT(ISERROR(SEARCH("4- Bajo",A70)))</formula>
    </cfRule>
    <cfRule type="containsText" dxfId="86" priority="4" operator="containsText" text="3- Bajo">
      <formula>NOT(ISERROR(SEARCH("3- Bajo",A70)))</formula>
    </cfRule>
    <cfRule type="containsText" dxfId="85" priority="3" operator="containsText" text="4- Moderado">
      <formula>NOT(ISERROR(SEARCH("4- Moderado",A70)))</formula>
    </cfRule>
    <cfRule type="containsText" dxfId="84" priority="2" operator="containsText" text="6- Moderado">
      <formula>NOT(ISERROR(SEARCH("6- Moderado",A70)))</formula>
    </cfRule>
  </conditionalFormatting>
  <conditionalFormatting sqref="C8:F8">
    <cfRule type="containsText" dxfId="83" priority="147" operator="containsText" text="3- Moderado">
      <formula>NOT(ISERROR(SEARCH("3- Moderado",C8)))</formula>
    </cfRule>
    <cfRule type="containsText" dxfId="82" priority="148" operator="containsText" text="6- Moderado">
      <formula>NOT(ISERROR(SEARCH("6- Moderado",C8)))</formula>
    </cfRule>
    <cfRule type="containsText" dxfId="81" priority="149" operator="containsText" text="4- Moderado">
      <formula>NOT(ISERROR(SEARCH("4- Moderado",C8)))</formula>
    </cfRule>
    <cfRule type="containsText" dxfId="80" priority="151" operator="containsText" text="4- Bajo">
      <formula>NOT(ISERROR(SEARCH("4- Bajo",C8)))</formula>
    </cfRule>
    <cfRule type="containsText" dxfId="79" priority="152" operator="containsText" text="1- Bajo">
      <formula>NOT(ISERROR(SEARCH("1- Bajo",C8)))</formula>
    </cfRule>
    <cfRule type="containsText" dxfId="78" priority="150" operator="containsText" text="3- Bajo">
      <formula>NOT(ISERROR(SEARCH("3- Bajo",C8)))</formula>
    </cfRule>
  </conditionalFormatting>
  <conditionalFormatting sqref="D10:D89">
    <cfRule type="containsText" dxfId="77" priority="42" operator="containsText" text="Muy Baja">
      <formula>NOT(ISERROR(SEARCH("Muy Baja",D10)))</formula>
    </cfRule>
    <cfRule type="containsText" dxfId="76" priority="41" operator="containsText" text="Baja">
      <formula>NOT(ISERROR(SEARCH("Baja",D10)))</formula>
    </cfRule>
    <cfRule type="containsText" dxfId="75" priority="40" operator="containsText" text="Alta">
      <formula>NOT(ISERROR(SEARCH("Alta",D10)))</formula>
    </cfRule>
    <cfRule type="containsText" dxfId="74" priority="39" operator="containsText" text="Muy Alta">
      <formula>NOT(ISERROR(SEARCH("Muy Alta",D10)))</formula>
    </cfRule>
    <cfRule type="containsText" dxfId="73" priority="44" operator="containsText" text="Media">
      <formula>NOT(ISERROR(SEARCH("Media",D10)))</formula>
    </cfRule>
  </conditionalFormatting>
  <conditionalFormatting sqref="E10:E89">
    <cfRule type="containsText" dxfId="72" priority="38" operator="containsText" text="Leve">
      <formula>NOT(ISERROR(SEARCH("Leve",E10)))</formula>
    </cfRule>
    <cfRule type="containsText" dxfId="71" priority="37" operator="containsText" text="Menor">
      <formula>NOT(ISERROR(SEARCH("Menor",E10)))</formula>
    </cfRule>
    <cfRule type="containsText" dxfId="70" priority="36" operator="containsText" text="Mayor">
      <formula>NOT(ISERROR(SEARCH("Mayor",E10)))</formula>
    </cfRule>
    <cfRule type="containsText" dxfId="69" priority="35" operator="containsText" text="Catastrófico">
      <formula>NOT(ISERROR(SEARCH("Catastrófico",E10)))</formula>
    </cfRule>
  </conditionalFormatting>
  <conditionalFormatting sqref="E10:F69">
    <cfRule type="containsText" dxfId="68" priority="43" operator="containsText" text="Moderado">
      <formula>NOT(ISERROR(SEARCH("Moderado",E10)))</formula>
    </cfRule>
  </conditionalFormatting>
  <conditionalFormatting sqref="E70:F89">
    <cfRule type="containsText" dxfId="67" priority="7" operator="containsText" text="Moderado">
      <formula>NOT(ISERROR(SEARCH("Moderado",E70)))</formula>
    </cfRule>
  </conditionalFormatting>
  <conditionalFormatting sqref="F10:F29">
    <cfRule type="colorScale" priority="1178">
      <colorScale>
        <cfvo type="min"/>
        <cfvo type="max"/>
        <color rgb="FFFF7128"/>
        <color rgb="FFFFEF9C"/>
      </colorScale>
    </cfRule>
  </conditionalFormatting>
  <conditionalFormatting sqref="F10:F89">
    <cfRule type="containsText" dxfId="66" priority="59" operator="containsText" text="Moderado">
      <formula>NOT(ISERROR(SEARCH("Moderado",F10)))</formula>
    </cfRule>
    <cfRule type="containsText" dxfId="65" priority="60" operator="containsText" text="Alto">
      <formula>NOT(ISERROR(SEARCH("Alto",F10)))</formula>
    </cfRule>
    <cfRule type="containsText" dxfId="64" priority="61" operator="containsText" text="Extremo">
      <formula>NOT(ISERROR(SEARCH("Extremo",F10)))</formula>
    </cfRule>
    <cfRule type="containsText" dxfId="63"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89">
    <cfRule type="colorScale" priority="140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BB998-4477-426D-8D82-2648BB66A86E}">
  <sheetPr>
    <tabColor theme="5" tint="0.39997558519241921"/>
    <pageSetUpPr fitToPage="1"/>
  </sheetPr>
  <dimension ref="A1:JK89"/>
  <sheetViews>
    <sheetView showGridLines="0" tabSelected="1" zoomScale="85" zoomScaleNormal="85" workbookViewId="0">
      <selection activeCell="C5" sqref="C5:M5"/>
    </sheetView>
  </sheetViews>
  <sheetFormatPr baseColWidth="10" defaultColWidth="11.42578125" defaultRowHeight="15" x14ac:dyDescent="0.25"/>
  <cols>
    <col min="1" max="1" width="18.42578125" style="5" customWidth="1"/>
    <col min="2" max="2" width="35.85546875" style="5" customWidth="1"/>
    <col min="3" max="3" width="40.28515625" customWidth="1"/>
    <col min="4" max="4" width="16.85546875" style="8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x14ac:dyDescent="0.3">
      <c r="A1" s="705"/>
      <c r="B1" s="706"/>
      <c r="C1" s="709" t="s">
        <v>583</v>
      </c>
      <c r="D1" s="709"/>
      <c r="E1" s="709"/>
      <c r="F1" s="709"/>
      <c r="G1" s="709"/>
      <c r="H1" s="709"/>
      <c r="I1" s="709"/>
      <c r="J1" s="710"/>
      <c r="K1" s="700" t="s">
        <v>556</v>
      </c>
      <c r="L1" s="700"/>
      <c r="M1" s="700"/>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x14ac:dyDescent="0.3">
      <c r="A2" s="707"/>
      <c r="B2" s="708"/>
      <c r="C2" s="711"/>
      <c r="D2" s="711"/>
      <c r="E2" s="711"/>
      <c r="F2" s="711"/>
      <c r="G2" s="711"/>
      <c r="H2" s="711"/>
      <c r="I2" s="711"/>
      <c r="J2" s="712"/>
      <c r="K2" s="700"/>
      <c r="L2" s="700"/>
      <c r="M2" s="700"/>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x14ac:dyDescent="0.3">
      <c r="A3" s="1"/>
      <c r="B3" s="1"/>
      <c r="C3" s="711"/>
      <c r="D3" s="711"/>
      <c r="E3" s="711"/>
      <c r="F3" s="711"/>
      <c r="G3" s="711"/>
      <c r="H3" s="711"/>
      <c r="I3" s="711"/>
      <c r="J3" s="712"/>
      <c r="K3" s="700"/>
      <c r="L3" s="700"/>
      <c r="M3" s="70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x14ac:dyDescent="0.3">
      <c r="A4" s="701" t="s">
        <v>305</v>
      </c>
      <c r="B4" s="702"/>
      <c r="C4" s="713" t="s">
        <v>306</v>
      </c>
      <c r="D4" s="713"/>
      <c r="E4" s="713"/>
      <c r="F4" s="713"/>
      <c r="G4" s="713"/>
      <c r="H4" s="713"/>
      <c r="I4" s="713"/>
      <c r="J4" s="713"/>
      <c r="K4" s="713"/>
      <c r="L4" s="713"/>
      <c r="M4" s="714"/>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x14ac:dyDescent="0.3">
      <c r="A5" s="703" t="s">
        <v>307</v>
      </c>
      <c r="B5" s="704"/>
      <c r="C5" s="713" t="s">
        <v>22</v>
      </c>
      <c r="D5" s="713"/>
      <c r="E5" s="713"/>
      <c r="F5" s="713"/>
      <c r="G5" s="713"/>
      <c r="H5" s="713"/>
      <c r="I5" s="713"/>
      <c r="J5" s="713"/>
      <c r="K5" s="713"/>
      <c r="L5" s="713"/>
      <c r="M5" s="714"/>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x14ac:dyDescent="0.3">
      <c r="A6" s="691" t="s">
        <v>308</v>
      </c>
      <c r="B6" s="691"/>
      <c r="C6" s="697" t="s">
        <v>443</v>
      </c>
      <c r="D6" s="698"/>
      <c r="E6" s="698"/>
      <c r="F6" s="698"/>
      <c r="G6" s="698"/>
      <c r="H6" s="698"/>
      <c r="I6" s="698"/>
      <c r="J6" s="698"/>
      <c r="K6" s="698"/>
      <c r="L6" s="698"/>
      <c r="M6" s="699"/>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x14ac:dyDescent="0.3">
      <c r="A7" s="692" t="s">
        <v>557</v>
      </c>
      <c r="B7" s="693"/>
      <c r="C7" s="694"/>
      <c r="D7" s="695" t="s">
        <v>558</v>
      </c>
      <c r="E7" s="695"/>
      <c r="F7" s="695"/>
      <c r="G7" s="696" t="s">
        <v>559</v>
      </c>
      <c r="H7" s="686" t="s">
        <v>560</v>
      </c>
      <c r="I7" s="688" t="s">
        <v>561</v>
      </c>
      <c r="J7" s="689"/>
      <c r="K7" s="688" t="s">
        <v>562</v>
      </c>
      <c r="L7" s="689"/>
      <c r="M7" s="690" t="s">
        <v>563</v>
      </c>
      <c r="N7" s="18"/>
      <c r="O7" s="18"/>
      <c r="P7" s="18"/>
      <c r="Q7" s="18"/>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x14ac:dyDescent="0.25">
      <c r="A8" s="35" t="s">
        <v>27</v>
      </c>
      <c r="B8" s="35" t="s">
        <v>564</v>
      </c>
      <c r="C8" s="35" t="s">
        <v>248</v>
      </c>
      <c r="D8" s="28" t="s">
        <v>258</v>
      </c>
      <c r="E8" s="28" t="s">
        <v>565</v>
      </c>
      <c r="F8" s="28" t="s">
        <v>566</v>
      </c>
      <c r="G8" s="696"/>
      <c r="H8" s="687"/>
      <c r="I8" s="29" t="s">
        <v>567</v>
      </c>
      <c r="J8" s="29" t="s">
        <v>568</v>
      </c>
      <c r="K8" s="29" t="s">
        <v>569</v>
      </c>
      <c r="L8" s="29" t="s">
        <v>570</v>
      </c>
      <c r="M8" s="69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x14ac:dyDescent="0.25">
      <c r="A9" s="715"/>
      <c r="B9" s="716"/>
      <c r="C9" s="716"/>
      <c r="D9" s="716"/>
      <c r="E9" s="716"/>
      <c r="F9" s="716"/>
      <c r="G9" s="716"/>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x14ac:dyDescent="0.2">
      <c r="A10" s="677">
        <f>'7- Mapa Final'!A10</f>
        <v>1</v>
      </c>
      <c r="B10" s="677" t="str">
        <f>'7- Mapa Final'!B10</f>
        <v>Vencimiento de Términos 
(Acciones constitucionales /Habeas Corpus)</v>
      </c>
      <c r="C10" s="677" t="str">
        <f>'7- Mapa Final'!C10</f>
        <v>Se realizan  actuaciones procesales ose da  respuesta a las solicitudes de los usuarios de la administración de justicia en materia penal, después del  término legal establecido para decidir sobre los conflictos presentados a los jueces.</v>
      </c>
      <c r="D10" s="678" t="str">
        <f>'7- Mapa Final'!J10</f>
        <v>Muy Baja - 1</v>
      </c>
      <c r="E10" s="680" t="str">
        <f>'7- Mapa Final'!K10</f>
        <v>Menor - 2</v>
      </c>
      <c r="F10" s="684" t="str">
        <f>'7- Mapa Final'!M10</f>
        <v>Bajo - 2</v>
      </c>
      <c r="G10" s="481" t="s">
        <v>516</v>
      </c>
      <c r="H10" s="719" t="s">
        <v>579</v>
      </c>
      <c r="I10" s="679"/>
      <c r="J10" s="679" t="s">
        <v>572</v>
      </c>
      <c r="K10" s="717">
        <v>45748</v>
      </c>
      <c r="L10" s="717">
        <v>45838</v>
      </c>
      <c r="M10" s="720" t="s">
        <v>580</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x14ac:dyDescent="0.2">
      <c r="A11" s="677"/>
      <c r="B11" s="677"/>
      <c r="C11" s="677"/>
      <c r="D11" s="679"/>
      <c r="E11" s="681"/>
      <c r="F11" s="684"/>
      <c r="G11" s="481"/>
      <c r="H11" s="719"/>
      <c r="I11" s="679"/>
      <c r="J11" s="679"/>
      <c r="K11" s="679"/>
      <c r="L11" s="679"/>
      <c r="M11" s="72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x14ac:dyDescent="0.2">
      <c r="A12" s="677"/>
      <c r="B12" s="677"/>
      <c r="C12" s="677"/>
      <c r="D12" s="679"/>
      <c r="E12" s="681"/>
      <c r="F12" s="684"/>
      <c r="G12" s="481"/>
      <c r="H12" s="719"/>
      <c r="I12" s="679"/>
      <c r="J12" s="679"/>
      <c r="K12" s="679"/>
      <c r="L12" s="679"/>
      <c r="M12" s="72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x14ac:dyDescent="0.2">
      <c r="A13" s="677"/>
      <c r="B13" s="677"/>
      <c r="C13" s="677"/>
      <c r="D13" s="679"/>
      <c r="E13" s="681"/>
      <c r="F13" s="684"/>
      <c r="G13" s="481"/>
      <c r="H13" s="719"/>
      <c r="I13" s="679"/>
      <c r="J13" s="679"/>
      <c r="K13" s="679"/>
      <c r="L13" s="679"/>
      <c r="M13" s="72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x14ac:dyDescent="0.2">
      <c r="A14" s="677"/>
      <c r="B14" s="677"/>
      <c r="C14" s="677"/>
      <c r="D14" s="679"/>
      <c r="E14" s="681"/>
      <c r="F14" s="684"/>
      <c r="G14" s="481"/>
      <c r="H14" s="719"/>
      <c r="I14" s="679"/>
      <c r="J14" s="679"/>
      <c r="K14" s="679"/>
      <c r="L14" s="679"/>
      <c r="M14" s="72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x14ac:dyDescent="0.2">
      <c r="A15" s="677"/>
      <c r="B15" s="677"/>
      <c r="C15" s="677"/>
      <c r="D15" s="679"/>
      <c r="E15" s="681"/>
      <c r="F15" s="684"/>
      <c r="G15" s="481"/>
      <c r="H15" s="719"/>
      <c r="I15" s="679"/>
      <c r="J15" s="679"/>
      <c r="K15" s="679"/>
      <c r="L15" s="679"/>
      <c r="M15" s="72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x14ac:dyDescent="0.2">
      <c r="A16" s="677"/>
      <c r="B16" s="677"/>
      <c r="C16" s="677"/>
      <c r="D16" s="679"/>
      <c r="E16" s="681"/>
      <c r="F16" s="684"/>
      <c r="G16" s="481"/>
      <c r="H16" s="719"/>
      <c r="I16" s="679"/>
      <c r="J16" s="679"/>
      <c r="K16" s="679"/>
      <c r="L16" s="679"/>
      <c r="M16" s="72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x14ac:dyDescent="0.2">
      <c r="A17" s="677"/>
      <c r="B17" s="677"/>
      <c r="C17" s="677"/>
      <c r="D17" s="679"/>
      <c r="E17" s="681"/>
      <c r="F17" s="684"/>
      <c r="G17" s="481"/>
      <c r="H17" s="719"/>
      <c r="I17" s="679"/>
      <c r="J17" s="679"/>
      <c r="K17" s="679"/>
      <c r="L17" s="679"/>
      <c r="M17" s="72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x14ac:dyDescent="0.2">
      <c r="A18" s="677"/>
      <c r="B18" s="677"/>
      <c r="C18" s="677"/>
      <c r="D18" s="679"/>
      <c r="E18" s="681"/>
      <c r="F18" s="684"/>
      <c r="G18" s="481"/>
      <c r="H18" s="719"/>
      <c r="I18" s="679"/>
      <c r="J18" s="679"/>
      <c r="K18" s="679"/>
      <c r="L18" s="679"/>
      <c r="M18" s="72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x14ac:dyDescent="0.2">
      <c r="A19" s="677"/>
      <c r="B19" s="677"/>
      <c r="C19" s="677"/>
      <c r="D19" s="679"/>
      <c r="E19" s="681"/>
      <c r="F19" s="684"/>
      <c r="G19" s="481"/>
      <c r="H19" s="719"/>
      <c r="I19" s="679"/>
      <c r="J19" s="679"/>
      <c r="K19" s="679"/>
      <c r="L19" s="679"/>
      <c r="M19" s="720"/>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x14ac:dyDescent="0.2">
      <c r="A20" s="677">
        <f>'7- Mapa Final'!A20</f>
        <v>2</v>
      </c>
      <c r="B20" s="677" t="str">
        <f>'7- Mapa Final'!B20</f>
        <v xml:space="preserve">Incumplimientos en la realizacion de audiencias </v>
      </c>
      <c r="C20" s="677" t="str">
        <f>'7- Mapa Final'!C20</f>
        <v xml:space="preserve">No se atiende la  solicitud  de un fiscal o parte interesada para la realización de una audiencia preliminar o no se cumple  la programción de audiencias de Conocimiento. </v>
      </c>
      <c r="D20" s="678" t="str">
        <f>'7- Mapa Final'!J20</f>
        <v>Media - 3</v>
      </c>
      <c r="E20" s="680" t="str">
        <f>'7- Mapa Final'!K20</f>
        <v>Leve - 1</v>
      </c>
      <c r="F20" s="684" t="str">
        <f>'7- Mapa Final'!M20</f>
        <v>Moderado - 3</v>
      </c>
      <c r="G20" s="481" t="s">
        <v>512</v>
      </c>
      <c r="H20" s="718" t="s">
        <v>584</v>
      </c>
      <c r="I20" s="679"/>
      <c r="J20" s="679" t="s">
        <v>572</v>
      </c>
      <c r="K20" s="717">
        <v>45748</v>
      </c>
      <c r="L20" s="717">
        <v>45838</v>
      </c>
      <c r="M20" s="718" t="s">
        <v>585</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9.5" customHeight="1" x14ac:dyDescent="0.2">
      <c r="A21" s="677"/>
      <c r="B21" s="677"/>
      <c r="C21" s="677"/>
      <c r="D21" s="679"/>
      <c r="E21" s="681"/>
      <c r="F21" s="684"/>
      <c r="G21" s="481"/>
      <c r="H21" s="679"/>
      <c r="I21" s="679"/>
      <c r="J21" s="679"/>
      <c r="K21" s="679"/>
      <c r="L21" s="679"/>
      <c r="M21" s="71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x14ac:dyDescent="0.2">
      <c r="A22" s="677"/>
      <c r="B22" s="677"/>
      <c r="C22" s="677"/>
      <c r="D22" s="679"/>
      <c r="E22" s="681"/>
      <c r="F22" s="684"/>
      <c r="G22" s="481"/>
      <c r="H22" s="679"/>
      <c r="I22" s="679"/>
      <c r="J22" s="679"/>
      <c r="K22" s="679"/>
      <c r="L22" s="679"/>
      <c r="M22" s="71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x14ac:dyDescent="0.2">
      <c r="A23" s="677"/>
      <c r="B23" s="677"/>
      <c r="C23" s="677"/>
      <c r="D23" s="679"/>
      <c r="E23" s="681"/>
      <c r="F23" s="684"/>
      <c r="G23" s="481"/>
      <c r="H23" s="679"/>
      <c r="I23" s="679"/>
      <c r="J23" s="679"/>
      <c r="K23" s="679"/>
      <c r="L23" s="679"/>
      <c r="M23" s="71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x14ac:dyDescent="0.2">
      <c r="A24" s="677"/>
      <c r="B24" s="677"/>
      <c r="C24" s="677"/>
      <c r="D24" s="679"/>
      <c r="E24" s="681"/>
      <c r="F24" s="684"/>
      <c r="G24" s="481"/>
      <c r="H24" s="679"/>
      <c r="I24" s="679"/>
      <c r="J24" s="679"/>
      <c r="K24" s="679"/>
      <c r="L24" s="679"/>
      <c r="M24" s="71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x14ac:dyDescent="0.25">
      <c r="A25" s="677"/>
      <c r="B25" s="677"/>
      <c r="C25" s="677"/>
      <c r="D25" s="679"/>
      <c r="E25" s="681"/>
      <c r="F25" s="684"/>
      <c r="G25" s="481"/>
      <c r="H25" s="679"/>
      <c r="I25" s="679"/>
      <c r="J25" s="679"/>
      <c r="K25" s="679"/>
      <c r="L25" s="679"/>
      <c r="M25" s="718"/>
      <c r="N25" s="34"/>
      <c r="O25" s="34"/>
    </row>
    <row r="26" spans="1:169" x14ac:dyDescent="0.25">
      <c r="A26" s="677"/>
      <c r="B26" s="677"/>
      <c r="C26" s="677"/>
      <c r="D26" s="679"/>
      <c r="E26" s="681"/>
      <c r="F26" s="684"/>
      <c r="G26" s="481"/>
      <c r="H26" s="679"/>
      <c r="I26" s="679"/>
      <c r="J26" s="679"/>
      <c r="K26" s="679"/>
      <c r="L26" s="679"/>
      <c r="M26" s="718"/>
      <c r="N26" s="34"/>
      <c r="O26" s="34"/>
    </row>
    <row r="27" spans="1:169" x14ac:dyDescent="0.25">
      <c r="A27" s="677"/>
      <c r="B27" s="677"/>
      <c r="C27" s="677"/>
      <c r="D27" s="679"/>
      <c r="E27" s="681"/>
      <c r="F27" s="684"/>
      <c r="G27" s="481"/>
      <c r="H27" s="679"/>
      <c r="I27" s="679"/>
      <c r="J27" s="679"/>
      <c r="K27" s="679"/>
      <c r="L27" s="679"/>
      <c r="M27" s="718"/>
      <c r="N27" s="34"/>
      <c r="O27" s="34"/>
    </row>
    <row r="28" spans="1:169" x14ac:dyDescent="0.25">
      <c r="A28" s="677"/>
      <c r="B28" s="677"/>
      <c r="C28" s="677"/>
      <c r="D28" s="679"/>
      <c r="E28" s="681"/>
      <c r="F28" s="684"/>
      <c r="G28" s="481"/>
      <c r="H28" s="679"/>
      <c r="I28" s="679"/>
      <c r="J28" s="679"/>
      <c r="K28" s="679"/>
      <c r="L28" s="679"/>
      <c r="M28" s="718"/>
      <c r="N28" s="34"/>
      <c r="O28" s="34"/>
    </row>
    <row r="29" spans="1:169" ht="30" customHeight="1" x14ac:dyDescent="0.25">
      <c r="A29" s="677"/>
      <c r="B29" s="677"/>
      <c r="C29" s="677"/>
      <c r="D29" s="679"/>
      <c r="E29" s="681"/>
      <c r="F29" s="684"/>
      <c r="G29" s="481"/>
      <c r="H29" s="679"/>
      <c r="I29" s="679"/>
      <c r="J29" s="679"/>
      <c r="K29" s="679"/>
      <c r="L29" s="679"/>
      <c r="M29" s="718"/>
      <c r="N29" s="34"/>
      <c r="O29" s="34"/>
    </row>
    <row r="30" spans="1:169" s="26" customFormat="1" ht="12.75" x14ac:dyDescent="0.2">
      <c r="A30" s="677">
        <f>'7- Mapa Final'!A30</f>
        <v>3</v>
      </c>
      <c r="B30" s="677" t="str">
        <f>'7- Mapa Final'!B30</f>
        <v xml:space="preserve"> Efectuar notificaciones que no cumplan con los requistos</v>
      </c>
      <c r="C30" s="677" t="str">
        <f>'7- Mapa Final'!C30</f>
        <v>No se realizan las  notificaciones , no se erfectuan  oportunamente o no se aplica aplicar la normatividad</v>
      </c>
      <c r="D30" s="678" t="str">
        <f>'7- Mapa Final'!J30</f>
        <v>Muy Baja - 1</v>
      </c>
      <c r="E30" s="680" t="str">
        <f>'7- Mapa Final'!K30</f>
        <v>Leve - 1</v>
      </c>
      <c r="F30" s="684" t="str">
        <f>'7- Mapa Final'!M30</f>
        <v>Bajo - 1</v>
      </c>
      <c r="G30" s="481" t="s">
        <v>516</v>
      </c>
      <c r="H30" s="679">
        <v>3554</v>
      </c>
      <c r="I30" s="679"/>
      <c r="J30" s="679" t="s">
        <v>572</v>
      </c>
      <c r="K30" s="717">
        <v>45748</v>
      </c>
      <c r="L30" s="717">
        <v>45838</v>
      </c>
      <c r="M30" s="718" t="s">
        <v>581</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x14ac:dyDescent="0.2">
      <c r="A31" s="677"/>
      <c r="B31" s="677"/>
      <c r="C31" s="677"/>
      <c r="D31" s="679"/>
      <c r="E31" s="681"/>
      <c r="F31" s="684"/>
      <c r="G31" s="481"/>
      <c r="H31" s="679"/>
      <c r="I31" s="679"/>
      <c r="J31" s="679"/>
      <c r="K31" s="679"/>
      <c r="L31" s="679"/>
      <c r="M31" s="718"/>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x14ac:dyDescent="0.2">
      <c r="A32" s="677"/>
      <c r="B32" s="677"/>
      <c r="C32" s="677"/>
      <c r="D32" s="679"/>
      <c r="E32" s="681"/>
      <c r="F32" s="684"/>
      <c r="G32" s="481"/>
      <c r="H32" s="679"/>
      <c r="I32" s="679"/>
      <c r="J32" s="679"/>
      <c r="K32" s="679"/>
      <c r="L32" s="679"/>
      <c r="M32" s="718"/>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x14ac:dyDescent="0.2">
      <c r="A33" s="677"/>
      <c r="B33" s="677"/>
      <c r="C33" s="677"/>
      <c r="D33" s="679"/>
      <c r="E33" s="681"/>
      <c r="F33" s="684"/>
      <c r="G33" s="481"/>
      <c r="H33" s="679"/>
      <c r="I33" s="679"/>
      <c r="J33" s="679"/>
      <c r="K33" s="679"/>
      <c r="L33" s="679"/>
      <c r="M33" s="718"/>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x14ac:dyDescent="0.2">
      <c r="A34" s="677"/>
      <c r="B34" s="677"/>
      <c r="C34" s="677"/>
      <c r="D34" s="679"/>
      <c r="E34" s="681"/>
      <c r="F34" s="684"/>
      <c r="G34" s="481"/>
      <c r="H34" s="679"/>
      <c r="I34" s="679"/>
      <c r="J34" s="679"/>
      <c r="K34" s="679"/>
      <c r="L34" s="679"/>
      <c r="M34" s="718"/>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x14ac:dyDescent="0.25">
      <c r="A35" s="677"/>
      <c r="B35" s="677"/>
      <c r="C35" s="677"/>
      <c r="D35" s="679"/>
      <c r="E35" s="681"/>
      <c r="F35" s="684"/>
      <c r="G35" s="481"/>
      <c r="H35" s="679"/>
      <c r="I35" s="679"/>
      <c r="J35" s="679"/>
      <c r="K35" s="679"/>
      <c r="L35" s="679"/>
      <c r="M35" s="718"/>
      <c r="N35" s="34"/>
      <c r="O35" s="34"/>
    </row>
    <row r="36" spans="1:169" x14ac:dyDescent="0.25">
      <c r="A36" s="677"/>
      <c r="B36" s="677"/>
      <c r="C36" s="677"/>
      <c r="D36" s="679"/>
      <c r="E36" s="681"/>
      <c r="F36" s="684"/>
      <c r="G36" s="481"/>
      <c r="H36" s="679"/>
      <c r="I36" s="679"/>
      <c r="J36" s="679"/>
      <c r="K36" s="679"/>
      <c r="L36" s="679"/>
      <c r="M36" s="718"/>
      <c r="N36" s="34"/>
      <c r="O36" s="34"/>
    </row>
    <row r="37" spans="1:169" x14ac:dyDescent="0.25">
      <c r="A37" s="677"/>
      <c r="B37" s="677"/>
      <c r="C37" s="677"/>
      <c r="D37" s="679"/>
      <c r="E37" s="681"/>
      <c r="F37" s="684"/>
      <c r="G37" s="481"/>
      <c r="H37" s="679"/>
      <c r="I37" s="679"/>
      <c r="J37" s="679"/>
      <c r="K37" s="679"/>
      <c r="L37" s="679"/>
      <c r="M37" s="718"/>
      <c r="N37" s="34"/>
      <c r="O37" s="34"/>
    </row>
    <row r="38" spans="1:169" ht="25.5" customHeight="1" x14ac:dyDescent="0.25">
      <c r="A38" s="677"/>
      <c r="B38" s="677"/>
      <c r="C38" s="677"/>
      <c r="D38" s="679"/>
      <c r="E38" s="681"/>
      <c r="F38" s="684"/>
      <c r="G38" s="481"/>
      <c r="H38" s="679"/>
      <c r="I38" s="679"/>
      <c r="J38" s="679"/>
      <c r="K38" s="679"/>
      <c r="L38" s="679"/>
      <c r="M38" s="718"/>
      <c r="N38" s="34"/>
      <c r="O38" s="34"/>
    </row>
    <row r="39" spans="1:169" ht="22.5" customHeight="1" x14ac:dyDescent="0.25">
      <c r="A39" s="677"/>
      <c r="B39" s="677"/>
      <c r="C39" s="677"/>
      <c r="D39" s="679"/>
      <c r="E39" s="681"/>
      <c r="F39" s="684"/>
      <c r="G39" s="481"/>
      <c r="H39" s="679"/>
      <c r="I39" s="679"/>
      <c r="J39" s="679"/>
      <c r="K39" s="679"/>
      <c r="L39" s="679"/>
      <c r="M39" s="718"/>
      <c r="N39" s="34"/>
      <c r="O39" s="34"/>
    </row>
    <row r="40" spans="1:169" s="26" customFormat="1" ht="12.75" x14ac:dyDescent="0.2">
      <c r="A40" s="677">
        <v>4</v>
      </c>
      <c r="B40" s="677" t="str">
        <f>'7- Mapa Final'!B40</f>
        <v>Pérdida de documentos</v>
      </c>
      <c r="C40" s="677" t="str">
        <f>'7- Mapa Final'!C40</f>
        <v>Extravío temporal o definitivo de los  documentos de los procesos judiciales</v>
      </c>
      <c r="D40" s="678" t="str">
        <f>'7- Mapa Final'!J40</f>
        <v>Muy Baja - 1</v>
      </c>
      <c r="E40" s="680" t="str">
        <f>'7- Mapa Final'!K40</f>
        <v>Leve - 1</v>
      </c>
      <c r="F40" s="684" t="str">
        <f>'7- Mapa Final'!M40</f>
        <v>Bajo - 1</v>
      </c>
      <c r="G40" s="481" t="s">
        <v>516</v>
      </c>
      <c r="H40" s="718">
        <v>0</v>
      </c>
      <c r="I40" s="679"/>
      <c r="J40" s="679" t="s">
        <v>572</v>
      </c>
      <c r="K40" s="717">
        <v>45748</v>
      </c>
      <c r="L40" s="717">
        <v>45838</v>
      </c>
      <c r="M40" s="718" t="s">
        <v>586</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x14ac:dyDescent="0.2">
      <c r="A41" s="677"/>
      <c r="B41" s="677"/>
      <c r="C41" s="677"/>
      <c r="D41" s="679"/>
      <c r="E41" s="681"/>
      <c r="F41" s="684"/>
      <c r="G41" s="481"/>
      <c r="H41" s="679"/>
      <c r="I41" s="679"/>
      <c r="J41" s="679"/>
      <c r="K41" s="679"/>
      <c r="L41" s="679"/>
      <c r="M41" s="718"/>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x14ac:dyDescent="0.2">
      <c r="A42" s="677"/>
      <c r="B42" s="677"/>
      <c r="C42" s="677"/>
      <c r="D42" s="679"/>
      <c r="E42" s="681"/>
      <c r="F42" s="684"/>
      <c r="G42" s="481"/>
      <c r="H42" s="679"/>
      <c r="I42" s="679"/>
      <c r="J42" s="679"/>
      <c r="K42" s="679"/>
      <c r="L42" s="679"/>
      <c r="M42" s="718"/>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x14ac:dyDescent="0.2">
      <c r="A43" s="677"/>
      <c r="B43" s="677"/>
      <c r="C43" s="677"/>
      <c r="D43" s="679"/>
      <c r="E43" s="681"/>
      <c r="F43" s="684"/>
      <c r="G43" s="481"/>
      <c r="H43" s="679"/>
      <c r="I43" s="679"/>
      <c r="J43" s="679"/>
      <c r="K43" s="679"/>
      <c r="L43" s="679"/>
      <c r="M43" s="718"/>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x14ac:dyDescent="0.2">
      <c r="A44" s="677"/>
      <c r="B44" s="677"/>
      <c r="C44" s="677"/>
      <c r="D44" s="679"/>
      <c r="E44" s="681"/>
      <c r="F44" s="684"/>
      <c r="G44" s="481"/>
      <c r="H44" s="679"/>
      <c r="I44" s="679"/>
      <c r="J44" s="679"/>
      <c r="K44" s="679"/>
      <c r="L44" s="679"/>
      <c r="M44" s="718"/>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x14ac:dyDescent="0.25">
      <c r="A45" s="677"/>
      <c r="B45" s="677"/>
      <c r="C45" s="677"/>
      <c r="D45" s="679"/>
      <c r="E45" s="681"/>
      <c r="F45" s="684"/>
      <c r="G45" s="481"/>
      <c r="H45" s="679"/>
      <c r="I45" s="679"/>
      <c r="J45" s="679"/>
      <c r="K45" s="679"/>
      <c r="L45" s="679"/>
      <c r="M45" s="718"/>
      <c r="N45" s="34"/>
      <c r="O45" s="34"/>
    </row>
    <row r="46" spans="1:169" x14ac:dyDescent="0.25">
      <c r="A46" s="677"/>
      <c r="B46" s="677"/>
      <c r="C46" s="677"/>
      <c r="D46" s="679"/>
      <c r="E46" s="681"/>
      <c r="F46" s="684"/>
      <c r="G46" s="481"/>
      <c r="H46" s="679"/>
      <c r="I46" s="679"/>
      <c r="J46" s="679"/>
      <c r="K46" s="679"/>
      <c r="L46" s="679"/>
      <c r="M46" s="718"/>
      <c r="N46" s="34"/>
      <c r="O46" s="34"/>
    </row>
    <row r="47" spans="1:169" x14ac:dyDescent="0.25">
      <c r="A47" s="677"/>
      <c r="B47" s="677"/>
      <c r="C47" s="677"/>
      <c r="D47" s="679"/>
      <c r="E47" s="681"/>
      <c r="F47" s="684"/>
      <c r="G47" s="481"/>
      <c r="H47" s="679"/>
      <c r="I47" s="679"/>
      <c r="J47" s="679"/>
      <c r="K47" s="679"/>
      <c r="L47" s="679"/>
      <c r="M47" s="718"/>
      <c r="N47" s="34"/>
      <c r="O47" s="34"/>
    </row>
    <row r="48" spans="1:169" x14ac:dyDescent="0.25">
      <c r="A48" s="677"/>
      <c r="B48" s="677"/>
      <c r="C48" s="677"/>
      <c r="D48" s="679"/>
      <c r="E48" s="681"/>
      <c r="F48" s="684"/>
      <c r="G48" s="481"/>
      <c r="H48" s="679"/>
      <c r="I48" s="679"/>
      <c r="J48" s="679"/>
      <c r="K48" s="679"/>
      <c r="L48" s="679"/>
      <c r="M48" s="718"/>
      <c r="N48" s="34"/>
      <c r="O48" s="34"/>
    </row>
    <row r="49" spans="1:169" x14ac:dyDescent="0.25">
      <c r="A49" s="677"/>
      <c r="B49" s="677"/>
      <c r="C49" s="677"/>
      <c r="D49" s="679"/>
      <c r="E49" s="681"/>
      <c r="F49" s="684"/>
      <c r="G49" s="481"/>
      <c r="H49" s="679"/>
      <c r="I49" s="679"/>
      <c r="J49" s="679"/>
      <c r="K49" s="679"/>
      <c r="L49" s="679"/>
      <c r="M49" s="718"/>
      <c r="N49" s="34"/>
      <c r="O49" s="34"/>
    </row>
    <row r="50" spans="1:169" s="26" customFormat="1" ht="12.75" x14ac:dyDescent="0.2">
      <c r="A50" s="676">
        <v>5</v>
      </c>
      <c r="B50" s="677" t="str">
        <f>'7- Mapa Final'!B50</f>
        <v xml:space="preserve">Recibir , ofrecer, prometer , entregar o aceptar dádivas o beneficios a nombre propio o de terceros para  expedir, alterar,retener , extraviar o entregar  documentos  sin el lleno de requisitos legales 
</v>
      </c>
      <c r="C50" s="677" t="str">
        <f>'7- Mapa Final'!C50</f>
        <v xml:space="preserve">Expedir, alterar, retener, extraviar o entregar  documentos  o información sin el lleno de requisitos legales </v>
      </c>
      <c r="D50" s="678" t="str">
        <f>'7- Mapa Final'!J50</f>
        <v>Muy Baja - 1</v>
      </c>
      <c r="E50" s="680" t="str">
        <f>'7- Mapa Final'!K50</f>
        <v>Moderado - 3</v>
      </c>
      <c r="F50" s="684" t="str">
        <f>'7- Mapa Final'!M50</f>
        <v>Moderado - 3</v>
      </c>
      <c r="G50" s="481" t="s">
        <v>516</v>
      </c>
      <c r="H50" s="679">
        <v>0</v>
      </c>
      <c r="I50" s="679"/>
      <c r="J50" s="679" t="s">
        <v>572</v>
      </c>
      <c r="K50" s="717">
        <v>45748</v>
      </c>
      <c r="L50" s="717">
        <v>45838</v>
      </c>
      <c r="M50" s="718" t="s">
        <v>582</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x14ac:dyDescent="0.2">
      <c r="A51" s="676"/>
      <c r="B51" s="677"/>
      <c r="C51" s="677"/>
      <c r="D51" s="679"/>
      <c r="E51" s="681"/>
      <c r="F51" s="684"/>
      <c r="G51" s="481"/>
      <c r="H51" s="679"/>
      <c r="I51" s="679"/>
      <c r="J51" s="679"/>
      <c r="K51" s="679"/>
      <c r="L51" s="679"/>
      <c r="M51" s="718"/>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x14ac:dyDescent="0.2">
      <c r="A52" s="676"/>
      <c r="B52" s="677"/>
      <c r="C52" s="677"/>
      <c r="D52" s="679"/>
      <c r="E52" s="681"/>
      <c r="F52" s="684"/>
      <c r="G52" s="481"/>
      <c r="H52" s="679"/>
      <c r="I52" s="679"/>
      <c r="J52" s="679"/>
      <c r="K52" s="679"/>
      <c r="L52" s="679"/>
      <c r="M52" s="718"/>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x14ac:dyDescent="0.2">
      <c r="A53" s="676"/>
      <c r="B53" s="677"/>
      <c r="C53" s="677"/>
      <c r="D53" s="679"/>
      <c r="E53" s="681"/>
      <c r="F53" s="684"/>
      <c r="G53" s="481"/>
      <c r="H53" s="679"/>
      <c r="I53" s="679"/>
      <c r="J53" s="679"/>
      <c r="K53" s="679"/>
      <c r="L53" s="679"/>
      <c r="M53" s="718"/>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x14ac:dyDescent="0.2">
      <c r="A54" s="676"/>
      <c r="B54" s="677"/>
      <c r="C54" s="677"/>
      <c r="D54" s="679"/>
      <c r="E54" s="681"/>
      <c r="F54" s="684"/>
      <c r="G54" s="481"/>
      <c r="H54" s="679"/>
      <c r="I54" s="679"/>
      <c r="J54" s="679"/>
      <c r="K54" s="679"/>
      <c r="L54" s="679"/>
      <c r="M54" s="718"/>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x14ac:dyDescent="0.25">
      <c r="A55" s="676"/>
      <c r="B55" s="677"/>
      <c r="C55" s="677"/>
      <c r="D55" s="679"/>
      <c r="E55" s="681"/>
      <c r="F55" s="684"/>
      <c r="G55" s="481"/>
      <c r="H55" s="679"/>
      <c r="I55" s="679"/>
      <c r="J55" s="679"/>
      <c r="K55" s="679"/>
      <c r="L55" s="679"/>
      <c r="M55" s="718"/>
      <c r="N55" s="34"/>
      <c r="O55" s="34"/>
    </row>
    <row r="56" spans="1:169" x14ac:dyDescent="0.25">
      <c r="A56" s="676"/>
      <c r="B56" s="677"/>
      <c r="C56" s="677"/>
      <c r="D56" s="679"/>
      <c r="E56" s="681"/>
      <c r="F56" s="684"/>
      <c r="G56" s="481"/>
      <c r="H56" s="679"/>
      <c r="I56" s="679"/>
      <c r="J56" s="679"/>
      <c r="K56" s="679"/>
      <c r="L56" s="679"/>
      <c r="M56" s="718"/>
      <c r="N56" s="34"/>
      <c r="O56" s="34"/>
    </row>
    <row r="57" spans="1:169" x14ac:dyDescent="0.25">
      <c r="A57" s="676"/>
      <c r="B57" s="677"/>
      <c r="C57" s="677"/>
      <c r="D57" s="679"/>
      <c r="E57" s="681"/>
      <c r="F57" s="684"/>
      <c r="G57" s="481"/>
      <c r="H57" s="679"/>
      <c r="I57" s="679"/>
      <c r="J57" s="679"/>
      <c r="K57" s="679"/>
      <c r="L57" s="679"/>
      <c r="M57" s="718"/>
      <c r="N57" s="34"/>
      <c r="O57" s="34"/>
    </row>
    <row r="58" spans="1:169" x14ac:dyDescent="0.25">
      <c r="A58" s="676"/>
      <c r="B58" s="677"/>
      <c r="C58" s="677"/>
      <c r="D58" s="679"/>
      <c r="E58" s="681"/>
      <c r="F58" s="684"/>
      <c r="G58" s="481"/>
      <c r="H58" s="679"/>
      <c r="I58" s="679"/>
      <c r="J58" s="679"/>
      <c r="K58" s="679"/>
      <c r="L58" s="679"/>
      <c r="M58" s="718"/>
      <c r="N58" s="34"/>
      <c r="O58" s="34"/>
    </row>
    <row r="59" spans="1:169" x14ac:dyDescent="0.25">
      <c r="A59" s="676"/>
      <c r="B59" s="677"/>
      <c r="C59" s="677"/>
      <c r="D59" s="679"/>
      <c r="E59" s="681"/>
      <c r="F59" s="684"/>
      <c r="G59" s="481"/>
      <c r="H59" s="679"/>
      <c r="I59" s="679"/>
      <c r="J59" s="679"/>
      <c r="K59" s="679"/>
      <c r="L59" s="679"/>
      <c r="M59" s="718"/>
      <c r="N59" s="34"/>
      <c r="O59" s="34"/>
    </row>
    <row r="60" spans="1:169" s="26" customFormat="1" ht="12.75" customHeight="1" x14ac:dyDescent="0.2">
      <c r="A60" s="676">
        <v>6</v>
      </c>
      <c r="B60" s="677" t="str">
        <f>'7- Mapa Final'!B60</f>
        <v>Recibir, ofrecer, prometer, entregar o aceptar dadivas  o beneficios a nombre propio o de terceros para  demorar las actuaciones en los procesos</v>
      </c>
      <c r="C60" s="677" t="str">
        <f>'7- Mapa Final'!C60</f>
        <v xml:space="preserve">Cuando por indebido interés se actua de  manera indebida para retrasar las actuaciones de los procesos </v>
      </c>
      <c r="D60" s="678" t="str">
        <f>'7- Mapa Final'!J60</f>
        <v>Muy Baja - 1</v>
      </c>
      <c r="E60" s="680" t="str">
        <f>'7- Mapa Final'!K60</f>
        <v>Mayor - 4</v>
      </c>
      <c r="F60" s="684" t="str">
        <f>'7- Mapa Final'!M60</f>
        <v>Alto  - 4</v>
      </c>
      <c r="G60" s="481" t="s">
        <v>516</v>
      </c>
      <c r="H60" s="679">
        <v>0</v>
      </c>
      <c r="I60" s="679"/>
      <c r="J60" s="679" t="s">
        <v>572</v>
      </c>
      <c r="K60" s="717">
        <v>45748</v>
      </c>
      <c r="L60" s="717">
        <v>45838</v>
      </c>
      <c r="M60" s="718" t="s">
        <v>582</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x14ac:dyDescent="0.2">
      <c r="A61" s="676"/>
      <c r="B61" s="677"/>
      <c r="C61" s="677"/>
      <c r="D61" s="679"/>
      <c r="E61" s="681"/>
      <c r="F61" s="684"/>
      <c r="G61" s="481"/>
      <c r="H61" s="679"/>
      <c r="I61" s="679"/>
      <c r="J61" s="679"/>
      <c r="K61" s="679"/>
      <c r="L61" s="679"/>
      <c r="M61" s="718"/>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x14ac:dyDescent="0.2">
      <c r="A62" s="676"/>
      <c r="B62" s="677"/>
      <c r="C62" s="677"/>
      <c r="D62" s="679"/>
      <c r="E62" s="681"/>
      <c r="F62" s="684"/>
      <c r="G62" s="481"/>
      <c r="H62" s="679"/>
      <c r="I62" s="679"/>
      <c r="J62" s="679"/>
      <c r="K62" s="679"/>
      <c r="L62" s="679"/>
      <c r="M62" s="718"/>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x14ac:dyDescent="0.2">
      <c r="A63" s="676"/>
      <c r="B63" s="677"/>
      <c r="C63" s="677"/>
      <c r="D63" s="679"/>
      <c r="E63" s="681"/>
      <c r="F63" s="684"/>
      <c r="G63" s="481"/>
      <c r="H63" s="679"/>
      <c r="I63" s="679"/>
      <c r="J63" s="679"/>
      <c r="K63" s="679"/>
      <c r="L63" s="679"/>
      <c r="M63" s="718"/>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x14ac:dyDescent="0.2">
      <c r="A64" s="676"/>
      <c r="B64" s="677"/>
      <c r="C64" s="677"/>
      <c r="D64" s="679"/>
      <c r="E64" s="681"/>
      <c r="F64" s="684"/>
      <c r="G64" s="481"/>
      <c r="H64" s="679"/>
      <c r="I64" s="679"/>
      <c r="J64" s="679"/>
      <c r="K64" s="679"/>
      <c r="L64" s="679"/>
      <c r="M64" s="718"/>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x14ac:dyDescent="0.25">
      <c r="A65" s="676"/>
      <c r="B65" s="677"/>
      <c r="C65" s="677"/>
      <c r="D65" s="679"/>
      <c r="E65" s="681"/>
      <c r="F65" s="684"/>
      <c r="G65" s="481"/>
      <c r="H65" s="679"/>
      <c r="I65" s="679"/>
      <c r="J65" s="679"/>
      <c r="K65" s="679"/>
      <c r="L65" s="679"/>
      <c r="M65" s="718"/>
      <c r="N65" s="34"/>
      <c r="O65" s="34"/>
    </row>
    <row r="66" spans="1:169" x14ac:dyDescent="0.25">
      <c r="A66" s="676"/>
      <c r="B66" s="677"/>
      <c r="C66" s="677"/>
      <c r="D66" s="679"/>
      <c r="E66" s="681"/>
      <c r="F66" s="684"/>
      <c r="G66" s="481"/>
      <c r="H66" s="679"/>
      <c r="I66" s="679"/>
      <c r="J66" s="679"/>
      <c r="K66" s="679"/>
      <c r="L66" s="679"/>
      <c r="M66" s="718"/>
      <c r="N66" s="34"/>
      <c r="O66" s="34"/>
    </row>
    <row r="67" spans="1:169" x14ac:dyDescent="0.25">
      <c r="A67" s="676"/>
      <c r="B67" s="677"/>
      <c r="C67" s="677"/>
      <c r="D67" s="679"/>
      <c r="E67" s="681"/>
      <c r="F67" s="684"/>
      <c r="G67" s="481"/>
      <c r="H67" s="679"/>
      <c r="I67" s="679"/>
      <c r="J67" s="679"/>
      <c r="K67" s="679"/>
      <c r="L67" s="679"/>
      <c r="M67" s="718"/>
      <c r="N67" s="34"/>
      <c r="O67" s="34"/>
    </row>
    <row r="68" spans="1:169" x14ac:dyDescent="0.25">
      <c r="A68" s="676"/>
      <c r="B68" s="677"/>
      <c r="C68" s="677"/>
      <c r="D68" s="679"/>
      <c r="E68" s="681"/>
      <c r="F68" s="684"/>
      <c r="G68" s="481"/>
      <c r="H68" s="679"/>
      <c r="I68" s="679"/>
      <c r="J68" s="679"/>
      <c r="K68" s="679"/>
      <c r="L68" s="679"/>
      <c r="M68" s="718"/>
      <c r="N68" s="34"/>
      <c r="O68" s="34"/>
    </row>
    <row r="69" spans="1:169" x14ac:dyDescent="0.25">
      <c r="A69" s="676"/>
      <c r="B69" s="677"/>
      <c r="C69" s="677"/>
      <c r="D69" s="679"/>
      <c r="E69" s="681"/>
      <c r="F69" s="684"/>
      <c r="G69" s="481"/>
      <c r="H69" s="679"/>
      <c r="I69" s="679"/>
      <c r="J69" s="679"/>
      <c r="K69" s="679"/>
      <c r="L69" s="679"/>
      <c r="M69" s="718"/>
      <c r="N69" s="34"/>
      <c r="O69" s="34"/>
    </row>
    <row r="70" spans="1:169" s="26" customFormat="1" ht="12.75" customHeight="1" x14ac:dyDescent="0.2">
      <c r="A70" s="676">
        <v>7</v>
      </c>
      <c r="B70" s="677" t="str">
        <f>'7- Mapa Final'!B70</f>
        <v xml:space="preserve">Recibir, ofrecer, prometer, entregar o aceptar dadivas  o beneficios a nombre propio o de terceros para  demorar, retener, alterar o direccionar decisiones judiciales </v>
      </c>
      <c r="C70" s="677" t="str">
        <f>'7- Mapa Final'!C70</f>
        <v>Cuando por indebido interés  no se realizar una audiencia programada en la fecha establecida</v>
      </c>
      <c r="D70" s="678" t="str">
        <f>'7- Mapa Final'!J70</f>
        <v>Muy Baja - 1</v>
      </c>
      <c r="E70" s="680" t="str">
        <f>'7- Mapa Final'!K70</f>
        <v>Mayor - 4</v>
      </c>
      <c r="F70" s="684" t="str">
        <f>'7- Mapa Final'!M70</f>
        <v>Alto  - 4</v>
      </c>
      <c r="G70" s="481" t="s">
        <v>516</v>
      </c>
      <c r="H70" s="679">
        <v>0</v>
      </c>
      <c r="I70" s="679"/>
      <c r="J70" s="679" t="s">
        <v>572</v>
      </c>
      <c r="K70" s="717">
        <v>45748</v>
      </c>
      <c r="L70" s="717">
        <v>45838</v>
      </c>
      <c r="M70" s="718" t="s">
        <v>582</v>
      </c>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x14ac:dyDescent="0.2">
      <c r="A71" s="676"/>
      <c r="B71" s="677"/>
      <c r="C71" s="677"/>
      <c r="D71" s="679"/>
      <c r="E71" s="681"/>
      <c r="F71" s="684"/>
      <c r="G71" s="481"/>
      <c r="H71" s="679"/>
      <c r="I71" s="679"/>
      <c r="J71" s="679"/>
      <c r="K71" s="679"/>
      <c r="L71" s="679"/>
      <c r="M71" s="718"/>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x14ac:dyDescent="0.2">
      <c r="A72" s="676"/>
      <c r="B72" s="677"/>
      <c r="C72" s="677"/>
      <c r="D72" s="679"/>
      <c r="E72" s="681"/>
      <c r="F72" s="684"/>
      <c r="G72" s="481"/>
      <c r="H72" s="679"/>
      <c r="I72" s="679"/>
      <c r="J72" s="679"/>
      <c r="K72" s="679"/>
      <c r="L72" s="679"/>
      <c r="M72" s="718"/>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x14ac:dyDescent="0.2">
      <c r="A73" s="676"/>
      <c r="B73" s="677"/>
      <c r="C73" s="677"/>
      <c r="D73" s="679"/>
      <c r="E73" s="681"/>
      <c r="F73" s="684"/>
      <c r="G73" s="481"/>
      <c r="H73" s="679"/>
      <c r="I73" s="679"/>
      <c r="J73" s="679"/>
      <c r="K73" s="679"/>
      <c r="L73" s="679"/>
      <c r="M73" s="718"/>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x14ac:dyDescent="0.2">
      <c r="A74" s="676"/>
      <c r="B74" s="677"/>
      <c r="C74" s="677"/>
      <c r="D74" s="679"/>
      <c r="E74" s="681"/>
      <c r="F74" s="684"/>
      <c r="G74" s="481"/>
      <c r="H74" s="679"/>
      <c r="I74" s="679"/>
      <c r="J74" s="679"/>
      <c r="K74" s="679"/>
      <c r="L74" s="679"/>
      <c r="M74" s="718"/>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x14ac:dyDescent="0.25">
      <c r="A75" s="676"/>
      <c r="B75" s="677"/>
      <c r="C75" s="677"/>
      <c r="D75" s="679"/>
      <c r="E75" s="681"/>
      <c r="F75" s="684"/>
      <c r="G75" s="481"/>
      <c r="H75" s="679"/>
      <c r="I75" s="679"/>
      <c r="J75" s="679"/>
      <c r="K75" s="679"/>
      <c r="L75" s="679"/>
      <c r="M75" s="718"/>
      <c r="N75" s="34"/>
      <c r="O75" s="34"/>
    </row>
    <row r="76" spans="1:169" x14ac:dyDescent="0.25">
      <c r="A76" s="676"/>
      <c r="B76" s="677"/>
      <c r="C76" s="677"/>
      <c r="D76" s="679"/>
      <c r="E76" s="681"/>
      <c r="F76" s="684"/>
      <c r="G76" s="481"/>
      <c r="H76" s="679"/>
      <c r="I76" s="679"/>
      <c r="J76" s="679"/>
      <c r="K76" s="679"/>
      <c r="L76" s="679"/>
      <c r="M76" s="718"/>
      <c r="N76" s="34"/>
      <c r="O76" s="34"/>
    </row>
    <row r="77" spans="1:169" x14ac:dyDescent="0.25">
      <c r="A77" s="676"/>
      <c r="B77" s="677"/>
      <c r="C77" s="677"/>
      <c r="D77" s="679"/>
      <c r="E77" s="681"/>
      <c r="F77" s="684"/>
      <c r="G77" s="481"/>
      <c r="H77" s="679"/>
      <c r="I77" s="679"/>
      <c r="J77" s="679"/>
      <c r="K77" s="679"/>
      <c r="L77" s="679"/>
      <c r="M77" s="718"/>
      <c r="N77" s="34"/>
      <c r="O77" s="34"/>
    </row>
    <row r="78" spans="1:169" x14ac:dyDescent="0.25">
      <c r="A78" s="676"/>
      <c r="B78" s="677"/>
      <c r="C78" s="677"/>
      <c r="D78" s="679"/>
      <c r="E78" s="681"/>
      <c r="F78" s="684"/>
      <c r="G78" s="481"/>
      <c r="H78" s="679"/>
      <c r="I78" s="679"/>
      <c r="J78" s="679"/>
      <c r="K78" s="679"/>
      <c r="L78" s="679"/>
      <c r="M78" s="718"/>
      <c r="N78" s="34"/>
      <c r="O78" s="34"/>
    </row>
    <row r="79" spans="1:169" x14ac:dyDescent="0.25">
      <c r="A79" s="676"/>
      <c r="B79" s="677"/>
      <c r="C79" s="677"/>
      <c r="D79" s="679"/>
      <c r="E79" s="681"/>
      <c r="F79" s="684"/>
      <c r="G79" s="481"/>
      <c r="H79" s="679"/>
      <c r="I79" s="679"/>
      <c r="J79" s="679"/>
      <c r="K79" s="679"/>
      <c r="L79" s="679"/>
      <c r="M79" s="718"/>
      <c r="N79" s="34"/>
      <c r="O79" s="34"/>
    </row>
    <row r="80" spans="1:169" ht="15" customHeight="1" x14ac:dyDescent="0.25">
      <c r="A80" s="676">
        <v>8</v>
      </c>
      <c r="B80" s="677" t="str">
        <f>'7- Mapa Final'!B80</f>
        <v xml:space="preserve">Recibir, ofrecer, prometer, entregar o aceptar o solicitar  un beneficio propio o a terceros en la omisión o indebida realización en el trámite de la notificación </v>
      </c>
      <c r="C80" s="677" t="str">
        <f>'7- Mapa Final'!C80</f>
        <v>Cuando por indebido interés  no se realizar una audiencia programada en la fecha establecida</v>
      </c>
      <c r="D80" s="678" t="str">
        <f>'7- Mapa Final'!J80</f>
        <v>Muy Baja - 1</v>
      </c>
      <c r="E80" s="680" t="str">
        <f>'7- Mapa Final'!K80</f>
        <v>Mayor - 4</v>
      </c>
      <c r="F80" s="684" t="str">
        <f>'7- Mapa Final'!M80</f>
        <v>Alto  - 4</v>
      </c>
      <c r="G80" s="481" t="s">
        <v>516</v>
      </c>
      <c r="H80" s="679">
        <v>0</v>
      </c>
      <c r="I80" s="679"/>
      <c r="J80" s="679" t="s">
        <v>572</v>
      </c>
      <c r="K80" s="717">
        <v>45748</v>
      </c>
      <c r="L80" s="717">
        <v>45838</v>
      </c>
      <c r="M80" s="718" t="s">
        <v>582</v>
      </c>
    </row>
    <row r="81" spans="1:13" x14ac:dyDescent="0.25">
      <c r="A81" s="676"/>
      <c r="B81" s="677"/>
      <c r="C81" s="677"/>
      <c r="D81" s="679"/>
      <c r="E81" s="681"/>
      <c r="F81" s="684"/>
      <c r="G81" s="481"/>
      <c r="H81" s="679"/>
      <c r="I81" s="679"/>
      <c r="J81" s="679"/>
      <c r="K81" s="679"/>
      <c r="L81" s="679"/>
      <c r="M81" s="718"/>
    </row>
    <row r="82" spans="1:13" x14ac:dyDescent="0.25">
      <c r="A82" s="676"/>
      <c r="B82" s="677"/>
      <c r="C82" s="677"/>
      <c r="D82" s="679"/>
      <c r="E82" s="681"/>
      <c r="F82" s="684"/>
      <c r="G82" s="481"/>
      <c r="H82" s="679"/>
      <c r="I82" s="679"/>
      <c r="J82" s="679"/>
      <c r="K82" s="679"/>
      <c r="L82" s="679"/>
      <c r="M82" s="718"/>
    </row>
    <row r="83" spans="1:13" x14ac:dyDescent="0.25">
      <c r="A83" s="676"/>
      <c r="B83" s="677"/>
      <c r="C83" s="677"/>
      <c r="D83" s="679"/>
      <c r="E83" s="681"/>
      <c r="F83" s="684"/>
      <c r="G83" s="481"/>
      <c r="H83" s="679"/>
      <c r="I83" s="679"/>
      <c r="J83" s="679"/>
      <c r="K83" s="679"/>
      <c r="L83" s="679"/>
      <c r="M83" s="718"/>
    </row>
    <row r="84" spans="1:13" x14ac:dyDescent="0.25">
      <c r="A84" s="676"/>
      <c r="B84" s="677"/>
      <c r="C84" s="677"/>
      <c r="D84" s="679"/>
      <c r="E84" s="681"/>
      <c r="F84" s="684"/>
      <c r="G84" s="481"/>
      <c r="H84" s="679"/>
      <c r="I84" s="679"/>
      <c r="J84" s="679"/>
      <c r="K84" s="679"/>
      <c r="L84" s="679"/>
      <c r="M84" s="718"/>
    </row>
    <row r="85" spans="1:13" x14ac:dyDescent="0.25">
      <c r="A85" s="676"/>
      <c r="B85" s="677"/>
      <c r="C85" s="677"/>
      <c r="D85" s="679"/>
      <c r="E85" s="681"/>
      <c r="F85" s="684"/>
      <c r="G85" s="481"/>
      <c r="H85" s="679"/>
      <c r="I85" s="679"/>
      <c r="J85" s="679"/>
      <c r="K85" s="679"/>
      <c r="L85" s="679"/>
      <c r="M85" s="718"/>
    </row>
    <row r="86" spans="1:13" x14ac:dyDescent="0.25">
      <c r="A86" s="676"/>
      <c r="B86" s="677"/>
      <c r="C86" s="677"/>
      <c r="D86" s="679"/>
      <c r="E86" s="681"/>
      <c r="F86" s="684"/>
      <c r="G86" s="481"/>
      <c r="H86" s="679"/>
      <c r="I86" s="679"/>
      <c r="J86" s="679"/>
      <c r="K86" s="679"/>
      <c r="L86" s="679"/>
      <c r="M86" s="718"/>
    </row>
    <row r="87" spans="1:13" x14ac:dyDescent="0.25">
      <c r="A87" s="676"/>
      <c r="B87" s="677"/>
      <c r="C87" s="677"/>
      <c r="D87" s="679"/>
      <c r="E87" s="681"/>
      <c r="F87" s="684"/>
      <c r="G87" s="481"/>
      <c r="H87" s="679"/>
      <c r="I87" s="679"/>
      <c r="J87" s="679"/>
      <c r="K87" s="679"/>
      <c r="L87" s="679"/>
      <c r="M87" s="718"/>
    </row>
    <row r="88" spans="1:13" x14ac:dyDescent="0.25">
      <c r="A88" s="676"/>
      <c r="B88" s="677"/>
      <c r="C88" s="677"/>
      <c r="D88" s="679"/>
      <c r="E88" s="681"/>
      <c r="F88" s="684"/>
      <c r="G88" s="481"/>
      <c r="H88" s="679"/>
      <c r="I88" s="679"/>
      <c r="J88" s="679"/>
      <c r="K88" s="679"/>
      <c r="L88" s="679"/>
      <c r="M88" s="718"/>
    </row>
    <row r="89" spans="1:13" x14ac:dyDescent="0.25">
      <c r="A89" s="676"/>
      <c r="B89" s="677"/>
      <c r="C89" s="677"/>
      <c r="D89" s="679"/>
      <c r="E89" s="681"/>
      <c r="F89" s="684"/>
      <c r="G89" s="481"/>
      <c r="H89" s="679"/>
      <c r="I89" s="679"/>
      <c r="J89" s="679"/>
      <c r="K89" s="679"/>
      <c r="L89" s="679"/>
      <c r="M89" s="718"/>
    </row>
  </sheetData>
  <mergeCells count="121">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H80:H89"/>
    <mergeCell ref="I80:I89"/>
    <mergeCell ref="J80:J89"/>
    <mergeCell ref="K80:K89"/>
    <mergeCell ref="L80:L89"/>
    <mergeCell ref="J70:J79"/>
    <mergeCell ref="K70:K79"/>
    <mergeCell ref="L70:L79"/>
    <mergeCell ref="M70:M79"/>
  </mergeCells>
  <conditionalFormatting sqref="A7:B7">
    <cfRule type="containsText" dxfId="62" priority="62" operator="containsText" text="3- Bajo">
      <formula>NOT(ISERROR(SEARCH("3- Bajo",A7)))</formula>
    </cfRule>
    <cfRule type="containsText" dxfId="61" priority="61" operator="containsText" text="4- Moderado">
      <formula>NOT(ISERROR(SEARCH("4- Moderado",A7)))</formula>
    </cfRule>
    <cfRule type="containsText" dxfId="60" priority="60" operator="containsText" text="6- Moderado">
      <formula>NOT(ISERROR(SEARCH("6- Moderado",A7)))</formula>
    </cfRule>
    <cfRule type="containsText" dxfId="59" priority="59" operator="containsText" text="3- Moderado">
      <formula>NOT(ISERROR(SEARCH("3- Moderado",A7)))</formula>
    </cfRule>
    <cfRule type="containsText" dxfId="58" priority="63" operator="containsText" text="4- Bajo">
      <formula>NOT(ISERROR(SEARCH("4- Bajo",A7)))</formula>
    </cfRule>
    <cfRule type="containsText" dxfId="57" priority="64" operator="containsText" text="1- Bajo">
      <formula>NOT(ISERROR(SEARCH("1- Bajo",A7)))</formula>
    </cfRule>
  </conditionalFormatting>
  <conditionalFormatting sqref="A10:E10 A20:E20">
    <cfRule type="containsText" dxfId="56" priority="57" operator="containsText" text="4- Bajo">
      <formula>NOT(ISERROR(SEARCH("4- Bajo",A10)))</formula>
    </cfRule>
    <cfRule type="containsText" dxfId="55" priority="56" operator="containsText" text="3- Bajo">
      <formula>NOT(ISERROR(SEARCH("3- Bajo",A10)))</formula>
    </cfRule>
    <cfRule type="containsText" dxfId="54" priority="55" operator="containsText" text="4- Moderado">
      <formula>NOT(ISERROR(SEARCH("4- Moderado",A10)))</formula>
    </cfRule>
    <cfRule type="containsText" dxfId="53" priority="54" operator="containsText" text="6- Moderado">
      <formula>NOT(ISERROR(SEARCH("6- Moderado",A10)))</formula>
    </cfRule>
    <cfRule type="containsText" dxfId="52" priority="53" operator="containsText" text="3- Moderado">
      <formula>NOT(ISERROR(SEARCH("3- Moderado",A10)))</formula>
    </cfRule>
    <cfRule type="containsText" dxfId="51" priority="58" operator="containsText" text="1- Bajo">
      <formula>NOT(ISERROR(SEARCH("1- Bajo",A10)))</formula>
    </cfRule>
  </conditionalFormatting>
  <conditionalFormatting sqref="A30:E30">
    <cfRule type="containsText" dxfId="50" priority="45" operator="containsText" text="1- Bajo">
      <formula>NOT(ISERROR(SEARCH("1- Bajo",A30)))</formula>
    </cfRule>
    <cfRule type="containsText" dxfId="49" priority="44" operator="containsText" text="4- Bajo">
      <formula>NOT(ISERROR(SEARCH("4- Bajo",A30)))</formula>
    </cfRule>
    <cfRule type="containsText" dxfId="48" priority="43" operator="containsText" text="3- Bajo">
      <formula>NOT(ISERROR(SEARCH("3- Bajo",A30)))</formula>
    </cfRule>
    <cfRule type="containsText" dxfId="47" priority="42" operator="containsText" text="4- Moderado">
      <formula>NOT(ISERROR(SEARCH("4- Moderado",A30)))</formula>
    </cfRule>
    <cfRule type="containsText" dxfId="46" priority="41" operator="containsText" text="6- Moderado">
      <formula>NOT(ISERROR(SEARCH("6- Moderado",A30)))</formula>
    </cfRule>
    <cfRule type="containsText" dxfId="45" priority="40" operator="containsText" text="3- Moderado">
      <formula>NOT(ISERROR(SEARCH("3- Moderado",A30)))</formula>
    </cfRule>
  </conditionalFormatting>
  <conditionalFormatting sqref="A40:E40">
    <cfRule type="containsText" dxfId="44" priority="35" operator="containsText" text="1- Bajo">
      <formula>NOT(ISERROR(SEARCH("1- Bajo",A40)))</formula>
    </cfRule>
    <cfRule type="containsText" dxfId="43" priority="34" operator="containsText" text="4- Bajo">
      <formula>NOT(ISERROR(SEARCH("4- Bajo",A40)))</formula>
    </cfRule>
    <cfRule type="containsText" dxfId="42" priority="30" operator="containsText" text="3- Moderado">
      <formula>NOT(ISERROR(SEARCH("3- Moderado",A40)))</formula>
    </cfRule>
    <cfRule type="containsText" dxfId="41" priority="31" operator="containsText" text="6- Moderado">
      <formula>NOT(ISERROR(SEARCH("6- Moderado",A40)))</formula>
    </cfRule>
    <cfRule type="containsText" dxfId="40" priority="32" operator="containsText" text="4- Moderado">
      <formula>NOT(ISERROR(SEARCH("4- Moderado",A40)))</formula>
    </cfRule>
    <cfRule type="containsText" dxfId="39" priority="33" operator="containsText" text="3- Bajo">
      <formula>NOT(ISERROR(SEARCH("3- Bajo",A40)))</formula>
    </cfRule>
  </conditionalFormatting>
  <conditionalFormatting sqref="A50:E50">
    <cfRule type="containsText" dxfId="38" priority="17" operator="containsText" text="3- Bajo">
      <formula>NOT(ISERROR(SEARCH("3- Bajo",A50)))</formula>
    </cfRule>
    <cfRule type="containsText" dxfId="37" priority="14" operator="containsText" text="3- Moderado">
      <formula>NOT(ISERROR(SEARCH("3- Moderado",A50)))</formula>
    </cfRule>
    <cfRule type="containsText" dxfId="36" priority="15" operator="containsText" text="6- Moderado">
      <formula>NOT(ISERROR(SEARCH("6- Moderado",A50)))</formula>
    </cfRule>
    <cfRule type="containsText" dxfId="35" priority="16" operator="containsText" text="4- Moderado">
      <formula>NOT(ISERROR(SEARCH("4- Moderado",A50)))</formula>
    </cfRule>
    <cfRule type="containsText" dxfId="34" priority="18" operator="containsText" text="4- Bajo">
      <formula>NOT(ISERROR(SEARCH("4- Bajo",A50)))</formula>
    </cfRule>
    <cfRule type="containsText" dxfId="33" priority="19" operator="containsText" text="1- Bajo">
      <formula>NOT(ISERROR(SEARCH("1- Bajo",A50)))</formula>
    </cfRule>
  </conditionalFormatting>
  <conditionalFormatting sqref="A60:E60">
    <cfRule type="containsText" dxfId="32" priority="11" operator="containsText" text="3- Bajo">
      <formula>NOT(ISERROR(SEARCH("3- Bajo",A60)))</formula>
    </cfRule>
    <cfRule type="containsText" dxfId="31" priority="12" operator="containsText" text="4- Bajo">
      <formula>NOT(ISERROR(SEARCH("4- Bajo",A60)))</formula>
    </cfRule>
    <cfRule type="containsText" dxfId="30" priority="13" operator="containsText" text="1- Bajo">
      <formula>NOT(ISERROR(SEARCH("1- Bajo",A60)))</formula>
    </cfRule>
    <cfRule type="containsText" dxfId="29" priority="9" operator="containsText" text="6- Moderado">
      <formula>NOT(ISERROR(SEARCH("6- Moderado",A60)))</formula>
    </cfRule>
    <cfRule type="containsText" dxfId="28" priority="8" operator="containsText" text="3- Moderado">
      <formula>NOT(ISERROR(SEARCH("3- Moderado",A60)))</formula>
    </cfRule>
    <cfRule type="containsText" dxfId="27" priority="10" operator="containsText" text="4- Moderado">
      <formula>NOT(ISERROR(SEARCH("4- Moderado",A60)))</formula>
    </cfRule>
  </conditionalFormatting>
  <conditionalFormatting sqref="A70:E70 A80:E80">
    <cfRule type="containsText" dxfId="26" priority="1" operator="containsText" text="3- Moderado">
      <formula>NOT(ISERROR(SEARCH("3- Moderado",A70)))</formula>
    </cfRule>
    <cfRule type="containsText" dxfId="25" priority="6" operator="containsText" text="1- Bajo">
      <formula>NOT(ISERROR(SEARCH("1- Bajo",A70)))</formula>
    </cfRule>
    <cfRule type="containsText" dxfId="24" priority="5" operator="containsText" text="4- Bajo">
      <formula>NOT(ISERROR(SEARCH("4- Bajo",A70)))</formula>
    </cfRule>
    <cfRule type="containsText" dxfId="23" priority="4" operator="containsText" text="3- Bajo">
      <formula>NOT(ISERROR(SEARCH("3- Bajo",A70)))</formula>
    </cfRule>
    <cfRule type="containsText" dxfId="22" priority="3" operator="containsText" text="4- Moderado">
      <formula>NOT(ISERROR(SEARCH("4- Moderado",A70)))</formula>
    </cfRule>
    <cfRule type="containsText" dxfId="21" priority="2" operator="containsText" text="6- Moderado">
      <formula>NOT(ISERROR(SEARCH("6- Moderado",A70)))</formula>
    </cfRule>
  </conditionalFormatting>
  <conditionalFormatting sqref="C8:F8">
    <cfRule type="containsText" dxfId="20" priority="47" operator="containsText" text="3- Moderado">
      <formula>NOT(ISERROR(SEARCH("3- Moderado",C8)))</formula>
    </cfRule>
    <cfRule type="containsText" dxfId="19" priority="48" operator="containsText" text="6- Moderado">
      <formula>NOT(ISERROR(SEARCH("6- Moderado",C8)))</formula>
    </cfRule>
    <cfRule type="containsText" dxfId="18" priority="49" operator="containsText" text="4- Moderado">
      <formula>NOT(ISERROR(SEARCH("4- Moderado",C8)))</formula>
    </cfRule>
    <cfRule type="containsText" dxfId="17" priority="51" operator="containsText" text="4- Bajo">
      <formula>NOT(ISERROR(SEARCH("4- Bajo",C8)))</formula>
    </cfRule>
    <cfRule type="containsText" dxfId="16" priority="52" operator="containsText" text="1- Bajo">
      <formula>NOT(ISERROR(SEARCH("1- Bajo",C8)))</formula>
    </cfRule>
    <cfRule type="containsText" dxfId="15" priority="50" operator="containsText" text="3- Bajo">
      <formula>NOT(ISERROR(SEARCH("3- Bajo",C8)))</formula>
    </cfRule>
  </conditionalFormatting>
  <conditionalFormatting sqref="D10:D89">
    <cfRule type="containsText" dxfId="14" priority="27" operator="containsText" text="Muy Baja">
      <formula>NOT(ISERROR(SEARCH("Muy Baja",D10)))</formula>
    </cfRule>
    <cfRule type="containsText" dxfId="13" priority="26" operator="containsText" text="Baja">
      <formula>NOT(ISERROR(SEARCH("Baja",D10)))</formula>
    </cfRule>
    <cfRule type="containsText" dxfId="12" priority="25" operator="containsText" text="Alta">
      <formula>NOT(ISERROR(SEARCH("Alta",D10)))</formula>
    </cfRule>
    <cfRule type="containsText" dxfId="11" priority="24" operator="containsText" text="Muy Alta">
      <formula>NOT(ISERROR(SEARCH("Muy Alta",D10)))</formula>
    </cfRule>
    <cfRule type="containsText" dxfId="10" priority="29" operator="containsText" text="Media">
      <formula>NOT(ISERROR(SEARCH("Media",D10)))</formula>
    </cfRule>
  </conditionalFormatting>
  <conditionalFormatting sqref="E10:E89">
    <cfRule type="containsText" dxfId="9" priority="23" operator="containsText" text="Leve">
      <formula>NOT(ISERROR(SEARCH("Leve",E10)))</formula>
    </cfRule>
    <cfRule type="containsText" dxfId="8" priority="22" operator="containsText" text="Menor">
      <formula>NOT(ISERROR(SEARCH("Menor",E10)))</formula>
    </cfRule>
    <cfRule type="containsText" dxfId="7" priority="21" operator="containsText" text="Mayor">
      <formula>NOT(ISERROR(SEARCH("Mayor",E10)))</formula>
    </cfRule>
    <cfRule type="containsText" dxfId="6" priority="20" operator="containsText" text="Catastrófico">
      <formula>NOT(ISERROR(SEARCH("Catastrófico",E10)))</formula>
    </cfRule>
  </conditionalFormatting>
  <conditionalFormatting sqref="E10:F69">
    <cfRule type="containsText" dxfId="5" priority="28" operator="containsText" text="Moderado">
      <formula>NOT(ISERROR(SEARCH("Moderado",E10)))</formula>
    </cfRule>
  </conditionalFormatting>
  <conditionalFormatting sqref="E70:F89">
    <cfRule type="containsText" dxfId="4" priority="7" operator="containsText" text="Moderado">
      <formula>NOT(ISERROR(SEARCH("Moderado",E70)))</formula>
    </cfRule>
  </conditionalFormatting>
  <conditionalFormatting sqref="F10:F29">
    <cfRule type="colorScale" priority="65">
      <colorScale>
        <cfvo type="min"/>
        <cfvo type="max"/>
        <color rgb="FFFF7128"/>
        <color rgb="FFFFEF9C"/>
      </colorScale>
    </cfRule>
  </conditionalFormatting>
  <conditionalFormatting sqref="F10:F89">
    <cfRule type="containsText" dxfId="3" priority="37" operator="containsText" text="Moderado">
      <formula>NOT(ISERROR(SEARCH("Moderado",F10)))</formula>
    </cfRule>
    <cfRule type="containsText" dxfId="2" priority="38" operator="containsText" text="Alto">
      <formula>NOT(ISERROR(SEARCH("Alto",F10)))</formula>
    </cfRule>
    <cfRule type="containsText" dxfId="1" priority="39" operator="containsText" text="Extremo">
      <formula>NOT(ISERROR(SEARCH("Extremo",F10)))</formula>
    </cfRule>
    <cfRule type="containsText" dxfId="0" priority="36" operator="containsText" text="Bajo">
      <formula>NOT(ISERROR(SEARCH("Bajo",F10)))</formula>
    </cfRule>
  </conditionalFormatting>
  <conditionalFormatting sqref="F30:F39">
    <cfRule type="colorScale" priority="46">
      <colorScale>
        <cfvo type="min"/>
        <cfvo type="max"/>
        <color rgb="FFFF7128"/>
        <color rgb="FFFFEF9C"/>
      </colorScale>
    </cfRule>
  </conditionalFormatting>
  <conditionalFormatting sqref="F40:F8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BB61AF3F-A9BC-4D00-B016-539AD6209FB4}"/>
    <dataValidation allowBlank="1" showInputMessage="1" showErrorMessage="1" prompt="Describir las actividades que se van a desarrollar para el proyecto" sqref="H7" xr:uid="{B80D77C8-BB01-444C-B6FE-9F8A429CE1A4}"/>
    <dataValidation allowBlank="1" showInputMessage="1" showErrorMessage="1" prompt="Seleccionar si el responsable es el responsable de las acciones es el nivel central" sqref="I7:I8" xr:uid="{32BDE7F9-8CCD-4BCA-A756-161448980E54}"/>
    <dataValidation allowBlank="1" showInputMessage="1" showErrorMessage="1" prompt="seleccionar si el responsable de ejecutar las acciones es el nivel central" sqref="J8" xr:uid="{FFDE43FB-25AC-45E7-B975-6A0F752E89D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9F5D11D-1D70-4B42-9E35-1C8B9B2FA768}">
          <x14:formula1>
            <xm:f>'9- Matriz de Calor '!$S$8:$S$11</xm:f>
          </x14:formula1>
          <xm:sqref>G10:G89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2FCDBEF0-2BA7-4133-B9E3-2455DFE6639C}">
  <ds:schemaRefs>
    <ds:schemaRef ds:uri="http://schemas.microsoft.com/sharepoint/v3/contenttype/forms"/>
  </ds:schemaRefs>
</ds:datastoreItem>
</file>

<file path=customXml/itemProps2.xml><?xml version="1.0" encoding="utf-8"?>
<ds:datastoreItem xmlns:ds="http://schemas.openxmlformats.org/officeDocument/2006/customXml" ds:itemID="{75C13429-C561-44DC-81D1-F34FA4E75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7BDDAD-2C05-4763-BFFB-8870AAE534F3}">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1- Presentación </vt:lpstr>
      <vt:lpstr>2- Análisis de Contexto </vt:lpstr>
      <vt:lpstr>3- Estrategias </vt:lpstr>
      <vt:lpstr>Conceptos 37001 </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 </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Carmen Ximena Ramirez Romero</cp:lastModifiedBy>
  <cp:revision/>
  <dcterms:created xsi:type="dcterms:W3CDTF">2021-04-16T16:11:31Z</dcterms:created>
  <dcterms:modified xsi:type="dcterms:W3CDTF">2025-08-04T23:18:27Z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